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E-coomerce Sales\"/>
    </mc:Choice>
  </mc:AlternateContent>
  <xr:revisionPtr revIDLastSave="0" documentId="13_ncr:1_{92775F35-12AC-45C1-B07B-3AA1CCD8D4B2}" xr6:coauthVersionLast="47" xr6:coauthVersionMax="47" xr10:uidLastSave="{00000000-0000-0000-0000-000000000000}"/>
  <bookViews>
    <workbookView xWindow="-120" yWindow="-120" windowWidth="20730" windowHeight="11040" activeTab="1" xr2:uid="{00000000-000D-0000-FFFF-FFFF00000000}"/>
  </bookViews>
  <sheets>
    <sheet name="Analyze" sheetId="3" r:id="rId1"/>
    <sheet name="DashBoard" sheetId="4" r:id="rId2"/>
    <sheet name="EcommerceData" sheetId="1" r:id="rId3"/>
  </sheets>
  <externalReferences>
    <externalReference r:id="rId4"/>
  </externalReferences>
  <definedNames>
    <definedName name="_xlnm._FilterDatabase" localSheetId="2" hidden="1">EcommerceData!$A$1:$Y$1019</definedName>
    <definedName name="_xlchart.v1.4" hidden="1">Analyze!$C$77:$C$86</definedName>
    <definedName name="_xlchart.v1.5" hidden="1">Analyze!$D$77:$D$86</definedName>
    <definedName name="_xlchart.v1.6" hidden="1">Analyze!$C$77:$C$86</definedName>
    <definedName name="_xlchart.v1.7" hidden="1">Analyze!$D$77:$D$86</definedName>
    <definedName name="_xlchart.v5.0" hidden="1">Analyze!$F$33</definedName>
    <definedName name="_xlchart.v5.1" hidden="1">Analyze!$F$34:$F$58</definedName>
    <definedName name="_xlchart.v5.10" hidden="1">Analyze!$G$33</definedName>
    <definedName name="_xlchart.v5.11" hidden="1">Analyze!$G$34:$G$58</definedName>
    <definedName name="_xlchart.v5.2" hidden="1">Analyze!$G$33</definedName>
    <definedName name="_xlchart.v5.3" hidden="1">Analyze!$G$34:$G$58</definedName>
    <definedName name="_xlchart.v5.8" hidden="1">Analyze!$F$33</definedName>
    <definedName name="_xlchart.v5.9" hidden="1">Analyze!$F$34:$F$58</definedName>
    <definedName name="Slicer_Month">#N/A</definedName>
  </definedNames>
  <calcPr calcId="191029"/>
  <pivotCaches>
    <pivotCache cacheId="0" r:id="rId5"/>
  </pivotCaches>
  <fileRecoveryPr repairLoad="1"/>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8" i="3" l="1"/>
  <c r="D79" i="3"/>
  <c r="D80" i="3"/>
  <c r="D81" i="3"/>
  <c r="D82" i="3"/>
  <c r="D83" i="3"/>
  <c r="D84" i="3"/>
  <c r="D85" i="3"/>
  <c r="D86" i="3"/>
  <c r="D77" i="3"/>
  <c r="C78" i="3"/>
  <c r="C79" i="3"/>
  <c r="C80" i="3"/>
  <c r="C81" i="3"/>
  <c r="C82" i="3"/>
  <c r="C83" i="3"/>
  <c r="C84" i="3"/>
  <c r="C85" i="3"/>
  <c r="C86" i="3"/>
  <c r="C77" i="3"/>
  <c r="M69" i="3"/>
  <c r="M70" i="3"/>
  <c r="M68" i="3"/>
  <c r="L69" i="3"/>
  <c r="L70" i="3"/>
  <c r="L68" i="3"/>
  <c r="D69" i="3"/>
  <c r="D70" i="3"/>
  <c r="D71" i="3"/>
  <c r="D68" i="3"/>
  <c r="C71" i="3"/>
  <c r="C69" i="3"/>
  <c r="C70" i="3"/>
  <c r="C68" i="3"/>
  <c r="L50" i="3"/>
  <c r="L51" i="3"/>
  <c r="L52" i="3"/>
  <c r="L53" i="3"/>
  <c r="L49" i="3"/>
  <c r="K50" i="3"/>
  <c r="K51" i="3"/>
  <c r="K52" i="3"/>
  <c r="K53" i="3"/>
  <c r="K49" i="3"/>
  <c r="F22" i="4"/>
  <c r="F23" i="4"/>
  <c r="F24" i="4"/>
  <c r="F25" i="4"/>
  <c r="F26" i="4"/>
  <c r="F27" i="4"/>
  <c r="F28" i="4"/>
  <c r="F29" i="4"/>
  <c r="F30" i="4"/>
  <c r="F21" i="4"/>
  <c r="E22" i="4"/>
  <c r="E23" i="4"/>
  <c r="E24" i="4"/>
  <c r="E25" i="4"/>
  <c r="E26" i="4"/>
  <c r="E27" i="4"/>
  <c r="E28" i="4"/>
  <c r="E29" i="4"/>
  <c r="E30" i="4"/>
  <c r="E21" i="4"/>
  <c r="L21" i="3"/>
  <c r="L22" i="3"/>
  <c r="L23" i="3"/>
  <c r="L24" i="3"/>
  <c r="L25" i="3"/>
  <c r="L26" i="3"/>
  <c r="L27" i="3"/>
  <c r="L28" i="3"/>
  <c r="L29" i="3"/>
  <c r="L20" i="3"/>
  <c r="K21" i="3"/>
  <c r="K22" i="3"/>
  <c r="K23" i="3"/>
  <c r="K24" i="3"/>
  <c r="K25" i="3"/>
  <c r="K26" i="3"/>
  <c r="K27" i="3"/>
  <c r="K28" i="3"/>
  <c r="K29" i="3"/>
  <c r="K20" i="3"/>
  <c r="G35" i="3"/>
  <c r="G36" i="3"/>
  <c r="G37" i="3"/>
  <c r="G38" i="3"/>
  <c r="G39" i="3"/>
  <c r="G40" i="3"/>
  <c r="G41" i="3"/>
  <c r="G42" i="3"/>
  <c r="G43" i="3"/>
  <c r="G44" i="3"/>
  <c r="G45" i="3"/>
  <c r="G46" i="3"/>
  <c r="G47" i="3"/>
  <c r="G48" i="3"/>
  <c r="G49" i="3"/>
  <c r="G50" i="3"/>
  <c r="G51" i="3"/>
  <c r="G52" i="3"/>
  <c r="G53" i="3"/>
  <c r="G54" i="3"/>
  <c r="G55" i="3"/>
  <c r="G56" i="3"/>
  <c r="G57" i="3"/>
  <c r="G58" i="3"/>
  <c r="G34" i="3"/>
  <c r="F35" i="3"/>
  <c r="F36" i="3"/>
  <c r="F37" i="3"/>
  <c r="F38" i="3"/>
  <c r="F39" i="3"/>
  <c r="F40" i="3"/>
  <c r="F41" i="3"/>
  <c r="F42" i="3"/>
  <c r="F43" i="3"/>
  <c r="F44" i="3"/>
  <c r="F45" i="3"/>
  <c r="F46" i="3"/>
  <c r="F47" i="3"/>
  <c r="F48" i="3"/>
  <c r="F49" i="3"/>
  <c r="F50" i="3"/>
  <c r="F51" i="3"/>
  <c r="F52" i="3"/>
  <c r="F53" i="3"/>
  <c r="F54" i="3"/>
  <c r="F55" i="3"/>
  <c r="F56" i="3"/>
  <c r="F57" i="3"/>
  <c r="F58" i="3"/>
  <c r="F34" i="3"/>
  <c r="F21" i="3"/>
  <c r="F22" i="3"/>
  <c r="F23" i="3"/>
  <c r="F24" i="3"/>
  <c r="F25" i="3"/>
  <c r="G20" i="3"/>
  <c r="G21" i="3"/>
  <c r="G22" i="3"/>
  <c r="G23" i="3"/>
  <c r="G24" i="3"/>
  <c r="G25" i="3"/>
  <c r="F20" i="3"/>
  <c r="G5" i="3"/>
  <c r="G6" i="3"/>
  <c r="G7" i="3"/>
  <c r="G8" i="3"/>
  <c r="G9" i="3"/>
  <c r="G10" i="3"/>
  <c r="G11" i="3"/>
  <c r="G12" i="3"/>
  <c r="G13" i="3"/>
  <c r="G14" i="3"/>
  <c r="G15" i="3"/>
  <c r="G4" i="3"/>
  <c r="F5" i="3"/>
  <c r="H5" i="3" s="1"/>
  <c r="F6" i="3"/>
  <c r="H6" i="3" s="1"/>
  <c r="F7" i="3"/>
  <c r="H7" i="3" s="1"/>
  <c r="F8" i="3"/>
  <c r="H8" i="3" s="1"/>
  <c r="F9" i="3"/>
  <c r="H9" i="3" s="1"/>
  <c r="F10" i="3"/>
  <c r="H10" i="3" s="1"/>
  <c r="F11" i="3"/>
  <c r="H11" i="3" s="1"/>
  <c r="F12" i="3"/>
  <c r="H12" i="3" s="1"/>
  <c r="F13" i="3"/>
  <c r="H13" i="3" s="1"/>
  <c r="F14" i="3"/>
  <c r="H14" i="3" s="1"/>
  <c r="F15" i="3"/>
  <c r="H15" i="3" s="1"/>
  <c r="F4" i="3"/>
  <c r="H4" i="3" s="1"/>
  <c r="B12" i="3"/>
  <c r="B15" i="3"/>
  <c r="B13" i="3"/>
  <c r="B11" i="3"/>
  <c r="B14" i="3" s="1"/>
  <c r="B10" i="3"/>
  <c r="AB2"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A2"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alcChain>
</file>

<file path=xl/sharedStrings.xml><?xml version="1.0" encoding="utf-8"?>
<sst xmlns="http://schemas.openxmlformats.org/spreadsheetml/2006/main" count="15428" uniqueCount="3777">
  <si>
    <t>Order Date</t>
  </si>
  <si>
    <t>Ship Date</t>
  </si>
  <si>
    <t>Customer ID</t>
  </si>
  <si>
    <t>Customer Name</t>
  </si>
  <si>
    <t>Gender</t>
  </si>
  <si>
    <t>Age</t>
  </si>
  <si>
    <t>City</t>
  </si>
  <si>
    <t>State</t>
  </si>
  <si>
    <t>Product ID</t>
  </si>
  <si>
    <t>Category</t>
  </si>
  <si>
    <t>Sub Category</t>
  </si>
  <si>
    <t>Product Name</t>
  </si>
  <si>
    <t>Brand</t>
  </si>
  <si>
    <t>Quantity</t>
  </si>
  <si>
    <t>Unit Price</t>
  </si>
  <si>
    <t>Discount %</t>
  </si>
  <si>
    <t>Cost</t>
  </si>
  <si>
    <t>Payment Mode</t>
  </si>
  <si>
    <t>Order Status</t>
  </si>
  <si>
    <t>Shipping Mode</t>
  </si>
  <si>
    <t>Delivery Days</t>
  </si>
  <si>
    <t>Quarter</t>
  </si>
  <si>
    <t>Year</t>
  </si>
  <si>
    <t>ORD00001</t>
  </si>
  <si>
    <t>C3873</t>
  </si>
  <si>
    <t>Male</t>
  </si>
  <si>
    <t>P444</t>
  </si>
  <si>
    <t>Beauty</t>
  </si>
  <si>
    <t>Skincare</t>
  </si>
  <si>
    <t>Face Wash</t>
  </si>
  <si>
    <t>Nivea</t>
  </si>
  <si>
    <t>COD</t>
  </si>
  <si>
    <t>Returned</t>
  </si>
  <si>
    <t>Standard</t>
  </si>
  <si>
    <t>Q1</t>
  </si>
  <si>
    <t>ORD00002</t>
  </si>
  <si>
    <t>C7239</t>
  </si>
  <si>
    <t>P225</t>
  </si>
  <si>
    <t>Fashion</t>
  </si>
  <si>
    <t>Shirt</t>
  </si>
  <si>
    <t>Polo</t>
  </si>
  <si>
    <t>Puma</t>
  </si>
  <si>
    <t>Credit Card</t>
  </si>
  <si>
    <t>Cancelled</t>
  </si>
  <si>
    <t>Express</t>
  </si>
  <si>
    <t>Q3</t>
  </si>
  <si>
    <t>ORD00003</t>
  </si>
  <si>
    <t>C4974</t>
  </si>
  <si>
    <t>P954</t>
  </si>
  <si>
    <t>Q2</t>
  </si>
  <si>
    <t>ORD00004</t>
  </si>
  <si>
    <t>C5072</t>
  </si>
  <si>
    <t>Female</t>
  </si>
  <si>
    <t>P414</t>
  </si>
  <si>
    <t>Sports</t>
  </si>
  <si>
    <t>Fitness</t>
  </si>
  <si>
    <t>Yoga Mat</t>
  </si>
  <si>
    <t>Decathlon</t>
  </si>
  <si>
    <t>Debit Card</t>
  </si>
  <si>
    <t>ORD00005</t>
  </si>
  <si>
    <t>C2414</t>
  </si>
  <si>
    <t>P160</t>
  </si>
  <si>
    <t>Delivered</t>
  </si>
  <si>
    <t>ORD00006</t>
  </si>
  <si>
    <t>C5062</t>
  </si>
  <si>
    <t>P393</t>
  </si>
  <si>
    <t>Home</t>
  </si>
  <si>
    <t>Kitchen</t>
  </si>
  <si>
    <t>Mixer</t>
  </si>
  <si>
    <t>Philips</t>
  </si>
  <si>
    <t>Wallet</t>
  </si>
  <si>
    <t>Pending</t>
  </si>
  <si>
    <t>ORD00007</t>
  </si>
  <si>
    <t>C2899</t>
  </si>
  <si>
    <t>P787</t>
  </si>
  <si>
    <t>Same Day</t>
  </si>
  <si>
    <t>ORD00008</t>
  </si>
  <si>
    <t>C5582</t>
  </si>
  <si>
    <t>P897</t>
  </si>
  <si>
    <t>ORD00009</t>
  </si>
  <si>
    <t>C5931</t>
  </si>
  <si>
    <t>P259</t>
  </si>
  <si>
    <t>ORD00010</t>
  </si>
  <si>
    <t>C7304</t>
  </si>
  <si>
    <t>P691</t>
  </si>
  <si>
    <t>ORD00011</t>
  </si>
  <si>
    <t>C6637</t>
  </si>
  <si>
    <t>P497</t>
  </si>
  <si>
    <t>ORD00012</t>
  </si>
  <si>
    <t>C7119</t>
  </si>
  <si>
    <t>P165</t>
  </si>
  <si>
    <t>ORD00013</t>
  </si>
  <si>
    <t>C5491</t>
  </si>
  <si>
    <t>P919</t>
  </si>
  <si>
    <t>Q4</t>
  </si>
  <si>
    <t>ORD00014</t>
  </si>
  <si>
    <t>C7673</t>
  </si>
  <si>
    <t>P357</t>
  </si>
  <si>
    <t>Electronics</t>
  </si>
  <si>
    <t>Mobile</t>
  </si>
  <si>
    <t>Galaxy A55</t>
  </si>
  <si>
    <t>Samsung</t>
  </si>
  <si>
    <t>ORD00015</t>
  </si>
  <si>
    <t>C4301</t>
  </si>
  <si>
    <t>P902</t>
  </si>
  <si>
    <t>ORD00016</t>
  </si>
  <si>
    <t>C5335</t>
  </si>
  <si>
    <t>P674</t>
  </si>
  <si>
    <t>ORD00017</t>
  </si>
  <si>
    <t>C6532</t>
  </si>
  <si>
    <t>P924</t>
  </si>
  <si>
    <t>ORD00018</t>
  </si>
  <si>
    <t>C7166</t>
  </si>
  <si>
    <t>P398</t>
  </si>
  <si>
    <t>Furniture</t>
  </si>
  <si>
    <t>Chair</t>
  </si>
  <si>
    <t>IKEA</t>
  </si>
  <si>
    <t>UPI</t>
  </si>
  <si>
    <t>ORD00019</t>
  </si>
  <si>
    <t>C3936</t>
  </si>
  <si>
    <t>Grocery</t>
  </si>
  <si>
    <t>Snacks</t>
  </si>
  <si>
    <t>Biscuits</t>
  </si>
  <si>
    <t>Britannia</t>
  </si>
  <si>
    <t>ORD00020</t>
  </si>
  <si>
    <t>C3618</t>
  </si>
  <si>
    <t>P932</t>
  </si>
  <si>
    <t>Laptop</t>
  </si>
  <si>
    <t>Inspiron</t>
  </si>
  <si>
    <t>Dell</t>
  </si>
  <si>
    <t>ORD00021</t>
  </si>
  <si>
    <t>C8642</t>
  </si>
  <si>
    <t>P125</t>
  </si>
  <si>
    <t>ORD00022</t>
  </si>
  <si>
    <t>C9290</t>
  </si>
  <si>
    <t>P793</t>
  </si>
  <si>
    <t>ORD00023</t>
  </si>
  <si>
    <t>C1341</t>
  </si>
  <si>
    <t>P819</t>
  </si>
  <si>
    <t>Shoes</t>
  </si>
  <si>
    <t>Runner</t>
  </si>
  <si>
    <t>Nike</t>
  </si>
  <si>
    <t>ORD00024</t>
  </si>
  <si>
    <t>C3359</t>
  </si>
  <si>
    <t>P804</t>
  </si>
  <si>
    <t>ORD00025</t>
  </si>
  <si>
    <t>C3148</t>
  </si>
  <si>
    <t>P503</t>
  </si>
  <si>
    <t>ORD00026</t>
  </si>
  <si>
    <t>C5003</t>
  </si>
  <si>
    <t>P343</t>
  </si>
  <si>
    <t>ORD00027</t>
  </si>
  <si>
    <t>C6717</t>
  </si>
  <si>
    <t>P630</t>
  </si>
  <si>
    <t>ORD00028</t>
  </si>
  <si>
    <t>C4703</t>
  </si>
  <si>
    <t>P634</t>
  </si>
  <si>
    <t>ORD00029</t>
  </si>
  <si>
    <t>C5041</t>
  </si>
  <si>
    <t>P577</t>
  </si>
  <si>
    <t>ORD00030</t>
  </si>
  <si>
    <t>C5040</t>
  </si>
  <si>
    <t>P732</t>
  </si>
  <si>
    <t>ORD00031</t>
  </si>
  <si>
    <t>C7886</t>
  </si>
  <si>
    <t>P479</t>
  </si>
  <si>
    <t>ORD00032</t>
  </si>
  <si>
    <t>C5755</t>
  </si>
  <si>
    <t>P517</t>
  </si>
  <si>
    <t>ORD00033</t>
  </si>
  <si>
    <t>C9553</t>
  </si>
  <si>
    <t>P227</t>
  </si>
  <si>
    <t>ORD00034</t>
  </si>
  <si>
    <t>C9792</t>
  </si>
  <si>
    <t>P453</t>
  </si>
  <si>
    <t>ORD00035</t>
  </si>
  <si>
    <t>C6215</t>
  </si>
  <si>
    <t>P870</t>
  </si>
  <si>
    <t>ORD00036</t>
  </si>
  <si>
    <t>C1088</t>
  </si>
  <si>
    <t>P802</t>
  </si>
  <si>
    <t>ORD00037</t>
  </si>
  <si>
    <t>C4844</t>
  </si>
  <si>
    <t>P756</t>
  </si>
  <si>
    <t>ORD00038</t>
  </si>
  <si>
    <t>C8467</t>
  </si>
  <si>
    <t>P161</t>
  </si>
  <si>
    <t>ORD00039</t>
  </si>
  <si>
    <t>C6566</t>
  </si>
  <si>
    <t>P651</t>
  </si>
  <si>
    <t>ORD00040</t>
  </si>
  <si>
    <t>C4502</t>
  </si>
  <si>
    <t>P296</t>
  </si>
  <si>
    <t>ORD00041</t>
  </si>
  <si>
    <t>C8509</t>
  </si>
  <si>
    <t>P723</t>
  </si>
  <si>
    <t>ORD00042</t>
  </si>
  <si>
    <t>C8158</t>
  </si>
  <si>
    <t>P855</t>
  </si>
  <si>
    <t>ORD00043</t>
  </si>
  <si>
    <t>C4214</t>
  </si>
  <si>
    <t>P678</t>
  </si>
  <si>
    <t>ORD00044</t>
  </si>
  <si>
    <t>C5419</t>
  </si>
  <si>
    <t>P755</t>
  </si>
  <si>
    <t>ORD00045</t>
  </si>
  <si>
    <t>C7182</t>
  </si>
  <si>
    <t>P829</t>
  </si>
  <si>
    <t>ORD00046</t>
  </si>
  <si>
    <t>P149</t>
  </si>
  <si>
    <t>ORD00047</t>
  </si>
  <si>
    <t>P133</t>
  </si>
  <si>
    <t>ORD00048</t>
  </si>
  <si>
    <t>C7524</t>
  </si>
  <si>
    <t>P511</t>
  </si>
  <si>
    <t>ORD00049</t>
  </si>
  <si>
    <t>C9159</t>
  </si>
  <si>
    <t>P815</t>
  </si>
  <si>
    <t>ORD00050</t>
  </si>
  <si>
    <t>C2742</t>
  </si>
  <si>
    <t>P403</t>
  </si>
  <si>
    <t>ORD00051</t>
  </si>
  <si>
    <t>C9194</t>
  </si>
  <si>
    <t>P606</t>
  </si>
  <si>
    <t>ORD00052</t>
  </si>
  <si>
    <t>C8290</t>
  </si>
  <si>
    <t>P189</t>
  </si>
  <si>
    <t>ORD00053</t>
  </si>
  <si>
    <t>C8262</t>
  </si>
  <si>
    <t>P845</t>
  </si>
  <si>
    <t>ORD00054</t>
  </si>
  <si>
    <t>C7923</t>
  </si>
  <si>
    <t>P696</t>
  </si>
  <si>
    <t>ORD00055</t>
  </si>
  <si>
    <t>C7077</t>
  </si>
  <si>
    <t>P490</t>
  </si>
  <si>
    <t>ORD00056</t>
  </si>
  <si>
    <t>C4184</t>
  </si>
  <si>
    <t>P632</t>
  </si>
  <si>
    <t>ORD00057</t>
  </si>
  <si>
    <t>C9320</t>
  </si>
  <si>
    <t>P111</t>
  </si>
  <si>
    <t>ORD00058</t>
  </si>
  <si>
    <t>C3964</t>
  </si>
  <si>
    <t>P459</t>
  </si>
  <si>
    <t>ORD00059</t>
  </si>
  <si>
    <t>C2234</t>
  </si>
  <si>
    <t>P794</t>
  </si>
  <si>
    <t>ORD00060</t>
  </si>
  <si>
    <t>C6922</t>
  </si>
  <si>
    <t>P448</t>
  </si>
  <si>
    <t>ORD00061</t>
  </si>
  <si>
    <t>C3470</t>
  </si>
  <si>
    <t>ORD00062</t>
  </si>
  <si>
    <t>C7169</t>
  </si>
  <si>
    <t>P757</t>
  </si>
  <si>
    <t>ORD00063</t>
  </si>
  <si>
    <t>C2166</t>
  </si>
  <si>
    <t>P892</t>
  </si>
  <si>
    <t>ORD00064</t>
  </si>
  <si>
    <t>C5134</t>
  </si>
  <si>
    <t>P961</t>
  </si>
  <si>
    <t>ORD00065</t>
  </si>
  <si>
    <t>C7880</t>
  </si>
  <si>
    <t>P763</t>
  </si>
  <si>
    <t>ORD00066</t>
  </si>
  <si>
    <t>C6667</t>
  </si>
  <si>
    <t>P625</t>
  </si>
  <si>
    <t>ORD00067</t>
  </si>
  <si>
    <t>C8193</t>
  </si>
  <si>
    <t>P721</t>
  </si>
  <si>
    <t>ORD00068</t>
  </si>
  <si>
    <t>C9702</t>
  </si>
  <si>
    <t>P552</t>
  </si>
  <si>
    <t>ORD00069</t>
  </si>
  <si>
    <t>C9364</t>
  </si>
  <si>
    <t>P790</t>
  </si>
  <si>
    <t>ORD00070</t>
  </si>
  <si>
    <t>C6966</t>
  </si>
  <si>
    <t>P717</t>
  </si>
  <si>
    <t>ORD00071</t>
  </si>
  <si>
    <t>C6428</t>
  </si>
  <si>
    <t>P353</t>
  </si>
  <si>
    <t>ORD00072</t>
  </si>
  <si>
    <t>C4706</t>
  </si>
  <si>
    <t>P826</t>
  </si>
  <si>
    <t>ORD00073</t>
  </si>
  <si>
    <t>C5390</t>
  </si>
  <si>
    <t>P359</t>
  </si>
  <si>
    <t>ORD00074</t>
  </si>
  <si>
    <t>C8038</t>
  </si>
  <si>
    <t>P789</t>
  </si>
  <si>
    <t>ORD00075</t>
  </si>
  <si>
    <t>P356</t>
  </si>
  <si>
    <t>ORD00076</t>
  </si>
  <si>
    <t>C9903</t>
  </si>
  <si>
    <t>P176</t>
  </si>
  <si>
    <t>ORD00077</t>
  </si>
  <si>
    <t>C2634</t>
  </si>
  <si>
    <t>P660</t>
  </si>
  <si>
    <t>ORD00078</t>
  </si>
  <si>
    <t>C2137</t>
  </si>
  <si>
    <t>P543</t>
  </si>
  <si>
    <t>ORD00079</t>
  </si>
  <si>
    <t>C3674</t>
  </si>
  <si>
    <t>P223</t>
  </si>
  <si>
    <t>ORD00080</t>
  </si>
  <si>
    <t>C2954</t>
  </si>
  <si>
    <t>P984</t>
  </si>
  <si>
    <t>ORD00081</t>
  </si>
  <si>
    <t>C8864</t>
  </si>
  <si>
    <t>P248</t>
  </si>
  <si>
    <t>ORD00082</t>
  </si>
  <si>
    <t>C2685</t>
  </si>
  <si>
    <t>ORD00083</t>
  </si>
  <si>
    <t>C6364</t>
  </si>
  <si>
    <t>P995</t>
  </si>
  <si>
    <t>ORD00084</t>
  </si>
  <si>
    <t>C6326</t>
  </si>
  <si>
    <t>P485</t>
  </si>
  <si>
    <t>ORD00085</t>
  </si>
  <si>
    <t>C4913</t>
  </si>
  <si>
    <t>P816</t>
  </si>
  <si>
    <t>ORD00086</t>
  </si>
  <si>
    <t>C5164</t>
  </si>
  <si>
    <t>ORD00087</t>
  </si>
  <si>
    <t>C9233</t>
  </si>
  <si>
    <t>P535</t>
  </si>
  <si>
    <t>ORD00088</t>
  </si>
  <si>
    <t>C5521</t>
  </si>
  <si>
    <t>ORD00089</t>
  </si>
  <si>
    <t>C1038</t>
  </si>
  <si>
    <t>P853</t>
  </si>
  <si>
    <t>ORD00090</t>
  </si>
  <si>
    <t>C1000</t>
  </si>
  <si>
    <t>P454</t>
  </si>
  <si>
    <t>ORD00091</t>
  </si>
  <si>
    <t>C3108</t>
  </si>
  <si>
    <t>P885</t>
  </si>
  <si>
    <t>ORD00092</t>
  </si>
  <si>
    <t>C7213</t>
  </si>
  <si>
    <t>P480</t>
  </si>
  <si>
    <t>ORD00093</t>
  </si>
  <si>
    <t>C6249</t>
  </si>
  <si>
    <t>P482</t>
  </si>
  <si>
    <t>ORD00094</t>
  </si>
  <si>
    <t>C5246</t>
  </si>
  <si>
    <t>P623</t>
  </si>
  <si>
    <t>ORD00095</t>
  </si>
  <si>
    <t>C9481</t>
  </si>
  <si>
    <t>P104</t>
  </si>
  <si>
    <t>ORD00096</t>
  </si>
  <si>
    <t>C6516</t>
  </si>
  <si>
    <t>P476</t>
  </si>
  <si>
    <t>ORD00097</t>
  </si>
  <si>
    <t>C1634</t>
  </si>
  <si>
    <t>P232</t>
  </si>
  <si>
    <t>ORD00098</t>
  </si>
  <si>
    <t>C4858</t>
  </si>
  <si>
    <t>P976</t>
  </si>
  <si>
    <t>ORD00099</t>
  </si>
  <si>
    <t>C7168</t>
  </si>
  <si>
    <t>P210</t>
  </si>
  <si>
    <t>ORD00100</t>
  </si>
  <si>
    <t>C9522</t>
  </si>
  <si>
    <t>P828</t>
  </si>
  <si>
    <t>ORD00101</t>
  </si>
  <si>
    <t>C9744</t>
  </si>
  <si>
    <t>P604</t>
  </si>
  <si>
    <t>ORD00102</t>
  </si>
  <si>
    <t>C9889</t>
  </si>
  <si>
    <t>P785</t>
  </si>
  <si>
    <t>ORD00103</t>
  </si>
  <si>
    <t>C2823</t>
  </si>
  <si>
    <t>ORD00104</t>
  </si>
  <si>
    <t>C3116</t>
  </si>
  <si>
    <t>P110</t>
  </si>
  <si>
    <t>ORD00105</t>
  </si>
  <si>
    <t>C2903</t>
  </si>
  <si>
    <t>P576</t>
  </si>
  <si>
    <t>ORD00106</t>
  </si>
  <si>
    <t>C8011</t>
  </si>
  <si>
    <t>P250</t>
  </si>
  <si>
    <t>ORD00107</t>
  </si>
  <si>
    <t>C3402</t>
  </si>
  <si>
    <t>P977</t>
  </si>
  <si>
    <t>ORD00108</t>
  </si>
  <si>
    <t>C5900</t>
  </si>
  <si>
    <t>P230</t>
  </si>
  <si>
    <t>ORD00109</t>
  </si>
  <si>
    <t>C2312</t>
  </si>
  <si>
    <t>P554</t>
  </si>
  <si>
    <t>ORD00110</t>
  </si>
  <si>
    <t>C4825</t>
  </si>
  <si>
    <t>P587</t>
  </si>
  <si>
    <t>ORD00111</t>
  </si>
  <si>
    <t>C1465</t>
  </si>
  <si>
    <t>P944</t>
  </si>
  <si>
    <t>ORD00112</t>
  </si>
  <si>
    <t>C1346</t>
  </si>
  <si>
    <t>P550</t>
  </si>
  <si>
    <t>ORD00113</t>
  </si>
  <si>
    <t>C5486</t>
  </si>
  <si>
    <t>P350</t>
  </si>
  <si>
    <t>ORD00114</t>
  </si>
  <si>
    <t>C3152</t>
  </si>
  <si>
    <t>P957</t>
  </si>
  <si>
    <t>ORD00115</t>
  </si>
  <si>
    <t>C5079</t>
  </si>
  <si>
    <t>P746</t>
  </si>
  <si>
    <t>ORD00116</t>
  </si>
  <si>
    <t>C2315</t>
  </si>
  <si>
    <t>ORD00117</t>
  </si>
  <si>
    <t>C7042</t>
  </si>
  <si>
    <t>P858</t>
  </si>
  <si>
    <t>ORD00118</t>
  </si>
  <si>
    <t>C1118</t>
  </si>
  <si>
    <t>P570</t>
  </si>
  <si>
    <t>ORD00119</t>
  </si>
  <si>
    <t>C5634</t>
  </si>
  <si>
    <t>P730</t>
  </si>
  <si>
    <t>ORD00120</t>
  </si>
  <si>
    <t>C8914</t>
  </si>
  <si>
    <t>ORD00121</t>
  </si>
  <si>
    <t>C6746</t>
  </si>
  <si>
    <t>P108</t>
  </si>
  <si>
    <t>ORD00122</t>
  </si>
  <si>
    <t>C9547</t>
  </si>
  <si>
    <t>P464</t>
  </si>
  <si>
    <t>ORD00123</t>
  </si>
  <si>
    <t>C9053</t>
  </si>
  <si>
    <t>P177</t>
  </si>
  <si>
    <t>ORD00124</t>
  </si>
  <si>
    <t>C3262</t>
  </si>
  <si>
    <t>P752</t>
  </si>
  <si>
    <t>ORD00125</t>
  </si>
  <si>
    <t>C2808</t>
  </si>
  <si>
    <t>P143</t>
  </si>
  <si>
    <t>ORD00126</t>
  </si>
  <si>
    <t>C8574</t>
  </si>
  <si>
    <t>P527</t>
  </si>
  <si>
    <t>ORD00127</t>
  </si>
  <si>
    <t>C2658</t>
  </si>
  <si>
    <t>P962</t>
  </si>
  <si>
    <t>ORD00128</t>
  </si>
  <si>
    <t>C5991</t>
  </si>
  <si>
    <t>P384</t>
  </si>
  <si>
    <t>ORD00129</t>
  </si>
  <si>
    <t>C2146</t>
  </si>
  <si>
    <t>P261</t>
  </si>
  <si>
    <t>ORD00130</t>
  </si>
  <si>
    <t>C4815</t>
  </si>
  <si>
    <t>P920</t>
  </si>
  <si>
    <t>ORD00131</t>
  </si>
  <si>
    <t>C3531</t>
  </si>
  <si>
    <t>P783</t>
  </si>
  <si>
    <t>ORD00132</t>
  </si>
  <si>
    <t>C8102</t>
  </si>
  <si>
    <t>P613</t>
  </si>
  <si>
    <t>ORD00133</t>
  </si>
  <si>
    <t>C5568</t>
  </si>
  <si>
    <t>P475</t>
  </si>
  <si>
    <t>ORD00134</t>
  </si>
  <si>
    <t>C1816</t>
  </si>
  <si>
    <t>P561</t>
  </si>
  <si>
    <t>ORD00135</t>
  </si>
  <si>
    <t>C9416</t>
  </si>
  <si>
    <t>P701</t>
  </si>
  <si>
    <t>ORD00136</t>
  </si>
  <si>
    <t>C5765</t>
  </si>
  <si>
    <t>P814</t>
  </si>
  <si>
    <t>ORD00137</t>
  </si>
  <si>
    <t>C5953</t>
  </si>
  <si>
    <t>P126</t>
  </si>
  <si>
    <t>ORD00138</t>
  </si>
  <si>
    <t>C7054</t>
  </si>
  <si>
    <t>P981</t>
  </si>
  <si>
    <t>ORD00139</t>
  </si>
  <si>
    <t>C3319</t>
  </si>
  <si>
    <t>P252</t>
  </si>
  <si>
    <t>ORD00140</t>
  </si>
  <si>
    <t>C6559</t>
  </si>
  <si>
    <t>ORD00141</t>
  </si>
  <si>
    <t>C6325</t>
  </si>
  <si>
    <t>P773</t>
  </si>
  <si>
    <t>ORD00142</t>
  </si>
  <si>
    <t>C1447</t>
  </si>
  <si>
    <t>P628</t>
  </si>
  <si>
    <t>ORD00143</t>
  </si>
  <si>
    <t>C3118</t>
  </si>
  <si>
    <t>P411</t>
  </si>
  <si>
    <t>ORD00144</t>
  </si>
  <si>
    <t>C8300</t>
  </si>
  <si>
    <t>P847</t>
  </si>
  <si>
    <t>ORD00145</t>
  </si>
  <si>
    <t>C4482</t>
  </si>
  <si>
    <t>P835</t>
  </si>
  <si>
    <t>ORD00146</t>
  </si>
  <si>
    <t>C5766</t>
  </si>
  <si>
    <t>P518</t>
  </si>
  <si>
    <t>ORD00147</t>
  </si>
  <si>
    <t>C9907</t>
  </si>
  <si>
    <t>ORD00148</t>
  </si>
  <si>
    <t>C1167</t>
  </si>
  <si>
    <t>ORD00149</t>
  </si>
  <si>
    <t>C6049</t>
  </si>
  <si>
    <t>P895</t>
  </si>
  <si>
    <t>ORD00150</t>
  </si>
  <si>
    <t>C3455</t>
  </si>
  <si>
    <t>P547</t>
  </si>
  <si>
    <t>ORD00151</t>
  </si>
  <si>
    <t>C2403</t>
  </si>
  <si>
    <t>P251</t>
  </si>
  <si>
    <t>ORD00152</t>
  </si>
  <si>
    <t>C7952</t>
  </si>
  <si>
    <t>P800</t>
  </si>
  <si>
    <t>ORD00153</t>
  </si>
  <si>
    <t>C4061</t>
  </si>
  <si>
    <t>P293</t>
  </si>
  <si>
    <t>ORD00154</t>
  </si>
  <si>
    <t>C5129</t>
  </si>
  <si>
    <t>P127</t>
  </si>
  <si>
    <t>ORD00155</t>
  </si>
  <si>
    <t>C6704</t>
  </si>
  <si>
    <t>ORD00156</t>
  </si>
  <si>
    <t>C4633</t>
  </si>
  <si>
    <t>P688</t>
  </si>
  <si>
    <t>ORD00157</t>
  </si>
  <si>
    <t>C7951</t>
  </si>
  <si>
    <t>P361</t>
  </si>
  <si>
    <t>ORD00158</t>
  </si>
  <si>
    <t>C1393</t>
  </si>
  <si>
    <t>P619</t>
  </si>
  <si>
    <t>ORD00159</t>
  </si>
  <si>
    <t>C5824</t>
  </si>
  <si>
    <t>ORD00160</t>
  </si>
  <si>
    <t>C6265</t>
  </si>
  <si>
    <t>P241</t>
  </si>
  <si>
    <t>ORD00161</t>
  </si>
  <si>
    <t>C7663</t>
  </si>
  <si>
    <t>P592</t>
  </si>
  <si>
    <t>ORD00162</t>
  </si>
  <si>
    <t>C8015</t>
  </si>
  <si>
    <t>P473</t>
  </si>
  <si>
    <t>ORD00163</t>
  </si>
  <si>
    <t>C8712</t>
  </si>
  <si>
    <t>P673</t>
  </si>
  <si>
    <t>ORD00164</t>
  </si>
  <si>
    <t>C8082</t>
  </si>
  <si>
    <t>P996</t>
  </si>
  <si>
    <t>ORD00165</t>
  </si>
  <si>
    <t>C5565</t>
  </si>
  <si>
    <t>P383</t>
  </si>
  <si>
    <t>ORD00166</t>
  </si>
  <si>
    <t>C8473</t>
  </si>
  <si>
    <t>P474</t>
  </si>
  <si>
    <t>ORD00167</t>
  </si>
  <si>
    <t>C4924</t>
  </si>
  <si>
    <t>P590</t>
  </si>
  <si>
    <t>ORD00168</t>
  </si>
  <si>
    <t>C9235</t>
  </si>
  <si>
    <t>ORD00169</t>
  </si>
  <si>
    <t>C5738</t>
  </si>
  <si>
    <t>P505</t>
  </si>
  <si>
    <t>ORD00170</t>
  </si>
  <si>
    <t>C5577</t>
  </si>
  <si>
    <t>P608</t>
  </si>
  <si>
    <t>ORD00171</t>
  </si>
  <si>
    <t>C1756</t>
  </si>
  <si>
    <t>P779</t>
  </si>
  <si>
    <t>ORD00172</t>
  </si>
  <si>
    <t>C9905</t>
  </si>
  <si>
    <t>P368</t>
  </si>
  <si>
    <t>ORD00173</t>
  </si>
  <si>
    <t>C4629</t>
  </si>
  <si>
    <t>ORD00174</t>
  </si>
  <si>
    <t>C2741</t>
  </si>
  <si>
    <t>P676</t>
  </si>
  <si>
    <t>ORD00175</t>
  </si>
  <si>
    <t>C7501</t>
  </si>
  <si>
    <t>P478</t>
  </si>
  <si>
    <t>ORD00176</t>
  </si>
  <si>
    <t>C1827</t>
  </si>
  <si>
    <t>P327</t>
  </si>
  <si>
    <t>ORD00177</t>
  </si>
  <si>
    <t>C2589</t>
  </si>
  <si>
    <t>P626</t>
  </si>
  <si>
    <t>ORD00178</t>
  </si>
  <si>
    <t>C7204</t>
  </si>
  <si>
    <t>P197</t>
  </si>
  <si>
    <t>ORD00179</t>
  </si>
  <si>
    <t>C6886</t>
  </si>
  <si>
    <t>P146</t>
  </si>
  <si>
    <t>ORD00180</t>
  </si>
  <si>
    <t>C5537</t>
  </si>
  <si>
    <t>P371</t>
  </si>
  <si>
    <t>ORD00181</t>
  </si>
  <si>
    <t>C5613</t>
  </si>
  <si>
    <t>ORD00182</t>
  </si>
  <si>
    <t>C5443</t>
  </si>
  <si>
    <t>P115</t>
  </si>
  <si>
    <t>ORD00183</t>
  </si>
  <si>
    <t>C9359</t>
  </si>
  <si>
    <t>P351</t>
  </si>
  <si>
    <t>ORD00184</t>
  </si>
  <si>
    <t>C6818</t>
  </si>
  <si>
    <t>ORD00185</t>
  </si>
  <si>
    <t>C5640</t>
  </si>
  <si>
    <t>P573</t>
  </si>
  <si>
    <t>ORD00186</t>
  </si>
  <si>
    <t>C2994</t>
  </si>
  <si>
    <t>ORD00187</t>
  </si>
  <si>
    <t>C3384</t>
  </si>
  <si>
    <t>P170</t>
  </si>
  <si>
    <t>ORD00188</t>
  </si>
  <si>
    <t>C8030</t>
  </si>
  <si>
    <t>P565</t>
  </si>
  <si>
    <t>ORD00189</t>
  </si>
  <si>
    <t>C1512</t>
  </si>
  <si>
    <t>P390</t>
  </si>
  <si>
    <t>ORD00190</t>
  </si>
  <si>
    <t>C6387</t>
  </si>
  <si>
    <t>P185</t>
  </si>
  <si>
    <t>ORD00191</t>
  </si>
  <si>
    <t>C7430</t>
  </si>
  <si>
    <t>P469</t>
  </si>
  <si>
    <t>ORD00192</t>
  </si>
  <si>
    <t>C2531</t>
  </si>
  <si>
    <t>P426</t>
  </si>
  <si>
    <t>ORD00193</t>
  </si>
  <si>
    <t>C9915</t>
  </si>
  <si>
    <t>P171</t>
  </si>
  <si>
    <t>ORD00194</t>
  </si>
  <si>
    <t>C1895</t>
  </si>
  <si>
    <t>P421</t>
  </si>
  <si>
    <t>ORD00195</t>
  </si>
  <si>
    <t>C9385</t>
  </si>
  <si>
    <t>P682</t>
  </si>
  <si>
    <t>ORD00196</t>
  </si>
  <si>
    <t>C4218</t>
  </si>
  <si>
    <t>P958</t>
  </si>
  <si>
    <t>ORD00197</t>
  </si>
  <si>
    <t>C5464</t>
  </si>
  <si>
    <t>P501</t>
  </si>
  <si>
    <t>ORD00198</t>
  </si>
  <si>
    <t>C9489</t>
  </si>
  <si>
    <t>P566</t>
  </si>
  <si>
    <t>ORD00199</t>
  </si>
  <si>
    <t>C3971</t>
  </si>
  <si>
    <t>P181</t>
  </si>
  <si>
    <t>ORD00200</t>
  </si>
  <si>
    <t>C1680</t>
  </si>
  <si>
    <t>P596</t>
  </si>
  <si>
    <t>ORD00201</t>
  </si>
  <si>
    <t>C2925</t>
  </si>
  <si>
    <t>P825</t>
  </si>
  <si>
    <t>ORD00202</t>
  </si>
  <si>
    <t>C3088</t>
  </si>
  <si>
    <t>P246</t>
  </si>
  <si>
    <t>ORD00203</t>
  </si>
  <si>
    <t>C9441</t>
  </si>
  <si>
    <t>ORD00204</t>
  </si>
  <si>
    <t>C4380</t>
  </si>
  <si>
    <t>P427</t>
  </si>
  <si>
    <t>ORD00205</t>
  </si>
  <si>
    <t>C3122</t>
  </si>
  <si>
    <t>P415</t>
  </si>
  <si>
    <t>ORD00206</t>
  </si>
  <si>
    <t>C1870</t>
  </si>
  <si>
    <t>ORD00207</t>
  </si>
  <si>
    <t>C2087</t>
  </si>
  <si>
    <t>P710</t>
  </si>
  <si>
    <t>ORD00208</t>
  </si>
  <si>
    <t>C3859</t>
  </si>
  <si>
    <t>P529</t>
  </si>
  <si>
    <t>ORD00209</t>
  </si>
  <si>
    <t>C8478</t>
  </si>
  <si>
    <t>P294</t>
  </si>
  <si>
    <t>ORD00210</t>
  </si>
  <si>
    <t>C9614</t>
  </si>
  <si>
    <t>ORD00211</t>
  </si>
  <si>
    <t>C4715</t>
  </si>
  <si>
    <t>ORD00212</t>
  </si>
  <si>
    <t>C1501</t>
  </si>
  <si>
    <t>P295</t>
  </si>
  <si>
    <t>ORD00213</t>
  </si>
  <si>
    <t>C2256</t>
  </si>
  <si>
    <t>P287</t>
  </si>
  <si>
    <t>ORD00214</t>
  </si>
  <si>
    <t>C7587</t>
  </si>
  <si>
    <t>P192</t>
  </si>
  <si>
    <t>ORD00215</t>
  </si>
  <si>
    <t>C9109</t>
  </si>
  <si>
    <t>P778</t>
  </si>
  <si>
    <t>ORD00216</t>
  </si>
  <si>
    <t>C2941</t>
  </si>
  <si>
    <t>ORD00217</t>
  </si>
  <si>
    <t>C1831</t>
  </si>
  <si>
    <t>P908</t>
  </si>
  <si>
    <t>ORD00218</t>
  </si>
  <si>
    <t>P820</t>
  </si>
  <si>
    <t>ORD00219</t>
  </si>
  <si>
    <t>C7447</t>
  </si>
  <si>
    <t>P102</t>
  </si>
  <si>
    <t>ORD00220</t>
  </si>
  <si>
    <t>C9800</t>
  </si>
  <si>
    <t>P877</t>
  </si>
  <si>
    <t>ORD00221</t>
  </si>
  <si>
    <t>C1336</t>
  </si>
  <si>
    <t>P466</t>
  </si>
  <si>
    <t>ORD00222</t>
  </si>
  <si>
    <t>C4938</t>
  </si>
  <si>
    <t>P277</t>
  </si>
  <si>
    <t>ORD00223</t>
  </si>
  <si>
    <t>C8650</t>
  </si>
  <si>
    <t>ORD00224</t>
  </si>
  <si>
    <t>C4930</t>
  </si>
  <si>
    <t>P199</t>
  </si>
  <si>
    <t>ORD00225</t>
  </si>
  <si>
    <t>C5860</t>
  </si>
  <si>
    <t>P276</t>
  </si>
  <si>
    <t>ORD00226</t>
  </si>
  <si>
    <t>C5774</t>
  </si>
  <si>
    <t>P326</t>
  </si>
  <si>
    <t>ORD00227</t>
  </si>
  <si>
    <t>C6176</t>
  </si>
  <si>
    <t>ORD00228</t>
  </si>
  <si>
    <t>C3782</t>
  </si>
  <si>
    <t>P159</t>
  </si>
  <si>
    <t>ORD00229</t>
  </si>
  <si>
    <t>C3697</t>
  </si>
  <si>
    <t>P524</t>
  </si>
  <si>
    <t>ORD00230</t>
  </si>
  <si>
    <t>C5772</t>
  </si>
  <si>
    <t>P706</t>
  </si>
  <si>
    <t>ORD00231</t>
  </si>
  <si>
    <t>C3683</t>
  </si>
  <si>
    <t>ORD00232</t>
  </si>
  <si>
    <t>C4806</t>
  </si>
  <si>
    <t>P585</t>
  </si>
  <si>
    <t>ORD00233</t>
  </si>
  <si>
    <t>C5574</t>
  </si>
  <si>
    <t>P536</t>
  </si>
  <si>
    <t>ORD00234</t>
  </si>
  <si>
    <t>C4140</t>
  </si>
  <si>
    <t>P157</t>
  </si>
  <si>
    <t>ORD00235</t>
  </si>
  <si>
    <t>C8980</t>
  </si>
  <si>
    <t>ORD00236</t>
  </si>
  <si>
    <t>C1533</t>
  </si>
  <si>
    <t>ORD00237</t>
  </si>
  <si>
    <t>C6670</t>
  </si>
  <si>
    <t>P354</t>
  </si>
  <si>
    <t>ORD00238</t>
  </si>
  <si>
    <t>C6737</t>
  </si>
  <si>
    <t>P946</t>
  </si>
  <si>
    <t>ORD00239</t>
  </si>
  <si>
    <t>C7664</t>
  </si>
  <si>
    <t>P200</t>
  </si>
  <si>
    <t>ORD00240</t>
  </si>
  <si>
    <t>C8334</t>
  </si>
  <si>
    <t>P605</t>
  </si>
  <si>
    <t>ORD00241</t>
  </si>
  <si>
    <t>C6846</t>
  </si>
  <si>
    <t>P436</t>
  </si>
  <si>
    <t>ORD00242</t>
  </si>
  <si>
    <t>C2623</t>
  </si>
  <si>
    <t>ORD00243</t>
  </si>
  <si>
    <t>C2987</t>
  </si>
  <si>
    <t>ORD00244</t>
  </si>
  <si>
    <t>C2643</t>
  </si>
  <si>
    <t>P581</t>
  </si>
  <si>
    <t>ORD00245</t>
  </si>
  <si>
    <t>C8524</t>
  </si>
  <si>
    <t>P167</t>
  </si>
  <si>
    <t>ORD00246</t>
  </si>
  <si>
    <t>C3974</t>
  </si>
  <si>
    <t>P539</t>
  </si>
  <si>
    <t>ORD00247</t>
  </si>
  <si>
    <t>C7091</t>
  </si>
  <si>
    <t>P797</t>
  </si>
  <si>
    <t>ORD00248</t>
  </si>
  <si>
    <t>C8307</t>
  </si>
  <si>
    <t>P254</t>
  </si>
  <si>
    <t>ORD00249</t>
  </si>
  <si>
    <t>C7177</t>
  </si>
  <si>
    <t>ORD00250</t>
  </si>
  <si>
    <t>C7064</t>
  </si>
  <si>
    <t>P325</t>
  </si>
  <si>
    <t>ORD00251</t>
  </si>
  <si>
    <t>C1400</t>
  </si>
  <si>
    <t>P916</t>
  </si>
  <si>
    <t>ORD00252</t>
  </si>
  <si>
    <t>C2849</t>
  </si>
  <si>
    <t>P641</t>
  </si>
  <si>
    <t>ORD00253</t>
  </si>
  <si>
    <t>C6701</t>
  </si>
  <si>
    <t>P365</t>
  </si>
  <si>
    <t>ORD00254</t>
  </si>
  <si>
    <t>C3989</t>
  </si>
  <si>
    <t>ORD00255</t>
  </si>
  <si>
    <t>C1086</t>
  </si>
  <si>
    <t>P531</t>
  </si>
  <si>
    <t>ORD00256</t>
  </si>
  <si>
    <t>C9991</t>
  </si>
  <si>
    <t>P905</t>
  </si>
  <si>
    <t>ORD00257</t>
  </si>
  <si>
    <t>C5226</t>
  </si>
  <si>
    <t>P834</t>
  </si>
  <si>
    <t>ORD00258</t>
  </si>
  <si>
    <t>C1765</t>
  </si>
  <si>
    <t>ORD00259</t>
  </si>
  <si>
    <t>C9152</t>
  </si>
  <si>
    <t>ORD00260</t>
  </si>
  <si>
    <t>C4168</t>
  </si>
  <si>
    <t>P560</t>
  </si>
  <si>
    <t>ORD00261</t>
  </si>
  <si>
    <t>C1497</t>
  </si>
  <si>
    <t>P309</t>
  </si>
  <si>
    <t>ORD00262</t>
  </si>
  <si>
    <t>C5591</t>
  </si>
  <si>
    <t>P675</t>
  </si>
  <si>
    <t>ORD00263</t>
  </si>
  <si>
    <t>C7488</t>
  </si>
  <si>
    <t>P694</t>
  </si>
  <si>
    <t>ORD00264</t>
  </si>
  <si>
    <t>C5588</t>
  </si>
  <si>
    <t>ORD00265</t>
  </si>
  <si>
    <t>C9032</t>
  </si>
  <si>
    <t>P753</t>
  </si>
  <si>
    <t>ORD00266</t>
  </si>
  <si>
    <t>C6653</t>
  </si>
  <si>
    <t>P859</t>
  </si>
  <si>
    <t>ORD00267</t>
  </si>
  <si>
    <t>C4901</t>
  </si>
  <si>
    <t>ORD00268</t>
  </si>
  <si>
    <t>C6282</t>
  </si>
  <si>
    <t>ORD00269</t>
  </si>
  <si>
    <t>C9866</t>
  </si>
  <si>
    <t>ORD00270</t>
  </si>
  <si>
    <t>C8281</t>
  </si>
  <si>
    <t>P629</t>
  </si>
  <si>
    <t>ORD00271</t>
  </si>
  <si>
    <t>C4871</t>
  </si>
  <si>
    <t>ORD00272</t>
  </si>
  <si>
    <t>P624</t>
  </si>
  <si>
    <t>ORD00273</t>
  </si>
  <si>
    <t>C3904</t>
  </si>
  <si>
    <t>P162</t>
  </si>
  <si>
    <t>ORD00274</t>
  </si>
  <si>
    <t>C2760</t>
  </si>
  <si>
    <t>ORD00275</t>
  </si>
  <si>
    <t>C1604</t>
  </si>
  <si>
    <t>ORD00276</t>
  </si>
  <si>
    <t>C5602</t>
  </si>
  <si>
    <t>P917</t>
  </si>
  <si>
    <t>ORD00277</t>
  </si>
  <si>
    <t>ORD00278</t>
  </si>
  <si>
    <t>C3136</t>
  </si>
  <si>
    <t>P304</t>
  </si>
  <si>
    <t>ORD00279</t>
  </si>
  <si>
    <t>C1490</t>
  </si>
  <si>
    <t>P765</t>
  </si>
  <si>
    <t>ORD00280</t>
  </si>
  <si>
    <t>C5612</t>
  </si>
  <si>
    <t>P281</t>
  </si>
  <si>
    <t>ORD00281</t>
  </si>
  <si>
    <t>C1437</t>
  </si>
  <si>
    <t>P328</t>
  </si>
  <si>
    <t>ORD00282</t>
  </si>
  <si>
    <t>C1502</t>
  </si>
  <si>
    <t>P312</t>
  </si>
  <si>
    <t>ORD00283</t>
  </si>
  <si>
    <t>C9317</t>
  </si>
  <si>
    <t>P303</t>
  </si>
  <si>
    <t>ORD00284</t>
  </si>
  <si>
    <t>C5743</t>
  </si>
  <si>
    <t>P987</t>
  </si>
  <si>
    <t>ORD00285</t>
  </si>
  <si>
    <t>C3363</t>
  </si>
  <si>
    <t>P693</t>
  </si>
  <si>
    <t>ORD00286</t>
  </si>
  <si>
    <t>C3518</t>
  </si>
  <si>
    <t>P697</t>
  </si>
  <si>
    <t>ORD00287</t>
  </si>
  <si>
    <t>C9239</t>
  </si>
  <si>
    <t>P745</t>
  </si>
  <si>
    <t>ORD00288</t>
  </si>
  <si>
    <t>C4730</t>
  </si>
  <si>
    <t>P830</t>
  </si>
  <si>
    <t>ORD00289</t>
  </si>
  <si>
    <t>C6778</t>
  </si>
  <si>
    <t>P865</t>
  </si>
  <si>
    <t>ORD00290</t>
  </si>
  <si>
    <t>C9886</t>
  </si>
  <si>
    <t>ORD00291</t>
  </si>
  <si>
    <t>C1270</t>
  </si>
  <si>
    <t>ORD00292</t>
  </si>
  <si>
    <t>C6067</t>
  </si>
  <si>
    <t>P643</t>
  </si>
  <si>
    <t>ORD00293</t>
  </si>
  <si>
    <t>C7279</t>
  </si>
  <si>
    <t>P253</t>
  </si>
  <si>
    <t>ORD00294</t>
  </si>
  <si>
    <t>C4147</t>
  </si>
  <si>
    <t>ORD00295</t>
  </si>
  <si>
    <t>C3004</t>
  </si>
  <si>
    <t>P712</t>
  </si>
  <si>
    <t>ORD00296</t>
  </si>
  <si>
    <t>C9989</t>
  </si>
  <si>
    <t>P711</t>
  </si>
  <si>
    <t>ORD00297</t>
  </si>
  <si>
    <t>C3572</t>
  </si>
  <si>
    <t>ORD00298</t>
  </si>
  <si>
    <t>C7489</t>
  </si>
  <si>
    <t>P646</t>
  </si>
  <si>
    <t>ORD00299</t>
  </si>
  <si>
    <t>C1774</t>
  </si>
  <si>
    <t>ORD00300</t>
  </si>
  <si>
    <t>C7338</t>
  </si>
  <si>
    <t>P672</t>
  </si>
  <si>
    <t>ORD00301</t>
  </si>
  <si>
    <t>C1786</t>
  </si>
  <si>
    <t>ORD00302</t>
  </si>
  <si>
    <t>C5614</t>
  </si>
  <si>
    <t>P245</t>
  </si>
  <si>
    <t>ORD00303</t>
  </si>
  <si>
    <t>C7480</t>
  </si>
  <si>
    <t>ORD00304</t>
  </si>
  <si>
    <t>C7627</t>
  </si>
  <si>
    <t>ORD00305</t>
  </si>
  <si>
    <t>C7035</t>
  </si>
  <si>
    <t>ORD00306</t>
  </si>
  <si>
    <t>C9888</t>
  </si>
  <si>
    <t>P105</t>
  </si>
  <si>
    <t>ORD00307</t>
  </si>
  <si>
    <t>C6423</t>
  </si>
  <si>
    <t>ORD00308</t>
  </si>
  <si>
    <t>C8651</t>
  </si>
  <si>
    <t>P615</t>
  </si>
  <si>
    <t>ORD00309</t>
  </si>
  <si>
    <t>C9041</t>
  </si>
  <si>
    <t>P331</t>
  </si>
  <si>
    <t>ORD00310</t>
  </si>
  <si>
    <t>C1741</t>
  </si>
  <si>
    <t>P679</t>
  </si>
  <si>
    <t>ORD00311</t>
  </si>
  <si>
    <t>C9753</t>
  </si>
  <si>
    <t>P404</t>
  </si>
  <si>
    <t>ORD00312</t>
  </si>
  <si>
    <t>C5629</t>
  </si>
  <si>
    <t>P135</t>
  </si>
  <si>
    <t>ORD00313</t>
  </si>
  <si>
    <t>P278</t>
  </si>
  <si>
    <t>ORD00314</t>
  </si>
  <si>
    <t>C2118</t>
  </si>
  <si>
    <t>ORD00315</t>
  </si>
  <si>
    <t>C7788</t>
  </si>
  <si>
    <t>ORD00316</t>
  </si>
  <si>
    <t>C8211</t>
  </si>
  <si>
    <t>P463</t>
  </si>
  <si>
    <t>ORD00317</t>
  </si>
  <si>
    <t>C6915</t>
  </si>
  <si>
    <t>P720</t>
  </si>
  <si>
    <t>ORD00318</t>
  </si>
  <si>
    <t>C2491</t>
  </si>
  <si>
    <t>P945</t>
  </si>
  <si>
    <t>ORD00319</t>
  </si>
  <si>
    <t>C3820</t>
  </si>
  <si>
    <t>P994</t>
  </si>
  <si>
    <t>ORD00320</t>
  </si>
  <si>
    <t>C3339</t>
  </si>
  <si>
    <t>P215</t>
  </si>
  <si>
    <t>ORD00321</t>
  </si>
  <si>
    <t>C5803</t>
  </si>
  <si>
    <t>P515</t>
  </si>
  <si>
    <t>ORD00322</t>
  </si>
  <si>
    <t>C1381</t>
  </si>
  <si>
    <t>P665</t>
  </si>
  <si>
    <t>ORD00323</t>
  </si>
  <si>
    <t>P528</t>
  </si>
  <si>
    <t>ORD00324</t>
  </si>
  <si>
    <t>C1713</t>
  </si>
  <si>
    <t>P649</t>
  </si>
  <si>
    <t>ORD00325</t>
  </si>
  <si>
    <t>C5124</t>
  </si>
  <si>
    <t>P788</t>
  </si>
  <si>
    <t>ORD00326</t>
  </si>
  <si>
    <t>C8739</t>
  </si>
  <si>
    <t>P818</t>
  </si>
  <si>
    <t>ORD00327</t>
  </si>
  <si>
    <t>C9007</t>
  </si>
  <si>
    <t>P807</t>
  </si>
  <si>
    <t>ORD00328</t>
  </si>
  <si>
    <t>C7437</t>
  </si>
  <si>
    <t>ORD00329</t>
  </si>
  <si>
    <t>C5700</t>
  </si>
  <si>
    <t>P933</t>
  </si>
  <si>
    <t>ORD00330</t>
  </si>
  <si>
    <t>C1958</t>
  </si>
  <si>
    <t>P703</t>
  </si>
  <si>
    <t>ORD00331</t>
  </si>
  <si>
    <t>C7085</t>
  </si>
  <si>
    <t>ORD00332</t>
  </si>
  <si>
    <t>C8101</t>
  </si>
  <si>
    <t>P151</t>
  </si>
  <si>
    <t>ORD00333</t>
  </si>
  <si>
    <t>C1822</t>
  </si>
  <si>
    <t>ORD00334</t>
  </si>
  <si>
    <t>C1222</t>
  </si>
  <si>
    <t>P334</t>
  </si>
  <si>
    <t>ORD00335</t>
  </si>
  <si>
    <t>C5296</t>
  </si>
  <si>
    <t>P860</t>
  </si>
  <si>
    <t>ORD00336</t>
  </si>
  <si>
    <t>C8092</t>
  </si>
  <si>
    <t>ORD00337</t>
  </si>
  <si>
    <t>C5439</t>
  </si>
  <si>
    <t>ORD00338</t>
  </si>
  <si>
    <t>C3826</t>
  </si>
  <si>
    <t>ORD00339</t>
  </si>
  <si>
    <t>C5476</t>
  </si>
  <si>
    <t>P272</t>
  </si>
  <si>
    <t>ORD00340</t>
  </si>
  <si>
    <t>C5702</t>
  </si>
  <si>
    <t>ORD00341</t>
  </si>
  <si>
    <t>C3240</t>
  </si>
  <si>
    <t>ORD00342</t>
  </si>
  <si>
    <t>C7636</t>
  </si>
  <si>
    <t>P762</t>
  </si>
  <si>
    <t>ORD00343</t>
  </si>
  <si>
    <t>C2728</t>
  </si>
  <si>
    <t>P644</t>
  </si>
  <si>
    <t>ORD00344</t>
  </si>
  <si>
    <t>C9712</t>
  </si>
  <si>
    <t>P650</t>
  </si>
  <si>
    <t>ORD00345</t>
  </si>
  <si>
    <t>C5465</t>
  </si>
  <si>
    <t>P638</t>
  </si>
  <si>
    <t>ORD00346</t>
  </si>
  <si>
    <t>C7343</t>
  </si>
  <si>
    <t>P803</t>
  </si>
  <si>
    <t>ORD00347</t>
  </si>
  <si>
    <t>C1470</t>
  </si>
  <si>
    <t>P571</t>
  </si>
  <si>
    <t>ORD00348</t>
  </si>
  <si>
    <t>C7208</t>
  </si>
  <si>
    <t>P114</t>
  </si>
  <si>
    <t>ORD00349</t>
  </si>
  <si>
    <t>C7913</t>
  </si>
  <si>
    <t>ORD00350</t>
  </si>
  <si>
    <t>C8336</t>
  </si>
  <si>
    <t>P455</t>
  </si>
  <si>
    <t>ORD00351</t>
  </si>
  <si>
    <t>C1955</t>
  </si>
  <si>
    <t>P179</t>
  </si>
  <si>
    <t>ORD00352</t>
  </si>
  <si>
    <t>ORD00353</t>
  </si>
  <si>
    <t>C3943</t>
  </si>
  <si>
    <t>P960</t>
  </si>
  <si>
    <t>ORD00354</t>
  </si>
  <si>
    <t>C4846</t>
  </si>
  <si>
    <t>P801</t>
  </si>
  <si>
    <t>ORD00355</t>
  </si>
  <si>
    <t>C1469</t>
  </si>
  <si>
    <t>P993</t>
  </si>
  <si>
    <t>ORD00356</t>
  </si>
  <si>
    <t>C1967</t>
  </si>
  <si>
    <t>ORD00357</t>
  </si>
  <si>
    <t>C9921</t>
  </si>
  <si>
    <t>P689</t>
  </si>
  <si>
    <t>ORD00358</t>
  </si>
  <si>
    <t>C2413</t>
  </si>
  <si>
    <t>P545</t>
  </si>
  <si>
    <t>ORD00359</t>
  </si>
  <si>
    <t>C3949</t>
  </si>
  <si>
    <t>P131</t>
  </si>
  <si>
    <t>ORD00360</t>
  </si>
  <si>
    <t>C9768</t>
  </si>
  <si>
    <t>P555</t>
  </si>
  <si>
    <t>ORD00361</t>
  </si>
  <si>
    <t>C7688</t>
  </si>
  <si>
    <t>P969</t>
  </si>
  <si>
    <t>ORD00362</t>
  </si>
  <si>
    <t>P848</t>
  </si>
  <si>
    <t>ORD00363</t>
  </si>
  <si>
    <t>C5215</t>
  </si>
  <si>
    <t>P262</t>
  </si>
  <si>
    <t>ORD00364</t>
  </si>
  <si>
    <t>C3169</t>
  </si>
  <si>
    <t>P698</t>
  </si>
  <si>
    <t>ORD00365</t>
  </si>
  <si>
    <t>C9202</t>
  </si>
  <si>
    <t>P370</t>
  </si>
  <si>
    <t>ORD00366</t>
  </si>
  <si>
    <t>C5122</t>
  </si>
  <si>
    <t>P671</t>
  </si>
  <si>
    <t>ORD00367</t>
  </si>
  <si>
    <t>C2331</t>
  </si>
  <si>
    <t>P178</t>
  </si>
  <si>
    <t>ORD00368</t>
  </si>
  <si>
    <t>C4446</t>
  </si>
  <si>
    <t>ORD00369</t>
  </si>
  <si>
    <t>C2900</t>
  </si>
  <si>
    <t>ORD00370</t>
  </si>
  <si>
    <t>C3422</t>
  </si>
  <si>
    <t>P255</t>
  </si>
  <si>
    <t>ORD00371</t>
  </si>
  <si>
    <t>C5810</t>
  </si>
  <si>
    <t>P863</t>
  </si>
  <si>
    <t>ORD00372</t>
  </si>
  <si>
    <t>C6762</t>
  </si>
  <si>
    <t>ORD00373</t>
  </si>
  <si>
    <t>C5834</t>
  </si>
  <si>
    <t>P182</t>
  </si>
  <si>
    <t>ORD00374</t>
  </si>
  <si>
    <t>C8009</t>
  </si>
  <si>
    <t>P395</t>
  </si>
  <si>
    <t>ORD00375</t>
  </si>
  <si>
    <t>C9436</t>
  </si>
  <si>
    <t>ORD00376</t>
  </si>
  <si>
    <t>C6957</t>
  </si>
  <si>
    <t>P489</t>
  </si>
  <si>
    <t>ORD00377</t>
  </si>
  <si>
    <t>C6408</t>
  </si>
  <si>
    <t>ORD00378</t>
  </si>
  <si>
    <t>C1464</t>
  </si>
  <si>
    <t>P869</t>
  </si>
  <si>
    <t>ORD00379</t>
  </si>
  <si>
    <t>C5161</t>
  </si>
  <si>
    <t>P997</t>
  </si>
  <si>
    <t>ORD00380</t>
  </si>
  <si>
    <t>C8520</t>
  </si>
  <si>
    <t>ORD00381</t>
  </si>
  <si>
    <t>C9776</t>
  </si>
  <si>
    <t>P222</t>
  </si>
  <si>
    <t>ORD00382</t>
  </si>
  <si>
    <t>C3813</t>
  </si>
  <si>
    <t>P839</t>
  </si>
  <si>
    <t>ORD00383</t>
  </si>
  <si>
    <t>C2886</t>
  </si>
  <si>
    <t>ORD00384</t>
  </si>
  <si>
    <t>C8435</t>
  </si>
  <si>
    <t>P923</t>
  </si>
  <si>
    <t>ORD00385</t>
  </si>
  <si>
    <t>C8126</t>
  </si>
  <si>
    <t>P655</t>
  </si>
  <si>
    <t>ORD00386</t>
  </si>
  <si>
    <t>C8846</t>
  </si>
  <si>
    <t>P172</t>
  </si>
  <si>
    <t>ORD00387</t>
  </si>
  <si>
    <t>C2247</t>
  </si>
  <si>
    <t>P158</t>
  </si>
  <si>
    <t>ORD00388</t>
  </si>
  <si>
    <t>C9848</t>
  </si>
  <si>
    <t>P202</t>
  </si>
  <si>
    <t>ORD00389</t>
  </si>
  <si>
    <t>C2958</t>
  </si>
  <si>
    <t>P152</t>
  </si>
  <si>
    <t>ORD00390</t>
  </si>
  <si>
    <t>C1111</t>
  </si>
  <si>
    <t>P597</t>
  </si>
  <si>
    <t>ORD00391</t>
  </si>
  <si>
    <t>C8197</t>
  </si>
  <si>
    <t>P777</t>
  </si>
  <si>
    <t>ORD00392</t>
  </si>
  <si>
    <t>C4077</t>
  </si>
  <si>
    <t>P461</t>
  </si>
  <si>
    <t>ORD00393</t>
  </si>
  <si>
    <t>C3976</t>
  </si>
  <si>
    <t>ORD00394</t>
  </si>
  <si>
    <t>C5831</t>
  </si>
  <si>
    <t>P799</t>
  </si>
  <si>
    <t>ORD00395</t>
  </si>
  <si>
    <t>C8783</t>
  </si>
  <si>
    <t>P226</t>
  </si>
  <si>
    <t>ORD00396</t>
  </si>
  <si>
    <t>C6565</t>
  </si>
  <si>
    <t>ORD00397</t>
  </si>
  <si>
    <t>C2430</t>
  </si>
  <si>
    <t>P775</t>
  </si>
  <si>
    <t>ORD00398</t>
  </si>
  <si>
    <t>C8729</t>
  </si>
  <si>
    <t>P467</t>
  </si>
  <si>
    <t>ORD00399</t>
  </si>
  <si>
    <t>P513</t>
  </si>
  <si>
    <t>ORD00400</t>
  </si>
  <si>
    <t>C8250</t>
  </si>
  <si>
    <t>P563</t>
  </si>
  <si>
    <t>ORD00401</t>
  </si>
  <si>
    <t>C1544</t>
  </si>
  <si>
    <t>ORD00402</t>
  </si>
  <si>
    <t>C2513</t>
  </si>
  <si>
    <t>P951</t>
  </si>
  <si>
    <t>ORD00403</t>
  </si>
  <si>
    <t>C6865</t>
  </si>
  <si>
    <t>P288</t>
  </si>
  <si>
    <t>ORD00404</t>
  </si>
  <si>
    <t>C5904</t>
  </si>
  <si>
    <t>ORD00405</t>
  </si>
  <si>
    <t>C7892</t>
  </si>
  <si>
    <t>P184</t>
  </si>
  <si>
    <t>ORD00406</t>
  </si>
  <si>
    <t>C6945</t>
  </si>
  <si>
    <t>ORD00407</t>
  </si>
  <si>
    <t>C8208</t>
  </si>
  <si>
    <t>P378</t>
  </si>
  <si>
    <t>ORD00408</t>
  </si>
  <si>
    <t>C6828</t>
  </si>
  <si>
    <t>P965</t>
  </si>
  <si>
    <t>ORD00409</t>
  </si>
  <si>
    <t>C2854</t>
  </si>
  <si>
    <t>P616</t>
  </si>
  <si>
    <t>ORD00410</t>
  </si>
  <si>
    <t>C1160</t>
  </si>
  <si>
    <t>ORD00411</t>
  </si>
  <si>
    <t>C1514</t>
  </si>
  <si>
    <t>ORD00412</t>
  </si>
  <si>
    <t>C9707</t>
  </si>
  <si>
    <t>P339</t>
  </si>
  <si>
    <t>ORD00413</t>
  </si>
  <si>
    <t>C1319</t>
  </si>
  <si>
    <t>P168</t>
  </si>
  <si>
    <t>ORD00414</t>
  </si>
  <si>
    <t>C6708</t>
  </si>
  <si>
    <t>P810</t>
  </si>
  <si>
    <t>ORD00415</t>
  </si>
  <si>
    <t>C9116</t>
  </si>
  <si>
    <t>P906</t>
  </si>
  <si>
    <t>ORD00416</t>
  </si>
  <si>
    <t>C7791</t>
  </si>
  <si>
    <t>ORD00417</t>
  </si>
  <si>
    <t>C3077</t>
  </si>
  <si>
    <t>P292</t>
  </si>
  <si>
    <t>ORD00418</t>
  </si>
  <si>
    <t>C4631</t>
  </si>
  <si>
    <t>P990</t>
  </si>
  <si>
    <t>ORD00419</t>
  </si>
  <si>
    <t>C8790</t>
  </si>
  <si>
    <t>P568</t>
  </si>
  <si>
    <t>ORD00420</t>
  </si>
  <si>
    <t>C4330</t>
  </si>
  <si>
    <t>P468</t>
  </si>
  <si>
    <t>ORD00421</t>
  </si>
  <si>
    <t>C7148</t>
  </si>
  <si>
    <t>P805</t>
  </si>
  <si>
    <t>ORD00422</t>
  </si>
  <si>
    <t>C1040</t>
  </si>
  <si>
    <t>P164</t>
  </si>
  <si>
    <t>ORD00423</t>
  </si>
  <si>
    <t>P959</t>
  </si>
  <si>
    <t>ORD00424</t>
  </si>
  <si>
    <t>C4117</t>
  </si>
  <si>
    <t>P123</t>
  </si>
  <si>
    <t>ORD00425</t>
  </si>
  <si>
    <t>ORD00426</t>
  </si>
  <si>
    <t>C1887</t>
  </si>
  <si>
    <t>P385</t>
  </si>
  <si>
    <t>ORD00427</t>
  </si>
  <si>
    <t>C3982</t>
  </si>
  <si>
    <t>P496</t>
  </si>
  <si>
    <t>ORD00428</t>
  </si>
  <si>
    <t>C4183</t>
  </si>
  <si>
    <t>ORD00429</t>
  </si>
  <si>
    <t>C7028</t>
  </si>
  <si>
    <t>P999</t>
  </si>
  <si>
    <t>ORD00430</t>
  </si>
  <si>
    <t>C4079</t>
  </si>
  <si>
    <t>P236</t>
  </si>
  <si>
    <t>ORD00431</t>
  </si>
  <si>
    <t>C1355</t>
  </si>
  <si>
    <t>P950</t>
  </si>
  <si>
    <t>ORD00432</t>
  </si>
  <si>
    <t>C2316</t>
  </si>
  <si>
    <t>P891</t>
  </si>
  <si>
    <t>ORD00433</t>
  </si>
  <si>
    <t>C7226</t>
  </si>
  <si>
    <t>P786</t>
  </si>
  <si>
    <t>ORD00434</t>
  </si>
  <si>
    <t>C1564</t>
  </si>
  <si>
    <t>ORD00435</t>
  </si>
  <si>
    <t>C8259</t>
  </si>
  <si>
    <t>P456</t>
  </si>
  <si>
    <t>ORD00436</t>
  </si>
  <si>
    <t>C9089</t>
  </si>
  <si>
    <t>ORD00437</t>
  </si>
  <si>
    <t>C7826</t>
  </si>
  <si>
    <t>P894</t>
  </si>
  <si>
    <t>ORD00438</t>
  </si>
  <si>
    <t>C9660</t>
  </si>
  <si>
    <t>ORD00439</t>
  </si>
  <si>
    <t>C4384</t>
  </si>
  <si>
    <t>P280</t>
  </si>
  <si>
    <t>ORD00440</t>
  </si>
  <si>
    <t>C7706</t>
  </si>
  <si>
    <t>P166</t>
  </si>
  <si>
    <t>ORD00441</t>
  </si>
  <si>
    <t>C2174</t>
  </si>
  <si>
    <t>P875</t>
  </si>
  <si>
    <t>ORD00442</t>
  </si>
  <si>
    <t>C6827</t>
  </si>
  <si>
    <t>P718</t>
  </si>
  <si>
    <t>ORD00443</t>
  </si>
  <si>
    <t>C4743</t>
  </si>
  <si>
    <t>P445</t>
  </si>
  <si>
    <t>ORD00444</t>
  </si>
  <si>
    <t>C8928</t>
  </si>
  <si>
    <t>P709</t>
  </si>
  <si>
    <t>ORD00445</t>
  </si>
  <si>
    <t>C2193</t>
  </si>
  <si>
    <t>ORD00446</t>
  </si>
  <si>
    <t>C7864</t>
  </si>
  <si>
    <t>P617</t>
  </si>
  <si>
    <t>ORD00447</t>
  </si>
  <si>
    <t>C9603</t>
  </si>
  <si>
    <t>P372</t>
  </si>
  <si>
    <t>ORD00448</t>
  </si>
  <si>
    <t>C9565</t>
  </si>
  <si>
    <t>ORD00449</t>
  </si>
  <si>
    <t>C3034</t>
  </si>
  <si>
    <t>P355</t>
  </si>
  <si>
    <t>ORD00450</t>
  </si>
  <si>
    <t>ORD00451</t>
  </si>
  <si>
    <t>C7512</t>
  </si>
  <si>
    <t>P113</t>
  </si>
  <si>
    <t>ORD00452</t>
  </si>
  <si>
    <t>C2865</t>
  </si>
  <si>
    <t>P180</t>
  </si>
  <si>
    <t>ORD00453</t>
  </si>
  <si>
    <t>C4332</t>
  </si>
  <si>
    <t>ORD00454</t>
  </si>
  <si>
    <t>C3385</t>
  </si>
  <si>
    <t>ORD00455</t>
  </si>
  <si>
    <t>C8351</t>
  </si>
  <si>
    <t>ORD00456</t>
  </si>
  <si>
    <t>C6471</t>
  </si>
  <si>
    <t>P739</t>
  </si>
  <si>
    <t>ORD00457</t>
  </si>
  <si>
    <t>C2655</t>
  </si>
  <si>
    <t>P748</t>
  </si>
  <si>
    <t>ORD00458</t>
  </si>
  <si>
    <t>C6266</t>
  </si>
  <si>
    <t>ORD00459</t>
  </si>
  <si>
    <t>C4698</t>
  </si>
  <si>
    <t>P700</t>
  </si>
  <si>
    <t>ORD00460</t>
  </si>
  <si>
    <t>C4297</t>
  </si>
  <si>
    <t>ORD00461</t>
  </si>
  <si>
    <t>C6353</t>
  </si>
  <si>
    <t>ORD00462</t>
  </si>
  <si>
    <t>C4430</t>
  </si>
  <si>
    <t>P307</t>
  </si>
  <si>
    <t>ORD00463</t>
  </si>
  <si>
    <t>C1662</t>
  </si>
  <si>
    <t>ORD00464</t>
  </si>
  <si>
    <t>C4279</t>
  </si>
  <si>
    <t>P743</t>
  </si>
  <si>
    <t>ORD00465</t>
  </si>
  <si>
    <t>C7024</t>
  </si>
  <si>
    <t>P669</t>
  </si>
  <si>
    <t>ORD00466</t>
  </si>
  <si>
    <t>C6627</t>
  </si>
  <si>
    <t>P704</t>
  </si>
  <si>
    <t>ORD00467</t>
  </si>
  <si>
    <t>C3607</t>
  </si>
  <si>
    <t>ORD00468</t>
  </si>
  <si>
    <t>C4644</t>
  </si>
  <si>
    <t>P205</t>
  </si>
  <si>
    <t>ORD00469</t>
  </si>
  <si>
    <t>C9646</t>
  </si>
  <si>
    <t>P727</t>
  </si>
  <si>
    <t>ORD00470</t>
  </si>
  <si>
    <t>P888</t>
  </si>
  <si>
    <t>ORD00471</t>
  </si>
  <si>
    <t>C4385</t>
  </si>
  <si>
    <t>P770</t>
  </si>
  <si>
    <t>ORD00472</t>
  </si>
  <si>
    <t>C2858</t>
  </si>
  <si>
    <t>ORD00473</t>
  </si>
  <si>
    <t>C1577</t>
  </si>
  <si>
    <t>P147</t>
  </si>
  <si>
    <t>ORD00474</t>
  </si>
  <si>
    <t>C9976</t>
  </si>
  <si>
    <t>P243</t>
  </si>
  <si>
    <t>ORD00475</t>
  </si>
  <si>
    <t>C4921</t>
  </si>
  <si>
    <t>P538</t>
  </si>
  <si>
    <t>ORD00476</t>
  </si>
  <si>
    <t>C7056</t>
  </si>
  <si>
    <t>P141</t>
  </si>
  <si>
    <t>ORD00477</t>
  </si>
  <si>
    <t>C8328</t>
  </si>
  <si>
    <t>ORD00478</t>
  </si>
  <si>
    <t>C4452</t>
  </si>
  <si>
    <t>P163</t>
  </si>
  <si>
    <t>ORD00479</t>
  </si>
  <si>
    <t>C6389</t>
  </si>
  <si>
    <t>ORD00480</t>
  </si>
  <si>
    <t>ORD00481</t>
  </si>
  <si>
    <t>C9607</t>
  </si>
  <si>
    <t>P407</t>
  </si>
  <si>
    <t>ORD00482</t>
  </si>
  <si>
    <t>C5523</t>
  </si>
  <si>
    <t>P948</t>
  </si>
  <si>
    <t>ORD00483</t>
  </si>
  <si>
    <t>C3129</t>
  </si>
  <si>
    <t>P833</t>
  </si>
  <si>
    <t>ORD00484</t>
  </si>
  <si>
    <t>C4051</t>
  </si>
  <si>
    <t>ORD00485</t>
  </si>
  <si>
    <t>C3364</t>
  </si>
  <si>
    <t>P708</t>
  </si>
  <si>
    <t>ORD00486</t>
  </si>
  <si>
    <t>C2804</t>
  </si>
  <si>
    <t>ORD00487</t>
  </si>
  <si>
    <t>C7393</t>
  </si>
  <si>
    <t>ORD00488</t>
  </si>
  <si>
    <t>C3876</t>
  </si>
  <si>
    <t>ORD00489</t>
  </si>
  <si>
    <t>C7413</t>
  </si>
  <si>
    <t>P653</t>
  </si>
  <si>
    <t>ORD00490</t>
  </si>
  <si>
    <t>C3372</t>
  </si>
  <si>
    <t>ORD00491</t>
  </si>
  <si>
    <t>C8257</t>
  </si>
  <si>
    <t>ORD00492</t>
  </si>
  <si>
    <t>C8189</t>
  </si>
  <si>
    <t>ORD00493</t>
  </si>
  <si>
    <t>C3156</t>
  </si>
  <si>
    <t>P405</t>
  </si>
  <si>
    <t>ORD00494</t>
  </si>
  <si>
    <t>C7833</t>
  </si>
  <si>
    <t>P798</t>
  </si>
  <si>
    <t>ORD00495</t>
  </si>
  <si>
    <t>C9600</t>
  </si>
  <si>
    <t>P521</t>
  </si>
  <si>
    <t>ORD00496</t>
  </si>
  <si>
    <t>C6068</t>
  </si>
  <si>
    <t>P340</t>
  </si>
  <si>
    <t>ORD00497</t>
  </si>
  <si>
    <t>C5938</t>
  </si>
  <si>
    <t>ORD00498</t>
  </si>
  <si>
    <t>C4505</t>
  </si>
  <si>
    <t>P379</t>
  </si>
  <si>
    <t>ORD00499</t>
  </si>
  <si>
    <t>C5836</t>
  </si>
  <si>
    <t>P504</t>
  </si>
  <si>
    <t>ORD00500</t>
  </si>
  <si>
    <t>C9857</t>
  </si>
  <si>
    <t>P380</t>
  </si>
  <si>
    <t>ORD00501</t>
  </si>
  <si>
    <t>ORD00502</t>
  </si>
  <si>
    <t>ORD00503</t>
  </si>
  <si>
    <t>C2597</t>
  </si>
  <si>
    <t>P423</t>
  </si>
  <si>
    <t>ORD00504</t>
  </si>
  <si>
    <t>C2389</t>
  </si>
  <si>
    <t>P575</t>
  </si>
  <si>
    <t>ORD00505</t>
  </si>
  <si>
    <t>C2122</t>
  </si>
  <si>
    <t>P240</t>
  </si>
  <si>
    <t>ORD00506</t>
  </si>
  <si>
    <t>C6011</t>
  </si>
  <si>
    <t>P594</t>
  </si>
  <si>
    <t>ORD00507</t>
  </si>
  <si>
    <t>ORD00508</t>
  </si>
  <si>
    <t>C1983</t>
  </si>
  <si>
    <t>ORD00509</t>
  </si>
  <si>
    <t>C9142</t>
  </si>
  <si>
    <t>P899</t>
  </si>
  <si>
    <t>ORD00510</t>
  </si>
  <si>
    <t>C7438</t>
  </si>
  <si>
    <t>P622</t>
  </si>
  <si>
    <t>ORD00511</t>
  </si>
  <si>
    <t>C5805</t>
  </si>
  <si>
    <t>ORD00512</t>
  </si>
  <si>
    <t>C6805</t>
  </si>
  <si>
    <t>P220</t>
  </si>
  <si>
    <t>ORD00513</t>
  </si>
  <si>
    <t>C6527</t>
  </si>
  <si>
    <t>ORD00514</t>
  </si>
  <si>
    <t>C3489</t>
  </si>
  <si>
    <t>P335</t>
  </si>
  <si>
    <t>ORD00515</t>
  </si>
  <si>
    <t>C2463</t>
  </si>
  <si>
    <t>P451</t>
  </si>
  <si>
    <t>ORD00516</t>
  </si>
  <si>
    <t>C4357</t>
  </si>
  <si>
    <t>ORD00517</t>
  </si>
  <si>
    <t>C3417</t>
  </si>
  <si>
    <t>ORD00518</t>
  </si>
  <si>
    <t>C4835</t>
  </si>
  <si>
    <t>ORD00519</t>
  </si>
  <si>
    <t>C6039</t>
  </si>
  <si>
    <t>P609</t>
  </si>
  <si>
    <t>ORD00520</t>
  </si>
  <si>
    <t>C7479</t>
  </si>
  <si>
    <t>P207</t>
  </si>
  <si>
    <t>ORD00521</t>
  </si>
  <si>
    <t>C2466</t>
  </si>
  <si>
    <t>P301</t>
  </si>
  <si>
    <t>ORD00522</t>
  </si>
  <si>
    <t>C6650</t>
  </si>
  <si>
    <t>ORD00523</t>
  </si>
  <si>
    <t>C9613</t>
  </si>
  <si>
    <t>P337</t>
  </si>
  <si>
    <t>ORD00524</t>
  </si>
  <si>
    <t>C8673</t>
  </si>
  <si>
    <t>P784</t>
  </si>
  <si>
    <t>ORD00525</t>
  </si>
  <si>
    <t>C4600</t>
  </si>
  <si>
    <t>P953</t>
  </si>
  <si>
    <t>ORD00526</t>
  </si>
  <si>
    <t>C9432</t>
  </si>
  <si>
    <t>P509</t>
  </si>
  <si>
    <t>ORD00527</t>
  </si>
  <si>
    <t>C7332</t>
  </si>
  <si>
    <t>ORD00528</t>
  </si>
  <si>
    <t>C1893</t>
  </si>
  <si>
    <t>P139</t>
  </si>
  <si>
    <t>ORD00529</t>
  </si>
  <si>
    <t>C1255</t>
  </si>
  <si>
    <t>P347</t>
  </si>
  <si>
    <t>ORD00530</t>
  </si>
  <si>
    <t>C1377</t>
  </si>
  <si>
    <t>P542</t>
  </si>
  <si>
    <t>ORD00531</t>
  </si>
  <si>
    <t>C5160</t>
  </si>
  <si>
    <t>P435</t>
  </si>
  <si>
    <t>ORD00532</t>
  </si>
  <si>
    <t>C5180</t>
  </si>
  <si>
    <t>P155</t>
  </si>
  <si>
    <t>ORD00533</t>
  </si>
  <si>
    <t>C4861</t>
  </si>
  <si>
    <t>ORD00534</t>
  </si>
  <si>
    <t>C4137</t>
  </si>
  <si>
    <t>P614</t>
  </si>
  <si>
    <t>ORD00535</t>
  </si>
  <si>
    <t>C2340</t>
  </si>
  <si>
    <t>ORD00536</t>
  </si>
  <si>
    <t>C8604</t>
  </si>
  <si>
    <t>P749</t>
  </si>
  <si>
    <t>ORD00537</t>
  </si>
  <si>
    <t>C7971</t>
  </si>
  <si>
    <t>ORD00538</t>
  </si>
  <si>
    <t>C8404</t>
  </si>
  <si>
    <t>P244</t>
  </si>
  <si>
    <t>ORD00539</t>
  </si>
  <si>
    <t>C8784</t>
  </si>
  <si>
    <t>P493</t>
  </si>
  <si>
    <t>ORD00540</t>
  </si>
  <si>
    <t>C2452</t>
  </si>
  <si>
    <t>P726</t>
  </si>
  <si>
    <t>ORD00541</t>
  </si>
  <si>
    <t>C8341</t>
  </si>
  <si>
    <t>ORD00542</t>
  </si>
  <si>
    <t>C2529</t>
  </si>
  <si>
    <t>P400</t>
  </si>
  <si>
    <t>ORD00543</t>
  </si>
  <si>
    <t>C8295</t>
  </si>
  <si>
    <t>P647</t>
  </si>
  <si>
    <t>ORD00544</t>
  </si>
  <si>
    <t>C7173</t>
  </si>
  <si>
    <t>ORD00545</t>
  </si>
  <si>
    <t>C5239</t>
  </si>
  <si>
    <t>P817</t>
  </si>
  <si>
    <t>ORD00546</t>
  </si>
  <si>
    <t>C2028</t>
  </si>
  <si>
    <t>ORD00547</t>
  </si>
  <si>
    <t>C8484</t>
  </si>
  <si>
    <t>ORD00548</t>
  </si>
  <si>
    <t>C5518</t>
  </si>
  <si>
    <t>P754</t>
  </si>
  <si>
    <t>ORD00549</t>
  </si>
  <si>
    <t>C3612</t>
  </si>
  <si>
    <t>ORD00550</t>
  </si>
  <si>
    <t>C6142</t>
  </si>
  <si>
    <t>ORD00551</t>
  </si>
  <si>
    <t>C2190</t>
  </si>
  <si>
    <t>ORD00552</t>
  </si>
  <si>
    <t>C2335</t>
  </si>
  <si>
    <t>ORD00553</t>
  </si>
  <si>
    <t>C5699</t>
  </si>
  <si>
    <t>P516</t>
  </si>
  <si>
    <t>ORD00554</t>
  </si>
  <si>
    <t>C4490</t>
  </si>
  <si>
    <t>ORD00555</t>
  </si>
  <si>
    <t>P140</t>
  </si>
  <si>
    <t>ORD00556</t>
  </si>
  <si>
    <t>C8107</t>
  </si>
  <si>
    <t>ORD00557</t>
  </si>
  <si>
    <t>C3598</t>
  </si>
  <si>
    <t>P836</t>
  </si>
  <si>
    <t>ORD00558</t>
  </si>
  <si>
    <t>C7723</t>
  </si>
  <si>
    <t>ORD00559</t>
  </si>
  <si>
    <t>C2216</t>
  </si>
  <si>
    <t>P483</t>
  </si>
  <si>
    <t>ORD00560</t>
  </si>
  <si>
    <t>C6929</t>
  </si>
  <si>
    <t>P640</t>
  </si>
  <si>
    <t>ORD00561</t>
  </si>
  <si>
    <t>C7394</t>
  </si>
  <si>
    <t>P684</t>
  </si>
  <si>
    <t>ORD00562</t>
  </si>
  <si>
    <t>C9581</t>
  </si>
  <si>
    <t>ORD00563</t>
  </si>
  <si>
    <t>C5158</t>
  </si>
  <si>
    <t>ORD00564</t>
  </si>
  <si>
    <t>C3588</t>
  </si>
  <si>
    <t>P234</t>
  </si>
  <si>
    <t>ORD00565</t>
  </si>
  <si>
    <t>C9947</t>
  </si>
  <si>
    <t>ORD00566</t>
  </si>
  <si>
    <t>C9409</t>
  </si>
  <si>
    <t>P937</t>
  </si>
  <si>
    <t>ORD00567</t>
  </si>
  <si>
    <t>C5865</t>
  </si>
  <si>
    <t>P910</t>
  </si>
  <si>
    <t>ORD00568</t>
  </si>
  <si>
    <t>C2168</t>
  </si>
  <si>
    <t>ORD00569</t>
  </si>
  <si>
    <t>C3369</t>
  </si>
  <si>
    <t>ORD00570</t>
  </si>
  <si>
    <t>C8593</t>
  </si>
  <si>
    <t>ORD00571</t>
  </si>
  <si>
    <t>C8562</t>
  </si>
  <si>
    <t>ORD00572</t>
  </si>
  <si>
    <t>C7032</t>
  </si>
  <si>
    <t>ORD00573</t>
  </si>
  <si>
    <t>C1243</t>
  </si>
  <si>
    <t>ORD00574</t>
  </si>
  <si>
    <t>C8640</t>
  </si>
  <si>
    <t>ORD00575</t>
  </si>
  <si>
    <t>C7518</t>
  </si>
  <si>
    <t>ORD00576</t>
  </si>
  <si>
    <t>C3760</t>
  </si>
  <si>
    <t>P812</t>
  </si>
  <si>
    <t>ORD00577</t>
  </si>
  <si>
    <t>C2363</t>
  </si>
  <si>
    <t>ORD00578</t>
  </si>
  <si>
    <t>C7414</t>
  </si>
  <si>
    <t>P603</t>
  </si>
  <si>
    <t>ORD00579</t>
  </si>
  <si>
    <t>C3923</t>
  </si>
  <si>
    <t>P235</t>
  </si>
  <si>
    <t>ORD00580</t>
  </si>
  <si>
    <t>C4071</t>
  </si>
  <si>
    <t>ORD00581</t>
  </si>
  <si>
    <t>C1948</t>
  </si>
  <si>
    <t>ORD00582</t>
  </si>
  <si>
    <t>C4770</t>
  </si>
  <si>
    <t>ORD00583</t>
  </si>
  <si>
    <t>C4654</t>
  </si>
  <si>
    <t>P980</t>
  </si>
  <si>
    <t>ORD00584</t>
  </si>
  <si>
    <t>C6130</t>
  </si>
  <si>
    <t>ORD00585</t>
  </si>
  <si>
    <t>C6968</t>
  </si>
  <si>
    <t>ORD00586</t>
  </si>
  <si>
    <t>C3131</t>
  </si>
  <si>
    <t>P247</t>
  </si>
  <si>
    <t>ORD00587</t>
  </si>
  <si>
    <t>P692</t>
  </si>
  <si>
    <t>ORD00588</t>
  </si>
  <si>
    <t>C7772</t>
  </si>
  <si>
    <t>P735</t>
  </si>
  <si>
    <t>ORD00589</t>
  </si>
  <si>
    <t>C1761</t>
  </si>
  <si>
    <t>P537</t>
  </si>
  <si>
    <t>ORD00590</t>
  </si>
  <si>
    <t>C2907</t>
  </si>
  <si>
    <t>P940</t>
  </si>
  <si>
    <t>ORD00591</t>
  </si>
  <si>
    <t>C8297</t>
  </si>
  <si>
    <t>P690</t>
  </si>
  <si>
    <t>ORD00592</t>
  </si>
  <si>
    <t>C4785</t>
  </si>
  <si>
    <t>ORD00593</t>
  </si>
  <si>
    <t>C1042</t>
  </si>
  <si>
    <t>ORD00594</t>
  </si>
  <si>
    <t>P992</t>
  </si>
  <si>
    <t>ORD00595</t>
  </si>
  <si>
    <t>C5133</t>
  </si>
  <si>
    <t>P271</t>
  </si>
  <si>
    <t>ORD00596</t>
  </si>
  <si>
    <t>C2960</t>
  </si>
  <si>
    <t>ORD00597</t>
  </si>
  <si>
    <t>C9046</t>
  </si>
  <si>
    <t>P183</t>
  </si>
  <si>
    <t>ORD00598</t>
  </si>
  <si>
    <t>C1998</t>
  </si>
  <si>
    <t>P737</t>
  </si>
  <si>
    <t>ORD00599</t>
  </si>
  <si>
    <t>C4373</t>
  </si>
  <si>
    <t>P657</t>
  </si>
  <si>
    <t>ORD00600</t>
  </si>
  <si>
    <t>C3888</t>
  </si>
  <si>
    <t>ORD00601</t>
  </si>
  <si>
    <t>C5250</t>
  </si>
  <si>
    <t>P438</t>
  </si>
  <si>
    <t>ORD00602</t>
  </si>
  <si>
    <t>C4068</t>
  </si>
  <si>
    <t>P116</t>
  </si>
  <si>
    <t>ORD00603</t>
  </si>
  <si>
    <t>C6370</t>
  </si>
  <si>
    <t>ORD00604</t>
  </si>
  <si>
    <t>C2650</t>
  </si>
  <si>
    <t>ORD00605</t>
  </si>
  <si>
    <t>C9831</t>
  </si>
  <si>
    <t>ORD00606</t>
  </si>
  <si>
    <t>C4857</t>
  </si>
  <si>
    <t>P736</t>
  </si>
  <si>
    <t>ORD00607</t>
  </si>
  <si>
    <t>C2438</t>
  </si>
  <si>
    <t>P911</t>
  </si>
  <si>
    <t>ORD00608</t>
  </si>
  <si>
    <t>C7543</t>
  </si>
  <si>
    <t>ORD00609</t>
  </si>
  <si>
    <t>C5795</t>
  </si>
  <si>
    <t>P487</t>
  </si>
  <si>
    <t>ORD00610</t>
  </si>
  <si>
    <t>C5863</t>
  </si>
  <si>
    <t>P273</t>
  </si>
  <si>
    <t>ORD00611</t>
  </si>
  <si>
    <t>C8285</t>
  </si>
  <si>
    <t>ORD00612</t>
  </si>
  <si>
    <t>C9619</t>
  </si>
  <si>
    <t>P588</t>
  </si>
  <si>
    <t>ORD00613</t>
  </si>
  <si>
    <t>C8991</t>
  </si>
  <si>
    <t>P896</t>
  </si>
  <si>
    <t>ORD00614</t>
  </si>
  <si>
    <t>C4396</t>
  </si>
  <si>
    <t>ORD00615</t>
  </si>
  <si>
    <t>C6978</t>
  </si>
  <si>
    <t>P409</t>
  </si>
  <si>
    <t>ORD00616</t>
  </si>
  <si>
    <t>C8008</t>
  </si>
  <si>
    <t>P982</t>
  </si>
  <si>
    <t>ORD00617</t>
  </si>
  <si>
    <t>C8111</t>
  </si>
  <si>
    <t>ORD00618</t>
  </si>
  <si>
    <t>C2412</t>
  </si>
  <si>
    <t>P187</t>
  </si>
  <si>
    <t>ORD00619</t>
  </si>
  <si>
    <t>C3554</t>
  </si>
  <si>
    <t>ORD00620</t>
  </si>
  <si>
    <t>C4099</t>
  </si>
  <si>
    <t>ORD00621</t>
  </si>
  <si>
    <t>ORD00622</t>
  </si>
  <si>
    <t>P375</t>
  </si>
  <si>
    <t>ORD00623</t>
  </si>
  <si>
    <t>C7586</t>
  </si>
  <si>
    <t>P774</t>
  </si>
  <si>
    <t>ORD00624</t>
  </si>
  <si>
    <t>C8410</t>
  </si>
  <si>
    <t>P508</t>
  </si>
  <si>
    <t>ORD00625</t>
  </si>
  <si>
    <t>C5905</t>
  </si>
  <si>
    <t>ORD00626</t>
  </si>
  <si>
    <t>C9255</t>
  </si>
  <si>
    <t>ORD00627</t>
  </si>
  <si>
    <t>C3220</t>
  </si>
  <si>
    <t>ORD00628</t>
  </si>
  <si>
    <t>C4453</t>
  </si>
  <si>
    <t>ORD00629</t>
  </si>
  <si>
    <t>C7594</t>
  </si>
  <si>
    <t>ORD00630</t>
  </si>
  <si>
    <t>C1543</t>
  </si>
  <si>
    <t>ORD00631</t>
  </si>
  <si>
    <t>C3065</t>
  </si>
  <si>
    <t>P716</t>
  </si>
  <si>
    <t>ORD00632</t>
  </si>
  <si>
    <t>C4538</t>
  </si>
  <si>
    <t>ORD00633</t>
  </si>
  <si>
    <t>C9580</t>
  </si>
  <si>
    <t>P879</t>
  </si>
  <si>
    <t>ORD00634</t>
  </si>
  <si>
    <t>C2822</t>
  </si>
  <si>
    <t>P562</t>
  </si>
  <si>
    <t>ORD00635</t>
  </si>
  <si>
    <t>C4245</t>
  </si>
  <si>
    <t>P100</t>
  </si>
  <si>
    <t>ORD00636</t>
  </si>
  <si>
    <t>C9569</t>
  </si>
  <si>
    <t>ORD00637</t>
  </si>
  <si>
    <t>C3946</t>
  </si>
  <si>
    <t>P322</t>
  </si>
  <si>
    <t>ORD00638</t>
  </si>
  <si>
    <t>C8545</t>
  </si>
  <si>
    <t>P930</t>
  </si>
  <si>
    <t>ORD00639</t>
  </si>
  <si>
    <t>C1337</t>
  </si>
  <si>
    <t>ORD00640</t>
  </si>
  <si>
    <t>C3533</t>
  </si>
  <si>
    <t>ORD00641</t>
  </si>
  <si>
    <t>C3832</t>
  </si>
  <si>
    <t>ORD00642</t>
  </si>
  <si>
    <t>C1052</t>
  </si>
  <si>
    <t>ORD00643</t>
  </si>
  <si>
    <t>C1179</t>
  </si>
  <si>
    <t>P471</t>
  </si>
  <si>
    <t>ORD00644</t>
  </si>
  <si>
    <t>C2434</t>
  </si>
  <si>
    <t>P574</t>
  </si>
  <si>
    <t>ORD00645</t>
  </si>
  <si>
    <t>C4528</t>
  </si>
  <si>
    <t>ORD00646</t>
  </si>
  <si>
    <t>C4272</t>
  </si>
  <si>
    <t>ORD00647</t>
  </si>
  <si>
    <t>C8988</t>
  </si>
  <si>
    <t>ORD00648</t>
  </si>
  <si>
    <t>C4033</t>
  </si>
  <si>
    <t>P985</t>
  </si>
  <si>
    <t>ORD00649</t>
  </si>
  <si>
    <t>C8294</t>
  </si>
  <si>
    <t>ORD00650</t>
  </si>
  <si>
    <t>C8885</t>
  </si>
  <si>
    <t>ORD00651</t>
  </si>
  <si>
    <t>C6823</t>
  </si>
  <si>
    <t>P263</t>
  </si>
  <si>
    <t>ORD00652</t>
  </si>
  <si>
    <t>C9157</t>
  </si>
  <si>
    <t>ORD00653</t>
  </si>
  <si>
    <t>C4277</t>
  </si>
  <si>
    <t>ORD00654</t>
  </si>
  <si>
    <t>C5649</t>
  </si>
  <si>
    <t>ORD00655</t>
  </si>
  <si>
    <t>C3761</t>
  </si>
  <si>
    <t>P551</t>
  </si>
  <si>
    <t>ORD00656</t>
  </si>
  <si>
    <t>C1611</t>
  </si>
  <si>
    <t>ORD00657</t>
  </si>
  <si>
    <t>C7771</t>
  </si>
  <si>
    <t>ORD00658</t>
  </si>
  <si>
    <t>C3434</t>
  </si>
  <si>
    <t>P213</t>
  </si>
  <si>
    <t>ORD00659</t>
  </si>
  <si>
    <t>C1566</t>
  </si>
  <si>
    <t>ORD00660</t>
  </si>
  <si>
    <t>C3834</t>
  </si>
  <si>
    <t>ORD00661</t>
  </si>
  <si>
    <t>C5647</t>
  </si>
  <si>
    <t>ORD00662</t>
  </si>
  <si>
    <t>C6332</t>
  </si>
  <si>
    <t>ORD00663</t>
  </si>
  <si>
    <t>C3196</t>
  </si>
  <si>
    <t>P751</t>
  </si>
  <si>
    <t>ORD00664</t>
  </si>
  <si>
    <t>C6076</t>
  </si>
  <si>
    <t>ORD00665</t>
  </si>
  <si>
    <t>ORD00666</t>
  </si>
  <si>
    <t>C1602</t>
  </si>
  <si>
    <t>P546</t>
  </si>
  <si>
    <t>ORD00667</t>
  </si>
  <si>
    <t>C4740</t>
  </si>
  <si>
    <t>P744</t>
  </si>
  <si>
    <t>ORD00668</t>
  </si>
  <si>
    <t>C5404</t>
  </si>
  <si>
    <t>ORD00669</t>
  </si>
  <si>
    <t>C6164</t>
  </si>
  <si>
    <t>P208</t>
  </si>
  <si>
    <t>ORD00670</t>
  </si>
  <si>
    <t>C5535</t>
  </si>
  <si>
    <t>P122</t>
  </si>
  <si>
    <t>ORD00671</t>
  </si>
  <si>
    <t>C4592</t>
  </si>
  <si>
    <t>P290</t>
  </si>
  <si>
    <t>ORD00672</t>
  </si>
  <si>
    <t>C3036</t>
  </si>
  <si>
    <t>ORD00673</t>
  </si>
  <si>
    <t>C4823</t>
  </si>
  <si>
    <t>ORD00674</t>
  </si>
  <si>
    <t>C9113</t>
  </si>
  <si>
    <t>ORD00675</t>
  </si>
  <si>
    <t>C7854</t>
  </si>
  <si>
    <t>ORD00676</t>
  </si>
  <si>
    <t>C4411</t>
  </si>
  <si>
    <t>ORD00677</t>
  </si>
  <si>
    <t>C9884</t>
  </si>
  <si>
    <t>ORD00678</t>
  </si>
  <si>
    <t>C9554</t>
  </si>
  <si>
    <t>P821</t>
  </si>
  <si>
    <t>ORD00679</t>
  </si>
  <si>
    <t>C7670</t>
  </si>
  <si>
    <t>ORD00680</t>
  </si>
  <si>
    <t>C4299</t>
  </si>
  <si>
    <t>P153</t>
  </si>
  <si>
    <t>ORD00681</t>
  </si>
  <si>
    <t>C5066</t>
  </si>
  <si>
    <t>ORD00682</t>
  </si>
  <si>
    <t>C6515</t>
  </si>
  <si>
    <t>ORD00683</t>
  </si>
  <si>
    <t>C9595</t>
  </si>
  <si>
    <t>ORD00684</t>
  </si>
  <si>
    <t>C1107</t>
  </si>
  <si>
    <t>P569</t>
  </si>
  <si>
    <t>ORD00685</t>
  </si>
  <si>
    <t>C6749</t>
  </si>
  <si>
    <t>ORD00686</t>
  </si>
  <si>
    <t>C6720</t>
  </si>
  <si>
    <t>ORD00687</t>
  </si>
  <si>
    <t>C1443</t>
  </si>
  <si>
    <t>ORD00688</t>
  </si>
  <si>
    <t>C1119</t>
  </si>
  <si>
    <t>ORD00689</t>
  </si>
  <si>
    <t>C6632</t>
  </si>
  <si>
    <t>ORD00690</t>
  </si>
  <si>
    <t>C5579</t>
  </si>
  <si>
    <t>ORD00691</t>
  </si>
  <si>
    <t>C8045</t>
  </si>
  <si>
    <t>P107</t>
  </si>
  <si>
    <t>ORD00692</t>
  </si>
  <si>
    <t>C5493</t>
  </si>
  <si>
    <t>ORD00693</t>
  </si>
  <si>
    <t>C6217</t>
  </si>
  <si>
    <t>ORD00694</t>
  </si>
  <si>
    <t>C7551</t>
  </si>
  <si>
    <t>P431</t>
  </si>
  <si>
    <t>ORD00695</t>
  </si>
  <si>
    <t>C8007</t>
  </si>
  <si>
    <t>ORD00696</t>
  </si>
  <si>
    <t>C5799</t>
  </si>
  <si>
    <t>ORD00697</t>
  </si>
  <si>
    <t>C2758</t>
  </si>
  <si>
    <t>P300</t>
  </si>
  <si>
    <t>ORD00698</t>
  </si>
  <si>
    <t>C6099</t>
  </si>
  <si>
    <t>ORD00699</t>
  </si>
  <si>
    <t>P344</t>
  </si>
  <si>
    <t>ORD00700</t>
  </si>
  <si>
    <t>C4604</t>
  </si>
  <si>
    <t>P314</t>
  </si>
  <si>
    <t>ORD00701</t>
  </si>
  <si>
    <t>P722</t>
  </si>
  <si>
    <t>ORD00702</t>
  </si>
  <si>
    <t>C7159</t>
  </si>
  <si>
    <t>P600</t>
  </si>
  <si>
    <t>ORD00703</t>
  </si>
  <si>
    <t>C3790</t>
  </si>
  <si>
    <t>ORD00704</t>
  </si>
  <si>
    <t>C9184</t>
  </si>
  <si>
    <t>ORD00705</t>
  </si>
  <si>
    <t>C1880</t>
  </si>
  <si>
    <t>ORD00706</t>
  </si>
  <si>
    <t>C6476</t>
  </si>
  <si>
    <t>ORD00707</t>
  </si>
  <si>
    <t>C2123</t>
  </si>
  <si>
    <t>P311</t>
  </si>
  <si>
    <t>ORD00708</t>
  </si>
  <si>
    <t>C7193</t>
  </si>
  <si>
    <t>P330</t>
  </si>
  <si>
    <t>ORD00709</t>
  </si>
  <si>
    <t>C2205</t>
  </si>
  <si>
    <t>ORD00710</t>
  </si>
  <si>
    <t>C3994</t>
  </si>
  <si>
    <t>P702</t>
  </si>
  <si>
    <t>ORD00711</t>
  </si>
  <si>
    <t>C1794</t>
  </si>
  <si>
    <t>ORD00712</t>
  </si>
  <si>
    <t>C7128</t>
  </si>
  <si>
    <t>P120</t>
  </si>
  <si>
    <t>ORD00713</t>
  </si>
  <si>
    <t>C7262</t>
  </si>
  <si>
    <t>ORD00714</t>
  </si>
  <si>
    <t>C9357</t>
  </si>
  <si>
    <t>P663</t>
  </si>
  <si>
    <t>ORD00715</t>
  </si>
  <si>
    <t>C6962</t>
  </si>
  <si>
    <t>ORD00716</t>
  </si>
  <si>
    <t>C3947</t>
  </si>
  <si>
    <t>ORD00717</t>
  </si>
  <si>
    <t>C6677</t>
  </si>
  <si>
    <t>ORD00718</t>
  </si>
  <si>
    <t>C9042</t>
  </si>
  <si>
    <t>ORD00719</t>
  </si>
  <si>
    <t>C9729</t>
  </si>
  <si>
    <t>P282</t>
  </si>
  <si>
    <t>ORD00720</t>
  </si>
  <si>
    <t>C3777</t>
  </si>
  <si>
    <t>ORD00721</t>
  </si>
  <si>
    <t>C4828</t>
  </si>
  <si>
    <t>ORD00722</t>
  </si>
  <si>
    <t>C4318</t>
  </si>
  <si>
    <t>ORD00723</t>
  </si>
  <si>
    <t>C5611</t>
  </si>
  <si>
    <t>ORD00724</t>
  </si>
  <si>
    <t>C8495</t>
  </si>
  <si>
    <t>ORD00725</t>
  </si>
  <si>
    <t>C6490</t>
  </si>
  <si>
    <t>ORD00726</t>
  </si>
  <si>
    <t>C5947</t>
  </si>
  <si>
    <t>ORD00727</t>
  </si>
  <si>
    <t>C7368</t>
  </si>
  <si>
    <t>P373</t>
  </si>
  <si>
    <t>ORD00728</t>
  </si>
  <si>
    <t>C2927</t>
  </si>
  <si>
    <t>P883</t>
  </si>
  <si>
    <t>ORD00729</t>
  </si>
  <si>
    <t>C7379</t>
  </si>
  <si>
    <t>ORD00730</t>
  </si>
  <si>
    <t>C2991</t>
  </si>
  <si>
    <t>ORD00731</t>
  </si>
  <si>
    <t>C9728</t>
  </si>
  <si>
    <t>ORD00732</t>
  </si>
  <si>
    <t>C9828</t>
  </si>
  <si>
    <t>P705</t>
  </si>
  <si>
    <t>ORD00733</t>
  </si>
  <si>
    <t>C3277</t>
  </si>
  <si>
    <t>ORD00734</t>
  </si>
  <si>
    <t>C9395</t>
  </si>
  <si>
    <t>ORD00735</t>
  </si>
  <si>
    <t>C4999</t>
  </si>
  <si>
    <t>ORD00736</t>
  </si>
  <si>
    <t>C1039</t>
  </si>
  <si>
    <t>P580</t>
  </si>
  <si>
    <t>ORD00737</t>
  </si>
  <si>
    <t>C7392</t>
  </si>
  <si>
    <t>ORD00738</t>
  </si>
  <si>
    <t>C5089</t>
  </si>
  <si>
    <t>ORD00739</t>
  </si>
  <si>
    <t>C7988</t>
  </si>
  <si>
    <t>ORD00740</t>
  </si>
  <si>
    <t>C9922</t>
  </si>
  <si>
    <t>P137</t>
  </si>
  <si>
    <t>ORD00741</t>
  </si>
  <si>
    <t>C6339</t>
  </si>
  <si>
    <t>P316</t>
  </si>
  <si>
    <t>ORD00742</t>
  </si>
  <si>
    <t>C4293</t>
  </si>
  <si>
    <t>P425</t>
  </si>
  <si>
    <t>ORD00743</t>
  </si>
  <si>
    <t>C3616</t>
  </si>
  <si>
    <t>ORD00744</t>
  </si>
  <si>
    <t>C1978</t>
  </si>
  <si>
    <t>ORD00745</t>
  </si>
  <si>
    <t>ORD00746</t>
  </si>
  <si>
    <t>C3464</t>
  </si>
  <si>
    <t>ORD00747</t>
  </si>
  <si>
    <t>C1444</t>
  </si>
  <si>
    <t>ORD00748</t>
  </si>
  <si>
    <t>C7621</t>
  </si>
  <si>
    <t>ORD00749</t>
  </si>
  <si>
    <t>C5170</t>
  </si>
  <si>
    <t>P221</t>
  </si>
  <si>
    <t>ORD00750</t>
  </si>
  <si>
    <t>ORD00751</t>
  </si>
  <si>
    <t>C8815</t>
  </si>
  <si>
    <t>ORD00752</t>
  </si>
  <si>
    <t>C6690</t>
  </si>
  <si>
    <t>ORD00753</t>
  </si>
  <si>
    <t>C3812</t>
  </si>
  <si>
    <t>ORD00754</t>
  </si>
  <si>
    <t>C6374</t>
  </si>
  <si>
    <t>ORD00755</t>
  </si>
  <si>
    <t>C1585</t>
  </si>
  <si>
    <t>ORD00756</t>
  </si>
  <si>
    <t>C6806</t>
  </si>
  <si>
    <t>ORD00757</t>
  </si>
  <si>
    <t>C2462</t>
  </si>
  <si>
    <t>ORD00758</t>
  </si>
  <si>
    <t>C9347</t>
  </si>
  <si>
    <t>ORD00759</t>
  </si>
  <si>
    <t>C5757</t>
  </si>
  <si>
    <t>P936</t>
  </si>
  <si>
    <t>ORD00760</t>
  </si>
  <si>
    <t>C5625</t>
  </si>
  <si>
    <t>P231</t>
  </si>
  <si>
    <t>ORD00761</t>
  </si>
  <si>
    <t>C6034</t>
  </si>
  <si>
    <t>ORD00762</t>
  </si>
  <si>
    <t>C2075</t>
  </si>
  <si>
    <t>P627</t>
  </si>
  <si>
    <t>ORD00763</t>
  </si>
  <si>
    <t>C4073</t>
  </si>
  <si>
    <t>P428</t>
  </si>
  <si>
    <t>ORD00764</t>
  </si>
  <si>
    <t>C7014</t>
  </si>
  <si>
    <t>ORD00765</t>
  </si>
  <si>
    <t>C1803</t>
  </si>
  <si>
    <t>P867</t>
  </si>
  <si>
    <t>ORD00766</t>
  </si>
  <si>
    <t>C7135</t>
  </si>
  <si>
    <t>ORD00767</t>
  </si>
  <si>
    <t>C9578</t>
  </si>
  <si>
    <t>ORD00768</t>
  </si>
  <si>
    <t>C7062</t>
  </si>
  <si>
    <t>ORD00769</t>
  </si>
  <si>
    <t>C8375</t>
  </si>
  <si>
    <t>P907</t>
  </si>
  <si>
    <t>ORD00770</t>
  </si>
  <si>
    <t>C7369</t>
  </si>
  <si>
    <t>ORD00771</t>
  </si>
  <si>
    <t>C3298</t>
  </si>
  <si>
    <t>ORD00772</t>
  </si>
  <si>
    <t>C9735</t>
  </si>
  <si>
    <t>ORD00773</t>
  </si>
  <si>
    <t>C9376</t>
  </si>
  <si>
    <t>ORD00774</t>
  </si>
  <si>
    <t>C2267</t>
  </si>
  <si>
    <t>ORD00775</t>
  </si>
  <si>
    <t>C5608</t>
  </si>
  <si>
    <t>ORD00776</t>
  </si>
  <si>
    <t>C3722</t>
  </si>
  <si>
    <t>ORD00777</t>
  </si>
  <si>
    <t>C7569</t>
  </si>
  <si>
    <t>ORD00778</t>
  </si>
  <si>
    <t>C4718</t>
  </si>
  <si>
    <t>P559</t>
  </si>
  <si>
    <t>ORD00779</t>
  </si>
  <si>
    <t>C5385</t>
  </si>
  <si>
    <t>ORD00780</t>
  </si>
  <si>
    <t>C9840</t>
  </si>
  <si>
    <t>P525</t>
  </si>
  <si>
    <t>ORD00781</t>
  </si>
  <si>
    <t>C2200</t>
  </si>
  <si>
    <t>P329</t>
  </si>
  <si>
    <t>ORD00782</t>
  </si>
  <si>
    <t>C6467</t>
  </si>
  <si>
    <t>P106</t>
  </si>
  <si>
    <t>ORD00783</t>
  </si>
  <si>
    <t>C5370</t>
  </si>
  <si>
    <t>ORD00784</t>
  </si>
  <si>
    <t>C3680</t>
  </si>
  <si>
    <t>ORD00785</t>
  </si>
  <si>
    <t>C5945</t>
  </si>
  <si>
    <t>P142</t>
  </si>
  <si>
    <t>ORD00786</t>
  </si>
  <si>
    <t>C1046</t>
  </si>
  <si>
    <t>P360</t>
  </si>
  <si>
    <t>ORD00787</t>
  </si>
  <si>
    <t>C8740</t>
  </si>
  <si>
    <t>ORD00788</t>
  </si>
  <si>
    <t>C7118</t>
  </si>
  <si>
    <t>P876</t>
  </si>
  <si>
    <t>ORD00789</t>
  </si>
  <si>
    <t>C1736</t>
  </si>
  <si>
    <t>ORD00790</t>
  </si>
  <si>
    <t>C9487</t>
  </si>
  <si>
    <t>ORD00791</t>
  </si>
  <si>
    <t>P399</t>
  </si>
  <si>
    <t>ORD00792</t>
  </si>
  <si>
    <t>C5417</t>
  </si>
  <si>
    <t>ORD00793</t>
  </si>
  <si>
    <t>C5520</t>
  </si>
  <si>
    <t>ORD00794</t>
  </si>
  <si>
    <t>P119</t>
  </si>
  <si>
    <t>ORD00795</t>
  </si>
  <si>
    <t>C3938</t>
  </si>
  <si>
    <t>ORD00796</t>
  </si>
  <si>
    <t>C1654</t>
  </si>
  <si>
    <t>ORD00797</t>
  </si>
  <si>
    <t>C4847</t>
  </si>
  <si>
    <t>ORD00798</t>
  </si>
  <si>
    <t>C3210</t>
  </si>
  <si>
    <t>P792</t>
  </si>
  <si>
    <t>ORD00799</t>
  </si>
  <si>
    <t>C8027</t>
  </si>
  <si>
    <t>ORD00800</t>
  </si>
  <si>
    <t>C3963</t>
  </si>
  <si>
    <t>ORD00801</t>
  </si>
  <si>
    <t>C4462</t>
  </si>
  <si>
    <t>ORD00802</t>
  </si>
  <si>
    <t>C3187</t>
  </si>
  <si>
    <t>P195</t>
  </si>
  <si>
    <t>ORD00803</t>
  </si>
  <si>
    <t>C6141</t>
  </si>
  <si>
    <t>ORD00804</t>
  </si>
  <si>
    <t>C1259</t>
  </si>
  <si>
    <t>ORD00805</t>
  </si>
  <si>
    <t>ORD00806</t>
  </si>
  <si>
    <t>C1126</t>
  </si>
  <si>
    <t>P873</t>
  </si>
  <si>
    <t>ORD00807</t>
  </si>
  <si>
    <t>C6942</t>
  </si>
  <si>
    <t>ORD00808</t>
  </si>
  <si>
    <t>C2842</t>
  </si>
  <si>
    <t>ORD00809</t>
  </si>
  <si>
    <t>C6946</t>
  </si>
  <si>
    <t>ORD00810</t>
  </si>
  <si>
    <t>C6767</t>
  </si>
  <si>
    <t>ORD00811</t>
  </si>
  <si>
    <t>C5139</t>
  </si>
  <si>
    <t>ORD00812</t>
  </si>
  <si>
    <t>C9335</t>
  </si>
  <si>
    <t>ORD00813</t>
  </si>
  <si>
    <t>C2795</t>
  </si>
  <si>
    <t>ORD00814</t>
  </si>
  <si>
    <t>C5038</t>
  </si>
  <si>
    <t>ORD00815</t>
  </si>
  <si>
    <t>C9615</t>
  </si>
  <si>
    <t>P433</t>
  </si>
  <si>
    <t>ORD00816</t>
  </si>
  <si>
    <t>C6799</t>
  </si>
  <si>
    <t>ORD00817</t>
  </si>
  <si>
    <t>C4485</t>
  </si>
  <si>
    <t>ORD00818</t>
  </si>
  <si>
    <t>C9492</t>
  </si>
  <si>
    <t>P175</t>
  </si>
  <si>
    <t>ORD00819</t>
  </si>
  <si>
    <t>C9576</t>
  </si>
  <si>
    <t>P598</t>
  </si>
  <si>
    <t>ORD00820</t>
  </si>
  <si>
    <t>P680</t>
  </si>
  <si>
    <t>ORD00821</t>
  </si>
  <si>
    <t>C8607</t>
  </si>
  <si>
    <t>ORD00822</t>
  </si>
  <si>
    <t>C9110</t>
  </si>
  <si>
    <t>ORD00823</t>
  </si>
  <si>
    <t>ORD00824</t>
  </si>
  <si>
    <t>C6108</t>
  </si>
  <si>
    <t>ORD00825</t>
  </si>
  <si>
    <t>C5174</t>
  </si>
  <si>
    <t>ORD00826</t>
  </si>
  <si>
    <t>C2019</t>
  </si>
  <si>
    <t>P983</t>
  </si>
  <si>
    <t>ORD00827</t>
  </si>
  <si>
    <t>C2661</t>
  </si>
  <si>
    <t>P318</t>
  </si>
  <si>
    <t>ORD00828</t>
  </si>
  <si>
    <t>C7367</t>
  </si>
  <si>
    <t>ORD00829</t>
  </si>
  <si>
    <t>C4765</t>
  </si>
  <si>
    <t>P237</t>
  </si>
  <si>
    <t>ORD00830</t>
  </si>
  <si>
    <t>C5977</t>
  </si>
  <si>
    <t>P514</t>
  </si>
  <si>
    <t>ORD00831</t>
  </si>
  <si>
    <t>C7968</t>
  </si>
  <si>
    <t>ORD00832</t>
  </si>
  <si>
    <t>P782</t>
  </si>
  <si>
    <t>ORD00833</t>
  </si>
  <si>
    <t>C5626</t>
  </si>
  <si>
    <t>ORD00834</t>
  </si>
  <si>
    <t>C4722</t>
  </si>
  <si>
    <t>ORD00835</t>
  </si>
  <si>
    <t>P758</t>
  </si>
  <si>
    <t>ORD00836</t>
  </si>
  <si>
    <t>C7325</t>
  </si>
  <si>
    <t>ORD00837</t>
  </si>
  <si>
    <t>C9973</t>
  </si>
  <si>
    <t>ORD00838</t>
  </si>
  <si>
    <t>C6432</t>
  </si>
  <si>
    <t>ORD00839</t>
  </si>
  <si>
    <t>P768</t>
  </si>
  <si>
    <t>ORD00840</t>
  </si>
  <si>
    <t>C9100</t>
  </si>
  <si>
    <t>P991</t>
  </si>
  <si>
    <t>ORD00841</t>
  </si>
  <si>
    <t>C7578</t>
  </si>
  <si>
    <t>ORD00842</t>
  </si>
  <si>
    <t>C5418</t>
  </si>
  <si>
    <t>ORD00843</t>
  </si>
  <si>
    <t>C2027</t>
  </si>
  <si>
    <t>ORD00844</t>
  </si>
  <si>
    <t>C3135</t>
  </si>
  <si>
    <t>P299</t>
  </si>
  <si>
    <t>ORD00845</t>
  </si>
  <si>
    <t>C3519</t>
  </si>
  <si>
    <t>ORD00846</t>
  </si>
  <si>
    <t>P941</t>
  </si>
  <si>
    <t>ORD00847</t>
  </si>
  <si>
    <t>C5060</t>
  </si>
  <si>
    <t>ORD00848</t>
  </si>
  <si>
    <t>C6040</t>
  </si>
  <si>
    <t>P358</t>
  </si>
  <si>
    <t>ORD00849</t>
  </si>
  <si>
    <t>C1505</t>
  </si>
  <si>
    <t>ORD00850</t>
  </si>
  <si>
    <t>C8963</t>
  </si>
  <si>
    <t>P857</t>
  </si>
  <si>
    <t>ORD00851</t>
  </si>
  <si>
    <t>C4206</t>
  </si>
  <si>
    <t>P557</t>
  </si>
  <si>
    <t>ORD00852</t>
  </si>
  <si>
    <t>C7448</t>
  </si>
  <si>
    <t>ORD00853</t>
  </si>
  <si>
    <t>C5526</t>
  </si>
  <si>
    <t>ORD00854</t>
  </si>
  <si>
    <t>C4018</t>
  </si>
  <si>
    <t>P652</t>
  </si>
  <si>
    <t>ORD00855</t>
  </si>
  <si>
    <t>C4418</t>
  </si>
  <si>
    <t>ORD00856</t>
  </si>
  <si>
    <t>C4555</t>
  </si>
  <si>
    <t>P345</t>
  </si>
  <si>
    <t>ORD00857</t>
  </si>
  <si>
    <t>C1173</t>
  </si>
  <si>
    <t>ORD00858</t>
  </si>
  <si>
    <t>C8049</t>
  </si>
  <si>
    <t>P413</t>
  </si>
  <si>
    <t>ORD00859</t>
  </si>
  <si>
    <t>C2757</t>
  </si>
  <si>
    <t>P124</t>
  </si>
  <si>
    <t>ORD00860</t>
  </si>
  <si>
    <t>C3646</t>
  </si>
  <si>
    <t>ORD00861</t>
  </si>
  <si>
    <t>C9687</t>
  </si>
  <si>
    <t>ORD00862</t>
  </si>
  <si>
    <t>C2642</t>
  </si>
  <si>
    <t>ORD00863</t>
  </si>
  <si>
    <t>C9106</t>
  </si>
  <si>
    <t>P317</t>
  </si>
  <si>
    <t>ORD00864</t>
  </si>
  <si>
    <t>C4474</t>
  </si>
  <si>
    <t>ORD00865</t>
  </si>
  <si>
    <t>C7895</t>
  </si>
  <si>
    <t>P850</t>
  </si>
  <si>
    <t>ORD00866</t>
  </si>
  <si>
    <t>C2554</t>
  </si>
  <si>
    <t>ORD00867</t>
  </si>
  <si>
    <t>C5764</t>
  </si>
  <si>
    <t>P583</t>
  </si>
  <si>
    <t>ORD00868</t>
  </si>
  <si>
    <t>C5862</t>
  </si>
  <si>
    <t>ORD00869</t>
  </si>
  <si>
    <t>C8747</t>
  </si>
  <si>
    <t>ORD00870</t>
  </si>
  <si>
    <t>C8614</t>
  </si>
  <si>
    <t>ORD00871</t>
  </si>
  <si>
    <t>C2092</t>
  </si>
  <si>
    <t>P695</t>
  </si>
  <si>
    <t>ORD00872</t>
  </si>
  <si>
    <t>C6417</t>
  </si>
  <si>
    <t>ORD00873</t>
  </si>
  <si>
    <t>C8479</t>
  </si>
  <si>
    <t>P636</t>
  </si>
  <si>
    <t>ORD00874</t>
  </si>
  <si>
    <t>C9394</t>
  </si>
  <si>
    <t>ORD00875</t>
  </si>
  <si>
    <t>C2883</t>
  </si>
  <si>
    <t>ORD00876</t>
  </si>
  <si>
    <t>C6222</t>
  </si>
  <si>
    <t>ORD00877</t>
  </si>
  <si>
    <t>C5189</t>
  </si>
  <si>
    <t>ORD00878</t>
  </si>
  <si>
    <t>C8244</t>
  </si>
  <si>
    <t>P486</t>
  </si>
  <si>
    <t>ORD00879</t>
  </si>
  <si>
    <t>C6060</t>
  </si>
  <si>
    <t>P305</t>
  </si>
  <si>
    <t>ORD00880</t>
  </si>
  <si>
    <t>P938</t>
  </si>
  <si>
    <t>ORD00881</t>
  </si>
  <si>
    <t>C4725</t>
  </si>
  <si>
    <t>ORD00882</t>
  </si>
  <si>
    <t>ORD00883</t>
  </si>
  <si>
    <t>C8517</t>
  </si>
  <si>
    <t>ORD00884</t>
  </si>
  <si>
    <t>C1481</t>
  </si>
  <si>
    <t>P766</t>
  </si>
  <si>
    <t>ORD00885</t>
  </si>
  <si>
    <t>C4333</t>
  </si>
  <si>
    <t>P666</t>
  </si>
  <si>
    <t>ORD00886</t>
  </si>
  <si>
    <t>C7549</t>
  </si>
  <si>
    <t>P495</t>
  </si>
  <si>
    <t>ORD00887</t>
  </si>
  <si>
    <t>C9862</t>
  </si>
  <si>
    <t>P729</t>
  </si>
  <si>
    <t>ORD00888</t>
  </si>
  <si>
    <t>C1846</t>
  </si>
  <si>
    <t>P796</t>
  </si>
  <si>
    <t>ORD00889</t>
  </si>
  <si>
    <t>C1064</t>
  </si>
  <si>
    <t>ORD00890</t>
  </si>
  <si>
    <t>C8151</t>
  </si>
  <si>
    <t>ORD00891</t>
  </si>
  <si>
    <t>C4227</t>
  </si>
  <si>
    <t>ORD00892</t>
  </si>
  <si>
    <t>C2275</t>
  </si>
  <si>
    <t>ORD00893</t>
  </si>
  <si>
    <t>C2671</t>
  </si>
  <si>
    <t>ORD00894</t>
  </si>
  <si>
    <t>C6900</t>
  </si>
  <si>
    <t>P267</t>
  </si>
  <si>
    <t>ORD00895</t>
  </si>
  <si>
    <t>C8615</t>
  </si>
  <si>
    <t>ORD00896</t>
  </si>
  <si>
    <t>C9608</t>
  </si>
  <si>
    <t>ORD00897</t>
  </si>
  <si>
    <t>C8942</t>
  </si>
  <si>
    <t>ORD00898</t>
  </si>
  <si>
    <t>C2773</t>
  </si>
  <si>
    <t>P707</t>
  </si>
  <si>
    <t>ORD00899</t>
  </si>
  <si>
    <t>C5813</t>
  </si>
  <si>
    <t>P269</t>
  </si>
  <si>
    <t>ORD00900</t>
  </si>
  <si>
    <t>C2124</t>
  </si>
  <si>
    <t>ORD00901</t>
  </si>
  <si>
    <t>C4087</t>
  </si>
  <si>
    <t>ORD00902</t>
  </si>
  <si>
    <t>C9224</t>
  </si>
  <si>
    <t>ORD00903</t>
  </si>
  <si>
    <t>ORD00904</t>
  </si>
  <si>
    <t>C7597</t>
  </si>
  <si>
    <t>ORD00905</t>
  </si>
  <si>
    <t>C1197</t>
  </si>
  <si>
    <t>ORD00906</t>
  </si>
  <si>
    <t>C1858</t>
  </si>
  <si>
    <t>ORD00907</t>
  </si>
  <si>
    <t>C4086</t>
  </si>
  <si>
    <t>ORD00908</t>
  </si>
  <si>
    <t>C4558</t>
  </si>
  <si>
    <t>P714</t>
  </si>
  <si>
    <t>ORD00909</t>
  </si>
  <si>
    <t>C7243</t>
  </si>
  <si>
    <t>ORD00910</t>
  </si>
  <si>
    <t>C2608</t>
  </si>
  <si>
    <t>ORD00911</t>
  </si>
  <si>
    <t>C3773</t>
  </si>
  <si>
    <t>P500</t>
  </si>
  <si>
    <t>ORD00912</t>
  </si>
  <si>
    <t>C3408</t>
  </si>
  <si>
    <t>P713</t>
  </si>
  <si>
    <t>ORD00913</t>
  </si>
  <si>
    <t>C8921</t>
  </si>
  <si>
    <t>P740</t>
  </si>
  <si>
    <t>ORD00914</t>
  </si>
  <si>
    <t>C4797</t>
  </si>
  <si>
    <t>ORD00915</t>
  </si>
  <si>
    <t>C3276</t>
  </si>
  <si>
    <t>ORD00916</t>
  </si>
  <si>
    <t>C8845</t>
  </si>
  <si>
    <t>P861</t>
  </si>
  <si>
    <t>ORD00917</t>
  </si>
  <si>
    <t>C1886</t>
  </si>
  <si>
    <t>ORD00918</t>
  </si>
  <si>
    <t>C9856</t>
  </si>
  <si>
    <t>ORD00919</t>
  </si>
  <si>
    <t>P112</t>
  </si>
  <si>
    <t>ORD00920</t>
  </si>
  <si>
    <t>C1452</t>
  </si>
  <si>
    <t>P699</t>
  </si>
  <si>
    <t>ORD00921</t>
  </si>
  <si>
    <t>C1089</t>
  </si>
  <si>
    <t>P481</t>
  </si>
  <si>
    <t>ORD00922</t>
  </si>
  <si>
    <t>C9488</t>
  </si>
  <si>
    <t>ORD00923</t>
  </si>
  <si>
    <t>C4029</t>
  </si>
  <si>
    <t>ORD00924</t>
  </si>
  <si>
    <t>C2033</t>
  </si>
  <si>
    <t>P813</t>
  </si>
  <si>
    <t>ORD00925</t>
  </si>
  <si>
    <t>C6573</t>
  </si>
  <si>
    <t>P967</t>
  </si>
  <si>
    <t>ORD00926</t>
  </si>
  <si>
    <t>C4949</t>
  </si>
  <si>
    <t>P364</t>
  </si>
  <si>
    <t>ORD00927</t>
  </si>
  <si>
    <t>C2792</t>
  </si>
  <si>
    <t>P943</t>
  </si>
  <si>
    <t>ORD00928</t>
  </si>
  <si>
    <t>C8217</t>
  </si>
  <si>
    <t>ORD00929</t>
  </si>
  <si>
    <t>C8499</t>
  </si>
  <si>
    <t>ORD00930</t>
  </si>
  <si>
    <t>C6702</t>
  </si>
  <si>
    <t>ORD00931</t>
  </si>
  <si>
    <t>C6462</t>
  </si>
  <si>
    <t>ORD00932</t>
  </si>
  <si>
    <t>C3212</t>
  </si>
  <si>
    <t>ORD00933</t>
  </si>
  <si>
    <t>C9874</t>
  </si>
  <si>
    <t>P144</t>
  </si>
  <si>
    <t>ORD00934</t>
  </si>
  <si>
    <t>C2271</t>
  </si>
  <si>
    <t>ORD00935</t>
  </si>
  <si>
    <t>C6224</t>
  </si>
  <si>
    <t>P931</t>
  </si>
  <si>
    <t>ORD00936</t>
  </si>
  <si>
    <t>C6809</t>
  </si>
  <si>
    <t>P256</t>
  </si>
  <si>
    <t>ORD00937</t>
  </si>
  <si>
    <t>C6145</t>
  </si>
  <si>
    <t>ORD00938</t>
  </si>
  <si>
    <t>C4560</t>
  </si>
  <si>
    <t>P374</t>
  </si>
  <si>
    <t>ORD00939</t>
  </si>
  <si>
    <t>C3138</t>
  </si>
  <si>
    <t>ORD00940</t>
  </si>
  <si>
    <t>C6526</t>
  </si>
  <si>
    <t>P654</t>
  </si>
  <si>
    <t>ORD00941</t>
  </si>
  <si>
    <t>C3955</t>
  </si>
  <si>
    <t>ORD00942</t>
  </si>
  <si>
    <t>C7124</t>
  </si>
  <si>
    <t>ORD00943</t>
  </si>
  <si>
    <t>C1168</t>
  </si>
  <si>
    <t>ORD00944</t>
  </si>
  <si>
    <t>C7189</t>
  </si>
  <si>
    <t>P286</t>
  </si>
  <si>
    <t>ORD00945</t>
  </si>
  <si>
    <t>C5028</t>
  </si>
  <si>
    <t>P336</t>
  </si>
  <si>
    <t>ORD00946</t>
  </si>
  <si>
    <t>C8144</t>
  </si>
  <si>
    <t>ORD00947</t>
  </si>
  <si>
    <t>C5978</t>
  </si>
  <si>
    <t>P852</t>
  </si>
  <si>
    <t>ORD00948</t>
  </si>
  <si>
    <t>C2120</t>
  </si>
  <si>
    <t>ORD00949</t>
  </si>
  <si>
    <t>C7289</t>
  </si>
  <si>
    <t>P725</t>
  </si>
  <si>
    <t>ORD00950</t>
  </si>
  <si>
    <t>C6101</t>
  </si>
  <si>
    <t>ORD00951</t>
  </si>
  <si>
    <t>C9054</t>
  </si>
  <si>
    <t>ORD00952</t>
  </si>
  <si>
    <t>C3890</t>
  </si>
  <si>
    <t>ORD00953</t>
  </si>
  <si>
    <t>P882</t>
  </si>
  <si>
    <t>ORD00954</t>
  </si>
  <si>
    <t>C8060</t>
  </si>
  <si>
    <t>ORD00955</t>
  </si>
  <si>
    <t>C2325</t>
  </si>
  <si>
    <t>P909</t>
  </si>
  <si>
    <t>ORD00956</t>
  </si>
  <si>
    <t>C7540</t>
  </si>
  <si>
    <t>ORD00957</t>
  </si>
  <si>
    <t>C5456</t>
  </si>
  <si>
    <t>ORD00958</t>
  </si>
  <si>
    <t>C1953</t>
  </si>
  <si>
    <t>P275</t>
  </si>
  <si>
    <t>ORD00959</t>
  </si>
  <si>
    <t>C5638</t>
  </si>
  <si>
    <t>ORD00960</t>
  </si>
  <si>
    <t>C5470</t>
  </si>
  <si>
    <t>P386</t>
  </si>
  <si>
    <t>ORD00961</t>
  </si>
  <si>
    <t>C3692</t>
  </si>
  <si>
    <t>ORD00962</t>
  </si>
  <si>
    <t>C6122</t>
  </si>
  <si>
    <t>P441</t>
  </si>
  <si>
    <t>ORD00963</t>
  </si>
  <si>
    <t>C9503</t>
  </si>
  <si>
    <t>P918</t>
  </si>
  <si>
    <t>ORD00964</t>
  </si>
  <si>
    <t>C6193</t>
  </si>
  <si>
    <t>ORD00965</t>
  </si>
  <si>
    <t>C5955</t>
  </si>
  <si>
    <t>P363</t>
  </si>
  <si>
    <t>ORD00966</t>
  </si>
  <si>
    <t>C2819</t>
  </si>
  <si>
    <t>ORD00967</t>
  </si>
  <si>
    <t>C3868</t>
  </si>
  <si>
    <t>ORD00968</t>
  </si>
  <si>
    <t>C7630</t>
  </si>
  <si>
    <t>ORD00969</t>
  </si>
  <si>
    <t>ORD00970</t>
  </si>
  <si>
    <t>C5484</t>
  </si>
  <si>
    <t>ORD00971</t>
  </si>
  <si>
    <t>C2375</t>
  </si>
  <si>
    <t>ORD00972</t>
  </si>
  <si>
    <t>ORD00973</t>
  </si>
  <si>
    <t>C5829</t>
  </si>
  <si>
    <t>ORD00974</t>
  </si>
  <si>
    <t>C6405</t>
  </si>
  <si>
    <t>ORD00975</t>
  </si>
  <si>
    <t>C8346</t>
  </si>
  <si>
    <t>ORD00976</t>
  </si>
  <si>
    <t>C4321</t>
  </si>
  <si>
    <t>ORD00977</t>
  </si>
  <si>
    <t>C6059</t>
  </si>
  <si>
    <t>ORD00978</t>
  </si>
  <si>
    <t>C7829</t>
  </si>
  <si>
    <t>ORD00979</t>
  </si>
  <si>
    <t>C7681</t>
  </si>
  <si>
    <t>P947</t>
  </si>
  <si>
    <t>ORD00980</t>
  </si>
  <si>
    <t>C2995</t>
  </si>
  <si>
    <t>ORD00981</t>
  </si>
  <si>
    <t>C2083</t>
  </si>
  <si>
    <t>P387</t>
  </si>
  <si>
    <t>ORD00982</t>
  </si>
  <si>
    <t>P974</t>
  </si>
  <si>
    <t>ORD00983</t>
  </si>
  <si>
    <t>C4486</t>
  </si>
  <si>
    <t>P196</t>
  </si>
  <si>
    <t>ORD00984</t>
  </si>
  <si>
    <t>C5261</t>
  </si>
  <si>
    <t>ORD00985</t>
  </si>
  <si>
    <t>C9153</t>
  </si>
  <si>
    <t>P975</t>
  </si>
  <si>
    <t>ORD00986</t>
  </si>
  <si>
    <t>C6128</t>
  </si>
  <si>
    <t>ORD00987</t>
  </si>
  <si>
    <t>C8686</t>
  </si>
  <si>
    <t>P764</t>
  </si>
  <si>
    <t>ORD00988</t>
  </si>
  <si>
    <t>ORD00989</t>
  </si>
  <si>
    <t>ORD00990</t>
  </si>
  <si>
    <t>ORD00991</t>
  </si>
  <si>
    <t>ORD00992</t>
  </si>
  <si>
    <t>ORD00993</t>
  </si>
  <si>
    <t>C6321</t>
  </si>
  <si>
    <t>ORD00994</t>
  </si>
  <si>
    <t>C5251</t>
  </si>
  <si>
    <t>ORD00995</t>
  </si>
  <si>
    <t>C9654</t>
  </si>
  <si>
    <t>P925</t>
  </si>
  <si>
    <t>ORD00996</t>
  </si>
  <si>
    <t>P631</t>
  </si>
  <si>
    <t>ORD00997</t>
  </si>
  <si>
    <t>ORD00998</t>
  </si>
  <si>
    <t>C7400</t>
  </si>
  <si>
    <t>ORD00999</t>
  </si>
  <si>
    <t>C4775</t>
  </si>
  <si>
    <t>P884</t>
  </si>
  <si>
    <t>ORD01000</t>
  </si>
  <si>
    <t>C7739</t>
  </si>
  <si>
    <t xml:space="preserve"> Ratings</t>
  </si>
  <si>
    <t>Order id</t>
  </si>
  <si>
    <t>Kurtha</t>
  </si>
  <si>
    <t>New York</t>
  </si>
  <si>
    <t>California</t>
  </si>
  <si>
    <t>Los Angeles</t>
  </si>
  <si>
    <t>Texas</t>
  </si>
  <si>
    <t>Houston</t>
  </si>
  <si>
    <t>Washington</t>
  </si>
  <si>
    <t>Seattle</t>
  </si>
  <si>
    <t>Florida</t>
  </si>
  <si>
    <t>Miami</t>
  </si>
  <si>
    <t>Illinois</t>
  </si>
  <si>
    <t>Arizona</t>
  </si>
  <si>
    <t>Georgia</t>
  </si>
  <si>
    <t>Ohio</t>
  </si>
  <si>
    <t>Virginia</t>
  </si>
  <si>
    <t>Augusta</t>
  </si>
  <si>
    <t>Alabama</t>
  </si>
  <si>
    <t>Montgomery</t>
  </si>
  <si>
    <t>Minnesota</t>
  </si>
  <si>
    <t>Saint Paul</t>
  </si>
  <si>
    <t>Indiana</t>
  </si>
  <si>
    <t>Fort Wayne</t>
  </si>
  <si>
    <t>Virginia Beach</t>
  </si>
  <si>
    <t>Cleveland</t>
  </si>
  <si>
    <t>Tucson</t>
  </si>
  <si>
    <t>Phoenix</t>
  </si>
  <si>
    <t>Wisconsin</t>
  </si>
  <si>
    <t>Milwaukee</t>
  </si>
  <si>
    <t>Birmingham</t>
  </si>
  <si>
    <t>Columbus</t>
  </si>
  <si>
    <t>Austin</t>
  </si>
  <si>
    <t>New Jersey</t>
  </si>
  <si>
    <t>Newark</t>
  </si>
  <si>
    <t>North Carolina</t>
  </si>
  <si>
    <t>Raleigh</t>
  </si>
  <si>
    <t>Oregon</t>
  </si>
  <si>
    <t>Portland</t>
  </si>
  <si>
    <t>Madison</t>
  </si>
  <si>
    <t>Maryland</t>
  </si>
  <si>
    <t>Annapolis</t>
  </si>
  <si>
    <t>Massachusetts</t>
  </si>
  <si>
    <t>Boston</t>
  </si>
  <si>
    <t>Missouri</t>
  </si>
  <si>
    <t>Kansas City</t>
  </si>
  <si>
    <t>Tennessee</t>
  </si>
  <si>
    <t>Nashville</t>
  </si>
  <si>
    <t>Dallas</t>
  </si>
  <si>
    <t>Pennsylvania</t>
  </si>
  <si>
    <t>Pittsburgh</t>
  </si>
  <si>
    <t>St. Louis</t>
  </si>
  <si>
    <t>Cambridge</t>
  </si>
  <si>
    <t>Colorado</t>
  </si>
  <si>
    <t>Denver</t>
  </si>
  <si>
    <t>Chicago</t>
  </si>
  <si>
    <t>South Carolina</t>
  </si>
  <si>
    <t>Charleston</t>
  </si>
  <si>
    <t>Richmond</t>
  </si>
  <si>
    <t>Savannah</t>
  </si>
  <si>
    <t>Michigan</t>
  </si>
  <si>
    <t>Grand Rapids</t>
  </si>
  <si>
    <t>Baltimore</t>
  </si>
  <si>
    <t>Philadelphia</t>
  </si>
  <si>
    <t>Salem</t>
  </si>
  <si>
    <t>Charlotte</t>
  </si>
  <si>
    <t>Detroit</t>
  </si>
  <si>
    <t>Buffalo</t>
  </si>
  <si>
    <t>Minneapolis</t>
  </si>
  <si>
    <t>Jersey City</t>
  </si>
  <si>
    <t>Tampa</t>
  </si>
  <si>
    <t>Colorado Springs</t>
  </si>
  <si>
    <t>San Diego</t>
  </si>
  <si>
    <t>Indianapolis</t>
  </si>
  <si>
    <t>Memphis</t>
  </si>
  <si>
    <t>Springfield</t>
  </si>
  <si>
    <t>Atlanta</t>
  </si>
  <si>
    <t>San Francisco</t>
  </si>
  <si>
    <t>Orlando</t>
  </si>
  <si>
    <t>Spokane</t>
  </si>
  <si>
    <t>Columbia</t>
  </si>
  <si>
    <t>Worcester</t>
  </si>
  <si>
    <t>Sacramento</t>
  </si>
  <si>
    <t>Greensboro</t>
  </si>
  <si>
    <t>San Antonio</t>
  </si>
  <si>
    <t>Rochester</t>
  </si>
  <si>
    <t>Albany</t>
  </si>
  <si>
    <t>Trenton</t>
  </si>
  <si>
    <t>Lansing</t>
  </si>
  <si>
    <t>Allentown</t>
  </si>
  <si>
    <t>Jacksonville</t>
  </si>
  <si>
    <t>Greenville</t>
  </si>
  <si>
    <t>Naperville</t>
  </si>
  <si>
    <t>Eugene</t>
  </si>
  <si>
    <t>Evansville</t>
  </si>
  <si>
    <t>Cincinnati</t>
  </si>
  <si>
    <t>Mesa</t>
  </si>
  <si>
    <t>Boulder</t>
  </si>
  <si>
    <t>Tacoma</t>
  </si>
  <si>
    <t>Frederick</t>
  </si>
  <si>
    <t>Knoxville</t>
  </si>
  <si>
    <t>Norfolk</t>
  </si>
  <si>
    <t>Green Bay</t>
  </si>
  <si>
    <t>Aisha Rahman</t>
  </si>
  <si>
    <t>Aisha Khan</t>
  </si>
  <si>
    <t>Aisha Hassan</t>
  </si>
  <si>
    <t>Aisha Ali</t>
  </si>
  <si>
    <t>Omar Rahman</t>
  </si>
  <si>
    <t>Omar Khan</t>
  </si>
  <si>
    <t>Omar Hassan</t>
  </si>
  <si>
    <t>Omar Ali</t>
  </si>
  <si>
    <t>Fatima Rahman</t>
  </si>
  <si>
    <t>Fatima Khan</t>
  </si>
  <si>
    <t>Fatima Hassan</t>
  </si>
  <si>
    <t>Fatima Ali</t>
  </si>
  <si>
    <t>Mohammed Rahman</t>
  </si>
  <si>
    <t>Mohammed Khan</t>
  </si>
  <si>
    <t>Mohammed Hassan</t>
  </si>
  <si>
    <t>Mohammed Ali</t>
  </si>
  <si>
    <t>Valentina Martinez</t>
  </si>
  <si>
    <t>Valentina Lopez</t>
  </si>
  <si>
    <t>Valentina Rodriguez</t>
  </si>
  <si>
    <t>Valentina Garcia</t>
  </si>
  <si>
    <t>Mateo Martinez</t>
  </si>
  <si>
    <t>Mateo Lopez</t>
  </si>
  <si>
    <t>Mateo Rodriguez</t>
  </si>
  <si>
    <t>Mateo Garcia</t>
  </si>
  <si>
    <t>Sofia Martinez</t>
  </si>
  <si>
    <t>Sofia Lopez</t>
  </si>
  <si>
    <t>Sofia Rodriguez</t>
  </si>
  <si>
    <t>Sofia Garcia</t>
  </si>
  <si>
    <t>Carlos Martinez</t>
  </si>
  <si>
    <t>Carlos Lopez</t>
  </si>
  <si>
    <t>Carlos Rodriguez</t>
  </si>
  <si>
    <t>Carlos Garcia</t>
  </si>
  <si>
    <t>Mei Liu</t>
  </si>
  <si>
    <t>Mei Zhang</t>
  </si>
  <si>
    <t>Mei Li</t>
  </si>
  <si>
    <t>Mei Wang</t>
  </si>
  <si>
    <t>Chen Liu</t>
  </si>
  <si>
    <t>Chen Zhang</t>
  </si>
  <si>
    <t>Chen Li</t>
  </si>
  <si>
    <t>Chen Wang</t>
  </si>
  <si>
    <t>Li Liu</t>
  </si>
  <si>
    <t>Li Zhang</t>
  </si>
  <si>
    <t>Li Li</t>
  </si>
  <si>
    <t>Li Wang</t>
  </si>
  <si>
    <t>Wei Liu</t>
  </si>
  <si>
    <t>Wei Zhang</t>
  </si>
  <si>
    <t>Wei Li</t>
  </si>
  <si>
    <t>Wei Wang</t>
  </si>
  <si>
    <t>Ananya Gupta</t>
  </si>
  <si>
    <t>Ananya Reddy</t>
  </si>
  <si>
    <t>Ananya Patel</t>
  </si>
  <si>
    <t>Ananya Sharma</t>
  </si>
  <si>
    <t>Rahul Gupta</t>
  </si>
  <si>
    <t>Rahul Reddy</t>
  </si>
  <si>
    <t>Rahul Patel</t>
  </si>
  <si>
    <t>Rahul Sharma</t>
  </si>
  <si>
    <t>Priya Gupta</t>
  </si>
  <si>
    <t>Priya Reddy</t>
  </si>
  <si>
    <t>Priya Patel</t>
  </si>
  <si>
    <t>Priya Sharma</t>
  </si>
  <si>
    <t>Aarav Gupta</t>
  </si>
  <si>
    <t>Aarav Reddy</t>
  </si>
  <si>
    <t>Aarav Patel</t>
  </si>
  <si>
    <t>Aarav Sharma</t>
  </si>
  <si>
    <t>Olivia Davis</t>
  </si>
  <si>
    <t>Olivia Brown</t>
  </si>
  <si>
    <t>Olivia Johnson</t>
  </si>
  <si>
    <t>Olivia Smith</t>
  </si>
  <si>
    <t>Liam Davis</t>
  </si>
  <si>
    <t>Liam Brown</t>
  </si>
  <si>
    <t>Liam Johnson</t>
  </si>
  <si>
    <t>Liam Smith</t>
  </si>
  <si>
    <t>Emma Davis</t>
  </si>
  <si>
    <t>Emma Brown</t>
  </si>
  <si>
    <t>Emma Johnson</t>
  </si>
  <si>
    <t>Emma Smith</t>
  </si>
  <si>
    <t>James Davis</t>
  </si>
  <si>
    <t>James Brown</t>
  </si>
  <si>
    <t>James Johnson</t>
  </si>
  <si>
    <t>James Smith</t>
  </si>
  <si>
    <t>Noah Martin</t>
  </si>
  <si>
    <t>Noah Jackson</t>
  </si>
  <si>
    <t>Noah Moore</t>
  </si>
  <si>
    <t>Noah Taylor</t>
  </si>
  <si>
    <t>Noah Thomas</t>
  </si>
  <si>
    <t>Noah Anderson</t>
  </si>
  <si>
    <t>Noah Wilson</t>
  </si>
  <si>
    <t>Noah Gonzalez</t>
  </si>
  <si>
    <t>Noah Miller</t>
  </si>
  <si>
    <t>Noah Garcia</t>
  </si>
  <si>
    <t>Noah Jones</t>
  </si>
  <si>
    <t>Noah Brown</t>
  </si>
  <si>
    <t>Noah Williams</t>
  </si>
  <si>
    <t>Noah Johnson</t>
  </si>
  <si>
    <t>Noah Smith</t>
  </si>
  <si>
    <t>Aisha Lewis</t>
  </si>
  <si>
    <t>Aisha Clark</t>
  </si>
  <si>
    <t>Aisha White</t>
  </si>
  <si>
    <t>Aisha Tran</t>
  </si>
  <si>
    <t>Aisha Pham</t>
  </si>
  <si>
    <t>Aisha Nguyen</t>
  </si>
  <si>
    <t>Aisha Costa</t>
  </si>
  <si>
    <t>Aisha Silva</t>
  </si>
  <si>
    <t>Aisha Fernandez</t>
  </si>
  <si>
    <t>Aisha Sato</t>
  </si>
  <si>
    <t>Aisha Tanaka</t>
  </si>
  <si>
    <t>Aisha Park</t>
  </si>
  <si>
    <t>Aisha Kim</t>
  </si>
  <si>
    <t>Aisha Chen</t>
  </si>
  <si>
    <t>Aisha Liu</t>
  </si>
  <si>
    <t>Aisha Zhang</t>
  </si>
  <si>
    <t>Aisha Li</t>
  </si>
  <si>
    <t>Aisha Wang</t>
  </si>
  <si>
    <t>Aisha Kumar</t>
  </si>
  <si>
    <t>Aisha Singh</t>
  </si>
  <si>
    <t>Aisha Verma</t>
  </si>
  <si>
    <t>Aisha Gupta</t>
  </si>
  <si>
    <t>Aisha Reddy</t>
  </si>
  <si>
    <t>Aisha Patel</t>
  </si>
  <si>
    <t>Aisha Sharma</t>
  </si>
  <si>
    <t>Aisha Martin</t>
  </si>
  <si>
    <t>Aisha Jackson</t>
  </si>
  <si>
    <t>Aisha Moore</t>
  </si>
  <si>
    <t>Aisha Taylor</t>
  </si>
  <si>
    <t>Aisha Thomas</t>
  </si>
  <si>
    <t>Aisha Anderson</t>
  </si>
  <si>
    <t>Aisha Wilson</t>
  </si>
  <si>
    <t>Aisha Gonzalez</t>
  </si>
  <si>
    <t>Aisha Lopez</t>
  </si>
  <si>
    <t>Aisha Hernandez</t>
  </si>
  <si>
    <t>Aisha Martinez</t>
  </si>
  <si>
    <t>Aisha Rodriguez</t>
  </si>
  <si>
    <t>Aisha Davis</t>
  </si>
  <si>
    <t>Aisha Miller</t>
  </si>
  <si>
    <t>Aisha Garcia</t>
  </si>
  <si>
    <t>Aisha Jones</t>
  </si>
  <si>
    <t>Aisha Brown</t>
  </si>
  <si>
    <t>Aisha Williams</t>
  </si>
  <si>
    <t>Aisha Johnson</t>
  </si>
  <si>
    <t>Aisha Smith</t>
  </si>
  <si>
    <t>Omar Lewis</t>
  </si>
  <si>
    <t>Omar Clark</t>
  </si>
  <si>
    <t>Omar White</t>
  </si>
  <si>
    <t>Omar Tran</t>
  </si>
  <si>
    <t>Omar Pham</t>
  </si>
  <si>
    <t>Omar Nguyen</t>
  </si>
  <si>
    <t>Omar Costa</t>
  </si>
  <si>
    <t>Omar Silva</t>
  </si>
  <si>
    <t>Omar Fernandez</t>
  </si>
  <si>
    <t>Omar Sato</t>
  </si>
  <si>
    <t>Omar Tanaka</t>
  </si>
  <si>
    <t>Omar Park</t>
  </si>
  <si>
    <t>Omar Kim</t>
  </si>
  <si>
    <t>Omar Chen</t>
  </si>
  <si>
    <t>Omar Liu</t>
  </si>
  <si>
    <t>Omar Zhang</t>
  </si>
  <si>
    <t>Omar Li</t>
  </si>
  <si>
    <t>Omar Wang</t>
  </si>
  <si>
    <t>Omar Kumar</t>
  </si>
  <si>
    <t>Omar Singh</t>
  </si>
  <si>
    <t>Omar Verma</t>
  </si>
  <si>
    <t>Omar Gupta</t>
  </si>
  <si>
    <t>Omar Reddy</t>
  </si>
  <si>
    <t>Omar Patel</t>
  </si>
  <si>
    <t>Omar Sharma</t>
  </si>
  <si>
    <t>Omar Martin</t>
  </si>
  <si>
    <t>Omar Jackson</t>
  </si>
  <si>
    <t>Omar Moore</t>
  </si>
  <si>
    <t>Omar Taylor</t>
  </si>
  <si>
    <t>Omar Thomas</t>
  </si>
  <si>
    <t>Omar Anderson</t>
  </si>
  <si>
    <t>Omar Wilson</t>
  </si>
  <si>
    <t>Omar Gonzalez</t>
  </si>
  <si>
    <t>Omar Lopez</t>
  </si>
  <si>
    <t>Omar Hernandez</t>
  </si>
  <si>
    <t>Omar Martinez</t>
  </si>
  <si>
    <t>Omar Rodriguez</t>
  </si>
  <si>
    <t>Omar Davis</t>
  </si>
  <si>
    <t>Omar Miller</t>
  </si>
  <si>
    <t>Omar Garcia</t>
  </si>
  <si>
    <t>Omar Jones</t>
  </si>
  <si>
    <t>Omar Brown</t>
  </si>
  <si>
    <t>Omar Williams</t>
  </si>
  <si>
    <t>Omar Johnson</t>
  </si>
  <si>
    <t>Omar Smith</t>
  </si>
  <si>
    <t>Fatima Lewis</t>
  </si>
  <si>
    <t>Fatima Clark</t>
  </si>
  <si>
    <t>Fatima White</t>
  </si>
  <si>
    <t>Fatima Tran</t>
  </si>
  <si>
    <t>Fatima Pham</t>
  </si>
  <si>
    <t>Fatima Nguyen</t>
  </si>
  <si>
    <t>Fatima Costa</t>
  </si>
  <si>
    <t>Fatima Silva</t>
  </si>
  <si>
    <t>Fatima Fernandez</t>
  </si>
  <si>
    <t>Fatima Sato</t>
  </si>
  <si>
    <t>Fatima Tanaka</t>
  </si>
  <si>
    <t>Fatima Park</t>
  </si>
  <si>
    <t>Fatima Kim</t>
  </si>
  <si>
    <t>Fatima Chen</t>
  </si>
  <si>
    <t>Fatima Liu</t>
  </si>
  <si>
    <t>Fatima Zhang</t>
  </si>
  <si>
    <t>Fatima Li</t>
  </si>
  <si>
    <t>Fatima Wang</t>
  </si>
  <si>
    <t>Fatima Kumar</t>
  </si>
  <si>
    <t>Fatima Singh</t>
  </si>
  <si>
    <t>Fatima Verma</t>
  </si>
  <si>
    <t>Fatima Gupta</t>
  </si>
  <si>
    <t>Fatima Reddy</t>
  </si>
  <si>
    <t>Fatima Patel</t>
  </si>
  <si>
    <t>Fatima Sharma</t>
  </si>
  <si>
    <t>Fatima Martin</t>
  </si>
  <si>
    <t>Fatima Jackson</t>
  </si>
  <si>
    <t>Fatima Moore</t>
  </si>
  <si>
    <t>Fatima Taylor</t>
  </si>
  <si>
    <t>Fatima Thomas</t>
  </si>
  <si>
    <t>Fatima Anderson</t>
  </si>
  <si>
    <t>Fatima Wilson</t>
  </si>
  <si>
    <t>Fatima Gonzalez</t>
  </si>
  <si>
    <t>Fatima Lopez</t>
  </si>
  <si>
    <t>Fatima Hernandez</t>
  </si>
  <si>
    <t>Fatima Martinez</t>
  </si>
  <si>
    <t>Fatima Rodriguez</t>
  </si>
  <si>
    <t>Fatima Davis</t>
  </si>
  <si>
    <t>Fatima Miller</t>
  </si>
  <si>
    <t>Fatima Garcia</t>
  </si>
  <si>
    <t>Fatima Jones</t>
  </si>
  <si>
    <t>Fatima Brown</t>
  </si>
  <si>
    <t>Fatima Williams</t>
  </si>
  <si>
    <t>Fatima Johnson</t>
  </si>
  <si>
    <t>Fatima Smith</t>
  </si>
  <si>
    <t>Mohammed Lewis</t>
  </si>
  <si>
    <t>Mohammed Clark</t>
  </si>
  <si>
    <t>Mohammed White</t>
  </si>
  <si>
    <t>Mohammed Tran</t>
  </si>
  <si>
    <t>Mohammed Pham</t>
  </si>
  <si>
    <t>Mohammed Nguyen</t>
  </si>
  <si>
    <t>Mohammed Costa</t>
  </si>
  <si>
    <t>Mohammed Silva</t>
  </si>
  <si>
    <t>Mohammed Fernandez</t>
  </si>
  <si>
    <t>Mohammed Sato</t>
  </si>
  <si>
    <t>Mohammed Tanaka</t>
  </si>
  <si>
    <t>Mohammed Park</t>
  </si>
  <si>
    <t>Mohammed Kim</t>
  </si>
  <si>
    <t>Mohammed Chen</t>
  </si>
  <si>
    <t>Mohammed Liu</t>
  </si>
  <si>
    <t>Mohammed Zhang</t>
  </si>
  <si>
    <t>Mohammed Li</t>
  </si>
  <si>
    <t>Mohammed Wang</t>
  </si>
  <si>
    <t>Mohammed Kumar</t>
  </si>
  <si>
    <t>Mohammed Singh</t>
  </si>
  <si>
    <t>Mohammed Verma</t>
  </si>
  <si>
    <t>Mohammed Gupta</t>
  </si>
  <si>
    <t>Mohammed Reddy</t>
  </si>
  <si>
    <t>Mohammed Patel</t>
  </si>
  <si>
    <t>Mohammed Sharma</t>
  </si>
  <si>
    <t>Mohammed Martin</t>
  </si>
  <si>
    <t>Mohammed Jackson</t>
  </si>
  <si>
    <t>Mohammed Moore</t>
  </si>
  <si>
    <t>Mohammed Taylor</t>
  </si>
  <si>
    <t>Mohammed Thomas</t>
  </si>
  <si>
    <t>Mohammed Anderson</t>
  </si>
  <si>
    <t>Mohammed Wilson</t>
  </si>
  <si>
    <t>Mohammed Gonzalez</t>
  </si>
  <si>
    <t>Mohammed Lopez</t>
  </si>
  <si>
    <t>Mohammed Hernandez</t>
  </si>
  <si>
    <t>Mohammed Martinez</t>
  </si>
  <si>
    <t>Mohammed Rodriguez</t>
  </si>
  <si>
    <t>Mohammed Davis</t>
  </si>
  <si>
    <t>Mohammed Miller</t>
  </si>
  <si>
    <t>Mohammed Garcia</t>
  </si>
  <si>
    <t>Mohammed Jones</t>
  </si>
  <si>
    <t>Mohammed Brown</t>
  </si>
  <si>
    <t>Mohammed Williams</t>
  </si>
  <si>
    <t>Mohammed Johnson</t>
  </si>
  <si>
    <t>Mohammed Smith</t>
  </si>
  <si>
    <t>Valentina Lewis</t>
  </si>
  <si>
    <t>Valentina Clark</t>
  </si>
  <si>
    <t>Valentina White</t>
  </si>
  <si>
    <t>Valentina Tran</t>
  </si>
  <si>
    <t>Valentina Pham</t>
  </si>
  <si>
    <t>Valentina Nguyen</t>
  </si>
  <si>
    <t>Valentina Rahman</t>
  </si>
  <si>
    <t>Valentina Khan</t>
  </si>
  <si>
    <t>Valentina Hassan</t>
  </si>
  <si>
    <t>Valentina Ali</t>
  </si>
  <si>
    <t>Valentina Costa</t>
  </si>
  <si>
    <t>Valentina Silva</t>
  </si>
  <si>
    <t>Valentina Fernandez</t>
  </si>
  <si>
    <t>Valentina Sato</t>
  </si>
  <si>
    <t>Valentina Tanaka</t>
  </si>
  <si>
    <t>Valentina Park</t>
  </si>
  <si>
    <t>Valentina Kim</t>
  </si>
  <si>
    <t>Valentina Chen</t>
  </si>
  <si>
    <t>Valentina Liu</t>
  </si>
  <si>
    <t>Valentina Zhang</t>
  </si>
  <si>
    <t>Valentina Li</t>
  </si>
  <si>
    <t>Valentina Wang</t>
  </si>
  <si>
    <t>Valentina Kumar</t>
  </si>
  <si>
    <t>Valentina Singh</t>
  </si>
  <si>
    <t>Valentina Verma</t>
  </si>
  <si>
    <t>Valentina Gupta</t>
  </si>
  <si>
    <t>Valentina Reddy</t>
  </si>
  <si>
    <t>Valentina Patel</t>
  </si>
  <si>
    <t>Valentina Sharma</t>
  </si>
  <si>
    <t>Valentina Martin</t>
  </si>
  <si>
    <t>Valentina Jackson</t>
  </si>
  <si>
    <t>Valentina Moore</t>
  </si>
  <si>
    <t>Valentina Taylor</t>
  </si>
  <si>
    <t>Valentina Thomas</t>
  </si>
  <si>
    <t>Valentina Anderson</t>
  </si>
  <si>
    <t>Valentina Wilson</t>
  </si>
  <si>
    <t>Valentina Gonzalez</t>
  </si>
  <si>
    <t>Valentina Hernandez</t>
  </si>
  <si>
    <t>Valentina Davis</t>
  </si>
  <si>
    <t>Valentina Miller</t>
  </si>
  <si>
    <t>Valentina Jones</t>
  </si>
  <si>
    <t>Valentina Brown</t>
  </si>
  <si>
    <t>Valentina Williams</t>
  </si>
  <si>
    <t>Valentina Johnson</t>
  </si>
  <si>
    <t>Valentina Smith</t>
  </si>
  <si>
    <t>Mateo Lewis</t>
  </si>
  <si>
    <t>Mateo Clark</t>
  </si>
  <si>
    <t>Mateo White</t>
  </si>
  <si>
    <t>Mateo Tran</t>
  </si>
  <si>
    <t>Mateo Pham</t>
  </si>
  <si>
    <t>Mateo Nguyen</t>
  </si>
  <si>
    <t>Mateo Rahman</t>
  </si>
  <si>
    <t>Mateo Khan</t>
  </si>
  <si>
    <t>Mateo Hassan</t>
  </si>
  <si>
    <t>Mateo Ali</t>
  </si>
  <si>
    <t>Mateo Costa</t>
  </si>
  <si>
    <t>Mateo Silva</t>
  </si>
  <si>
    <t>Mateo Fernandez</t>
  </si>
  <si>
    <t>Mateo Sato</t>
  </si>
  <si>
    <t>Mateo Tanaka</t>
  </si>
  <si>
    <t>Mateo Park</t>
  </si>
  <si>
    <t>Mateo Kim</t>
  </si>
  <si>
    <t>Mateo Chen</t>
  </si>
  <si>
    <t>Mateo Liu</t>
  </si>
  <si>
    <t>Mateo Zhang</t>
  </si>
  <si>
    <t>Mateo Li</t>
  </si>
  <si>
    <t>Mateo Wang</t>
  </si>
  <si>
    <t>Mateo Kumar</t>
  </si>
  <si>
    <t>Mateo Singh</t>
  </si>
  <si>
    <t>Mateo Verma</t>
  </si>
  <si>
    <t>Mateo Gupta</t>
  </si>
  <si>
    <t>Mateo Reddy</t>
  </si>
  <si>
    <t>Mateo Patel</t>
  </si>
  <si>
    <t>Mateo Sharma</t>
  </si>
  <si>
    <t>Mateo Martin</t>
  </si>
  <si>
    <t>Mateo Jackson</t>
  </si>
  <si>
    <t>Mateo Moore</t>
  </si>
  <si>
    <t>Mateo Taylor</t>
  </si>
  <si>
    <t>Mateo Thomas</t>
  </si>
  <si>
    <t>Mateo Anderson</t>
  </si>
  <si>
    <t>Mateo Wilson</t>
  </si>
  <si>
    <t>Mateo Gonzalez</t>
  </si>
  <si>
    <t>Mateo Hernandez</t>
  </si>
  <si>
    <t>Mateo Davis</t>
  </si>
  <si>
    <t>Mateo Miller</t>
  </si>
  <si>
    <t>Mateo Jones</t>
  </si>
  <si>
    <t>Mateo Brown</t>
  </si>
  <si>
    <t>Mateo Williams</t>
  </si>
  <si>
    <t>Mateo Johnson</t>
  </si>
  <si>
    <t>Mateo Smith</t>
  </si>
  <si>
    <t>Sofia Lewis</t>
  </si>
  <si>
    <t>Sofia Clark</t>
  </si>
  <si>
    <t>Sofia White</t>
  </si>
  <si>
    <t>Sofia Tran</t>
  </si>
  <si>
    <t>Sofia Pham</t>
  </si>
  <si>
    <t>Sofia Nguyen</t>
  </si>
  <si>
    <t>Sofia Rahman</t>
  </si>
  <si>
    <t>Sofia Khan</t>
  </si>
  <si>
    <t>Sofia Hassan</t>
  </si>
  <si>
    <t>Sofia Ali</t>
  </si>
  <si>
    <t>Sofia Costa</t>
  </si>
  <si>
    <t>Sofia Silva</t>
  </si>
  <si>
    <t>Sofia Fernandez</t>
  </si>
  <si>
    <t>Sofia Sato</t>
  </si>
  <si>
    <t>Sofia Tanaka</t>
  </si>
  <si>
    <t>Sofia Park</t>
  </si>
  <si>
    <t>Sofia Kim</t>
  </si>
  <si>
    <t>Sofia Chen</t>
  </si>
  <si>
    <t>Sofia Liu</t>
  </si>
  <si>
    <t>Sofia Zhang</t>
  </si>
  <si>
    <t>Sofia Li</t>
  </si>
  <si>
    <t>Sofia Wang</t>
  </si>
  <si>
    <t>Sofia Kumar</t>
  </si>
  <si>
    <t>Sofia Singh</t>
  </si>
  <si>
    <t>Sofia Verma</t>
  </si>
  <si>
    <t>Sofia Gupta</t>
  </si>
  <si>
    <t>Sofia Reddy</t>
  </si>
  <si>
    <t>Sofia Patel</t>
  </si>
  <si>
    <t>Sofia Sharma</t>
  </si>
  <si>
    <t>Sofia Martin</t>
  </si>
  <si>
    <t>Sofia Jackson</t>
  </si>
  <si>
    <t>Sofia Moore</t>
  </si>
  <si>
    <t>Sofia Taylor</t>
  </si>
  <si>
    <t>Sofia Thomas</t>
  </si>
  <si>
    <t>Sofia Anderson</t>
  </si>
  <si>
    <t>Sofia Wilson</t>
  </si>
  <si>
    <t>Sofia Gonzalez</t>
  </si>
  <si>
    <t>Sofia Hernandez</t>
  </si>
  <si>
    <t>Sofia Davis</t>
  </si>
  <si>
    <t>Sofia Miller</t>
  </si>
  <si>
    <t>Sofia Jones</t>
  </si>
  <si>
    <t>Sofia Brown</t>
  </si>
  <si>
    <t>Sofia Williams</t>
  </si>
  <si>
    <t>Sofia Johnson</t>
  </si>
  <si>
    <t>Sofia Smith</t>
  </si>
  <si>
    <t>Carlos Lewis</t>
  </si>
  <si>
    <t>Carlos Clark</t>
  </si>
  <si>
    <t>Carlos White</t>
  </si>
  <si>
    <t>Carlos Tran</t>
  </si>
  <si>
    <t>Carlos Pham</t>
  </si>
  <si>
    <t>Carlos Nguyen</t>
  </si>
  <si>
    <t>Carlos Rahman</t>
  </si>
  <si>
    <t>Carlos Khan</t>
  </si>
  <si>
    <t>Carlos Hassan</t>
  </si>
  <si>
    <t>Carlos Ali</t>
  </si>
  <si>
    <t>Carlos Costa</t>
  </si>
  <si>
    <t>Carlos Silva</t>
  </si>
  <si>
    <t>Carlos Fernandez</t>
  </si>
  <si>
    <t>Carlos Sato</t>
  </si>
  <si>
    <t>Carlos Tanaka</t>
  </si>
  <si>
    <t>Carlos Park</t>
  </si>
  <si>
    <t>Carlos Kim</t>
  </si>
  <si>
    <t>Carlos Chen</t>
  </si>
  <si>
    <t>Carlos Liu</t>
  </si>
  <si>
    <t>Carlos Zhang</t>
  </si>
  <si>
    <t>Carlos Li</t>
  </si>
  <si>
    <t>Carlos Wang</t>
  </si>
  <si>
    <t>Carlos Kumar</t>
  </si>
  <si>
    <t>Carlos Singh</t>
  </si>
  <si>
    <t>Carlos Verma</t>
  </si>
  <si>
    <t>Carlos Gupta</t>
  </si>
  <si>
    <t>Carlos Reddy</t>
  </si>
  <si>
    <t>Carlos Patel</t>
  </si>
  <si>
    <t>Carlos Sharma</t>
  </si>
  <si>
    <t>Carlos Martin</t>
  </si>
  <si>
    <t>Carlos Jackson</t>
  </si>
  <si>
    <t>Carlos Moore</t>
  </si>
  <si>
    <t>Carlos Taylor</t>
  </si>
  <si>
    <t>Carlos Thomas</t>
  </si>
  <si>
    <t>Carlos Anderson</t>
  </si>
  <si>
    <t>Carlos Wilson</t>
  </si>
  <si>
    <t>Carlos Gonzalez</t>
  </si>
  <si>
    <t>Carlos Hernandez</t>
  </si>
  <si>
    <t>Carlos Davis</t>
  </si>
  <si>
    <t>Carlos Miller</t>
  </si>
  <si>
    <t>Carlos Jones</t>
  </si>
  <si>
    <t>Carlos Brown</t>
  </si>
  <si>
    <t>Carlos Williams</t>
  </si>
  <si>
    <t>Carlos Johnson</t>
  </si>
  <si>
    <t>Carlos Smith</t>
  </si>
  <si>
    <t>Mei Lewis</t>
  </si>
  <si>
    <t>Mei Clark</t>
  </si>
  <si>
    <t>Mei White</t>
  </si>
  <si>
    <t>Mei Tran</t>
  </si>
  <si>
    <t>Mei Pham</t>
  </si>
  <si>
    <t>Mei Nguyen</t>
  </si>
  <si>
    <t>Mei Rahman</t>
  </si>
  <si>
    <t>Mei Khan</t>
  </si>
  <si>
    <t>Mei Hassan</t>
  </si>
  <si>
    <t>Mei Ali</t>
  </si>
  <si>
    <t>Mei Costa</t>
  </si>
  <si>
    <t>Mei Silva</t>
  </si>
  <si>
    <t>Mei Fernandez</t>
  </si>
  <si>
    <t>Mei Sato</t>
  </si>
  <si>
    <t>Mei Tanaka</t>
  </si>
  <si>
    <t>Mei Park</t>
  </si>
  <si>
    <t>Mei Kim</t>
  </si>
  <si>
    <t>Mei Chen</t>
  </si>
  <si>
    <t>Mei Kumar</t>
  </si>
  <si>
    <t>Mei Singh</t>
  </si>
  <si>
    <t>Mei Verma</t>
  </si>
  <si>
    <t>Mei Gupta</t>
  </si>
  <si>
    <t>Mei Reddy</t>
  </si>
  <si>
    <t>Mei Patel</t>
  </si>
  <si>
    <t>Mei Sharma</t>
  </si>
  <si>
    <t>Mei Martin</t>
  </si>
  <si>
    <t>Mei Jackson</t>
  </si>
  <si>
    <t>Mei Moore</t>
  </si>
  <si>
    <t>Mei Taylor</t>
  </si>
  <si>
    <t>Mei Thomas</t>
  </si>
  <si>
    <t>Mei Anderson</t>
  </si>
  <si>
    <t>Mei Wilson</t>
  </si>
  <si>
    <t>Mei Gonzalez</t>
  </si>
  <si>
    <t>Mei Lopez</t>
  </si>
  <si>
    <t>Mei Hernandez</t>
  </si>
  <si>
    <t>Mei Martinez</t>
  </si>
  <si>
    <t>Mei Rodriguez</t>
  </si>
  <si>
    <t>Mei Davis</t>
  </si>
  <si>
    <t>Mei Miller</t>
  </si>
  <si>
    <t>Mei Garcia</t>
  </si>
  <si>
    <t>Mei Jones</t>
  </si>
  <si>
    <t>Mei Brown</t>
  </si>
  <si>
    <t>Mei Williams</t>
  </si>
  <si>
    <t>Mei Johnson</t>
  </si>
  <si>
    <t>Mei Smith</t>
  </si>
  <si>
    <t>Chen Lewis</t>
  </si>
  <si>
    <t>Chen Clark</t>
  </si>
  <si>
    <t>Chen White</t>
  </si>
  <si>
    <t>Chen Tran</t>
  </si>
  <si>
    <t>Chen Pham</t>
  </si>
  <si>
    <t>Chen Nguyen</t>
  </si>
  <si>
    <t>Chen Rahman</t>
  </si>
  <si>
    <t>Chen Khan</t>
  </si>
  <si>
    <t>Chen Hassan</t>
  </si>
  <si>
    <t>Chen Ali</t>
  </si>
  <si>
    <t>Chen Costa</t>
  </si>
  <si>
    <t>Chen Silva</t>
  </si>
  <si>
    <t>Chen Fernandez</t>
  </si>
  <si>
    <t>Chen Sato</t>
  </si>
  <si>
    <t>Chen Tanaka</t>
  </si>
  <si>
    <t>Chen Park</t>
  </si>
  <si>
    <t>Chen Kim</t>
  </si>
  <si>
    <t>Chen Chen</t>
  </si>
  <si>
    <t>Chen Kumar</t>
  </si>
  <si>
    <t>Chen Singh</t>
  </si>
  <si>
    <t>Chen Verma</t>
  </si>
  <si>
    <t>Chen Gupta</t>
  </si>
  <si>
    <t>Chen Reddy</t>
  </si>
  <si>
    <t>Chen Patel</t>
  </si>
  <si>
    <t>Chen Sharma</t>
  </si>
  <si>
    <t>Chen Martin</t>
  </si>
  <si>
    <t>Chen Jackson</t>
  </si>
  <si>
    <t>Chen Moore</t>
  </si>
  <si>
    <t>Chen Taylor</t>
  </si>
  <si>
    <t>Chen Thomas</t>
  </si>
  <si>
    <t>Chen Anderson</t>
  </si>
  <si>
    <t>Chen Wilson</t>
  </si>
  <si>
    <t>Chen Gonzalez</t>
  </si>
  <si>
    <t>Chen Lopez</t>
  </si>
  <si>
    <t>Chen Hernandez</t>
  </si>
  <si>
    <t>Chen Martinez</t>
  </si>
  <si>
    <t>Chen Rodriguez</t>
  </si>
  <si>
    <t>Chen Davis</t>
  </si>
  <si>
    <t>Chen Miller</t>
  </si>
  <si>
    <t>Chen Garcia</t>
  </si>
  <si>
    <t>Chen Jones</t>
  </si>
  <si>
    <t>Chen Brown</t>
  </si>
  <si>
    <t>Chen Williams</t>
  </si>
  <si>
    <t>Chen Johnson</t>
  </si>
  <si>
    <t>Chen Smith</t>
  </si>
  <si>
    <t>Li Lewis</t>
  </si>
  <si>
    <t>Li Clark</t>
  </si>
  <si>
    <t>Li White</t>
  </si>
  <si>
    <t>Li Tran</t>
  </si>
  <si>
    <t>Li Pham</t>
  </si>
  <si>
    <t>Li Nguyen</t>
  </si>
  <si>
    <t>Li Rahman</t>
  </si>
  <si>
    <t>Li Khan</t>
  </si>
  <si>
    <t>Li Hassan</t>
  </si>
  <si>
    <t>Li Ali</t>
  </si>
  <si>
    <t>Li Costa</t>
  </si>
  <si>
    <t>Li Silva</t>
  </si>
  <si>
    <t>Li Fernandez</t>
  </si>
  <si>
    <t>Li Sato</t>
  </si>
  <si>
    <t>Li Tanaka</t>
  </si>
  <si>
    <t>Li Park</t>
  </si>
  <si>
    <t>Li Kim</t>
  </si>
  <si>
    <t>Li Chen</t>
  </si>
  <si>
    <t>Li Kumar</t>
  </si>
  <si>
    <t>Li Singh</t>
  </si>
  <si>
    <t>Li Verma</t>
  </si>
  <si>
    <t>Li Gupta</t>
  </si>
  <si>
    <t>Li Reddy</t>
  </si>
  <si>
    <t>Li Patel</t>
  </si>
  <si>
    <t>Li Sharma</t>
  </si>
  <si>
    <t>Li Martin</t>
  </si>
  <si>
    <t>Li Jackson</t>
  </si>
  <si>
    <t>Li Moore</t>
  </si>
  <si>
    <t>Li Taylor</t>
  </si>
  <si>
    <t>Li Thomas</t>
  </si>
  <si>
    <t>Li Anderson</t>
  </si>
  <si>
    <t>Li Wilson</t>
  </si>
  <si>
    <t>Li Gonzalez</t>
  </si>
  <si>
    <t>Li Lopez</t>
  </si>
  <si>
    <t>Li Hernandez</t>
  </si>
  <si>
    <t>Li Martinez</t>
  </si>
  <si>
    <t>Li Rodriguez</t>
  </si>
  <si>
    <t>Li Davis</t>
  </si>
  <si>
    <t>Li Miller</t>
  </si>
  <si>
    <t>Li Garcia</t>
  </si>
  <si>
    <t>Li Jones</t>
  </si>
  <si>
    <t>Li Brown</t>
  </si>
  <si>
    <t>Li Williams</t>
  </si>
  <si>
    <t>Li Johnson</t>
  </si>
  <si>
    <t>Li Smith</t>
  </si>
  <si>
    <t>Wei Lewis</t>
  </si>
  <si>
    <t>Wei Clark</t>
  </si>
  <si>
    <t>Wei White</t>
  </si>
  <si>
    <t>Wei Tran</t>
  </si>
  <si>
    <t>Wei Pham</t>
  </si>
  <si>
    <t>Wei Nguyen</t>
  </si>
  <si>
    <t>Wei Rahman</t>
  </si>
  <si>
    <t>Wei Khan</t>
  </si>
  <si>
    <t>Wei Hassan</t>
  </si>
  <si>
    <t>Wei Ali</t>
  </si>
  <si>
    <t>Wei Costa</t>
  </si>
  <si>
    <t>Wei Silva</t>
  </si>
  <si>
    <t>Wei Fernandez</t>
  </si>
  <si>
    <t>Wei Sato</t>
  </si>
  <si>
    <t>Wei Tanaka</t>
  </si>
  <si>
    <t>Wei Park</t>
  </si>
  <si>
    <t>Wei Kim</t>
  </si>
  <si>
    <t>Wei Chen</t>
  </si>
  <si>
    <t>Wei Kumar</t>
  </si>
  <si>
    <t>Wei Singh</t>
  </si>
  <si>
    <t>Wei Verma</t>
  </si>
  <si>
    <t>Wei Gupta</t>
  </si>
  <si>
    <t>Wei Reddy</t>
  </si>
  <si>
    <t>Wei Patel</t>
  </si>
  <si>
    <t>Wei Sharma</t>
  </si>
  <si>
    <t>Wei Martin</t>
  </si>
  <si>
    <t>Wei Jackson</t>
  </si>
  <si>
    <t>Wei Moore</t>
  </si>
  <si>
    <t>Wei Taylor</t>
  </si>
  <si>
    <t>Wei Thomas</t>
  </si>
  <si>
    <t>Wei Anderson</t>
  </si>
  <si>
    <t>Wei Wilson</t>
  </si>
  <si>
    <t>Wei Gonzalez</t>
  </si>
  <si>
    <t>Wei Lopez</t>
  </si>
  <si>
    <t>Wei Hernandez</t>
  </si>
  <si>
    <t>Wei Martinez</t>
  </si>
  <si>
    <t>Wei Rodriguez</t>
  </si>
  <si>
    <t>Wei Davis</t>
  </si>
  <si>
    <t>Wei Miller</t>
  </si>
  <si>
    <t>Wei Garcia</t>
  </si>
  <si>
    <t>Wei Jones</t>
  </si>
  <si>
    <t>Wei Brown</t>
  </si>
  <si>
    <t>Wei Williams</t>
  </si>
  <si>
    <t>Wei Johnson</t>
  </si>
  <si>
    <t>Wei Smith</t>
  </si>
  <si>
    <t>Ananya Lewis</t>
  </si>
  <si>
    <t>Ananya Clark</t>
  </si>
  <si>
    <t>Ananya White</t>
  </si>
  <si>
    <t>Ananya Tran</t>
  </si>
  <si>
    <t>Ananya Pham</t>
  </si>
  <si>
    <t>Ananya Nguyen</t>
  </si>
  <si>
    <t>Ananya Rahman</t>
  </si>
  <si>
    <t>Ananya Khan</t>
  </si>
  <si>
    <t>Ananya Hassan</t>
  </si>
  <si>
    <t>Ananya Ali</t>
  </si>
  <si>
    <t>Ananya Costa</t>
  </si>
  <si>
    <t>Ananya Silva</t>
  </si>
  <si>
    <t>Ananya Fernandez</t>
  </si>
  <si>
    <t>Ananya Sato</t>
  </si>
  <si>
    <t>Ananya Tanaka</t>
  </si>
  <si>
    <t>Ananya Park</t>
  </si>
  <si>
    <t>Ananya Kim</t>
  </si>
  <si>
    <t>Ananya Chen</t>
  </si>
  <si>
    <t>Ananya Liu</t>
  </si>
  <si>
    <t>Ananya Zhang</t>
  </si>
  <si>
    <t>Ananya Li</t>
  </si>
  <si>
    <t>Ananya Wang</t>
  </si>
  <si>
    <t>Ananya Kumar</t>
  </si>
  <si>
    <t>Ananya Singh</t>
  </si>
  <si>
    <t>Ananya Verma</t>
  </si>
  <si>
    <t>Ananya Martin</t>
  </si>
  <si>
    <t>Ananya Jackson</t>
  </si>
  <si>
    <t>Ananya Moore</t>
  </si>
  <si>
    <t>Ananya Taylor</t>
  </si>
  <si>
    <t>Ananya Thomas</t>
  </si>
  <si>
    <t>Ananya Anderson</t>
  </si>
  <si>
    <t>Ananya Wilson</t>
  </si>
  <si>
    <t>Ananya Gonzalez</t>
  </si>
  <si>
    <t>Ananya Lopez</t>
  </si>
  <si>
    <t>Ananya Hernandez</t>
  </si>
  <si>
    <t>Ananya Martinez</t>
  </si>
  <si>
    <t>Ananya Rodriguez</t>
  </si>
  <si>
    <t>Ananya Davis</t>
  </si>
  <si>
    <t>Ananya Miller</t>
  </si>
  <si>
    <t>Ananya Garcia</t>
  </si>
  <si>
    <t>Ananya Jones</t>
  </si>
  <si>
    <t>Ananya Brown</t>
  </si>
  <si>
    <t>Ananya Williams</t>
  </si>
  <si>
    <t>Ananya Johnson</t>
  </si>
  <si>
    <t>Ananya Smith</t>
  </si>
  <si>
    <t>Rahul Lewis</t>
  </si>
  <si>
    <t>Rahul Clark</t>
  </si>
  <si>
    <t>Rahul White</t>
  </si>
  <si>
    <t>Rahul Tran</t>
  </si>
  <si>
    <t>Rahul Pham</t>
  </si>
  <si>
    <t>Rahul Nguyen</t>
  </si>
  <si>
    <t>Rahul Rahman</t>
  </si>
  <si>
    <t>Rahul Khan</t>
  </si>
  <si>
    <t>Rahul Hassan</t>
  </si>
  <si>
    <t>Rahul Ali</t>
  </si>
  <si>
    <t>Rahul Costa</t>
  </si>
  <si>
    <t>Rahul Silva</t>
  </si>
  <si>
    <t>Rahul Fernandez</t>
  </si>
  <si>
    <t>Rahul Sato</t>
  </si>
  <si>
    <t>Rahul Tanaka</t>
  </si>
  <si>
    <t>Rahul Park</t>
  </si>
  <si>
    <t>Rahul Kim</t>
  </si>
  <si>
    <t>Rahul Chen</t>
  </si>
  <si>
    <t>Rahul Liu</t>
  </si>
  <si>
    <t>Rahul Zhang</t>
  </si>
  <si>
    <t>Rahul Li</t>
  </si>
  <si>
    <t>Rahul Wang</t>
  </si>
  <si>
    <t>Rahul Kumar</t>
  </si>
  <si>
    <t>Rahul Singh</t>
  </si>
  <si>
    <t>Rahul Verma</t>
  </si>
  <si>
    <t>Rahul Martin</t>
  </si>
  <si>
    <t>Rahul Jackson</t>
  </si>
  <si>
    <t>Rahul Moore</t>
  </si>
  <si>
    <t>Rahul Taylor</t>
  </si>
  <si>
    <t>Rahul Thomas</t>
  </si>
  <si>
    <t>Rahul Anderson</t>
  </si>
  <si>
    <t>Rahul Wilson</t>
  </si>
  <si>
    <t>Rahul Gonzalez</t>
  </si>
  <si>
    <t>Rahul Lopez</t>
  </si>
  <si>
    <t>Rahul Hernandez</t>
  </si>
  <si>
    <t>Rahul Martinez</t>
  </si>
  <si>
    <t>Rahul Rodriguez</t>
  </si>
  <si>
    <t>Rahul Davis</t>
  </si>
  <si>
    <t>Rahul Miller</t>
  </si>
  <si>
    <t>Rahul Garcia</t>
  </si>
  <si>
    <t>Rahul Jones</t>
  </si>
  <si>
    <t>Rahul Brown</t>
  </si>
  <si>
    <t>Rahul Williams</t>
  </si>
  <si>
    <t>Rahul Johnson</t>
  </si>
  <si>
    <t>Rahul Smith</t>
  </si>
  <si>
    <t>Priya Lewis</t>
  </si>
  <si>
    <t>Priya Clark</t>
  </si>
  <si>
    <t>Priya White</t>
  </si>
  <si>
    <t>Priya Tran</t>
  </si>
  <si>
    <t>Priya Pham</t>
  </si>
  <si>
    <t>Priya Nguyen</t>
  </si>
  <si>
    <t>Priya Rahman</t>
  </si>
  <si>
    <t>Priya Khan</t>
  </si>
  <si>
    <t>Priya Hassan</t>
  </si>
  <si>
    <t>Priya Ali</t>
  </si>
  <si>
    <t>Priya Costa</t>
  </si>
  <si>
    <t>Priya Silva</t>
  </si>
  <si>
    <t>Priya Fernandez</t>
  </si>
  <si>
    <t>Priya Sato</t>
  </si>
  <si>
    <t>Priya Tanaka</t>
  </si>
  <si>
    <t>Priya Park</t>
  </si>
  <si>
    <t>Priya Kim</t>
  </si>
  <si>
    <t>Priya Chen</t>
  </si>
  <si>
    <t>Priya Liu</t>
  </si>
  <si>
    <t>Priya Zhang</t>
  </si>
  <si>
    <t>Priya Li</t>
  </si>
  <si>
    <t>Priya Wang</t>
  </si>
  <si>
    <t>Priya Kumar</t>
  </si>
  <si>
    <t>Priya Singh</t>
  </si>
  <si>
    <t>Priya Verma</t>
  </si>
  <si>
    <t>Priya Martin</t>
  </si>
  <si>
    <t>Priya Jackson</t>
  </si>
  <si>
    <t>Priya Moore</t>
  </si>
  <si>
    <t>Priya Taylor</t>
  </si>
  <si>
    <t>Priya Thomas</t>
  </si>
  <si>
    <t>Priya Anderson</t>
  </si>
  <si>
    <t>Priya Wilson</t>
  </si>
  <si>
    <t>Priya Gonzalez</t>
  </si>
  <si>
    <t>Priya Lopez</t>
  </si>
  <si>
    <t>Priya Hernandez</t>
  </si>
  <si>
    <t>Priya Martinez</t>
  </si>
  <si>
    <t>Priya Rodriguez</t>
  </si>
  <si>
    <t>Priya Davis</t>
  </si>
  <si>
    <t>Priya Miller</t>
  </si>
  <si>
    <t>Priya Garcia</t>
  </si>
  <si>
    <t>Priya Jones</t>
  </si>
  <si>
    <t>Priya Brown</t>
  </si>
  <si>
    <t>Priya Williams</t>
  </si>
  <si>
    <t>Priya Johnson</t>
  </si>
  <si>
    <t>Priya Smith</t>
  </si>
  <si>
    <t>Aarav Lewis</t>
  </si>
  <si>
    <t>Aarav Clark</t>
  </si>
  <si>
    <t>Aarav White</t>
  </si>
  <si>
    <t>Aarav Tran</t>
  </si>
  <si>
    <t>Aarav Pham</t>
  </si>
  <si>
    <t>Aarav Nguyen</t>
  </si>
  <si>
    <t>Aarav Rahman</t>
  </si>
  <si>
    <t>Aarav Khan</t>
  </si>
  <si>
    <t>Aarav Hassan</t>
  </si>
  <si>
    <t>Aarav Ali</t>
  </si>
  <si>
    <t>Aarav Costa</t>
  </si>
  <si>
    <t>Aarav Silva</t>
  </si>
  <si>
    <t>Aarav Fernandez</t>
  </si>
  <si>
    <t>Aarav Sato</t>
  </si>
  <si>
    <t>Aarav Tanaka</t>
  </si>
  <si>
    <t>Aarav Park</t>
  </si>
  <si>
    <t>Aarav Kim</t>
  </si>
  <si>
    <t>Aarav Chen</t>
  </si>
  <si>
    <t>Aarav Liu</t>
  </si>
  <si>
    <t>Aarav Zhang</t>
  </si>
  <si>
    <t>Aarav Li</t>
  </si>
  <si>
    <t>Aarav Wang</t>
  </si>
  <si>
    <t>Aarav Kumar</t>
  </si>
  <si>
    <t>Aarav Singh</t>
  </si>
  <si>
    <t>Aarav Verma</t>
  </si>
  <si>
    <t>Aarav Martin</t>
  </si>
  <si>
    <t>Aarav Jackson</t>
  </si>
  <si>
    <t>Aarav Moore</t>
  </si>
  <si>
    <t>Aarav Taylor</t>
  </si>
  <si>
    <t>Aarav Thomas</t>
  </si>
  <si>
    <t>Aarav Anderson</t>
  </si>
  <si>
    <t>Aarav Wilson</t>
  </si>
  <si>
    <t>Aarav Gonzalez</t>
  </si>
  <si>
    <t>Aarav Lopez</t>
  </si>
  <si>
    <t>Aarav Hernandez</t>
  </si>
  <si>
    <t>Aarav Martinez</t>
  </si>
  <si>
    <t>Aarav Rodriguez</t>
  </si>
  <si>
    <t>Aarav Davis</t>
  </si>
  <si>
    <t>Aarav Miller</t>
  </si>
  <si>
    <t>Aarav Garcia</t>
  </si>
  <si>
    <t>Aarav Jones</t>
  </si>
  <si>
    <t>Aarav Brown</t>
  </si>
  <si>
    <t>Aarav Williams</t>
  </si>
  <si>
    <t>Aarav Johnson</t>
  </si>
  <si>
    <t>Aarav Smith</t>
  </si>
  <si>
    <t>Olivia Lewis</t>
  </si>
  <si>
    <t>Olivia Clark</t>
  </si>
  <si>
    <t>Olivia White</t>
  </si>
  <si>
    <t>Olivia Tran</t>
  </si>
  <si>
    <t>Olivia Pham</t>
  </si>
  <si>
    <t>Olivia Nguyen</t>
  </si>
  <si>
    <t>Olivia Rahman</t>
  </si>
  <si>
    <t>Olivia Khan</t>
  </si>
  <si>
    <t>Olivia Hassan</t>
  </si>
  <si>
    <t>Olivia Ali</t>
  </si>
  <si>
    <t>Olivia Costa</t>
  </si>
  <si>
    <t>Olivia Silva</t>
  </si>
  <si>
    <t>Olivia Fernandez</t>
  </si>
  <si>
    <t>Olivia Sato</t>
  </si>
  <si>
    <t>Olivia Tanaka</t>
  </si>
  <si>
    <t>Olivia Park</t>
  </si>
  <si>
    <t>Olivia Kim</t>
  </si>
  <si>
    <t>Olivia Chen</t>
  </si>
  <si>
    <t>Olivia Liu</t>
  </si>
  <si>
    <t>Olivia Zhang</t>
  </si>
  <si>
    <t>Olivia Li</t>
  </si>
  <si>
    <t>Olivia Wang</t>
  </si>
  <si>
    <t>Olivia Kumar</t>
  </si>
  <si>
    <t>Olivia Singh</t>
  </si>
  <si>
    <t>Olivia Verma</t>
  </si>
  <si>
    <t>Olivia Gupta</t>
  </si>
  <si>
    <t>Olivia Reddy</t>
  </si>
  <si>
    <t>Olivia Patel</t>
  </si>
  <si>
    <t>Olivia Sharma</t>
  </si>
  <si>
    <t>Olivia Martin</t>
  </si>
  <si>
    <t>Olivia Jackson</t>
  </si>
  <si>
    <t>Olivia Moore</t>
  </si>
  <si>
    <t>Olivia Taylor</t>
  </si>
  <si>
    <t>Olivia Thomas</t>
  </si>
  <si>
    <t>Olivia Anderson</t>
  </si>
  <si>
    <t>Olivia Wilson</t>
  </si>
  <si>
    <t>Olivia Gonzalez</t>
  </si>
  <si>
    <t>Olivia Lopez</t>
  </si>
  <si>
    <t>Olivia Hernandez</t>
  </si>
  <si>
    <t>Olivia Martinez</t>
  </si>
  <si>
    <t>Olivia Rodriguez</t>
  </si>
  <si>
    <t>Olivia Miller</t>
  </si>
  <si>
    <t>Olivia Garcia</t>
  </si>
  <si>
    <t>Olivia Jones</t>
  </si>
  <si>
    <t>Olivia Williams</t>
  </si>
  <si>
    <t>Liam Lewis</t>
  </si>
  <si>
    <t>Liam Clark</t>
  </si>
  <si>
    <t>Liam White</t>
  </si>
  <si>
    <t>Liam Tran</t>
  </si>
  <si>
    <t>Liam Pham</t>
  </si>
  <si>
    <t>Liam Nguyen</t>
  </si>
  <si>
    <t>Liam Rahman</t>
  </si>
  <si>
    <t>Liam Khan</t>
  </si>
  <si>
    <t>Liam Hassan</t>
  </si>
  <si>
    <t>Liam Ali</t>
  </si>
  <si>
    <t>Liam Costa</t>
  </si>
  <si>
    <t>Liam Silva</t>
  </si>
  <si>
    <t>Liam Fernandez</t>
  </si>
  <si>
    <t>Liam Sato</t>
  </si>
  <si>
    <t>Liam Tanaka</t>
  </si>
  <si>
    <t>Liam Park</t>
  </si>
  <si>
    <t>Liam Kim</t>
  </si>
  <si>
    <t>Liam Chen</t>
  </si>
  <si>
    <t>Liam Liu</t>
  </si>
  <si>
    <t>Liam Zhang</t>
  </si>
  <si>
    <t>Liam Li</t>
  </si>
  <si>
    <t>Liam Wang</t>
  </si>
  <si>
    <t>Liam Kumar</t>
  </si>
  <si>
    <t>Liam Singh</t>
  </si>
  <si>
    <t>Liam Verma</t>
  </si>
  <si>
    <t>Liam Gupta</t>
  </si>
  <si>
    <t>Liam Reddy</t>
  </si>
  <si>
    <t>Liam Patel</t>
  </si>
  <si>
    <t>Liam Sharma</t>
  </si>
  <si>
    <t>Liam Martin</t>
  </si>
  <si>
    <t>Liam Jackson</t>
  </si>
  <si>
    <t>Liam Moore</t>
  </si>
  <si>
    <t>Liam Taylor</t>
  </si>
  <si>
    <t>Liam Thomas</t>
  </si>
  <si>
    <t>Liam Anderson</t>
  </si>
  <si>
    <t>Liam Wilson</t>
  </si>
  <si>
    <t>Liam Gonzalez</t>
  </si>
  <si>
    <t>Liam Lopez</t>
  </si>
  <si>
    <t>Liam Hernandez</t>
  </si>
  <si>
    <t>Liam Martinez</t>
  </si>
  <si>
    <t>Liam Rodriguez</t>
  </si>
  <si>
    <t>Liam Miller</t>
  </si>
  <si>
    <t>Liam Garcia</t>
  </si>
  <si>
    <t>Liam Jones</t>
  </si>
  <si>
    <t>Liam Williams</t>
  </si>
  <si>
    <t>Emma Lewis</t>
  </si>
  <si>
    <t>Emma Clark</t>
  </si>
  <si>
    <t>Emma White</t>
  </si>
  <si>
    <t>Emma Tran</t>
  </si>
  <si>
    <t>Emma Pham</t>
  </si>
  <si>
    <t>Emma Nguyen</t>
  </si>
  <si>
    <t>Emma Rahman</t>
  </si>
  <si>
    <t>Emma Khan</t>
  </si>
  <si>
    <t>Emma Hassan</t>
  </si>
  <si>
    <t>Emma Ali</t>
  </si>
  <si>
    <t>Emma Costa</t>
  </si>
  <si>
    <t>Emma Silva</t>
  </si>
  <si>
    <t>Emma Fernandez</t>
  </si>
  <si>
    <t>Emma Sato</t>
  </si>
  <si>
    <t>Emma Tanaka</t>
  </si>
  <si>
    <t>Emma Park</t>
  </si>
  <si>
    <t>Emma Kim</t>
  </si>
  <si>
    <t>Emma Chen</t>
  </si>
  <si>
    <t>Emma Liu</t>
  </si>
  <si>
    <t>Emma Zhang</t>
  </si>
  <si>
    <t>Emma Li</t>
  </si>
  <si>
    <t>Emma Wang</t>
  </si>
  <si>
    <t>Emma Kumar</t>
  </si>
  <si>
    <t>Emma Singh</t>
  </si>
  <si>
    <t>Emma Verma</t>
  </si>
  <si>
    <t>Emma Gupta</t>
  </si>
  <si>
    <t>Emma Reddy</t>
  </si>
  <si>
    <t>Emma Patel</t>
  </si>
  <si>
    <t>Emma Sharma</t>
  </si>
  <si>
    <t>Emma Martin</t>
  </si>
  <si>
    <t>Emma Jackson</t>
  </si>
  <si>
    <t>Emma Moore</t>
  </si>
  <si>
    <t>Emma Taylor</t>
  </si>
  <si>
    <t>Emma Thomas</t>
  </si>
  <si>
    <t>Emma Anderson</t>
  </si>
  <si>
    <t>Emma Wilson</t>
  </si>
  <si>
    <t>Emma Gonzalez</t>
  </si>
  <si>
    <t>Emma Lopez</t>
  </si>
  <si>
    <t>Emma Hernandez</t>
  </si>
  <si>
    <t>Emma Martinez</t>
  </si>
  <si>
    <t>Emma Rodriguez</t>
  </si>
  <si>
    <t>Emma Miller</t>
  </si>
  <si>
    <t>Emma Garcia</t>
  </si>
  <si>
    <t>Emma Jones</t>
  </si>
  <si>
    <t>Emma Williams</t>
  </si>
  <si>
    <t>James Lewis</t>
  </si>
  <si>
    <t>James Clark</t>
  </si>
  <si>
    <t>James White</t>
  </si>
  <si>
    <t>James Tran</t>
  </si>
  <si>
    <t>James Pham</t>
  </si>
  <si>
    <t>James Nguyen</t>
  </si>
  <si>
    <t>James Rahman</t>
  </si>
  <si>
    <t>James Khan</t>
  </si>
  <si>
    <t>James Hassan</t>
  </si>
  <si>
    <t>James Ali</t>
  </si>
  <si>
    <t>James Costa</t>
  </si>
  <si>
    <t>James Silva</t>
  </si>
  <si>
    <t>James Fernandez</t>
  </si>
  <si>
    <t>James Sato</t>
  </si>
  <si>
    <t>James Tanaka</t>
  </si>
  <si>
    <t>James Park</t>
  </si>
  <si>
    <t>James Kim</t>
  </si>
  <si>
    <t>James Chen</t>
  </si>
  <si>
    <t>James Liu</t>
  </si>
  <si>
    <t>James Zhang</t>
  </si>
  <si>
    <t>James Li</t>
  </si>
  <si>
    <t>James Wang</t>
  </si>
  <si>
    <t>James Kumar</t>
  </si>
  <si>
    <t>James Singh</t>
  </si>
  <si>
    <t>James Verma</t>
  </si>
  <si>
    <t>James Gupta</t>
  </si>
  <si>
    <t>James Reddy</t>
  </si>
  <si>
    <t>James Patel</t>
  </si>
  <si>
    <t>James Sharma</t>
  </si>
  <si>
    <t>James Martin</t>
  </si>
  <si>
    <t>James Jackson</t>
  </si>
  <si>
    <t>James Moore</t>
  </si>
  <si>
    <t>James Taylor</t>
  </si>
  <si>
    <t>James Thomas</t>
  </si>
  <si>
    <t>James Anderson</t>
  </si>
  <si>
    <t>James Wilson</t>
  </si>
  <si>
    <t>James Gonzalez</t>
  </si>
  <si>
    <t>James Lopez</t>
  </si>
  <si>
    <t>James Hernandez</t>
  </si>
  <si>
    <t>James Martinez</t>
  </si>
  <si>
    <t>James Rodriguez</t>
  </si>
  <si>
    <t>James Miller</t>
  </si>
  <si>
    <t>James Garcia</t>
  </si>
  <si>
    <t>James Jones</t>
  </si>
  <si>
    <t>James Williams</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</si>
  <si>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</si>
  <si>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</si>
  <si>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</si>
  <si>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</si>
  <si>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</si>
  <si>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</si>
  <si>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</si>
  <si>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</si>
  <si>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</si>
  <si>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</si>
  <si>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</si>
  <si>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</si>
  <si>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</si>
  <si>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</si>
  <si>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</si>
  <si>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</si>
  <si>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</si>
  <si>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</si>
  <si>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P747</t>
  </si>
  <si>
    <t>P750</t>
  </si>
  <si>
    <t>P759</t>
  </si>
  <si>
    <t>P760</t>
  </si>
  <si>
    <t>P761</t>
  </si>
  <si>
    <t>Month</t>
  </si>
  <si>
    <t>Sales</t>
  </si>
  <si>
    <t>Profit</t>
  </si>
  <si>
    <t>Sum of Sales</t>
  </si>
  <si>
    <t>Sum of Profit</t>
  </si>
  <si>
    <t>Count of Order id</t>
  </si>
  <si>
    <t>Count of Customer ID</t>
  </si>
  <si>
    <t>Average of  Ratings</t>
  </si>
  <si>
    <t>Values</t>
  </si>
  <si>
    <t>Total Order</t>
  </si>
  <si>
    <t>Total Sales</t>
  </si>
  <si>
    <t>Total Profit</t>
  </si>
  <si>
    <t>Total Customers</t>
  </si>
  <si>
    <t>AOV</t>
  </si>
  <si>
    <t>Avg Rating</t>
  </si>
  <si>
    <t>KPI's Section</t>
  </si>
  <si>
    <t xml:space="preserve"> </t>
  </si>
  <si>
    <t>Row Labels</t>
  </si>
  <si>
    <t>Jan</t>
  </si>
  <si>
    <t>Feb</t>
  </si>
  <si>
    <t>Mar</t>
  </si>
  <si>
    <t>Apr</t>
  </si>
  <si>
    <t>May</t>
  </si>
  <si>
    <t>Jun</t>
  </si>
  <si>
    <t>Jul</t>
  </si>
  <si>
    <t>Aug</t>
  </si>
  <si>
    <t>Sep</t>
  </si>
  <si>
    <t>Oct</t>
  </si>
  <si>
    <t>Nov</t>
  </si>
  <si>
    <t>Dec</t>
  </si>
  <si>
    <t>Sales by Month</t>
  </si>
  <si>
    <t>Sales by Category</t>
  </si>
  <si>
    <t>Sales by State</t>
  </si>
  <si>
    <t>Top 10 product by sales</t>
  </si>
  <si>
    <t>No.</t>
  </si>
  <si>
    <t>Product</t>
  </si>
  <si>
    <t>Top 10 Customer by sales</t>
  </si>
  <si>
    <t>Payment mode by order</t>
  </si>
  <si>
    <t>order status</t>
  </si>
  <si>
    <t>s</t>
  </si>
  <si>
    <t>tp 10 customer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</si>
</sst>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
    <numFmt numFmtId="165" formatCode="&quot;$&quot;0,&quot;K&quot;"/>
    <numFmt numFmtId="166" formatCode="0.0"/>
    <numFmt numFmtId="167" formatCode="&quot;$&quot;0.00,&quot;K&quot;"/>
    <numFmt numFmtId="168" formatCode="0.0,&quot;K&quot;"/>
    <numFmt numFmtId="169" formatCode="&quot;$&quot;0.0,&quot;K&quot;"/>
    <numFmt numFmtId="170" formatCode="0.00,&quot;K&quot;"/>
  </numFmts>
  <fonts count="6" x14ac:knownFonts="1">
    <font>
      <sz val="11"/>
      <color theme="1"/>
      <name val="Calibri"/>
      <family val="2"/>
      <scheme val="minor"/>
    </font>
    <font>
      <b/>
      <sz val="11"/>
      <color theme="1"/>
      <name val="Calibri"/>
      <family val="2"/>
      <scheme val="minor"/>
    </font>
    <font>
      <sz val="8"/>
      <name val="Calibri"/>
      <family val="2"/>
      <scheme val="minor"/>
    </font>
    <font>
      <b/>
      <sz val="16"/>
      <color theme="1"/>
      <name val="Calibri"/>
      <family val="2"/>
      <scheme val="minor"/>
    </font>
    <font>
      <b/>
      <sz val="14"/>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rgb="FFFFC000"/>
        <bgColor indexed="64"/>
      </patternFill>
    </fill>
  </fills>
  <borders count="3">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14" fontId="0" fillId="0" borderId="0" xfId="0" applyNumberFormat="1"/>
    <xf numFmtId="164" fontId="0" fillId="0" borderId="0" xfId="0" applyNumberFormat="1"/>
    <xf numFmtId="164" fontId="1" fillId="0" borderId="0" xfId="0" applyNumberFormat="1" applyFont="1" applyAlignment="1">
      <alignment horizontal="right" vertical="center" wrapText="1"/>
    </xf>
    <xf numFmtId="164" fontId="0" fillId="0" borderId="0" xfId="0" applyNumberFormat="1" applyAlignment="1">
      <alignment horizontal="right" vertical="center" wrapText="1"/>
    </xf>
    <xf numFmtId="164" fontId="0" fillId="0" borderId="0" xfId="0" applyNumberFormat="1" applyAlignment="1">
      <alignment vertical="center" wrapText="1"/>
    </xf>
    <xf numFmtId="0" fontId="0" fillId="2" borderId="0" xfId="0" applyFill="1"/>
    <xf numFmtId="164" fontId="0" fillId="2" borderId="0" xfId="0" applyNumberFormat="1" applyFill="1"/>
    <xf numFmtId="0" fontId="0" fillId="0" borderId="0" xfId="0" pivotButton="1"/>
    <xf numFmtId="0" fontId="0" fillId="0" borderId="0" xfId="0" applyAlignment="1">
      <alignment horizontal="left"/>
    </xf>
    <xf numFmtId="0" fontId="0" fillId="0" borderId="2" xfId="0" applyBorder="1" applyAlignment="1">
      <alignment horizontal="left"/>
    </xf>
    <xf numFmtId="0" fontId="0" fillId="0" borderId="2" xfId="0" applyBorder="1"/>
    <xf numFmtId="165" fontId="0" fillId="0" borderId="2" xfId="0" applyNumberFormat="1" applyBorder="1"/>
    <xf numFmtId="166" fontId="0" fillId="0" borderId="2" xfId="0" applyNumberFormat="1" applyBorder="1"/>
    <xf numFmtId="167" fontId="0" fillId="0" borderId="2" xfId="0" applyNumberFormat="1" applyBorder="1"/>
    <xf numFmtId="165" fontId="0" fillId="0" borderId="0" xfId="0" applyNumberFormat="1"/>
    <xf numFmtId="168" fontId="0" fillId="0" borderId="0" xfId="0" applyNumberFormat="1"/>
    <xf numFmtId="169" fontId="0" fillId="0" borderId="0" xfId="0" applyNumberFormat="1"/>
    <xf numFmtId="0" fontId="1" fillId="0" borderId="2" xfId="0" applyFont="1" applyBorder="1" applyAlignment="1">
      <alignment horizontal="center"/>
    </xf>
    <xf numFmtId="0" fontId="1" fillId="0" borderId="2" xfId="0" applyFont="1" applyBorder="1"/>
    <xf numFmtId="0" fontId="0" fillId="0" borderId="1" xfId="0" applyBorder="1"/>
    <xf numFmtId="0" fontId="1" fillId="0" borderId="1" xfId="0" applyFont="1" applyBorder="1"/>
    <xf numFmtId="0" fontId="1" fillId="0" borderId="1" xfId="0" applyFont="1" applyBorder="1" applyAlignment="1">
      <alignment horizontal="right"/>
    </xf>
    <xf numFmtId="0" fontId="1" fillId="0" borderId="1" xfId="0" applyFont="1" applyBorder="1" applyAlignment="1">
      <alignment horizontal="center"/>
    </xf>
    <xf numFmtId="170" fontId="1" fillId="0" borderId="1" xfId="0" applyNumberFormat="1" applyFont="1" applyBorder="1" applyAlignment="1">
      <alignment horizontal="center"/>
    </xf>
    <xf numFmtId="165" fontId="1" fillId="0" borderId="2" xfId="0" applyNumberFormat="1" applyFont="1" applyBorder="1" applyAlignment="1">
      <alignment horizontal="center"/>
    </xf>
    <xf numFmtId="0" fontId="1" fillId="0" borderId="2" xfId="0" applyFont="1" applyBorder="1" applyAlignment="1">
      <alignment horizontal="center"/>
    </xf>
    <xf numFmtId="0" fontId="4" fillId="3" borderId="0" xfId="0" applyFont="1" applyFill="1" applyAlignment="1">
      <alignment horizontal="center" vertical="center"/>
    </xf>
    <xf numFmtId="0" fontId="5" fillId="3" borderId="0" xfId="0" applyFont="1" applyFill="1" applyAlignment="1">
      <alignment horizontal="center" vertical="center"/>
    </xf>
    <xf numFmtId="0" fontId="3" fillId="3" borderId="0" xfId="0" applyFont="1" applyFill="1" applyAlignment="1">
      <alignment horizontal="center" vertical="center"/>
    </xf>
    <xf numFmtId="0" fontId="0" fillId="0" borderId="0" xfId="0" applyNumberFormat="1"/>
    <xf numFmtId="1" fontId="0" fillId="0" borderId="0" xfId="0" applyNumberFormat="1"/>
    <xf numFmtId="0" fontId="0" fillId="0" borderId="0" xfId="0" applyAlignment="1">
      <alignment horizontal="center"/>
    </xf>
  </cellXfs>
  <cellStyles count="1">
    <cellStyle name="Normal" xfId="0" builtinId="0"/>
  </cellStyles>
  <dxfs count="179">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0" formatCode="General"/>
    </dxf>
    <dxf>
      <numFmt numFmtId="165" formatCode="&quot;$&quot;0,&quot;K&quot;"/>
    </dxf>
    <dxf>
      <numFmt numFmtId="0" formatCode="General"/>
    </dxf>
    <dxf>
      <numFmt numFmtId="0" formatCode="General"/>
    </dxf>
    <dxf>
      <numFmt numFmtId="169" formatCode="&quot;$&quot;0.0,&quot;K&quot;"/>
    </dxf>
    <dxf>
      <numFmt numFmtId="169" formatCode="&quot;$&quot;0.0,&quot;K&quot;"/>
    </dxf>
    <dxf>
      <numFmt numFmtId="0" formatCode="General"/>
    </dxf>
    <dxf>
      <numFmt numFmtId="0" formatCode="General"/>
    </dxf>
    <dxf>
      <numFmt numFmtId="0" formatCode="General"/>
    </dxf>
    <dxf>
      <numFmt numFmtId="164" formatCode="&quot;$&quot;#,##0"/>
    </dxf>
    <dxf>
      <numFmt numFmtId="164" formatCode="&quot;$&quot;#,##0"/>
    </dxf>
    <dxf>
      <numFmt numFmtId="0" formatCode="General"/>
    </dxf>
    <dxf>
      <numFmt numFmtId="19" formatCode="m/d/yyyy"/>
    </dxf>
    <dxf>
      <numFmt numFmtId="19" formatCode="m/d/yyyy"/>
    </dxf>
    <dxf>
      <numFmt numFmtId="169" formatCode="&quot;$&quot;0.0,&quot;K&quot;"/>
    </dxf>
    <dxf>
      <numFmt numFmtId="0" formatCode="General"/>
    </dxf>
    <dxf>
      <numFmt numFmtId="0" formatCode="General"/>
    </dxf>
    <dxf>
      <numFmt numFmtId="165" formatCode="&quot;$&quot;0,&quot;K&quot;"/>
    </dxf>
    <dxf>
      <numFmt numFmtId="169" formatCode="&quot;$&quot;0.0,&quot;K&quot;"/>
    </dxf>
    <dxf>
      <font>
        <b/>
        <color theme="1"/>
      </font>
      <border>
        <bottom style="thin">
          <color theme="9"/>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6"/>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9" defaultPivotStyle="PivotStyleLight16">
    <tableStyle name="SlicerStyleDark3 2" pivot="0" table="0" count="10" xr9:uid="{8F671B2C-FF05-4C94-8154-586A7FAB5D61}">
      <tableStyleElement type="wholeTable" dxfId="178"/>
      <tableStyleElement type="headerRow" dxfId="177"/>
    </tableStyle>
    <tableStyle name="SlicerStyleDark6 2" pivot="0" table="0" count="10" xr9:uid="{B7744E64-791C-4F62-95D4-5C0D041F9587}">
      <tableStyleElement type="wholeTable" dxfId="176"/>
      <tableStyleElement type="headerRow" dxfId="175"/>
    </tableStyle>
  </tableStyles>
  <colors>
    <mruColors>
      <color rgb="FFF3F3F3"/>
      <color rgb="FFFFC91D"/>
      <color rgb="FFFFE48F"/>
      <color rgb="FF39471D"/>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Analyze!$F$4:$F$15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Analyze!$G$4:$G$15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extLst>
            <c:ext xmlns:c16="http://schemas.microsoft.com/office/drawing/2014/chart" uri="{C3380CC4-5D6E-409C-BE32-E72D297353CC}">
              <c16:uniqueId val="{00000000-4927-467F-9A3C-288702672A7F}"/>
            </c:ext>
          </c:extLst>
        </c:ser>
        <c:ser>
          <c:idx val="1"/>
          <c:order val="1"/>
          <c:spPr>
            <a:solidFill>
              <a:schemeClr val="accent2"/>
            </a:solidFill>
            <a:ln>
              <a:noFill/>
            </a:ln>
            <a:effectLst/>
          </c:spPr>
          <c:invertIfNegative val="0"/>
          <c:cat>
            <c:strRef>
              <c:f>Analyze!$F$4:$F$15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Analyze!$H$4:$H$15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extLst>
            <c:ext xmlns:c16="http://schemas.microsoft.com/office/drawing/2014/chart" uri="{C3380CC4-5D6E-409C-BE32-E72D297353CC}">
              <c16:uniqueId val="{00000001-4927-467F-9A3C-288702672A7F}"/>
            </c:ext>
          </c:extLst>
        </c:ser>
        <c:dLbls>
          <c:showLegendKey val="0"/>
          <c:showVal val="0"/>
          <c:showCatName val="0"/>
          <c:showSerName val="0"/>
          <c:showPercent val="0"/>
          <c:showBubbleSize val="0"/>
        </c:dLbls>
        <c:gapWidth val="219"/>
        <c:overlap val="-27"/>
        <c:axId val="798245600"/>
        <c:axId val="564811872"/>
      </c:barChart>
      <c:catAx>
        <c:axId val="79824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11872"/>
        <c:crosses val="autoZero"/>
        <c:auto val="1"/>
        <c:lblAlgn val="ctr"/>
        <c:lblOffset val="100"/>
        <c:noMultiLvlLbl val="0"/>
      </c:catAx>
      <c:valAx>
        <c:axId val="564811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4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8D9-459A-8C56-84F91D1F64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8D9-459A-8C56-84F91D1F64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8D9-459A-8C56-84F91D1F644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8D9-459A-8C56-84F91D1F644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8D9-459A-8C56-84F91D1F644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8D9-459A-8C56-84F91D1F644A}"/>
              </c:ext>
            </c:extLst>
          </c:dPt>
          <c:cat>
            <c:strRef>
              <c:f>Analyze!$F$20:$F$25</c:f>
              <c:strCache>
                <c:ptCount val="6"/>
                <c:pt idx="0">
                  <c:v>Beauty</c:v>
                </c:pt>
                <c:pt idx="1">
                  <c:v>Electronics</c:v>
                </c:pt>
                <c:pt idx="2">
                  <c:v>Fashion</c:v>
                </c:pt>
                <c:pt idx="3">
                  <c:v>Grocery</c:v>
                </c:pt>
                <c:pt idx="4">
                  <c:v>Home</c:v>
                </c:pt>
                <c:pt idx="5">
                  <c:v>Sports</c:v>
                </c:pt>
              </c:strCache>
            </c:strRef>
          </c:cat>
          <c:val>
            <c:numRef>
              <c:f>Analyze!$G$20:$G$25</c:f>
              <c:numCache>
                <c:formatCode>"$"0,"K"</c:formatCode>
                <c:ptCount val="6"/>
                <c:pt idx="0">
                  <c:v>222579.38759999993</c:v>
                </c:pt>
                <c:pt idx="1">
                  <c:v>199339.68215000004</c:v>
                </c:pt>
                <c:pt idx="2">
                  <c:v>241590.24449999991</c:v>
                </c:pt>
                <c:pt idx="3">
                  <c:v>209989.55800000005</c:v>
                </c:pt>
                <c:pt idx="4">
                  <c:v>241223.90649999995</c:v>
                </c:pt>
                <c:pt idx="5">
                  <c:v>186504.02199999997</c:v>
                </c:pt>
              </c:numCache>
            </c:numRef>
          </c:val>
          <c:extLst>
            <c:ext xmlns:c16="http://schemas.microsoft.com/office/drawing/2014/chart" uri="{C3380CC4-5D6E-409C-BE32-E72D297353CC}">
              <c16:uniqueId val="{00000000-0248-4F24-AF4A-3966C5FEC0C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E86-4841-B0C7-3070E6C09C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E86-4841-B0C7-3070E6C09C4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E86-4841-B0C7-3070E6C09C4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E86-4841-B0C7-3070E6C09C4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E86-4841-B0C7-3070E6C09C4C}"/>
              </c:ext>
            </c:extLst>
          </c:dPt>
          <c:cat>
            <c:strRef>
              <c:f>Analyze!$K$49:$K$53</c:f>
              <c:strCache>
                <c:ptCount val="5"/>
                <c:pt idx="0">
                  <c:v>COD</c:v>
                </c:pt>
                <c:pt idx="1">
                  <c:v>Credit Card</c:v>
                </c:pt>
                <c:pt idx="2">
                  <c:v>Debit Card</c:v>
                </c:pt>
                <c:pt idx="3">
                  <c:v>UPI</c:v>
                </c:pt>
                <c:pt idx="4">
                  <c:v>Wallet</c:v>
                </c:pt>
              </c:strCache>
            </c:strRef>
          </c:cat>
          <c:val>
            <c:numRef>
              <c:f>Analyze!$L$49:$L$53</c:f>
              <c:numCache>
                <c:formatCode>General</c:formatCode>
                <c:ptCount val="5"/>
                <c:pt idx="0">
                  <c:v>213</c:v>
                </c:pt>
                <c:pt idx="1">
                  <c:v>204</c:v>
                </c:pt>
                <c:pt idx="2">
                  <c:v>204</c:v>
                </c:pt>
                <c:pt idx="3">
                  <c:v>179</c:v>
                </c:pt>
                <c:pt idx="4">
                  <c:v>218</c:v>
                </c:pt>
              </c:numCache>
            </c:numRef>
          </c:val>
          <c:extLst>
            <c:ext xmlns:c16="http://schemas.microsoft.com/office/drawing/2014/chart" uri="{C3380CC4-5D6E-409C-BE32-E72D297353CC}">
              <c16:uniqueId val="{00000000-AE24-4480-9F8B-19E441726F7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C56-4467-9A5C-F9B1A106E1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C56-4467-9A5C-F9B1A106E1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C56-4467-9A5C-F9B1A106E1B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C56-4467-9A5C-F9B1A106E1B2}"/>
              </c:ext>
            </c:extLst>
          </c:dPt>
          <c:cat>
            <c:strRef>
              <c:f>Analyze!$C$68:$C$71</c:f>
              <c:strCache>
                <c:ptCount val="4"/>
                <c:pt idx="0">
                  <c:v>Cancelled</c:v>
                </c:pt>
                <c:pt idx="1">
                  <c:v>Delivered</c:v>
                </c:pt>
                <c:pt idx="2">
                  <c:v>Pending</c:v>
                </c:pt>
                <c:pt idx="3">
                  <c:v>Returned</c:v>
                </c:pt>
              </c:strCache>
            </c:strRef>
          </c:cat>
          <c:val>
            <c:numRef>
              <c:f>Analyze!$D$68:$D$71</c:f>
              <c:numCache>
                <c:formatCode>General</c:formatCode>
                <c:ptCount val="4"/>
                <c:pt idx="0">
                  <c:v>242</c:v>
                </c:pt>
                <c:pt idx="1">
                  <c:v>271</c:v>
                </c:pt>
                <c:pt idx="2">
                  <c:v>262</c:v>
                </c:pt>
                <c:pt idx="3">
                  <c:v>243</c:v>
                </c:pt>
              </c:numCache>
            </c:numRef>
          </c:val>
          <c:extLst>
            <c:ext xmlns:c16="http://schemas.microsoft.com/office/drawing/2014/chart" uri="{C3380CC4-5D6E-409C-BE32-E72D297353CC}">
              <c16:uniqueId val="{00000000-C9ED-491C-832C-E954E895F60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3B-42E6-983D-470E2F7F29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83B-42E6-983D-470E2F7F29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83B-42E6-983D-470E2F7F2906}"/>
              </c:ext>
            </c:extLst>
          </c:dPt>
          <c:cat>
            <c:strRef>
              <c:f>Analyze!$L$68:$L$70</c:f>
              <c:strCache>
                <c:ptCount val="3"/>
                <c:pt idx="0">
                  <c:v>Express</c:v>
                </c:pt>
                <c:pt idx="1">
                  <c:v>Same Day</c:v>
                </c:pt>
                <c:pt idx="2">
                  <c:v>Standard</c:v>
                </c:pt>
              </c:strCache>
            </c:strRef>
          </c:cat>
          <c:val>
            <c:numRef>
              <c:f>Analyze!$M$68:$M$70</c:f>
              <c:numCache>
                <c:formatCode>General</c:formatCode>
                <c:ptCount val="3"/>
                <c:pt idx="0">
                  <c:v>347</c:v>
                </c:pt>
                <c:pt idx="1">
                  <c:v>329</c:v>
                </c:pt>
                <c:pt idx="2">
                  <c:v>342</c:v>
                </c:pt>
              </c:numCache>
            </c:numRef>
          </c:val>
          <c:extLst>
            <c:ext xmlns:c16="http://schemas.microsoft.com/office/drawing/2014/chart" uri="{C3380CC4-5D6E-409C-BE32-E72D297353CC}">
              <c16:uniqueId val="{00000000-E2E8-49A0-9DC9-E23B27F67D4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Analyze!$C$77:$C$86</c:f>
              <c:strCache>
                <c:ptCount val="10"/>
                <c:pt idx="0">
                  <c:v>Li Liu</c:v>
                </c:pt>
                <c:pt idx="1">
                  <c:v>Aisha Miller</c:v>
                </c:pt>
                <c:pt idx="2">
                  <c:v>Aisha Johnson</c:v>
                </c:pt>
                <c:pt idx="3">
                  <c:v>Rahul Ali</c:v>
                </c:pt>
                <c:pt idx="4">
                  <c:v>James Singh</c:v>
                </c:pt>
                <c:pt idx="5">
                  <c:v>Carlos Martinez</c:v>
                </c:pt>
                <c:pt idx="6">
                  <c:v>Mohammed Li</c:v>
                </c:pt>
                <c:pt idx="7">
                  <c:v>Mohammed Garcia</c:v>
                </c:pt>
                <c:pt idx="8">
                  <c:v>Omar Nguyen</c:v>
                </c:pt>
                <c:pt idx="9">
                  <c:v>Omar Tran</c:v>
                </c:pt>
              </c:strCache>
            </c:strRef>
          </c:cat>
          <c:val>
            <c:numRef>
              <c:f>Analyze!$D$77:$D$86</c:f>
              <c:numCache>
                <c:formatCode>0</c:formatCode>
                <c:ptCount val="10"/>
                <c:pt idx="0">
                  <c:v>4376.6975000000002</c:v>
                </c:pt>
                <c:pt idx="1">
                  <c:v>4393.0529999999999</c:v>
                </c:pt>
                <c:pt idx="2">
                  <c:v>4394.6549999999997</c:v>
                </c:pt>
                <c:pt idx="3">
                  <c:v>4411.5749999999998</c:v>
                </c:pt>
                <c:pt idx="4">
                  <c:v>4420.2075000000004</c:v>
                </c:pt>
                <c:pt idx="5">
                  <c:v>4595.244999999999</c:v>
                </c:pt>
                <c:pt idx="6">
                  <c:v>4865.3500000000004</c:v>
                </c:pt>
                <c:pt idx="7">
                  <c:v>4892.6000000000004</c:v>
                </c:pt>
                <c:pt idx="8">
                  <c:v>4951.3469999999998</c:v>
                </c:pt>
                <c:pt idx="9">
                  <c:v>5000.5889999999999</c:v>
                </c:pt>
              </c:numCache>
            </c:numRef>
          </c:val>
          <c:extLst>
            <c:ext xmlns:c16="http://schemas.microsoft.com/office/drawing/2014/chart" uri="{C3380CC4-5D6E-409C-BE32-E72D297353CC}">
              <c16:uniqueId val="{00000000-9DA1-4745-AB21-E548EE9433B3}"/>
            </c:ext>
          </c:extLst>
        </c:ser>
        <c:dLbls>
          <c:showLegendKey val="0"/>
          <c:showVal val="0"/>
          <c:showCatName val="0"/>
          <c:showSerName val="0"/>
          <c:showPercent val="0"/>
          <c:showBubbleSize val="0"/>
        </c:dLbls>
        <c:gapWidth val="182"/>
        <c:axId val="869960143"/>
        <c:axId val="759799839"/>
      </c:barChart>
      <c:catAx>
        <c:axId val="869960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99839"/>
        <c:crosses val="autoZero"/>
        <c:auto val="1"/>
        <c:lblAlgn val="ctr"/>
        <c:lblOffset val="100"/>
        <c:noMultiLvlLbl val="0"/>
      </c:catAx>
      <c:valAx>
        <c:axId val="75979983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960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latin typeface="Segoe UI Semibold" panose="020B0702040204020203" pitchFamily="34" charset="0"/>
                <a:cs typeface="Segoe UI Semibold" panose="020B0702040204020203" pitchFamily="34" charset="0"/>
              </a:rPr>
              <a:t>Sales Trend</a:t>
            </a:r>
            <a:r>
              <a:rPr lang="en-US" sz="1050" baseline="0">
                <a:latin typeface="Segoe UI Semibold" panose="020B0702040204020203" pitchFamily="34" charset="0"/>
                <a:cs typeface="Segoe UI Semibold" panose="020B0702040204020203" pitchFamily="34" charset="0"/>
              </a:rPr>
              <a:t> (Monthly)</a:t>
            </a:r>
            <a:endParaRPr lang="en-US" sz="1050">
              <a:latin typeface="Segoe UI Semibold" panose="020B0702040204020203" pitchFamily="34" charset="0"/>
              <a:cs typeface="Segoe UI Semibold" panose="020B0702040204020203" pitchFamily="34" charset="0"/>
            </a:endParaRPr>
          </a:p>
        </c:rich>
      </c:tx>
      <c:layout>
        <c:manualLayout>
          <c:xMode val="edge"/>
          <c:yMode val="edge"/>
          <c:x val="0.30606067908868506"/>
          <c:y val="6.446761722352274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85376398324123"/>
          <c:y val="0.1526913722940596"/>
          <c:w val="0.84181289472987231"/>
          <c:h val="0.69475065616797904"/>
        </c:manualLayout>
      </c:layout>
      <c:barChart>
        <c:barDir val="col"/>
        <c:grouping val="clustered"/>
        <c:varyColors val="0"/>
        <c:ser>
          <c:idx val="1"/>
          <c:order val="1"/>
          <c:spPr>
            <a:gradFill>
              <a:gsLst>
                <a:gs pos="41000">
                  <a:srgbClr val="FFC91D"/>
                </a:gs>
                <a:gs pos="100000">
                  <a:schemeClr val="accent1">
                    <a:lumMod val="20000"/>
                    <a:lumOff val="80000"/>
                  </a:schemeClr>
                </a:gs>
              </a:gsLst>
              <a:lin ang="5400000" scaled="1"/>
            </a:gradFill>
            <a:ln>
              <a:noFill/>
            </a:ln>
            <a:effectLst/>
          </c:spPr>
          <c:invertIfNegative val="0"/>
          <c:cat>
            <c:strRef>
              <c:f>Analyze!$F$4:$F$15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Analyze!$H$4:$H$15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extLst>
            <c:ext xmlns:c16="http://schemas.microsoft.com/office/drawing/2014/chart" uri="{C3380CC4-5D6E-409C-BE32-E72D297353CC}">
              <c16:uniqueId val="{00000001-A337-4E65-84DD-7CAC80143076}"/>
            </c:ext>
          </c:extLst>
        </c:ser>
        <c:dLbls>
          <c:showLegendKey val="0"/>
          <c:showVal val="0"/>
          <c:showCatName val="0"/>
          <c:showSerName val="0"/>
          <c:showPercent val="0"/>
          <c:showBubbleSize val="0"/>
        </c:dLbls>
        <c:gapWidth val="60"/>
        <c:overlap val="-27"/>
        <c:axId val="798245600"/>
        <c:axId val="564811872"/>
      </c:barChart>
      <c:lineChart>
        <c:grouping val="standard"/>
        <c:varyColors val="0"/>
        <c:ser>
          <c:idx val="0"/>
          <c:order val="0"/>
          <c:spPr>
            <a:ln w="28575" cap="rnd">
              <a:solidFill>
                <a:schemeClr val="accent1"/>
              </a:solidFill>
              <a:round/>
            </a:ln>
            <a:effectLst/>
          </c:spPr>
          <c:marker>
            <c:symbol val="circle"/>
            <c:size val="7"/>
            <c:spPr>
              <a:solidFill>
                <a:schemeClr val="bg1"/>
              </a:solidFill>
              <a:ln w="25400">
                <a:solidFill>
                  <a:schemeClr val="bg1">
                    <a:lumMod val="8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Analyze!$G$4:$G$15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smooth val="0"/>
          <c:extLst>
            <c:ext xmlns:c16="http://schemas.microsoft.com/office/drawing/2014/chart" uri="{C3380CC4-5D6E-409C-BE32-E72D297353CC}">
              <c16:uniqueId val="{00000000-A337-4E65-84DD-7CAC80143076}"/>
            </c:ext>
          </c:extLst>
        </c:ser>
        <c:dLbls>
          <c:showLegendKey val="0"/>
          <c:showVal val="0"/>
          <c:showCatName val="0"/>
          <c:showSerName val="0"/>
          <c:showPercent val="0"/>
          <c:showBubbleSize val="0"/>
        </c:dLbls>
        <c:marker val="1"/>
        <c:smooth val="0"/>
        <c:axId val="798245600"/>
        <c:axId val="564811872"/>
      </c:lineChart>
      <c:catAx>
        <c:axId val="79824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564811872"/>
        <c:crosses val="autoZero"/>
        <c:auto val="1"/>
        <c:lblAlgn val="ctr"/>
        <c:lblOffset val="100"/>
        <c:noMultiLvlLbl val="0"/>
      </c:catAx>
      <c:valAx>
        <c:axId val="564811872"/>
        <c:scaling>
          <c:orientation val="minMax"/>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798245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latin typeface="Segoe UI Semibold" panose="020B0702040204020203" pitchFamily="34" charset="0"/>
                <a:cs typeface="Segoe UI Semibold" panose="020B0702040204020203" pitchFamily="34" charset="0"/>
              </a:rPr>
              <a:t>Sales By</a:t>
            </a:r>
            <a:r>
              <a:rPr lang="en-US" sz="1050" baseline="0">
                <a:latin typeface="Segoe UI Semibold" panose="020B0702040204020203" pitchFamily="34" charset="0"/>
                <a:cs typeface="Segoe UI Semibold" panose="020B0702040204020203" pitchFamily="34" charset="0"/>
              </a:rPr>
              <a:t> Category</a:t>
            </a:r>
            <a:endParaRPr lang="en-US" sz="1050">
              <a:latin typeface="Segoe UI Semibold" panose="020B0702040204020203" pitchFamily="34" charset="0"/>
              <a:cs typeface="Segoe UI Semibold" panose="020B0702040204020203" pitchFamily="34" charset="0"/>
            </a:endParaRPr>
          </a:p>
        </c:rich>
      </c:tx>
      <c:layout>
        <c:manualLayout>
          <c:xMode val="edge"/>
          <c:yMode val="edge"/>
          <c:x val="0.31039527570777931"/>
          <c:y val="1.81818181818181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7476319372546042E-2"/>
          <c:y val="0.18236363636363637"/>
          <c:w val="0.49683630554037267"/>
          <c:h val="0.79945454545454542"/>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DF-4926-A1BC-3A70730E68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DF-4926-A1BC-3A70730E68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DF-4926-A1BC-3A70730E686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DF-4926-A1BC-3A70730E686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DF-4926-A1BC-3A70730E686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DF-4926-A1BC-3A70730E6865}"/>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Analyze!$F$20:$F$25</c:f>
              <c:strCache>
                <c:ptCount val="6"/>
                <c:pt idx="0">
                  <c:v>Beauty</c:v>
                </c:pt>
                <c:pt idx="1">
                  <c:v>Electronics</c:v>
                </c:pt>
                <c:pt idx="2">
                  <c:v>Fashion</c:v>
                </c:pt>
                <c:pt idx="3">
                  <c:v>Grocery</c:v>
                </c:pt>
                <c:pt idx="4">
                  <c:v>Home</c:v>
                </c:pt>
                <c:pt idx="5">
                  <c:v>Sports</c:v>
                </c:pt>
              </c:strCache>
            </c:strRef>
          </c:cat>
          <c:val>
            <c:numRef>
              <c:f>Analyze!$G$20:$G$25</c:f>
              <c:numCache>
                <c:formatCode>"$"0,"K"</c:formatCode>
                <c:ptCount val="6"/>
                <c:pt idx="0">
                  <c:v>222579.38759999993</c:v>
                </c:pt>
                <c:pt idx="1">
                  <c:v>199339.68215000004</c:v>
                </c:pt>
                <c:pt idx="2">
                  <c:v>241590.24449999991</c:v>
                </c:pt>
                <c:pt idx="3">
                  <c:v>209989.55800000005</c:v>
                </c:pt>
                <c:pt idx="4">
                  <c:v>241223.90649999995</c:v>
                </c:pt>
                <c:pt idx="5">
                  <c:v>186504.02199999997</c:v>
                </c:pt>
              </c:numCache>
            </c:numRef>
          </c:val>
          <c:extLst>
            <c:ext xmlns:c16="http://schemas.microsoft.com/office/drawing/2014/chart" uri="{C3380CC4-5D6E-409C-BE32-E72D297353CC}">
              <c16:uniqueId val="{0000000C-94DF-4926-A1BC-3A70730E6865}"/>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55310039091311614"/>
          <c:y val="0.23246766881412553"/>
          <c:w val="0.27336040255657951"/>
          <c:h val="0.7448589835361488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99286987522282"/>
          <c:y val="0.12727272727272726"/>
          <c:w val="0.68863531096046149"/>
          <c:h val="0.58534001431639227"/>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187-41B8-93A6-FAB412B6C1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187-41B8-93A6-FAB412B6C17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187-41B8-93A6-FAB412B6C17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187-41B8-93A6-FAB412B6C17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187-41B8-93A6-FAB412B6C17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Analyze!$K$49:$K$53</c:f>
              <c:strCache>
                <c:ptCount val="5"/>
                <c:pt idx="0">
                  <c:v>COD</c:v>
                </c:pt>
                <c:pt idx="1">
                  <c:v>Credit Card</c:v>
                </c:pt>
                <c:pt idx="2">
                  <c:v>Debit Card</c:v>
                </c:pt>
                <c:pt idx="3">
                  <c:v>UPI</c:v>
                </c:pt>
                <c:pt idx="4">
                  <c:v>Wallet</c:v>
                </c:pt>
              </c:strCache>
            </c:strRef>
          </c:cat>
          <c:val>
            <c:numRef>
              <c:f>Analyze!$L$49:$L$53</c:f>
              <c:numCache>
                <c:formatCode>General</c:formatCode>
                <c:ptCount val="5"/>
                <c:pt idx="0">
                  <c:v>213</c:v>
                </c:pt>
                <c:pt idx="1">
                  <c:v>204</c:v>
                </c:pt>
                <c:pt idx="2">
                  <c:v>204</c:v>
                </c:pt>
                <c:pt idx="3">
                  <c:v>179</c:v>
                </c:pt>
                <c:pt idx="4">
                  <c:v>218</c:v>
                </c:pt>
              </c:numCache>
            </c:numRef>
          </c:val>
          <c:extLst>
            <c:ext xmlns:c16="http://schemas.microsoft.com/office/drawing/2014/chart" uri="{C3380CC4-5D6E-409C-BE32-E72D297353CC}">
              <c16:uniqueId val="{0000000A-5187-41B8-93A6-FAB412B6C173}"/>
            </c:ext>
          </c:extLst>
        </c:ser>
        <c:dLbls>
          <c:showLegendKey val="0"/>
          <c:showVal val="1"/>
          <c:showCatName val="0"/>
          <c:showSerName val="0"/>
          <c:showPercent val="0"/>
          <c:showBubbleSize val="0"/>
          <c:showLeaderLines val="1"/>
        </c:dLbls>
        <c:firstSliceAng val="0"/>
        <c:holeSize val="59"/>
      </c:doughnutChart>
      <c:spPr>
        <a:noFill/>
        <a:ln>
          <a:noFill/>
        </a:ln>
        <a:effectLst/>
      </c:spPr>
    </c:plotArea>
    <c:legend>
      <c:legendPos val="b"/>
      <c:layout>
        <c:manualLayout>
          <c:xMode val="edge"/>
          <c:yMode val="edge"/>
          <c:x val="3.1810462194899455E-2"/>
          <c:y val="0.72740396086852777"/>
          <c:w val="0.93637907561020117"/>
          <c:h val="0.2362324027678358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Order Status</a:t>
            </a:r>
          </a:p>
        </c:rich>
      </c:tx>
      <c:layout>
        <c:manualLayout>
          <c:xMode val="edge"/>
          <c:yMode val="edge"/>
          <c:x val="0.2610407032454276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555638878473522"/>
          <c:y val="0.10374999999999998"/>
          <c:w val="0.68655918010248718"/>
          <c:h val="0.57928430821147359"/>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3D-4CD7-8595-CA161DE9DD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3D-4CD7-8595-CA161DE9DD7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D3D-4CD7-8595-CA161DE9DD7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D3D-4CD7-8595-CA161DE9DD7D}"/>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Analyze!$C$68:$C$71</c:f>
              <c:strCache>
                <c:ptCount val="4"/>
                <c:pt idx="0">
                  <c:v>Cancelled</c:v>
                </c:pt>
                <c:pt idx="1">
                  <c:v>Delivered</c:v>
                </c:pt>
                <c:pt idx="2">
                  <c:v>Pending</c:v>
                </c:pt>
                <c:pt idx="3">
                  <c:v>Returned</c:v>
                </c:pt>
              </c:strCache>
            </c:strRef>
          </c:cat>
          <c:val>
            <c:numRef>
              <c:f>Analyze!$D$68:$D$71</c:f>
              <c:numCache>
                <c:formatCode>General</c:formatCode>
                <c:ptCount val="4"/>
                <c:pt idx="0">
                  <c:v>242</c:v>
                </c:pt>
                <c:pt idx="1">
                  <c:v>271</c:v>
                </c:pt>
                <c:pt idx="2">
                  <c:v>262</c:v>
                </c:pt>
                <c:pt idx="3">
                  <c:v>243</c:v>
                </c:pt>
              </c:numCache>
            </c:numRef>
          </c:val>
          <c:extLst>
            <c:ext xmlns:c16="http://schemas.microsoft.com/office/drawing/2014/chart" uri="{C3380CC4-5D6E-409C-BE32-E72D297353CC}">
              <c16:uniqueId val="{00000008-5D3D-4CD7-8595-CA161DE9DD7D}"/>
            </c:ext>
          </c:extLst>
        </c:ser>
        <c:dLbls>
          <c:showLegendKey val="0"/>
          <c:showVal val="1"/>
          <c:showCatName val="0"/>
          <c:showSerName val="0"/>
          <c:showPercent val="0"/>
          <c:showBubbleSize val="0"/>
          <c:showLeaderLines val="1"/>
        </c:dLbls>
        <c:firstSliceAng val="0"/>
        <c:holeSize val="59"/>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Shipping Mode</a:t>
            </a:r>
          </a:p>
        </c:rich>
      </c:tx>
      <c:layout>
        <c:manualLayout>
          <c:xMode val="edge"/>
          <c:yMode val="edge"/>
          <c:x val="6.2285683210454162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373472949389182"/>
          <c:y val="0.11144366205565684"/>
          <c:w val="0.70554918855038407"/>
          <c:h val="0.61115584095896558"/>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056-49E5-AB73-BBC5F94E50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056-49E5-AB73-BBC5F94E50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056-49E5-AB73-BBC5F94E50CE}"/>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Analyze!$L$68:$L$70</c:f>
              <c:strCache>
                <c:ptCount val="3"/>
                <c:pt idx="0">
                  <c:v>Express</c:v>
                </c:pt>
                <c:pt idx="1">
                  <c:v>Same Day</c:v>
                </c:pt>
                <c:pt idx="2">
                  <c:v>Standard</c:v>
                </c:pt>
              </c:strCache>
            </c:strRef>
          </c:cat>
          <c:val>
            <c:numRef>
              <c:f>Analyze!$M$68:$M$70</c:f>
              <c:numCache>
                <c:formatCode>General</c:formatCode>
                <c:ptCount val="3"/>
                <c:pt idx="0">
                  <c:v>347</c:v>
                </c:pt>
                <c:pt idx="1">
                  <c:v>329</c:v>
                </c:pt>
                <c:pt idx="2">
                  <c:v>342</c:v>
                </c:pt>
              </c:numCache>
            </c:numRef>
          </c:val>
          <c:extLst>
            <c:ext xmlns:c16="http://schemas.microsoft.com/office/drawing/2014/chart" uri="{C3380CC4-5D6E-409C-BE32-E72D297353CC}">
              <c16:uniqueId val="{00000006-4056-49E5-AB73-BBC5F94E50CE}"/>
            </c:ext>
          </c:extLst>
        </c:ser>
        <c:dLbls>
          <c:showLegendKey val="0"/>
          <c:showVal val="0"/>
          <c:showCatName val="0"/>
          <c:showSerName val="0"/>
          <c:showPercent val="0"/>
          <c:showBubbleSize val="0"/>
          <c:showLeaderLines val="1"/>
        </c:dLbls>
        <c:firstSliceAng val="0"/>
        <c:holeSize val="59"/>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gradFill>
              <a:gsLst>
                <a:gs pos="41000">
                  <a:schemeClr val="accent3">
                    <a:lumMod val="75000"/>
                  </a:schemeClr>
                </a:gs>
                <a:gs pos="100000">
                  <a:schemeClr val="accent3">
                    <a:lumMod val="75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Analyze!$C$77:$C$86</c:f>
              <c:strCache>
                <c:ptCount val="10"/>
                <c:pt idx="0">
                  <c:v>Li Liu</c:v>
                </c:pt>
                <c:pt idx="1">
                  <c:v>Aisha Miller</c:v>
                </c:pt>
                <c:pt idx="2">
                  <c:v>Aisha Johnson</c:v>
                </c:pt>
                <c:pt idx="3">
                  <c:v>Rahul Ali</c:v>
                </c:pt>
                <c:pt idx="4">
                  <c:v>James Singh</c:v>
                </c:pt>
                <c:pt idx="5">
                  <c:v>Carlos Martinez</c:v>
                </c:pt>
                <c:pt idx="6">
                  <c:v>Mohammed Li</c:v>
                </c:pt>
                <c:pt idx="7">
                  <c:v>Mohammed Garcia</c:v>
                </c:pt>
                <c:pt idx="8">
                  <c:v>Omar Nguyen</c:v>
                </c:pt>
                <c:pt idx="9">
                  <c:v>Omar Tran</c:v>
                </c:pt>
              </c:strCache>
            </c:strRef>
          </c:cat>
          <c:val>
            <c:numRef>
              <c:f>Analyze!$D$77:$D$86</c:f>
              <c:numCache>
                <c:formatCode>0</c:formatCode>
                <c:ptCount val="10"/>
                <c:pt idx="0">
                  <c:v>4376.6975000000002</c:v>
                </c:pt>
                <c:pt idx="1">
                  <c:v>4393.0529999999999</c:v>
                </c:pt>
                <c:pt idx="2">
                  <c:v>4394.6549999999997</c:v>
                </c:pt>
                <c:pt idx="3">
                  <c:v>4411.5749999999998</c:v>
                </c:pt>
                <c:pt idx="4">
                  <c:v>4420.2075000000004</c:v>
                </c:pt>
                <c:pt idx="5">
                  <c:v>4595.244999999999</c:v>
                </c:pt>
                <c:pt idx="6">
                  <c:v>4865.3500000000004</c:v>
                </c:pt>
                <c:pt idx="7">
                  <c:v>4892.6000000000004</c:v>
                </c:pt>
                <c:pt idx="8">
                  <c:v>4951.3469999999998</c:v>
                </c:pt>
                <c:pt idx="9">
                  <c:v>5000.5889999999999</c:v>
                </c:pt>
              </c:numCache>
            </c:numRef>
          </c:val>
          <c:extLst>
            <c:ext xmlns:c16="http://schemas.microsoft.com/office/drawing/2014/chart" uri="{C3380CC4-5D6E-409C-BE32-E72D297353CC}">
              <c16:uniqueId val="{00000000-02F4-4250-A419-3ECB8922EC5F}"/>
            </c:ext>
          </c:extLst>
        </c:ser>
        <c:dLbls>
          <c:showLegendKey val="0"/>
          <c:showVal val="0"/>
          <c:showCatName val="0"/>
          <c:showSerName val="0"/>
          <c:showPercent val="0"/>
          <c:showBubbleSize val="0"/>
        </c:dLbls>
        <c:gapWidth val="50"/>
        <c:axId val="869960143"/>
        <c:axId val="759799839"/>
      </c:barChart>
      <c:catAx>
        <c:axId val="869960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759799839"/>
        <c:crosses val="autoZero"/>
        <c:auto val="1"/>
        <c:lblAlgn val="ctr"/>
        <c:lblOffset val="100"/>
        <c:noMultiLvlLbl val="0"/>
      </c:catAx>
      <c:valAx>
        <c:axId val="759799839"/>
        <c:scaling>
          <c:orientation val="minMax"/>
        </c:scaling>
        <c:delete val="1"/>
        <c:axPos val="b"/>
        <c:numFmt formatCode="0" sourceLinked="1"/>
        <c:majorTickMark val="none"/>
        <c:minorTickMark val="none"/>
        <c:tickLblPos val="nextTo"/>
        <c:crossAx val="869960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00000000-A999-4553-88F4-2D7396C0A290}">
          <cx:dataId val="0"/>
          <cx:layoutPr>
            <cx:geography cultureLanguage="en-US" cultureRegion="US" attribution="Powered by Bing">
              <cx:geoCache provider="{E9337A44-BEBE-4D9F-B70C-5C5E7DAFC167}">
                <cx:binary>1Hxpb9tIFu1fCfL50c3aWYPpAYaU5C12EjvJdOcL4dhusrgV9+3Xv0NLSWzF7XgweQ+w0R1BIku1
3O3ccy/1z+vxH9fZ7VX9asyzovnH9fj767hty3/89ltzHd/mV81Bbq5r29i/2oNrm/9m//rLXN/+
dlNfDaaIfqMu4b9dx1d1ezu+/tc/8W3RrX1jr69aY4v33W09Xdw2XdY2T1x79NKrq5vcFCvTtLW5
bsnvr/+dXX25yq9ev7otWtNOH6by9vfXD256/eq3/a/6YdpXGVbWdjcYy+iBkpJTStXrV5ktot3n
jicPPO4yRl2qt39fJz2/yjHwGSu5W8fVzU192zTYyd3rvYEPlo3P37x+dW27ol1OK8LB/f76Y2Ha
25tXl+1Ve9u8fmUaG2xvCOyy9o+Xd5v97eF5/+ufex9g+3uf3BPJ/ln97NIPEjkubsxV8Sslog80
0Zp7wnPv/tgPgqEeUVpDNHd/4qFgnrGgxwXzbeCeYI7PX6Rg/l2b2f5SwfADikPH4fOtQexZDCHk
AKYktBTyTjDkoWCesaDHBfNt4J5g/v35RQomuMrMX7YuzK80GnVABZcSlrM1Cpz9fW9GiD6QRFFF
OGxr+Xsom+et6XHx3B+7J6Hg3y9TQjaz9dWN/XpGvyDMeAdae0K4fOe09uXjigPBlcckvN02tm3D
TPCMpfyNWL6N3BfK2xcplP+Y5toWjSm+HtD/LhXODyTTWjDpbo0CVnHfajx9oBjVQmi2tao94Txr
SY9L597QPfH85/hFiuc4y0xhTfMLpeMeEMoJbGIXb36UDuGeZMIT36R333Ses6LHhfN95J5sjl8m
RtvAnZmbXxhuqHcgYBZE7oLJEk4eGA494J5inHqPG84zFvS4ZL4N3BPM5mUK5vDW1tEvxQH0QHKP
elyTR3GAxw4450xx9zu4vm8zz1jQ44L5NnBPMIcvEwGcXdVTdlXc/DpvxoAABFVM7JmKkgfKJQDW
eufl9mLMc1byuEi+j9yTydnqRUaYs6umubqOu+a2bX9lmKEHAMZMuXoHAryHvkwhq3EFmAAP+c59
W3n2ev5OPA+2sy+jl2k357Zu41fBVW2BBn5hwGGAx0wzJdhOSHu5p9IHxBPMk3Kberryoayev67H
hbU/fk9a58HLtChzHZvo6tciak9xpZW3QwZ7xuQJIGpXg73ZXd+T09kzVvS4hL6P3JPN2cvE02em
KG4b2/5CI+LygAEYcKZ3wZ889HSaHxANxAaO56H1PGstfyeWb9vYl8vLpNXOTNPYrjZfT+h/z0KB
DJhUYDv5DrPh9O+DaQ0wrRRThO5sZo/wfM6K/k44X/eyL5uXSRGc3w6vTm7r5nb6ddLhyEIZoIFg
j0tHgUNQnkAJZJeE8q9zbwmc563pcfncH7snofOTFxlxlh39aev06xn979bD6QGwM+VLpebuD/j5
vvUocSBxRcivrPVexHnOiv5eOtu97Mvmzxcpm7ex+YWMJ+yGE1AEGsD67m8fCaDw5gLRMa6+ye0+
uv7Zah6XyXbUnjzeHr1MedS3kf2V2IzBUjwJxkx+48vuWwqh7oEQHnFBRH+1z60Pe/vTlfyNNHbj
9uVx8SLl8e62KJop669+aeUGduJpFG52kMx190CZUgce8zyt7tnRfTt57qoel9DD0XtyevfvFymn
S9v9v8lBYT8uaBpKdkhgL9J4iyRBrKEOurWvvUjz/HU9Lqv98XvSunyZOegHWBX6I25vv7qc/x0S
gCzwOLo2XG9nVHuAGq0djDO61EO/kaT3TepZS3pcRveG7onnw8tMdz7cjlfNLxQNOeCSeRxG8u3o
78cgrQ8YkBy83a7rBqjhoWh+spy/E8vdsH2R/PEi/dsng5rBL41BTB0IQj2NNPRRrKa8gyVACe3u
rsPz3ZfKc1b0uGC+j9yTzaeXGXv+c9XE6IhrfyluU0DShAnl7U5/j/vc4jaUfb4SCEAQ96XzvDU9
Lp/7Y/ck9J+XIaHrJ1vqtue0DTkP7vxv2wj1AUoEQqG09i2b2fNr7lLJ/lbl2WMJ9jr9/n5Zj4tp
b/iDnfx/aiP8+xbDb+2Xq6v2an3Xt3mvy/Dpq3fbRTPp3tCdfj8KFbZnd3yD3k4uKTDYt37Q5Use
WMbH9ir+aiv3BtxeNe3vrx3i6gMUfjygCEkEZRwyG263lwg/cCU6QwVxOTzjkjAVS+nj99fgI1xC
FPEUaLpmgaJYiDpYtIK5giiYMaHiW5fsO5tNyPK+ncLu/auiy99ZU7TN7689zFtub1sWiRVxzcDS
cleiwq6RzuH69dUF/A7uJv/HVtbEdvKmM13MzpwG3lBO0yaXg/6U55wdp+OYzkEfReVpI3hzQ6bJ
HI5Gju+mqqiP6mqwp7S047uk6/Q6N2S8iKdJvMtL0rjMt9loQi/12eB2/XyU55KHw4WjprGogk73
AMEf43DUeXnU5TTxZTT0Vey7Wei81Tnv8xNbJ3WjAwBp6/3FSjWZ7miQwh3740h1xITHoRqd5ARl
hKq/LHsc8qVTWEXXJY8pX0fJUM+nOEvO3nppOAYupo39qHSlH+U0qvyIz1N7Uec8D7ohM+dhnseH
laIzC4ZChh+KnMYf5tayI2zKrrK5c74McW4+eAmvq6DM4+T9aMV5O9bV8SxMtIlt2F2hqm78usnD
xDdpbQLpJizQtp8yFehxVrQ4SaLeCBX5czqMdD0Mbl+dUjXnBQmSwhvP4yjtneNxsMO0SlMnmi6d
iXSzu3KjNIk2IS9RJT6kZoy7wz50bVsdETcKicn8PO2rdLyQmWvqs3JsbAEp5ILSvEeNA2q+s8EH
OnVty6k2Ubxrvv729l8fbI7/7sZ8/3Dp3f7+DjWVbdP3k3eh9L/QBM3+Tctqvn3X9ybkxQq/LXXP
rrdt4n9j9E9efOARHvi/+wZOFxt+wh887Lf+7knuxu3cgpQHWjEmYcggUgis8KtbQD6x4CjkHZoJ
dGN6AK87r4AiMgOtggCA9lmY/1fPQNAVwChYMk3Qm6nRoPnfeAYGHHbPMywzAgxoSRhVElwPxQLu
e4aMJHVBhlTceiRsYdu05KWTBW7Zm/mTEF2ZXnGnFs2mqKZm4quWjiIeA8eG7peoqHnhBJaOqTrR
sZi6VaqdojoadJ41Z5nIS2fybTqK8otI22S0K0fKDAYSKcXJrRrt1F1k8aiyK88TZXjNclbJ80ia
qmR+TkyDpUD96/xtTNx2KFZRJuq09O0g8vwNUVOFJUd5TqZTmrMi+ctpeosx90T6iPuEa35wRuDy
KdcCTWVLuyx1F+96z3sqkpsulrF3Gw62SKqjNucZP8p439TqaG6i1gzBbEr08GZuaGi4eXp6guTz
4fxLLYeBsPYYJIXFPJx/TpjXSFeam4SkLDUBnJRgsa81dapkU49DVLerOm4jHvsOd+ayeDdwNjU0
IHyWAztpZVw0qW9txWpyroVX4drTi1wiyPcIA0YWSRha65AQgDVf1PLhGsfYODSumXMjnbp36Sqa
VaSqTebxlrl+UbdSfk6FG7Zbv7R9QOHnslnm5ZorSgViq8f25y27ySrrMO8mmqBz0u/dMmv+iHlI
i8gfEtOZt0WIJ1daP44tpdJ/etv6h20rZKbon9JceHgiZC+wRqI3jjvG7MZRmapYIAZXiisYktMe
29mo7Nw4xJIzllZTd5k2rjvHPhKCDIfy367EU57kElXBO87JfSiAWMVhlkxufcPlAJPbTETOJN2I
eugavjZeyOXnusMRVH4jlZKfrTv1tV73xrrl8BOpwD091AZBkV2AGkZjP0TD9rShlcZNprQIr0M9
F6I+tFWZh9PaCfNGT4eTV49Qkaf3T/Y8mVqSTXA0i6EyuFNv7wAiPSdCl63zJTa1yp2jsY0Xg8hH
G+MpmW5I+MwDkzcTLf1RU4aDEMaNu8u8lMkUFA6pi0udx3ldrCpha3qR96Zovjy9zMWf3rcTpGUu
5y5fcB2Btez5km4Ivdqt5vHLWLc1lMDtUhfycceBCccfa9Y7lyVNq8Vo2sEuL6aMup/I54fDIkQq
0CouknTOOFzbQ23xKtq0UyPtlyITDnx4Au81D34/ue0kTlko4PebqKvTqzwRBTxqXeY1EUeekzh9
6lcxvO3i+acYowozZ/0pH9PS5j9xK2TfwMCMgmOgKJhSSFjKvfg0sqEoAVrZlyak0snXSduUWfeu
mltTFsFQTRUW56i8xzU7VbmdVl46T87lUJbhcaPrLImCfJ7d6TSPq6IN/UK7MmyDTrhOdiFzHc15
QJke4RKpk0ykOHFnneFbUxMOVfUTMyVIrR8oAEhEsPdausjPJVpi9zwGNLOo+qIvPythRSKC0kWp
uPLDsNO6DsisHLj2cNp6z6zjuAbMDXdSktDDpXFomaw23cB+bkN834tToA0NQyKEou7zg1qkYwok
G9vyc1nDiqo1a1KPn1ESs+mUNd2E49Bhn82f8nicJuV3cT1UcQCHP8iLqJpD5wgIO5k/1U7XyHPP
yAUgjED4mT5MO7GIxzZMQ4WmXon+oqyTdP40ZzIdUuQD2RK0DE4fArKFjvEhA1adP3n5OEJ2TCQT
XprZjVpvVYqGNRupukV26RgZAIzqbnrtRc40+J4dE3yFBXjAyg0SBoi1LUWeXo2NLKpyo/ua9Jec
2bl9U9dpWPtZltc0D5wozMejiCO4/ll4Rcg/9W5PoGTKi4Az+qqwgChP+4Z9r4nTV65CIogKp0T3
wJ5qsHAqIqLL7PNM8qaO/JG6qmz8wSY2O2ZdNcBRPD3jvjeiCr6IEsRtwhG792dsareJh5wNf7K5
W5Rx6Pji/mijUgRv2VdCfg4TNkMJB9q1TXSm4Figp08vY4GzD4yC4YlKqhAr0BVBOVDyQ3c0s76r
HC3zTzkv8pb5re2Ec2uruII3itOmIOs6VNa86xsvgscpY2GjdeS1tLe+p9SQ9X6LLO80Cz15ObI6
8ya/GYjsL1rPcU1QiXm0p1AiN/YTl4em9HkoyWLssQs9tH0MdHEcJmm7WH7PBXu7PAFaTj5Lazb2
h0/veN+veWgOdQE3sOuF40FO8HDHqQzjYqga9bHvCuSqa1HXFCC2nxe95QBZ/Cgmwwi1HVPN8BK1
d8jWkeWi0qxLBhpehqNcVJpWZs7rI1NStrjIam5csqmyvmzM4SymFFYXDvmCqcnk5bBORSqY0dNb
onuezQMC8hA24dUgQbD1e666YkU+26SgH702ZrCttoyWBbQO6xbTvbNjlFcmrC2Mx8XE4SsXl1KX
FQKNExPAeDKK5SNbpU16lelE8SMzZMs5VNNg5XlYjbjLxGzZ4hTlstmkjqrZpvTqnjXBhHiB7f5k
a3sZALamCZgT9FOB0+bAew+l1Y4pUVlnp48s6hdP1dYVVGvOZmOvW9dLaeFPra3mT8j3l/iYO5ZA
IKPMs2haz7kkbbTRzOmGj0CpNY5jUAmD9rF+hjcpjKOhYnzIysW7dXCbR4aWA9xaC0SCCU0buniH
HIvgKPKI4yjaVsVOG4isS2ASsaYJ3m3PZ3GF6dXTh7Bnox7gAtCVosJD2un+AHXJMHM5ycr50OfK
wjts4S2NvbFPA2SWcVT8zC3shaNlSs4A7EFb4X+gpofH7iYWqLUc1YemI9CQdkKbtzlE7Mf58KTk
VqzDwbFj48uMTTjwrA8LQBY4PZzSUI9Z+07JxguTTdhyD84ABtlf1OBhEQFyB4bfjgUC1U5sUTUU
OMox8wrYCqxoEUeUjosgnMQQvOgp0f2Fa3OLlYg0RWxKZbvkqU+fNgg6bO4eUsTmlyAAJ0HwBOaP
GRXgYONE7jh9iONJZqHfdikrg3Bww+Rc0pnX07qKa1l6vqZUJ7Ff15WpTtysY6PwwVdVzmkd5Q4/
C/NYsQAc3hhduyZzj4aw43KVqsJmNzzJ5voitzLHo/szyYa3HOzaOK+8pNCiDCrgx6bbDIPw+vO6
Ao1nfZm7OXnD3JroVVHUGkTW2HZ16NvRq+bEj4u+5mMQjWkPY+jnepgyf3REwpONpqTjlzJrJx4F
7ki6oTss9RCTEPgtjNrjNlZAZoGas2GekdZCFcvjMZ3Czq+aMpGbXquIrUTujPOHQVpqPnU8i8IV
4y0lwYT81E6gGNtGr7ShQxpEIouO0NDfrirrDvNpqAvXPSQDiekmchovdtdlanP+cRJ9lDoftXXH
8cPYjqw9c5q2cC4QMVR3I2op64+z6qPC+qW1JG7eg+PL0sPQgN3YzJZ7ufV1ahmNA1XPTeV9IXni
FTcx2NN+XEFVpupWdy1YwCDNhoYkR21YVMJbIQ8QmTwMcyeV55ooJ00Pe1nSJotvY69gLU55JMyr
+dnMbA+VnkndlPF7PKrYSnddFLws1XGnQxNnbwoxplW0TvqoHfo3gwgjY8Ak5kMnLsKCsupYJjyO
vA10RbLUL/vZRVjPGs8M2o8cLqt2FYf1nEzHQ9Q4sTkcTI5oE6R64HCwfWk68Yd1OimaYyjH4ITB
wABbyHlXAnVpv52YN8q3GVUKL+32Q8eYDNfQ5sUx3WwbXn2Zu0rT/iSRdRnRIzI6jlLBlIi0U4dj
kZA88wXvl7joCsdgOxETCCpXYzjhKc0gEbEW0dtpKIdSvUtCJxmyjUqZQ8vjtJu017+VCRNG+5XW
Cyeh6lbE6ScVhaEzn3KeNTgpZ6rgss/gtatYnDosrFX2hpjKkOxdkgyJF66HBI4gWluD7s86gMta
ljT1TubStRvFk6lWbpkmtbcqWtcRxR80ogXmy5NM649d5FVVUCP1xslSrzOIIAGR8fIlWD8gi19V
esH0PG6w+6CMScHkJomH5cRY1qZ4sU3cOpdFrhaXz/s28kAzD62FAswF8MZhq+sc95XbrcatmHF8
VaLwh1jShJgtiwmSzIKYRTxk4c/Ff0g2LudccJ2AS3I6p4YonCL1Yn5bVUhoqk1tDJBWMHhkUlVg
vFh0DiTIu6r71CZFZwqclxPP9jDuZk7GMy9Ry5INJF3OlxKahRkYLlVfQmdcFEzWziJ5MTn4LNP5
cjR9T3ArQqxXDVhDj+d7scfdfuqaseoLCLcYn4mxtPIyFTzULOCDBgHklyomOIud9oRzo/GVKnGW
zYXtdHcYHbSmDnYYV4tZLO9YI9IzBhrdudwdtbO9/eshb+8DU0DTM0XLHAsghRP3X1IjS1MfmoJN
2HRFZ/xiih9RFhn3Egl4ZLUvtoKyc99C1ZB5d3V0XBA9hcInadxPEmWQzuKUeppnuIWW4NjqADRH
2Gs/dacF9EYg9vFhpiK3+qK3J2hLWBD82nZPMTXI0YLSFnIgR1PnLdm5uxXtVj1kmGY4H8kNRqyF
ypbNj3KKoacRqZdpYh5LfDjZylXxx9kxvGtPsFO2HO9WkeZu6rBKbHL5FmLqBuNQ62TQrqaNl6Vv
D9SZhxlvbMYsV2vHFUWaHM9UqLE8jFyQSO56MJ2FTWtUScB8NAPka3pFqy9ERgXUpxFArNh83QPs
vm3AZS9fSPvlhfeRh5escBdzyGexrL/oZBQPH7ssyiKzKSIP3xtXjETsKG0mRdpTttUVkzS6VYe7
I9dJX2M5o2EpvgQRwGLypDQp4nxPqlm6H4HcEq9flZXTFiZwmyjE5CKJ8csNqzYrwW1mIAxA2UBM
cXesbLSYc4f4is/SqZOJt0kBFsfphOkmG+1Ry62b50GmeZb3fthEyPOJJh3uj9uqwQtAo8jO86rD
v1M+gLcT7kBAFVXg8rPzPm1DkAJDnWB2Eke2/ySLcEQWEE7zovuDhitPNiOrKDyMV8dZ562zHCE2
X49OEermWGiEqvFPV44J/E2UWZumRzs6OWmzuE42XZwh372eeIOu6qMyiXEch+zOZirrZTiwJhzS
cP7EYs8O7ceKDfEgj9rt1kcdNTgiVo5zih2l0dCItZxdAi/X1nw5PjKWi9aAr1pUfMufek064ARI
R5f9tsZQvNRQcNxfGbCPjm+yGbwyGvDSQvugLCaZn7GS1LhDTmTJYXvRNdCrLckyE5HV4aYrqjqk
x1FYzfiOeUu9hUjLwRpWgqegKEOSIvXNc+RORdBmICbEaZ7KxZ5aPhiQ8FHqtXCVTIYTYl4zwdMk
G+R6y+F1hi1UAe28FFx8khURhuPxUezyzwHwLHROhrCpa3OuWbKQlLZDuDtTachk+56DxprC9Rgm
zhRv5FCKrFmBuiCS+wokkPzMI0aQkiMYagh/dviMXckiX8JGLsJF3WpaEyjf9iST1oKJZsY1rD8Z
ZpGH6n06d4NzWQNMg1WYy0rLz/C30C9nKGecQMLdZQ9hWThw/kgvF5YqM8CrQNY6t0P5WeoprsgX
PmYyO5eyKqdww6ltWuevwZBkDNeIaCwTfpOB/3YCLyOq/gRGckjbD25UJVEUhGJi8XgxKGCb6kb3
pq/on03ogZo4rNOuz3Xg0LlJP828o9z6HaLDiGQfhWJgSqWE7kgHLc8TTYMeHzqq99WAytS42u1k
K8uqTEAQB0KwadnWnbvJsn7xf3qKFm8C9L8Yr2ny5Y7ijr0PE7p8hqK+gzumaFpuDBnYiXyNzH2p
bZgsLGHKEdBieD63EynXCQx1sUoUvHFlp7LAlPBEWqDYgxLAHQW/uFMnCupxqpnyCa1d710Xq2iw
/uAWIOz5NIeaHg9VsVh55MwLHdigToQXDljWHlezC/3mLuoP5+Atl5WnBpXGz7uJRK0R0iqoinO5
zdgKk8wq9ZOi7Pj7dOuw0i3RWKHVG9rgZNVCQja1rDlf5VFe2dCPK9k5l50RJfbcDqji9SeGRguM
i/mIOVSfLcvq7gzOsSniiB+KbjHyki5lxlUxjItOqnCmqfFF3BR5vo6TDNa42R4IeODF6aXoSMf3
8oY4yWlMWaa8nxBfewk9uBz4B2gwhXOT5AdaOW5RQwBfTS9jayVWraJohDUMFm62cvhiQVkP4iX2
e1Mta/9Jdvcwt1umx+8eoX9h+5MI+/R73Y3WGRoFqmrrGhNwwFgF8gBY0tNT7RHosCYXDUaYC5QV
/pVLWn+veDl4aeWFgJJfdcRNR2uDqgw5f4unMhft1jJehNqZBBK2vOYQ2c45Pr2WhxSCcNHpjP+W
h25RDoee04drCXtGQd8m0aVGVU1+NoIseLxp8MMQ69kCOv/snH+cEE2hIA6kpynIRb3HK6Zx7ZIs
d8OLaiwQKKIUEf9YTSnc3M6yn94gWWi770n7ssPl6RSBJ+88ih6UfSJzzBIeFW0mL3YeY4jnhbSf
JJuE2Iy88fpNUoZz/b4b2JSs8q5Y/Dmr4RqcZuaIRz9Z0UNNx4qQSnkawUtpwUHR7RGNk3adQU2s
usi2RjUA18HGxy4N4deN1xuIIObdBMvUDMEB0MKJl4UkJas6dAVVyOw3ImdWuP4I1zIFcPUVbod9
hOTcTAz5ZDBs61nl1s0+vYl9MUJw+GE9V6BiglZ5b7/KirhbtXR0+vO4SRfPNN8BobIRRfd+cryO
47c+vvVwvNvK636/1GPzCbRo3TXmLQ+IP9RTNQKNUM/tzndhb4ziKvFdC89q0eyDB6T/u/lA+RP0
jMEw8OMnHHH84XxsCMFE9yY534YlgORFGirNYBdFUy0B4+kJly+8p6ZQCJSflkdE0Y/CwWju8ZnD
NI+mnkV6pAqnTkWg8lyxz7KGwfzMBH+cCqLzUMFDgz2SzP295SHNpy6S0dEWivQC7Aj0iFY5Xp7e
1a4V497GwBViqrsf+sMvlnh4dOnhSbou6jLKxM1hPVM3btZUjEs3Qodf2ersX81coIYe2CYCt6r9
PJyRLfqtiFqSnyJaozkvCmxagvl5Qzm4B/ddHoooskcTsIGw5+FoUjJOQUhRcvqzqaocaVCdUF5U
6zzrZtoGrnVlk6+8WoBqe8NGYpl8p7f1vFQiGWFvwyIn1XiWRnGv0TLT9dIQcCIJWjWOkGgok68y
Jykhih1AUQ6GxX66hRVA6B6ChbxzY9tUI0XjHUqeMZrrRIDUcIEBQ08dAFpLPeQJBe1wAyCW7NQ5
a7IFzDlbbFOiOAprd0uPzMZPmzYns180tS7MSpYqSzr/K+VRIWyibW8LZO4QFCprA853rrwliKuq
B7OE3CKVaMzzLKbMU2QV/YmLaoWJgmzMG+RT4POzJPvIAHs1O5dTq3l5nEjXWciApq/Bs07bPEwP
U8OqVZx2OWhXMDAKVQY/iVvPhoHT2Whwc7/C01CCvtOVLtWwjir84mD1QUy6n+0H1BuWihYwoEvl
uW0bFBE+GLQF8miFJiS0E2ziuiIkCXIC0PnXhNSz8U6EHAf6mYhxar1z0GZh+b7QOknpOikax0Um
7CJfagM0eKKWvi7sBNmu0N8315PvOmAm+gDQjAgvmPgUDm9S3bTN7KMcPRhk09qrURc1sdsccjdr
hy/SzdMpXoUcgLvwc1Xk9R8FmBen871tyW3niyrUwyP5xsvht5NNEWeSdkDRdzgLxPeCE6eiXYLO
VjWyOzRYqCxFylZrdMSUfl+7MifwZJFVWAZNU+oPqdPrD3Di1rssC+1km9yISPhxFA2XYjIiWU1m
CA8N79mRcdl8nNdjfwQmw16oWtJg1CI+V6bNXHDGff0hhFIf8UjYxof1xV+Susz+iFxjV6MmIXLR
jLWHSHZBKdFCnHql+9mmMMdiKOUbOZhypXgcQ7quU28SNfJ1Yk33dk6y1l0Dlbdrb3JZBo2V+XVc
dpeU8PK05k50mvdNuxYNKGj0vkRHve30KtaD916VcYW6fmluTFOFqywuI3/iRbESoa5OvJnmmyks
UAUuSsHx1d5UBDwp1GbAVx57yMe+1KPtDtH3EN5UOs0O05Fksz/pRGzixLWXJTqMZz8DRdP4DrPR
x2GcvavMKQRS+S7/MHjUrF3auifc1bHxreOwNxw03aZuGzz2lKjwPchDg36llukbglIP8hlSkoue
JrHZlFPhrEmTtxdNz0E4wBWsmmnsTlhTT6kv8sELQqXD2PvD9FRPx+hA6K4byhOytl3ZIs0xeTz5
PX4k7dZrhcpXTujUJ7lGO8KKkzZ5P/YsRZ6U21PRtKQKQi+2V27SlG9G/ErUaSPJoqGhWGqoUT+c
jICzZ65K+2Ow386JSVlMVx683w0ZBlb48+yRGGlz6fw5lNVwWznOGFBD5qumSSxFR0GJ9sF5bqC5
cVZmPjqm6m5VzkM6nsguqiLfJaU5n4iCI0ZKFfQDy9gJHm/IypN6rOoNLTt6KrJ89MH0fhLDdO12
YXjOCcynb7p2BWoRfbrRmPdqJSbL1ly1xXkZ8/rPqRyByVyUt6PG71L0QKSBMpEofadj/AqVaesz
mhWHFkSBT928fT+SIn3fxFObBmnbRh+reKr+qMcyp341/l/2zqzJbVzL1r+IHeBMvHKQlJNycqad
fkE4nS6CA0gQE0H++rtUdW5dl0/f4+j3fqiKqLIzJZEgsPda39qyvmKhkn3Z4/3BcS2gueHB83yv
El+sDzTSfKym3fXfeiH3EiaPeMWcvKWU4JofKUyEKxmporKKsOukm5Jvusj8bQ+938F2SCxelJmS
2WBBR2rb26wI5q4cw4F+UwGKmrpAfdaXaa+Xh2zNhgM2+iyraLfnJxPO/AGcDtiOlauXaJ7k0Vkf
Hnvpsm8qZi8r+uSXfRF7cVxkspX9ItofGy7IkZvc2gZl4PZsFE1ZqZIFju3QmpJw564yOkgg1TQN
yzbX9IVOhr7HXsafesXmd7e7/YfFAq9dPkd3CcCCI8FJUS9+Mc+oL4MyXSd3Gyg9fN3JPB3jMWQg
syAnn/lGEpxlHjsS6bsCelA6ZKccxkwl9dQfh9SqF7BdMd6/i65DMsWHPov1G3S55YFOXJ3CbaTP
QoATb3W/ND7Hlos2WHTnKSHmWtlkfZg0U59UUSTf48Fhc4iWzZ2TTeDhgaZ1H8bG3niVr1fd6uMZ
uk0xHVkmkhrtMQhLyB70ag8Uu2WMq8c9KvhLAenkbdkL8wkHfnvCw5bf7WFgwDBl3WGkLL2Fwx3G
lRF0rIt9m2KsdzUd9jaYHwZI8A+tn+VSgQwhB7X2y5s0NmnRXO/7raKJvQGoNEAdEPOnNt6pwJ4t
fBPnQ3EK4flVTu7JfeHaGMq8Cj4CFoFBu93SZO9otQmPWrfOLSTt4nZIY5ebhmAgw2jKkUp2uway
fYDKMp6DZJteR6O+4WdaCL1d+KoFKpje5v3Z0x74ZSrD7prOMvpqA2bXauQruQPqY1+6yLnlyKMx
TirKw/wmYbMqDpSIiV4LXsgaPm6ylw5+d13QXeRlvxvqShGz6TwH8PtvtmDJca0zshp1u1AHoyf0
KlyvpmQR97FPgsd8op2sMq/43HAq1VPfdk40sHw3fiO6Ye7qQE0pIETGwuCYO633p62YlOXHS+lB
arp4zEkdcNXmtR2uB/TkaqzCHJVLlQrL3B3Ukl5XsQ3bT2u+z1s1kzG7Ba7HwnoNUSLeGDTi5jXt
0P0p7CNKmjRD4dROwIpOzmT5dRp5MvWf9nhjkSs3vxBqryNsduSqSOAIHJdxm1TNnU7tMw2QBACB
045UlSpg7ThUQUL9cxeDmikjnoyP8xYG+3FFo9lXJF8icrvS3k9VpKDj3+UjttMagNxez1C2rvvI
IKsQ5sO1CTav+/txCzK6x7j8E/Gihk6DbAEoLRml4t6YpC9MvWV9NkYQ2PWM56GAvVnZcItEk4R2
5LcDhztbigkyb7Ubv0xlLDYYP7nth9PUJenctDAK74YOMmnd+86f4hbTPOusIDyHJNar8GpolYQd
adN8K6MV7ndmInMOUurzSvQs0WWeDDGkOGh2r6EM1IejKE1iJbfoOM8sjJvW8chGFUo4HswVvHmg
aGuZ8+xpC5I5R2Fmi60bK+ykBn9hJkHnu+/YhJYia7gcZZm2S+hpM4g8zHkjI+Q+0rswcJl9gZkr
2KlfiuRb69zXfeftS8vl15bKtC/RJojnFWxHwwqmjgSHB8EmkSnYX/l+M27ReFZxZw+OK1rJRe6y
zIFpylKIVDyracxqpbKttEWXYH91Rnw3LdsP+TzCxms9u4PDWJAq9Hpd6h2HTfJANY+fcwBEqu4c
tB6sByyYEjzc+hHOcniUy6SLRud5e4uEyPxsF23axvrWsSuoxm1eBsLTKzH3Sx1Ny3gYFpY+TwMJ
G2r4fDOwNLiLBp8gAwTTcm41zGuKtqiOIobhBza3x91H0ViSHIdwTahbdCPDbD6DH1yBLqqVlVSv
xFfL0PZVkmknSxoKBoYUQKS90hk+XLNB5H7eGSaTMvjey7GHv1YrPJRruW+DOuOUx+HfZcNYdz3q
C7wF9oRTpzvYnGaVnSR/7bs2/HpJDh0A7dDjTKg45DLvH4KeqMqJjH8hk3gZe5BgLRq3Qx6x/m1e
IzOXaTzPbzFh6tpGMfMlU74vqg7i6DWTET50S6Bwd95VaHbj+x5tybVbw+77wOP868Da8MsQxuut
g3Nbp3KZr2JIxq8Q36Phsqd5WcY9We4yxmLUrdgcL4sw+Z4Ml2Z4m8Tl1PaRfp9dEXTNmHUwQiEm
z9nVlE7dXGnVeQOvaZ8hFuZrH1bxiH2kzIKuT+9GqaN3zrkZymjEeyj7MedFNeD3VpC/sCb4JtMr
kdkorw0HyKlQaw3ttZCz+SzRtfFqkHFMvuLgXVVJg2J1p8AMWW1kH5y6JY1eLtzAIdzdYMtuC+R9
mvr+3bpC4nhA53mYLQMNNbM0voV1p27kBqikVC1KmluvrXwfIuO7SkNmdGXnRv/dmA3PCh5K9GlW
QsX8cHCtXAlHzjVT7+JriNQtkKnO7yjmgY3+wMAyxw4i5+Ym2dC/lQHKEVOPbAnSJlgEmF+yu/TV
6HF8y6Xz1aBjXY8kWMjZrnn4DHetoKCCUMOVmVn5eFxRVF1j95vWxi+c9yjlKEpPUBzBfI75GgaV
ZRcSbxMklY2SDgkDEClYRFXCEQ9LBndoXQYrRQxVP6BIU82ljXUV25YuQk0dT2z/Mmk7DffRHK66
RlfBBmxpNJt3WanQtuN2DEjUT8l9ZmNWlEO4dPG3EdhoMFUuKHzPDjDMBk/uBj5nM63QbftElnbn
Qtsqx4GbbjWHf1WMpQXNnWz15DYmhputYFFMKm3RgMmH0UEdiksPzJvag7Jy6b607ZDMbb3iUYGN
gjROPKnS+WXOzKFFrTZdWW4D8YdetHdpw8E/ialJF3htz4xE8F6OEqCUmWq1JQHpkReUA+5DEgCX
sj1IZngADpg7Pv4PEdCc4DrqftpqKrlPv6RwmfjzX2JtIC+GgxnpRRqNQublDaLoF+sevMDFB8Fz
uOcfbcKIz47gqnc8b0uoafdm5coDXk4FhK4AnS3r1wxHBLZj82o5BIXi1qCg9GfSU7IllW21XYbj
DncLdwtHXj/373FhJyfqdDR2m25ii4+3l/gSjijSFaCXWLDn2KSyy5oMoGoXXxNrl20Gh9QZ1Djo
HdrlIGXRYz8OzFwPoJDuIsBcKN0lxY650Q5FVJEcO5OLbZNQYR2U1K4CUmXHFaHGySfd2MgVxA2F
djDNxe2O0q9oWDBmDC6YY1TaMkwWmjT5tsfJEb6feJWFHV8C0DWmjGaEz8rE4tlpQJuIDzINqLJA
v3M1NHOmKa+dAqfiyz1aYD7umd3+pOyvade6hxR07Ak6cHc7ExZXQ5TZux7xUNHIWADWchRGsAzG
5576Nb9aUMLlZTzJLSn9tA7TURkCitEXcp0QznHDh9wJG7C1JoKVGc5RW5t43550F6weBUIwNqhA
0SGyXqbpUWWJETUThX8PduY3WYbtuoRPxdANaY3vmpm+K0yPVKXuHVoDxFsduhHVh7xBOaH0yfJ0
cB9t4C+KCyrqaKr2gbcH5LQcCw7ChgXgnGihU8VIMs9NshF9CvWcv41uTEJd5Sxq5wqCYpeiQ803
fRZFRmwdkdSaL0AfgE2AYQVlV4HpWBwKpDACVwRx69yi8xZlsqAOv/Mw3Hy5xkPe5EM2XgetnoGy
2xThCrB1UgDdiDar62JKKSypwPAjcgu4MblvgzIGW3da5Lj0lYVg9r4DWMDaYPTRBmTG59zlIQsl
Iru42XVCWUGbHmzFjwDwEsTDXra3AbZh/RXN5cof816oS9UVR90JFUx2rZI87d6xRcbbMXZJ/zSv
MbsDJtl+tCrElS/W3QNXYxbKyL53vpQdWV8Kn9qHVY0cHwExNrjDuZixm+YCYYUhpU8h5MO8pv28
XoUQLbp6BRvzeY0T5AjTQSenKel74IkqfV5YOx9MNJEvmdJhSXNwiFyNOwh9vW8lIkfbGZnKqKsj
qx1CXeMEQJ52jiInnCnQaXragYO2bPV4u3S8oBHohis55Vt0gEMEn5XECBbWrYsdtt4AeYeuNDIH
Xhi3Gqnkdtr0XWylvW2j0BU1SVuZHwBCyE+rzw2oYzPhU4IGyL8mihdtieRwcr8El4pXY5DJVKKm
3royGxgFjjIsHa9xoPcgryCXPOwCCkC5Z1JmzeAA2NUxEV2zLx4/06bA6YCNCFm7WP6xaj41EdO+
Wk26veXYLdyNN5OS9bi44kmnyli8XJouaAg6qEAimu/ikUU3BR+HHJgQ20SpQkZvgoBH79vYDdc+
kPoBrF5fgQGLviEVYyf4DDndqi7VvaryNem22q5br8tRFYY1lnfFiP1XxeNNH0ZbejDZmr4GjEt/
hnI1xBADZrGVoxThW0dBPJTIUavzDMKENPmabmgKaIRUw8JIKhoR9vzTkHq1Vjg3UdWhPq95rJbi
ct2y+zVeIUPH0czOxSjiLwsoi7Z0dnyLtZi/KDPPJeZqQHsEUQlQqnVY8qN6a4OVtKitfFAFqDzu
lEW8R0N3+Tq1NrhSPR7qWnVDfm+sma9NuiDrofLhFrpAfgoYKV6hGHc5lkGbvUvEwxufEP3k1BZd
DZi+GlW9K9ZLtUYE0JkJEk+udXHSMZ+yeqcBCifRUX+c0siNT0jLdrWCuFUrLPWkWuLUNihfwptp
mznYwDX8wtnmv1BmwlJqSxCdTIdGFCP7A1gxqZM0MS8Fyv1jmLDwfQaB/oXgR9Iy8LhwQP6/IHNT
3HmY/EfpDJ66wn4DoGwepCUbKwszkxDPwf5A22BARRMm4ojzQE1oM3RcYy7BDVS04HZdIvW5h9hR
Fx6NCoYGTHvpeTi/BsWYPPc8Rng+gap/JeUUwgoDaTnE8ffNQv1XzSChB6l3HFCDcDU8cKSYvqCj
nYV8Uomek/Te9HzBLq8xvQxsklqQfwYk4LdeLPAaYDjO98kGlGY7rhGyGlEdz8QbfkUsF/1+BZB7
My+s82v6PZ2SeTj1cyFMUrFEERPUhUuTVWHzGkCzwNMCH9HTsMtIDfAu3FE2FmTrKjVkivgru3mo
mGUW+fSQJNNafM2myWBTWeQw+hH7WMpJWqPOA6dQB1vWtgBaEjBWwJFRxoOq2pCFxkMDjD1JgYJy
Of8gS7DluoahCVCv0XLdBg7HsmsH0EISsX2YG1iDC2yQtm93sjy6uDBoYbrYZ0q9zsXKXF/DiC3Q
9yEy1Pn+3PeztnOtV8zqCxsiY6uXdzvsLtxK/BbZbdU6JyjJyl1y7AwnhphkTyso1pdPkmQtoeOR
t97ly2cbtHuUlpeJDfgzsPB55m8Co9Ew3/SbZmNWeUKL3B1+Y8/9MyAC8w8BanxLF2pMuNJZ+mva
aCLoOXov6XfSI0XyL9c7yoYU9pOKRQvacy3cJCoiEhXlZa5GBJHKET6Krkw8+fyl/9Po+s/v659u
L94WZrBkiKtiYCvMQ3hF//QMu3RDNKnt8o9hlpdsk/gL/BADHbEQgxl22W+Myn968pdXRIwbV+OS
HYblexkx8DOTAdGwMAR5iR/ir1fEfIgLgBGnk4I1r3OeWEBwjvgAkY+uh1n5163432kOv5nvEhKC
mMXfKMC/jXf55Sv6LsNT/vqRf01yKBIM7CsQAMqAIYR4hgGU/GvAS1Fg5nIYYehyEUE4g5//9ygH
TJcjUD5yjH0BgpOBqvl7mkNM/itCsB/fKATMAPOAaPg/mebwq9eO33LhT0KE6BCY+beV3IcySnSc
BCcaBAkGkvTbfrI00Z9+uia/xyMuCesiR6VE8WoEqfdfHpg9hNUEMT84AVgJPyE5gRLGkuJerEjh
/uZRuRA6Pxn6l9dCGhUhf0RwAQ+kl5TMT/gS7gUoXRez0xbO9J5kyt1hZ4H5sxP/IDPR/Q6NiMN/
7gcpXjK/zFlICXJeIRKZl23sp5f0g04XgIrs1G2KQWZfZnMLQ6qF3A+JPUWxgbE5BDRNdCAWZSRa
RCTvjxk0pOm4pK2tUueStbR+woHcd+pEZx90MAkVeZ8AXkC61vSIWpce1111R5FtUQVqd7pGkSMe
xwFh2TFQ5iU02XSNiKo8IDmPkTWb6c5Ji0B2HbcTP24LSpCu1QgCGS0eI3CgP2Dw7q98SNRrLts7
YreuWfNxqizMg9MexcNdkoDVqHgf28dIW/HHHu/z/R6v/UtEur6cCBsP6cInFIfCVXae1hOZGZK1
+xIdC0dAwCCK14QcatZoYn2Th2Y+o4UBGoty4BsZ2+A0Zhd5UgXracEknLZMPGUZjqNo/q4LjO7I
duFhde3clmRZUUOrIjkQHam3bgjoOtSeq1yjCdpW0MJv+J6UdNO3fJL9IZ9y9GorwzqvCMfwAhT0
Ynq3KpdvPVIWn3s6RE8UJx6vVqLpR18gNlQCL85hW0bbPIB86PxBuQKVIoAu/j7wsUgrOG3jPRkh
ZVWgA+bbHNGkmw2KxWux7QiFsk5B8LwYj/0OqzCB5HYP0PeJ+45UzPfbEwdF2+iQqDdE5Nxh9sQc
CpcFaemRr/pQl5FDfOLfN9XLugWieNPSAn58uKdcNBoXh09svFtGsX/GqIPgMUa0/pbswGFL7cMB
aq0jQT10PSNlMIP7zLr0iiE4h5Nz0k28dcMt6Vv70erMvA/h1o/N3u7Z1ASmo9e4BBqpnuz7YsZq
hcR3nkYCOSYfP0jsV1TeyQ0LjC+HoX2hGvXkwuR4DGSBCgYaMQrpdQJ8n5AKMaOszKW56QOVQEUy
LbAwUvTfQKAx/OX8a8xsXEOi2uC0ZcsTW8foNuP6IfXrGpYFvhQCSxtPj0edjPkYCdCK0P3wIg8O
qQrMHUKV+7vBiJgKdzZ9l/Bl79FYADvbjXlaEAGqwDk8ATHuGpvuXwKr4nO086iJtl2fg3zfm5Vm
6/M0UVu1IXWHTSSP0yo+5zGbo1MHbdolpYFfsH2fsg4QBHMWZVZmAa2M5VZIzKraISzUQysGIOuR
3YZqG5dsvy3WcfNXIyWYO1Jx2DakZAEKq9dBr4glAHCyesXMp2Bears53X9KEB5ozVgCjC7c+inf
DG9oqPMWhjS0mCpgwMvKdMHEKmqKaTquDizQFx8kiGmBWYyg3BarJnU3Bltx0L3ulgShEANmf1j3
9skN6SXQJTvXnrMFhlY5A31ZH1oov0VcymzR/IaywMEsBq6fvkUSfiC4tokFvEFakkavPaDw9ADl
M80/cg/RExgCEkfXw4YhFOp5EGCX0IhQPbwFqRyeqRPdUZEJ2/As8vTkiBlfc7YFF0o6Ylu52iy+
BoQ1k3Ld3WrLNOD0mJoYqm7EltvQ+/QUiYDkEAs2dJ1ip+GniM9tX+rl8r9zlrHnbbPr9yyaoIhO
4SQP8IDiq8vYMV7aBPLhYMfkSmoyXaM5oI0Rdp8qsTAoTRCx55slSeBW5S4PD2GmMd5LddAtJTXV
pEnhS5Ad6AMZo1/hHIpqMcH0vGtELct0CiyacbeKRx8n8keCSvIWbwQDwAYA6dC3qdhrZE5G3ihE
lK/g+tP7Me2yb6NA64/klkPgWefiMViHHMQA8ixThRw3/iwNjPgDbuz4GhPjH8ahzxC83MX83AoO
vuLyZQwhNo8hs3hux/rPc/x/q8DfVIH4dkZQ0v//KvDnryf9fxO9/vqp/zvpD+P8whi5cHKZb3P5
PsG/C0F8A+F/JZgCeAks/zlYAfXDz5P+QBhe5m5iOtOfNSLu4J8D/zAILMYvzAtSgNUFsfs/KQR/
mTICURYFTIQoBEBr1JxRcqlxfqphDCKicrHWn6c1xoyfFTpNOccI5FVDvrpHHEnbde/dNDSEDObN
zIl7GRLtkS6g0/L5p6v339SL4T/7nT/fTYKxVZdOi6D/y36pqPCAyoFy687RMoXndtgnVtp8ht3k
nUE+zq2JfcudRJGkRGGWCsg9hArE9/IE5VY+fVBjyD1+B4fsOo7hCzDlIjxuWcp+hEgP+t+0qtEv
lfTl+iXIXwMbx06HGvcXAjjpYJwh3mLOyMe2bZ0h5fviMNcxPph8m1MMyvFhX3c59qM9zyDcbQOJ
jwIqUQjDcjYf3GsdVl0g0xqgxAytXnActblKBwTn5p4/DBbcA+R3XQPZoa+aLzdIBKe+6XSQ3XWK
O3H8z/fh328DOl2S40ZkWBsI8/9zUeRbAHldjvqMMTj0dW6LMCqTIcLSkJP1D6tX9FmycPzyn1/2
l3qawCRHO4SaGo3/5V+Xt/XTWoQV2yZSt9N5KvbwjLyjPQMvRYKU8df//EqXxuOnZuHPV6IYF3BJ
DyAxX/yyzuSEvMwC8uMMmDD5hsC7Go/MFFtUDpI3ZEEUr4rJVswVMLFV/G7R/Ar/X1o/EqXo59Dl
YXf45eWBW3do6lGo58uQYnCSTb8N+J7N8YgQrm4gT8/lRnDrj+u4rEDFhjn/AX8L+Wm6Jbc+g0NV
oQ4He9KD/3yJlYxQQRXb9kMGTtYkABRTpQDE1AlfULvb37RavzY+uHxA67FtAArHoAfoE/+8USSz
6ZSmLLgLLRPfOsi6bRkGg5mSMt4wm+Z65d3wjsglSMB9QTQNklNXQSTP/zCotuZq420OgbB3PzoV
5x8ulTzHt9L8vRP/N3sJEgu/3mTMhMAiunwjBaL86NX++S4zVXREAY686xOkWGhRG8r34yWtTw8G
9RviVAt5dGJLLWa+8Ry26nREZyGPYyIxJ2hcxJPEbEJf5uPafl57MV9tGrKfTBf5AoqrqBnyVuh8
+r7D4I0Ywj3r9XReZaAh80MRblFN9iX8KGhVkePiBNpnfIr69qEFveXL0ebL2bDlk0FlE9eZi3Ah
uy3C3pDYfS/JWvS3I0+LN0bAFvCsCG93iHMUDQuHxoo1310FhYJ0v27FXodrGtR7779LDVLOIuwF
X0OYHGXFYq8w6y76tHBMcTyyPAi7cucDe6cYzwCDfVqCr1aA8pRSQ8AG7ncVLnT86JzM8NzHYnju
KPN56aBsXiumbLXhOkBrjug9aBbfQFFdDmHoQ9eMCL4AJ1sRZa9cxFkjdKzg2dN7zoAx1gjlmROO
mmitEMnNoDzn4xcvCL+JFJXPKfzSo6V9ECHuJfZvRTarRhPf7wc3FO0hgOT7DeDH+gcAfZlWwOmJ
Lac2cu3Bm37Gw7GuzdY6WxzUzHiN9lOcJvxVRJgShcLdge8se933AVy7FbXjnPq9TMzIqhglnYCd
ODTtJezyuMZhUndageXusZLMITYr1Ucf5/42g701MkR0FiNECVYIKNYHZzyK9je9Bv5ibVGFrXz+
Hm2iN7GC026tJGczGBDvsE6X/Qi43zBQ0h0KuT4a52eC2V5X/RbHtrK4Bwy4EKGw9zjIu3piDOch
Ouh1aTANqyWVGk3I7jkaAnCvw5avvN78SM1tpk2MFbWyOdRrZXEWHrKA9+ze4dHJ2mopJDrqMMYw
r8M0doqWkIRhCDYe7AyqXBpSqNUMCUNEITAHt+IUc+kO65iP6EIZqoJDOrVir4o9xY45RQOYU8FV
MAKm3Vr9AK8Wyb257Yo/AuvyDqNq58gADS9scU7Bp7HrKc5NnvbV5PWybydNsLsBpWp5jvCldvty
oEpP3WEbM7GdiNZCVmkEe6rKfbqNR4XRC0GF2xp9DqTYwxqwwiBq/EOCe8A7AVhdM02feyGouIoV
NWMzINb3tFv0FoceRm94w1eu0fTnPOLmyJST0zMO4xgTeZFAPFiJd9DMZmz3pgj9Drm83+R6JwrQ
3U2AR0UhNxDaa4XZrWPdsri1dY6cjiy7XKM+mTCZc/8BzYNmoHsMyCcMoeHLVUi65ARBecgqoPVL
XHdzx+rdsgGezaokxZSKtU+qGNHCHTZZvwc3UF2SQygZ+Nac01w2IUbrzVe8C9e2GWjCMfQKfw8y
BnpgLJ8WkSu/dkASQNMEXxXcpA15aDxH0TncIRt0ZeGSIP60jWtkz5mk21xPcF3uUjvhSGqhrOMH
KBCP+ICRIeH0Bk5n4tcLxij4g17TvbvB1CLzKYFY/y31DHZ9EWLxIj6NFEajs73Dm0fuAGmVGOOa
MFSaNR1GZryNaPCjsm979wxTYX2XisfgdtaWNQVmgIIgLBh+TzrOGJoyKReeQUbFyaM2afgpNOBf
yjXDXJbKYNSEb1wk+u6kAJgB9MzhqN93QU5fJ7JcFmffL/qYjxrKgt8SU1TQk3Bv+Drhjc0ggsMb
nGD0FdYPVrfALqlqfBWln6+Mpix66BWY76eomGhy5ZN+tXfGm0vxyTf/kA5B5pt5FXjped53aCWR
MDuw5fzy4S9vfcX+hPcF2/OcpBM+hV2Qry75MGOiNh0cHh05tkP3OGGiCJA+i6qgxZ9hT43MxO+X
MNngxMWSE9xudOH2TgQcrnZH7AKIDenOuNncgpQH/htNLD4RNhAgPJc62UziFVAPvUaOrytKDOUY
sC7ARn5bJxAqIG0gS8XGE33Tosztb2aJdNlzgdPiqCcSnhfaLm+YEZctl8EPXXQ9Fy21NxgCCEd1
U/kC9A7xwaOMcFkvYOn2fRiH9MFbDehgwQzR4fOaiVafAPOJPzB04LKHdMvIa/QBRdx0yEroA5Ra
+jkgTBzEKjGNO0+wzW1q5U8dMjk3IKb6tE4jFSENPaYJjiMe0VfVB65txmjCY7IHLKZXyTSHyw+B
DXm7LkIsqQYcNtZInwL/OQAIcg0OmXW5CZWNsorR0TictLEjKL2X/quiCLkEG8r0650aFX4gdLFp
jBoOcwemO8Kv8iK8oPorMmtXErdlrQLYiRju45y581sO1MVBmSxyfUoELLfTvl4iOKAl9X6U4zDP
d1Pmk9vAACdp+DIJd9NiOg2vilQL/gmViP4gSFchh5N32pUD1ysghtUVC06BbXkegZ92X8J5jwtX
AhUfthdpQPrilwFPbzhmA7XXAZPrO29J4DARRGfDVYfM36PXAduPCoRn13S7xSLtItPHD34Y9/Qs
MnnBSKUj2V0ScuRjNlQ3ullBvSIwVkzdhXfLBfYOrccm9LFXtRshUBx3DHbCW018m9cbAyJTMQlo
8zOM/fBTzxXWGk46+oq1LvTDRCfMnrWRpJiJIDjwW2/fMPRmLUJoiy5/ScGZrvWK5F2CIMCI0VwL
w7BOHO5Y0Y3sYtxNNA6bv+1iM0CLVZL/H/bObDlu5cqiX4QIJGY8dlWhJs4iRVJ6QZCSLuYpgcT0
9b3Aq2uLJZoMdb/6xQ47RIKoAjJPnrP32uY1muncOUCgQg2VjKMWXWRSq4dN0SI+W1GNqe4iz2mV
rySUiW0be1mMKUvXD1Nj8d5PDGcSwH+xe/FSlf63k/JBJ8VgLMMp6F8F/G8DtV8z+ZZp2s8f+Gec
RnwcNby+HNmg4domJ6Z/xmlM2oQrxK/M9H+6KAKcum0svEoOsg4/9u9xGsGoiAYFUNt/hnD/oOF/
ni3ei004PRBZpKdwpLOpajnMwaU8OTDDlqM3zJHo0I96HW6MdM4+4VAKjzit+zWW7vYBgMe8rUGU
bsUwhkcv7+ovKF7Gz3bp1V8sJ20fdLNsH9D0GMEvn+QbR6GTg9Dy1xkAURh92AYDbGG8Pgj5ypOh
QCl7SHurerJ5na8bPS4X9heNlIaqdefXer9u6yqzPjgrcuJ6fQwD8WjakK8xMugLd9pc/rpfTvUU
wzkCzaQ5UO090mk1QSyrxL/IfFk5iDls99zQvdLhY3Lcs9Hyk89AIJKv41zO3130C4B05sk8Qulp
A/qb+a7L2YoDidj0hu5LPa1H5TLd4KBzLliIt5ZeW6tZqnCVjgU0NPjrcOGNSa/XrujFWgewRcOZ
bsRGofqZVp6KtWZlds646lPH+BJ5JTDYFlTe3HrVmYtWMSCWXH2Cjl5uK4yA/UrrTC/bRqDCYmYc
cUqRZukPmpQatYt7p5DNgKSfkbEj3K/LS8mKGGixNvQrWZn9HudtuM44JC7uFTWxeQ498M6ltq8Z
/awL6D+PZeoVlIKtL87tIQ3hYE3dA+WTu+z6OeIineka+lusJ3vPzKYt+mRnR38+QeVlsFnQlWw+
+UpLb/Q2ScQmZQDxJa90B3eHq1PgxNgXIM3IZNujG5xWKPCcT2PoRYjam8bJV7MVd3dCVXFQdu6g
Dr7n59GmNMru05gAjlqjY2/DVYKQYVuIbOm7hx0AwpXt1EILrGg2z8pxUeZHEZA9NjFfrVI5W3yt
qWbt7d4wtFVuOXI12Pajm05eENtOeZ2VkvIyQmqECDXmcCaBh60iSIBbPU3lVnaDfT3lhrbDPRV9
b2Kj32Z6svW7vt/wpvoHmKrFp9mY+hdObHqcUy/deHbnPsVuV+/nQp8DH5LmfkpkNSMn7NBnuqkx
OWuOQZh2gfe2O69LBcMuj8Ma0Qf3ZmqoPbLIgaEmup8f1qD3V5DbQSkmpVv8gKSbVStjbsxVYyd4
kH0RNbT9+tk2V44rnXTDu3cbR1pqXqoMOB6HvpCElVshi4RRaQNtESW4GTYRtMSwZARWd9n3Mo1D
CrdOpjtDr4bv7I44c/ssLogvqUu26ou28WXy1Cd5Xu/9sreMq7aV4XFWs3nIdTPtH50xiXwMXUb1
NGtY1Kh71IiMTzRa960MVYrkze8ANTs0epOgU7LUgiokD6aHdz2tWx1dY6B6bU5uJ7Oapv3fBafG
lgrUsZRFtGGeFNVfLR+l5yrDzlqu/Am9yjoaMgbLTRSzFXTluYwX526jm9UTElrzIOQEAEgbKW4n
kK6fwKIvi2HM/WdzUl6lM4Z0vPnNwvnxuZpc7o0DmH0rw1kMQWO3YbuKe6t96BLMByuZ9Pz11CHz
vqnGeZ+AIoIYZFdfcLz7FFJ2X/ebeOBFprmgRm2l9FE96xT6+gXTeFu/9MOBErqGyfgk29xH46Xl
M3xWlnKfO4/x/Coj6FJMGNxr11+OiTHf562p4cEASjVnNApCI8znDTuBmJ5shVmzXopwnf/KIh9D
+yqfRIQKoxLz0D+W0ZgnyE3hAj6pqaNEmXAWnFVydi6bVvAX9xWA3+2gOobwFpaxXeMZ+dVUxv24
cqoEzSi0yPFGJZFxhU6ZFwsFV34lbRpaa8SK2He9CRfmWLmdsdIRAhbnBdJGjGP8BTy7RW0BnRMe
hsYGY8tqNu1QbWjFul+1vhxweiYy89cch0uxqTxnAgkTw+oH/eMOXyqBDSJ2mHZtPCetViFDjkNk
kGiTDW313IruMyNk59Bjk7d3ovOHGwWVNd9omRX2Ow+fvIUZFk3BokkP15aNk0EoPbugOg9xcGhT
eR7ng7wzMjUyW44VIr++dFK8yiLeVkMWpEalzescW/65lacVp5Q+PlfuLNtV13j5YaTzYQfeKMWZ
qeXdATAqanQeIA3vJffFLfsTOtEmr1aiKVxjEfK33mqJRcC81bnltGNgMrH69bjRNqzj0RoTvLUd
Qxb8tjDbh/8Wji95XR8UjpjaUPr857qRFmcln77/K116qR3//pl/BnA6qVlUHSinzCW9Zmm2/ywd
xUsK14JXQsDjG1SQ/x7ACaK2DHOZjtE8ZpdkVvHPAI6QHsJdfEZmMMBcfsmfDOBe+N2/jiII40Aj
5TOE4HIklJyUR3oR1zp4Ue0M9XST+lvmgd6kHmXvW6U8pnrhYvjOfM+L053bEphhn5scncFXFESN
uN3Kph6po+Oi48/Mi1KjEMcXiCcg0lOk+Ayw253K0m4Md5mX2ElybkeUGtQ2/L+h2gO341qfsW8M
zRytIlWoMT4XfYESG6Oy52qr2NM43PYOlsYjOBWWxMwkGmtCoh32+hejlAuG3+nwVt4CFUemFXhW
NLg3lBcq9q+SpAsGrAjAHAoP2Mia1hJ+/1xJKOZId1A0wN6teCn/rj7/e9z64K0RfPXvvTX/wzmj
Kp9+za/6+0f+9dKQT8dsGriuS3v7RU33z0vDQHsp5/9mV/m8Gv96aV6y6Pipv+fSr18aQqrgx2Cw
4YAEI937k3cGKvXrMwWiYsY5gofeIBDP+o2eVTQo6cfMGQDJ1jBiGCAMXZGXK892Kp3WVe+RzJA2
bjerXQYptdAfIJ2giM7ov7V3RmF1s2STMTlr5STK1UOK5qNsau82cXCKOMR+pGUi2PuHEeunRboI
e2fpT/tUGwYNA8/f2Wn4r4q2x6WBM6KrL8p8Sks0IAk6LN+ry3MbHfMRNWCvH9LEmS4mKwzvUrOp
Qbs4j1pb9buh6t0FcA2E2k7r87RA8F2kI3IO286Mu9hJUIEkMXobmrBLxxJ+PTU7BsMBdcqM2tDJ
nfHTjH3uSa8NhCxE//UXJNbQAqKfjZRG9kuDxzcjPd+VY5/vxp7ggw0TwuRAS65xL32q5nTdTjpK
Lk1j/ujUU7frZNarlbZknMSFle3rUA7bdJYuZbJW8osx5BChV/Rhf2XYYfmlGybxaSBEqt9VXQoY
um2ROEVYrpGERdO8arNCblK76R87aU334Vy5zlpGTT1SjgDaw+5lc6NY9ZTxSE5RA5Ja5EzlHBlY
IusDJ6obQYEjzwe42gv6BZIPMwNm00k22AcHAc29n9IPMl7GNMnLyCZ+Gd9QHlgbQgYY6jSMd4yX
QY+5zHyoiRj/9GnnQnVchkL2y4CI4yzDIiZvYNIZGVFGMkvCDc1YyVgmTMMya0KOzthpehlB4V5l
HCWWyZQbJvrTDLhum9nLqX9RBQZMUqanYpF8MNUomHFVY30rShmfAfzOH6tlFhbqvRjWtRZ1UOpZ
xDeGdK8AjDI/WyZpTK2hKiPeZ8CmvwzboihvtlMfjTT8pH81LlO5ZpnPqWVSF78M7aplfkeVxWHD
jhUqPuYeBwh7xqFbZn4k0oVfeRsYBMLR9p/Domc8yLCzz3ZR1xh3YZ6owyALd4thmKGiX4btLR6j
b/oyceyX2SN5RYwheQOSQ+UyL1xPL4PKaJlZFk5uHbNljrmoYXd9Gzsh5RY7xYbzHwXTy/izZRAK
TUdeNp4+P+ddEW6YX0z3KqmLffgyRNU0nYFqvcxW+2XKOlVjednYgLdX3csY1uiTcG0vs1kRh9Vn
J2q61aD55QHcQ/TQoZjE79WF+adsmfG2MyASvPO7jjIW+WBooTuzMv3Gjhvmmy+j4qrkJM3KEorw
7MWlqeyuvqKP6TOc1PMfNDCnA0Ldaj0u8Ld+nPzlCPwtZbjDnGcY1jYe/f3C9l5XlvE0DtMDdFl7
XVL+jxu/N1yZbbD78D0yu2niWjnXA+1ZxgUr4LJqkv/dFf9WX324K8K4fG9bvHhKyh+vN8WXn/i5
Ky7xjIQzWjyii37e9mnz/dwVCWHUvcWpYTMAQB3B7vtPE5KIZRu7CEWebsBbXXwFPytJyyQEFvIs
kxmCMpiT/1FCI5eofykkLZjqjOr5PYiLKFtP+XmTz0y3m7R5X4XBRE7MBFf96pdP441G4u+XwMuA
iI0Fij+ZqvmklTeoXIsMf973C5Zg9lBDsuc6fKT/KuD/D1dZ/opfGoYy9JF6xlzFLb+22tdq/NHZ
6//fJThi/HoJN6mYD/VcQs03rn4zJYjWn9+/xPIrXn0dHgFZJBVR0S+9YffkEs7INAobvtwPltes
es2P1kld3RSoYunAfqTY+u2bebka2TMoCXGInBqFGIWPnV25cj9VC/io5T+SghlVHtU/xaD/MUjx
rUst9hVqMBrK1qmpQ28JWjFGwY1hab0b2V9xlvXiQmez+Huh+o+XOtGhwWU0lvBSA1ccqEZsJK+/
JtAE+pSbXKqUpToHNJTtHeaUaOjncYGcFLuqR07+/hf31v0xGcVKgmpzocK+vqidhMIAk9Xup4xP
0QBMt0JKZKHa5j/ev9RJGftyf2Qt8Oaid+QcenL2y0wNrgtomn0xxWa4IuU43WuNlx4yQ0cclMvm
uiYrYMVMLr5Q+Th+cP3lfT19Rg2TExsGnWVpOnmfJ+R2sZ4xkvXISAmckht0muHz+ze53MTpRZgK
6J6tL0vkafDmiNQHbqMh9x3Wyh3ilAH3MsL6y9zQ5/1MaYhb12d4Lgu5ff/Sbz0/zHdsgwPDyzn+
9Vfp29YoIsOUe5KwJjgEdhetUlyXaxcyIw3/KEbeEuNafv+yQn/B976+afpjSOOMRWMoGAm9vnKb
azXYywb9nVbKbxS5+hDggTcwOLPq2IQrfMLMHS4hPCFEPl1tx9bkK0gBrE1jP+ySGounEc8m2lCc
BRvZuTcQlnob0tM4nPsSJFgVQqFiZt9vRR+GtwlounjlFiq9mzKk6m7qpkD4enftVfXXAnBW6nlt
kFcCGiPmbdgBMe4QX5Dwg1AMKgwhZlmjKP7ph585UqWHGHPqme7NzhcN1CQifywIFzhXnTNSE6b1
jLwmiIlHOusi2garbOxy9CuZOleI3T8nHf8zrmOs0G6DKr9wj2FS0BzQGOq07lzsLKM9R1nafR7L
ybohbkjsNOXmQWXK9GAVOqZOJawt9RxSgLEWF56eEVxmwkdgEeo/IR7il0DYP3cxyAfV7BkgC6dW
XEDOYStMWXajSsU3YdoP3/yumG76GVPs2kHKxpEv5XrJ/GMJ9n6k8JKAlv18/gwMzzax1oofUo6c
fuzW6v7SGmtEiAxW8p4BixdvR6ezbvpe5xctH7BtiYuK3nq3KjpESs5kO5uCsIdzEBxmR7xJhKLJ
Lt16zd+XrX0GEWuVp9olZP8f0KcsNHyd+p7O42drNn74pW9/GQ07WltKSx47rCYHHSFYRn4BL1I5
WD9IIUezFdO3ATTFipHmNV+CHc7QS3R+XzHyd4BCzRZqY3ufLI8+x2X3rGDidVFDKw1MW4odDpT4
BttNeohKE0e2rOV2gGu8o91JD4gNJ2LGRdSAN056up5zLyKLxTL2s3C4gDEzMGnSbjcUHk5rGzlP
Vs3qtqtD/rH0Wx4MOk83RJxVpIyE2RHsuUXvulIBXWDryvP5OKGzinBToGVdgBnuJce3ND2khlNs
65zAqtVIxg5qS2aZnywVRjfTEpxCnkwGX2JI7CuDjGqsyxGJTZYMn0PXNn2eEi28NAYfCmwWu65a
WaJk/hSG1hVmGmOzkPrX4IKs41TL5rzRXPFJFPPCKKyd61AztV27KArIdo7OB8u+D4tmviFQDUHd
aPf6XgH0Mw6NxLCj1JgDEEriEDsS7Au/HqpuRZibtgMq5/1lpRk6uIheWau1w5lkRvUcI8YIIk5q
QCzonwTESPmrsPKXzyMEpLMR8/gdEzifZNuPecBsRQc6IqZ9QUvzPI8i604fs5kYD08wCdRssfPc
Uu7swRoePdglX8vQjm/0otH3fWLADbMUYtzETRiLFVDVvoms7Y5NoYpLRWP+ieSc8qJUESdJMZt3
6AjBhdL8ZpTSCPsMuNx0jXF+3ka19K4ZBZRPU2wPN3JCBzVC3L0c28bBr+NOy0TKPoMUVe5EYwPM
mTrntp5MpLjzxFRm0Lx+jc6LCzRiWbxyI+xu5KyjxVvgL+4KGpW9AQNXbftw0P+yEqeDWphXsH9k
n363ZwcES88ilGkFLOdQ2JuRSTj007rlUDdExaatgXhQUFoBcGeCHwdnCR6DxHM3GwW2zajnpMlL
A1Yi9d1wbbjlfOSvje4MlDXHKZuaM5uh4Dq3w6RZpw6K1ZVNjMSBjpK95dTp0IWI/IPd+jBJnLEK
aj3SdjKGecQNAN5ae8vEiAMCwMRJyoOGmJTbaLyJgMNQC2CKLL0a/EDrnnB1wAwVBY5ReuN1SRHw
jLy0Yxnrs5sc6OcOfuy07lgFviaJPwf0j8B1GoipXbA2WyPCLmhgfqKzlORIvSBEP7VZJZ4ZW7SA
N/wEYISv8vsJl96VL/Ts+PLPjdKxbwtIp4dpjCCUzrY7XA2oia9ab+qC3iMeMuAZRsYA7BgEbFTI
1cslk7lGOOC0aB3UtIzWSEbSnwFbtQ/u2LWbHteiZIBrakGydMHKGrab0UbGJ6scwy+Awqr7Pik4
hvuq3Nn2jD5wFjp7tV6sB7SvtMdUdnQq9UTSUXfwMGTAsSQLZeOFTBXZ3ulUT7K/9BECw3OKbS2Q
KCAvnGzsAfJ1kb/CFzzuK81H5O/VwjxIw6Q3pXt9cUxbQesJn0mnNng2531Hm1CuwEXNez/JnFsx
tvojXbX5JrFavjoQmMnarmF6uggQEVLXisvSgAqPUHzbFaIy8HcuGYhgn4ZhGWtCITZncc6oUx5U
bsbffcG/zvLUuS2kY5+F2JZ3kdO2G6NBTMLbr3k7DqLyADUpux+Qc+7KsnFu/cbRAtsCC+h1XbmL
Mh9QxbLZoRJgbggA+XpwXC0wBTLxym/NFUbO8doEtPUkiiYPypoH3Amt7DjzRK9Bo3ZBYenlj5Q9
/GC0envXZs58z4MUXZM7FkHjUP4tMsl+7VgYkhNZlztPms5jx1m0Iw/CCM9z9I0MiIF07gxSu667
LptvZk3vf/TYBj8Xbh2u8WOmMEM05+f3lDGU+GtC7Qw6xRy2ulWLSxvX4l0UZiwyCBqOaW6oQLPH
5As0SQ8ncD9uNV3ZD7TxrIdeatZDatfTJTuVs42bWAM+nWgbjbSyvRuG1QVwVPmpiqGPGRLFmJaZ
4+XLp97ZBbgdCCNXRqZv9bKs2Pja9MyWlVg1VVwtPFm4ezyI29GmrezidQ5KP+0OxdSZQd0UBO1J
3eIlhohzVIiSr0JPRAcBNzkjRI1neYaVfuNrlkdd4Vlns5eMl25bIojH7LwWVofmwybs6gpKSHFw
ptGB78IUlBRPmo5ewmaozxZf/9zMF1Bl5gvRtD6zdJ8Gmw4xhCVQ4CzWkmeZTeMli8J0MOqwvCKq
aUZPbCvA1W093esLmxIl8pAGs5rarQsF+BxuBay1zE2vzCzWtso0sqOlCvssheB0jWxSC0JZj1f0
29m63bjsdm5Tadh4cZhkG0PIEAmgiHGOjXl/8F9ywUKrrS+GLi/FukTLcEeTs9yCjoMTi0KiPcMx
0F010dyvpYISGcX5fDENoj42oTNsTUMwE2qyUrtrdfCya6/oqZjhOq3ynmVDj1peTXhqi+N2gY17
/SK1AL6y60SZ3+uKxwlcMmW1n4hnPbKmC6to2o01DPozKX+GWo1JZa40qw2PccuLmQjbOM7jMN/I
zHWPzmBNgddN8oAhCPykOfU1GCffYb5Oti4rXdma8w1Yd955zQQYCxDMGe8srQFwjBaoP4cXmq5D
/ul1aoKAXlVzE+6ZyoNwW4DocLac3dDAt+eOrtx4NEAeAUWHqw8zTiXFrTFmMqhI1iRxKdZ2nO07
icxnMr4iaF1IcWVza/YmyUZZop1FYX+tamK2KwtNwpBqP7wG04ewykdT5WIFdSA85zYywIYVK6cd
tXLreXIIqjwydmGY0PelLgG1a9M3zgHBBlSI8bEmAmoNAe/aqBdBA2aMbwRBfGtn+wr6pLk1xmGh
6ovm4MWusXLn5G6oEMVKT4v2rFY7PgjCC3WrRBXP8c7PvEethMqK1JQhwwtb3RsiOEwm0Bvd6zT4
lbUV5BjG/2GrI8+1WLFLsGhATcs4WmfkagZOkmNPRkkFIG9O46+RQmGb/Q1ZV2MfjN78GrIOfOss
Tp36uiyz+hFQLthLTBlfWq1W3+redW5dgUhrk3t1dlD9NB+NxM92Vh6rvRZDoNpUUWNdWx58pBSG
2G0dJVnQF8pFgDZKmuhEjGFhl+E6lHG8y/053fZNRjdOz5NjlIoJAl/XPPtyLs6Er5n7OVti9TZD
FZlDvfUUzvWztnymvBdfRo7jFwJnCP4Ow65ueqyOGooINVyH80TzfsIeDfe03Xae4lUsCgAHma/F
KHMl3+JmDO1nK7aaYd3H83RlLcT20u6qrQJX8QWwEZOiUcTG5YQl4UuW48DKgIg/AGPCmN+UyrzX
lx3SEQXkhNiL92NZqjP4XtYFBMnugVArez92zXDM7ag/G7Qp+wb/F4QcJKgFed2F171bF9+L1tXX
vSPgk/+b4y4wRZ+TikB3ReOAjUCqtDjrtpYKJq2zPpuIqQKAsoJM476PATtPPxAEe49G5ZaB7s/e
mob5vLXbPF2nuLhW1HgzWyGETbVS2jhsnEmykqV5uodZThKD4+p8vey2x4lTxaaKzRnJi7eJ2nre
tElxp+XJ41h2NLRY5XFQ6Lht/IlDsagfpJmaG2h8dC90y20UMA+/21W+U9xVWVGdd3NuHCRxcUSQ
R8SyRURNZvAVtb2JE6jYc1xytB9Tl6saxJZ9EMrx7jsNFBznTo8JPVgFQ0vCz7mpdedsivk1pWL6
RNxZ9TltsuaxVvXo7mocuQJFT5Nku76y4VJlGSWNRdTgjWUKsAttlYxfM0mA8UpBAT/2hvoRDR6c
ETq756PvAamksv1W1rqzntASbhwtu0S2jtgF5RL6yowJ08BXdQ7afGDY09TdJY3A6DKlGFqlSGra
gCSN5kJGTghrNjU+8f5/70pQuYo9zV8p1yB7POxmGN+tukbzzrkD5/v9KFuTjcsVgUAydtNC8nqm
DfbVStvhqzWNt7MyWmvrOgB9GTGCm29mVvZaM0HyqvwWk+/QreO4kZ9sPW+LdUiwtxMrfTv3zCpt
nvi95lXWLo4dhKWZM7G4SOUe4sLnbJoa0bM92S1zKvgktqlFW6SO7h1HHfaTyC++hoWrg9/yH6zR
Gs508n12/Jaf7Hkrsb67uSevcO5Oz9Ec9hjSBg9MAjTtC9+fh10vl/FY5QHFj9IRbq7Ph2KG7oPb
x9Zd0ldkVKiEF1b6ePPQ/GOGdPytrdm7jjyEa84g9yzI2dVYz84RCSaSpaFzgjovw6fKxyuSy8Gj
TWiS7jyGcwkbgFOMIaluxxa8XwTh41M5txEVrka/eYFvelNxEyaac+02OiZlNK6XIu7Nv0RUgulI
Byi1yMWOYRmrK1TB8XluZ/atVafw+dZEy2nqS1pqWF3QsxUst0GPznYzYxe5gfLo7POhVusK/f0O
sWUOizVCEjaWdeD7PWEiubqL1IzJxNWdoxlV064b5NfYL919GsXsWBSCRxZSbV/A6z2nlHOPg1VE
l8g/M+rfqvxLdWmf4OOrn80mRcbndYBYV1ETZ89MTVP9TNQqPEMam27olgw8bK1xpwwSbtZEx9r+
ZZKTVLuuiEoZV6asauAVJW3ktRdL/7KcZH5XFj7cF3vyd3HSRpuaFtadY7Q/xhF0oj5TqsjGlEd9
Hr6BFi6Odo7IgKKKQ1LTI+AVRJYC9BMBx4m9hlDsyPuPorVw7ouI2hiOfbSnKsxJm/ZI2kjUpgK7
t9ZT9lfmhHvUbE8uRxB8jue21G+ooRw6Z7SJNOWJb2ALhzOizM3AaYgU0BHIXoGJ2/ewG/+KHdO+
tgnGuWlH/68Gwv19xKv32WC6GG/stkKD6ssx3LSo6VfIMqsdlkIVGElDBCZok5VX0gF4vxG6tMpf
d0ENpk54gpbhFDr7RRr+yyTHbMEVuwn9VxJo8qMo+s9Y5ed95HC69VH6/h869ybDFjhp0DPRer2+
XATAXmjexOUwiN01RrPjBDAGTejqu/dv7DS+7aVzb6KotyjDmbjoJ7Z/Qkh+NrVxVw/f2pcmPcHj
33EXwwhpc3FBX0nfOd6sP8XhcqIc6Me9/0e81b03Fxkaono8B79ND1yzm7F/yr3pRtaNjUT7osZw
+8FV3hqH8BUuPWxkFPgHXn+o1shM3CqYwbyMQ/o0pB/pw5oVVlp/8P29dUOgMDgImbTmsG68vlQ2
wlGeEHbuh6HJN8ZQfXW86uuff2i/XuPkdhK7w8HW84xgqruYHbkjif3m/Uu8+XDw/JHuzaMIFeL0
4fBTb5BGJ/c1G9hFpHTjSHwK3fJ+SB5jQm2CBjzTVSTptdaIcsBV4gV//4/4/dUDnmjTR+X98zm/
nAwgLLtWplb5zT4S6LC7qnPWg8iac/LCmkNW+3+c3oY6BH8HQkbDNoR7+u411FbeVJvNvihHViln
wpoh3A/Wk9+fRQRZno3Xx0EtidPm9QPiRwLZFr78fdIBT8OukqzRep27RER88Ci+cSVuApUZAD9U
cO7JY+Jjlpgn+A97ljZw1Fp7Zk7uXS3T+z/+moRroWLju2LlspYJ1i8rpFMXmIIltm2Q4mSPPMFP
hQiP3qsJP+AhnGrmWLKwQf1yqZNhIwdVB5sBl1I9LASrJBiGmDhwBqPfq6Dpy/kzDPhiRxBqKDcN
DtmNLpvwC84qLeiw2AcpI6Cd0XKWLsD7FnSP5+xoe2l97MxRO0RkWF6g2aKr1xBNA2ENK0w0dvgy
0YIdiX0dLwcStnblhOAbuOqiOEfd9sGNWgh6T3YdRpk093VeAIGm9uT1y3OsDX6p+EzbuHvwIfVf
gmf+hKcveSpwERxVnjNEycMvcsT8h72Zg9PoHBynCBKb8YyA67o21GcYVmQ6Y8gpK0gQg3cxI+Rf
FVXWBEviNM4pINGhTE1jRRIvvh6kPEct1TDdWpW1Z8A1bLrOMwBNZOmGc7x7nlloGdIMWfvIer3x
o2E9uxEUbu7Q59MyoNH78KSeoRKUH2xabywJhs8wEgWLDYzRPXnW0HQ1jGEnPpdUa4me8M0D3/q4
j1KJTH8MzWH//sP9++TXNLG7wB3Gf4bd7uR1bWAF9UNdVHvf6/BMJ1URNJEES2DWuOxhnJ3H9F/u
rMSPzt6/8huvL2Nt3QFfg776N/GFjKZei5VTErA9TY+9M4iviIvFHajZ9Mf7l3rjJpnyLjRYD+Er
C/7rN5jhCEUn8L89TB9ao72gk087uN1oaSkPUEISb90yZcNwZtC5e//ib9wndZXpMBBDIsGw+fXF
3SxSnD3Lct+GFcrNobyL8LsseIKfmrH/KMX4/UqEIPM+uSiMCOayTxZEDoJtVIk036PyfYDxMmwM
b0RZmpvmHz+mlBsIphBGIcPQnZN7qtuKcE343QwX1bAhZWCvmenVMNjOltPn9z/9AC3d5MYMQZoq
M92TRzRKclhAecNtkVu71wjNI1EbsPV6SSJv/3hP5mKUNpQGNlOt0+2LxHgRO6rgzjTrLja1B8K+
vqejeRcNzgc1yPIuv668uRT6HIdbY823T+6rMIm4LzWmsWadByYNE7+ySUHPe6wtZX+kV/FRNfr2
FX1KUX8RwJ3CkTWrdr1quWIj+mPm10/kTN2ZMiPoO8ZGGCvjz7J32c+QmoPpfak6FiDR62ffbjl3
dKGb7TWljlPe7y0L7qOjf3CZ34vS5TKLqwEyFR/myfsN+3NMEn71vtcM7U5zS/CBIzvi+8/h76sI
VxE6xQaSdoe68fXNwG8mRDYV2V5CyCBP0FsTp/qXWzo3adMxVfPgUU3VB6uk8ftOyVVZODCy2Cj5
T1+1sCA3Df1LtvfxeqyGHGzauqyz+WL0GdXN5UITnXySvLTKyuK1O/s1vW/d3RHaFR2gFubbgbJo
BgSEyTTLNsifKQ6WsqCpDPsMbYzz2TcGZx9BDf/gr3/zi/EAuzAR8Hzr9IthLhnntDfzPS2qMkhJ
1jxqI82O97+Yt9Y9wh5Y8wQ4tN9KzsJq2EaiKt/jfs1XVdXv9UzceW73UdXyxguL24jalnUI3sXJ
A2C7OVkoTclCBOGEaXYYH0aHbKr37+b3EmDRmSFNInXcQfV18jDPqU4wotIyFAQtUmXc1UzGVRcA
cXjuU+vPq2guh0yULYOMTf30hOrhw8Sgyis6ZeH35bOTiXNTyPDh/bt66+XxeNvdxa/FjZ18dmOb
lWKueHmIsPWus0nQZw/t73Rcq62MbO/bkNfpARVL+8FW9daat9C9qauBNP526KF/osem1Wf7CKtl
V2pPcxpt6/QeAM8ty/UHV3vrgefYY/Cwc7L8TS2Yc4+uU7fYMKI62xVo9m8GI9U273+YL3D9062D
D9E12I5MZM4n66qvjFGRa5ftoXDo9yQPV1sNxTFoM7PPadC7w+dUQMZTVddfNVOZXdq5S2Kkh7Br
nmqiHSOgxaIJVZAPHkNZpdKPTrenoMiXxd+DtrC8maZN/fN6vZRhq8PlK9htRoteYdc8ic6HK2d6
7SFxvQc10p0gxJdOZmkm99lAKm/oV19jxrokqnTHeiisA10kn3hsjYi5mPt4/4N8411jsEUJCs4P
mOHphpi7/A3JSLk9wDGoZ9Ft9RpFVZgzxJ6e3r/WGw/ikhOw1BVLqPlpGWOIibh44jv2cyi+6zQc
NoWtP7VTXu5hYKfBkjL5QYXxxksnBG17Khp2rN9KbAxE00ikM7eX/i91Z7IcN5Zt2V95P4Aw9I1Z
jQB4y95JkZImMFIi0QMXffP1tcCIzCKdfPRUzmoQYZIiRLijuTj3nL3XNr5HcSh5KqN7mpn1ksYy
Vd+qGrI3I9l+++ffVVGQc9KRokA8Xil1CXJ5bTfllr3aZWWSokLsJngDE5ZTGt5PthH+ed3GAZc2
gIp3jaXs/c3GszK0jV6VW0kOwSopPaPJQmtvBgLctjkI8BPH++Sdw/GooTRebBSLR09gTuRVFJec
2nEx9WR6PfhyBR5aQxb33xyKLDQNKxM5AMcvUWHpcZsXbNEUpyyucYgTUGW15lncKcqJ5euze1Tj
gVp8CIvk+agk7dHFFDOdgW2Td3ddVD4bRnWXNVy/OKxuyFBr/3hzxAKG6UI1FByErwzdt70VZaTh
rjZzAc0eX6tsDYe6q31BH+DEgT5ZmPEI45ZcEjqwcSzX800TR8wAUeWALWAWGiALxo09V3df3/Sv
8QVHq/K7YxzdE46UpImucwxUvQpI+VjsG6MxDmqHkyrIQH3EIYwNYyDxiYDU8Fs51OSrEZu1Af+S
0vzrkEQVMeMefUQGoynKarCnbAs2qd7Puh7dqE44esXUBz8CIRebvEGhwe52wgwXBjvMW6i15RHW
GagG0iaZ4R3IEEZxUShNui7zZskxrQKHDdQYXiWZTHVYxjHBVnF9FY1WtFHqZtplBjqtXovyi16q
+62dOndxCRWOM5yuc3pFcARQC21RKOVuOcxiFRDNhmIwHc5LXYu9IU669den97N7k7c4gRhYKBaX
+PsrCPC8aieTexOt4GM1to92JK50TVpreUmGHlCEr4/32RNOzU2xR/seZfzR8YxoKioNBOgW1sbS
c7oc1HQ3tMWJ4vWjv0CnV4rCn9pkASAdHUYfiRuF1l5sUZLeCBEvEA77V5V+YxJ1wVTa6wz1Z1gX
J7ZM2ufHpUvLGWVzfVyQOSKvcjEY9ETKaf4eLcGjdk3mMmp3OVsxOGePs8DvVm3aV35WoBSSOgIk
zUrtdwZSXyMZpJ0md9JaaXXy9lCHccOJDcYPxlhO8mQoPRv1ET1Qas2h77SKSe/Fmv1QCW7BUAIZ
nA18822ip247i3CV8HkIRBXPCL+V68TOYLCNA3RJQ+HP89nwoqZNVpZkqfeY8U5dis+uuKlxjzn4
Ebggyyl7s0bEcmPkRdoXW7l9nPC9uNMgb1Kl7U/cWZ+tRW+Oc1wYQTTJs9IZiq1tZLJX0G8AyBmt
vr59PyttTMi6zBWYt5nHuCu5AohS6XWxZehke9BdXDbjD2UaIaxtphOms08PRr+SPQupnR/KXrNm
McJVWiDCMXN2ovBSdbFGBoagso1PnL7PFgKTtj9vCyx7H4rfbJo0M0FKscUUfqM2mJMJln8os/oZ
NvcNgLoTZ/IDOYwuBrsHtvxLm1S1juc0cyMyzi91WjJmEVYPVdnbcz3sSM7T/VKToq0uqtYbhaMd
YjmItlOIsjkkce3CDgFQAXmevln4AtBoByGBnV9f6c9uW66zRhuJ/q1zvDBCKmskiE35dqjEs+aE
91CWbqF4njrvnx7Hstkpsv1dfDPvH4+mJ1dBIMrZshMVdHPax2KSyCHv6hMv0s/K1lfiBvh8LGzW
0XOoEfVoBAiwti3C8ahB5zYUN3Vp7BNbucrK6i7PnBONis9u4DeHPC5Yk1nPEOrI+Zbc0k3Ylc+O
nqFwJUez7E/sOV4R6cdlAjtShmSUj+yFj/ZF7WDrYh6tnGVGnX62EcmQsWN6fabYHu3b0JNg53s5
K/IqrhbBsaQs8qwa5Y/TNw86TZWHoLJJQ1WRLWNtwWwQtfVtODslcaNZ5uVBY69Ha7DvbYNV0zVB
orm51Iz+nC6tzVJ9kQcVTXtp+6OQfyZld4knUawICH+OCTRx80kjiCWf1FuB8pKXPRlzX9+1nz3F
zuLUpcXBfXs8gIV/1TREX1L5iXk3t7PitrL+YAjjjJ4pdKhpOHHAzy7xYs/AMWjRbD0+7SJRwqmi
GCL52pEQx3QkMc3sfolfCmC5Nosw9Y+/Iu/1xW3sYMT5sLt0zMnOW1XLtuSr66uonsyLIqJCmwgA
fCDQdt6iQ3r6+piveo2juwvtjcpJ5RFla3t0d4WEBDKZzfItUG7Hi4bOvNUjpfcKCIdnEcnz90LN
bT/RkWy96pTtiJQXIlbaFbngzgZ0BpLZEx/qkyYmqgS6PsuqbX3Y+4ajMYug54lu5gA9mxbqa1Rp
2hoCarMhKkxzuVOQTxnZygnryJuYySC/1hX/6w+ifbKGLb5w5BgLTkg/bu/LSCPMvI1zfMtkZrmv
4uZYy+YbBJaFccblsnZtgiQRnwXJsxlNZEWCTeIuEQ7XgzbI6wnY9vdIp/BW21n+TllcbKKBWwrb
RLpG2WNs0OU+TygyWbL7FdjIaIVgUPdrqWi3kVlZqzHqLN8Oz9Qy1W5TwhCveGxxokw8CA+RTZgE
IeE/CPxKT2zMP/v+TMDwoFvLhP64cUS7LckAjvP9s3S8jfDnbkeAcw+xIkXrr8/1Z4dCfYnWADc6
r42lCnpTTTF0qqp8eS05pRb5orIXS88o0r0TZeHD18d6vW7Hd/3S/SVbji7jB0IToJasG/KYzUFv
gDdsGRjj+CDRbhOIsvcLK1POFEKvr9tRHS6hGYY3oEUcT9cysRGFXO9eP9AfQY0u4l912ZQv7f9Z
/tqvUkx1HEbtK8P0//3urkR8mn/5v2yey8vH/Lk5/p/e/VhYqP98uoXb+u43q1eI1033XE+H5wYN
/78wqsv/+Z/+x/95/k9QYOzMlrHjv1ECHxiy28fhMY7f8Rv+/iv/ohoZoIsWDDYtQ5ZO2ob/5jfQ
x/pLJZGJMeDrGr4AZv8BOKjqXyobKLb1dNh0Xq2UDP8AHBT7L3onBJVhb2bv+IdZPEeBFQu3wWZU
zsci/4x72l7u+jd3NUViNidGqN42jSCtXRAGgplV4XNiucydc6GH9U2EkPGXsBYyUJRKB9WpQNHp
0iS8LCabLmsQjrtA4gdfMhVMKJJYGWOPYvLVTEHCF7iVJdkLnjkPjEvuDPlY0QiEWVfVlVAS51yV
5PEadebgx0k6YQKd0sNCsN86IeDRSJG6Z+LTAShF+qBfSWRrXY3EBzDka9rh0QnF9EhcL1CFMOK0
EXrWY5Gq0xoLXCZXOEcl8dSpUfLYhsN0DbVaYZicTD8AHdaeI8LUYtg1t899HSquKgjsClHQ3ISR
eQP0nY5CmTXqN8yKc3pqDecOeDM3fb0EJks4V1VePOMLLO7tJchphCRS0Ji3cw1E3NA63hzqWJO0
RjIjimYVXwWk7Ny5hnGjnhdUOjHCcpu0xziV+80c4UJmsl3unLnrEYzg6lA7vfytEFf4UFRGc4gm
BGBGnCQXgGSUCBQ770hg1PYmjCgbuoZsY7wZ31poPVtDDOdWOKgEnakbeP+/k8qsTrzWl1TR919a
p4nOlaCAoYFlHPc3BYVkGMhkHhDMHfxQlqtPY1f5TgN2vJYsFrAuwbVGBHW70qMCayCByfO6wdR4
MXaj/CRShdPgGMN4FRb4yoZSM26DiV9Vmqo+s1tUzkJJHa7QZCjnWljRRLKD+1Af1Y0Tx9l9Wgx4
y1KSJ+MC3Usk1dIm7TXTn8q6Xc1yzj2ttXJ/Js/a78LsztHXKdu2C4wt3MmmBRhFeMI4pavRwGQv
CydaG/GPDKz4XtfL4Vcc4fghBWT4JfDK7awpq7d1i2E2iCJ8qX23buNhPPBQppdWL/EwIdzYptpv
EtcTGhNBbTZ+mszGGWC73AOoOXZ+jH/FLS0KG3muVQ9Br03sQzEeRnx6ldsWcXKRR1p1PtmZ+kAa
vHi2YXDSPR7qhjkJBvztOJM0V8DJ2jqjiM8y4qsuXhMF7ELpL4D08+VUTDxIZ6I52U51lDjerGOd
lOIWZ2arcEJVMubimeoPGBPPpoTzLu8HyvmowW4SpuG5vvgFZXqTJzYcR2sW83cQHYgM6Ggwi6HN
qr1/YNQQ8kDYW9IhamV80YvnTYJ/dT+NVL+11fEadJZ7B8DuLyzls9e0uNGg5k/R70SU46Uw1WBf
tXL1YFU6afVRJm/Q6nwfHR0qUmfm3/KKn5L28EvdpMdKnHHtz8sAn4kMsHfVGDTJp7xUD6NcY86y
Jr7q1EnYviDmeixX07qH9LEsqGW6rw0BwtZoJRUgQ1fxMwlHv6wxrN+83rYigTD76lKtK0MBKF0G
L2Vmy99tHMYPTqI0DwURApdxExOJmAvsJkSOFPFTIaebqqyhG3ajQ5mrdZ25IWcqtVYpUNMrmx7+
tHrzfrv+uwj5H3TX1+zn2wYq+lJxv6lNOP0a7x1aiMyZllJoebTfvDKGSmnIkqyDg1oLU2LcQnN4
qivpNpmd6aJWElX26G5Kd8kUYyo16COIi7EuIprUcszrBZICZ0bN0BvaiHwe0x7GNI4Pwhc8gb3v
B5g2voyMuX5XxTTk/vwLgIbnYzHD05g5Ht0/BYTcWolC65CZ7BLGRBkvKxGG68oMstptCtaZoBpY
L1Ah0kpejL1gKMWjHMjGmTKYwQvPHiU+ca2PGp29c3MY032k4gZYV5kd3GVWBSw4KkKs0F9/9tf3
8dHJ1+HLMYhS2YW9QhLfnXxyDOBYD8ah7PBwukPTBC/czYG9hU2c3ePmmy+SsRmvMmtxJ+YLJVgt
CnNnE725LxcP8YAij474UMNMwy3ckn6xcQa9xcdUdcUVM5P43FL5/gNcCtVtm6F56XlNcIli/Ylw
zm4nzzMu+rTCsNnpQ4olubdqTyTGDPygZhnquuBBjRTQMrZk74ncUFcBu5g1mGKm1Vk0/qjNgiyI
oQ92MVAEhB9WQaaKqo7PyqvbEl4iNr5GqMpq1oSz1sr0ScnrbRNpBRiVVIhdpjM3KBZzMzXBeP36
6AWOFP6uyQwF25fyh12RQqMea/WQqc3U+TkTZc9Rq+i3LJp5nUAs/MGd1z/rGWOFiU+/yxIr2Hdx
MV/o8szpwxSiHmhky+6k5umdLJbRjl6ZMTaL5JdWEtEFYXrcpYjtvLpWezjoxMlG49D4aCzGy0Qh
5PbEjUCRePwYMtSiZlBs1uylHDwqG1ir866hlw30X8GuMck8YO7r2pwNY7WZAmyZFk7/2I3mKFxT
iolHky3ezcxQn6CpvNlFUmX5UYZPAiB/M7hTLsep15NAnENOL9YtyTk8rgj0nmgdZ99Y/tsnlQjZ
5y62dMlHW5JbPkkWCAELyrGLvmiNFWYmlD0gLLXMhbFMYnOmBKWMxjSHYh5Koz/NwtqNev5tHEpF
41MyNYawHW8Wn/kN2+1p8JtO7n5XBq8V7q/Ir0tmoTimGsyROOStDGYmZnmuKxyO9gEy59aQ0n7y
RzWGsK5ND4oQRFGXtgYvgABVt0l4IGhccLMm2L088ETWLzRYOZmIfbqnUwUq3MnIHTIJ+NjMFTmv
FypWBMcTXRrd8x6I7xspIaRkFoNmu2WcJw8N/cXZzdLKDLeIbWXIlBqrgduAoPktsWs9SARcUuDU
Y7knzJVXVZObfj33UDW1CB1MO0a5zNdNWfIy9l+yy3ySXwNl4LU9ReoceDacA93PZgWxJbKmHU5t
3jqzkmhPQJziiQRhU6RnEgZ4yh9nuglpHaOmCiv5id4862pb0SSZWNllTypgAoTGkO4nbgR70RGX
Z5I+IVNA26wt2S7oRycZTllSOAHCFsTuh5racgu90oGc2Mzzi2qm9s7uZmmVdTkOPdsMFCae9Tys
kOACCmjMGKZ7HVjuUEvchXFFlemOYU0mnpFKriEC4oK1OXuxGJO2ZUW8lkHZGrgk0RZeNqT5pUWY
2TUIn8HjZeBwZrDy3LyuqH+0s/0P9qz/2eb3/6edLQUUO5H/fWe7BnId/358t7X9++/8s7W15b/4
EYuEkEH+QrJmBfpXQIr1F74dkyhbEhuZ9L9hE2pQC0EPUoHxw2TV0uij/LO1JZuW4Q5KRFvGYLSE
p/wJsfe46+7gPtOZfgHM5peQtd+XKeEwyrMtym6rql3YelnqECanq5FzrncavBDLYAhJtkdc+E7U
2yd2dUfdIqS2ZMkufjBa/uyuj4l1FawBp59H+ESd2q+sKTdXCiQcf7Jo1r25LJ8UZJ8eCjIeXhj2
Ch8Ub5iEe0XJjXajKzX2flUZXI3lZ4UmuPovvhWnkj43OzdUkLRG3lYfM8gSMel6u4ELF29G1kkg
YS3cidHq/u44/a/ibzocb6vM1xOo8Z1eNcUaMvf3hxr7tsOpzgkEHUMI76SSUdaZL2Nv+mEBmchi
ULWwwFOPONXyz9QV/xx88eBwFyu0R94fnCUZlJdo2w0iVNMl2YAkEkWvTsysP144KHGwBmm8mIi1
jtXEDcHnDeKFblM7RJFwbxZsvAxYWf0qEShkTnyp91vuRf2NuJ1ni9KX9v0HXqNR9aoWKW23wSbY
oluqn1EXvthhmbtKlp+ZAej2r+9MHuWja8hcQqVjijNN/ziTx7qbDHCUuk0iG7BnCTzjYjnliQ3J
cjHelMSv3wtZFox6jAJUxMtpfrMfgcsF7qJKu40WY4nVJOk8XCi9VNDeKBNl8/V3+uwsvj3a0a2B
pCmsQiPrNoyVFKhZgAX7nHzWJCXEGqQ1Taf06etDHmumX7/hMltDxo+g4kOY0hSlpj1QoW/Q8uvk
a+jZfSh3wc6EPbftyjCFWXyw+sn2qkxvfputbO/psW27sC43gA77VUeb2K0HS/waR03aTQh1XbhX
FT0n6EwWgAuMevOJhUn55PojTwLbarJNRPy7/Pc3V8ZuQlMtWx6jeOjQROhLxrwLaLVfSZImg+JQ
oErb5eBrnL2Vmo36T3mGJdQptrgEpK55Ia74K5jp4Ylnwfj0o7E+L0+4wT9HHy1xMnJUjazdjG20
UgPEPkxERq+yTZTJVdh8G2MN8MtAf9Qvs7nYo5WvzwkkBWiSj0goegQmaD4SFzmqTI1MBFdQ2LJb
wCo7Czu1vlTNWdqhICr9qm9bf7AMQSZi7dx3RGPet70deI4G3QuVirWm6I3dXqvtFeiafZvWDQjp
rPPawAAolzHq0tNv3WA3l6k+Qa4g5mVda13sD1J7VTpL3kwMIn3SM0A5zP/O5WhaoqGqfpMUqeQF
xvSSTtqhtdsUH3SYbjGZtVf85GL99d368QFhR0JhwFPPKPTDWH2EA9sZw3LRm+hSoqolTFveKfF4
hx1frLqOCKH/4ojkLuKJRnnEevP+NsNi3tvOnLaw2IKd0oByUcJfTgHqQyNFlnzE718f7+O6jVqD
1QY9KKhWrC7vj9eEDiE/WddukikTrtrrwy4sBxCTON38rw/18TZlqs74kz68Q8PrWDwfdkafDIAf
No7dG2elVCm7cuhOKTI/PQoqF8oUjQGvdXQCc8JA8hYgwkYya7kmDcqRtl0V2tdffxll2ZK+X6n5
NohLbapFphvHEjSwQQu8cQkyhtDqExCcrM2R+CazwQKlQ9GnpODGp3NM2rP9QODmBhNIfGpZWvo7
xx+DEgbfCwJbshyOrl+FSXBGuMVWcsysFYrabE3kbbvWh5aNj6bP+k4pyCir5fI5KwfrgKRr2ISG
3F8AotD2RCsHJ27h48Q6lngbmS/2XyYyeKePK45QlyT8F1qzKcKu2Mm1sXLkjnhTyDCXQQPpIrI6
8QNEhgQqSZquOsGuz4xRXcNWKWkBZ8+ZMvaXQFj9eR5+dgRZe1Xcitup6BgXtDGN/TAa9sWUXUpy
e6q4+PwLIJDGA6npPP/LtX+z1gdK7eSTPXBSo+kQ1hZThUEPv0WsYp6orMQPGvaeuWW2vLHqnBQt
MrZj666pTWfXiQB3KiETK6T/zk05W+Wdrc/PwOKKvWZHzpre4OQPKdYDLWmzdR1Xp0gAxxb6vy/B
m29w9BRAvuADl1OzmaQELsnsFPvWGAsfIqDfLu0frTPJoUrkHSlkS2sKrejXD4j26Z2JE0tmpo+5
4/hxJyKLJrXRNQtkqRVul9nGE1LHa0tH8MIG+HeZ9eMDkvHoVwPQquuJayvVyE+1CMd42KxVuSn9
GrWTO8QKnCxL7YQXccDNSGAB0WGh8jyRs8VSad1aWroy5IRocsl5EHYCoKA35HNwnoumpny0evnW
nDhQqL+mkjjNKSb6x9LNNtkNEkO2RDV+0MAatJnTIGFBgNXxUAS0EUmDk2boNSXRdSfqxE+WbZMa
mJ0novqlf/3+Dm2y1Czg7DUbERYv4FAC3to9cWaEa5840vKTjhYYjoRUAIUdWtvjwr4Kwk5YgcGd
VId3qaKFD0mGjxsVErsJY0ppIckmfdHAZBb39S30ydvXBOuPL0njxfRhrtaGtFqDREaBbU0/gta+
Hq3qIOvBS2a1T2x5zRMvqGOlwvLUIIMhmkrBFGzAvX5/Vh04BZgVuWXZhhcHUh0v1YnB2BIN52n9
/Eys8h1M0NEPJ0Fxo9OA7huaQDLVytdf/dObyWCejvoYeePxaznuWpifcJg3g10CdhOW6dISBpcX
lwSlRcnL14f75KVpLnSShaHAmP54xTadJF3401zkqUZjJ+AEz2RTntgjfnp+F6IAdxKn90PMa9Io
eKB19JfskQET9mPk9wXzODOwpd3QwLULe73zpQnK5hAwJ6QbkK3GXjqbMR2dKJs/bsptc/GcsSnX
LfuDdXmYOmOOGvT9Wt/KcIEtcoxrSIr9BPI6VyRPAOPcRBYZf2XaySceq2Ph6uu9tnjtLDLQUKge
32sQg4gTR9yymRQ9ehJWLRk0F8P2qkHUlwN2KPFZlB0/gJQIh55jb1aZ4ZNJljI/rqwIT4I0DRd9
hEbOVdu2U5YEveb313fGJwsNHtFlpi8jRmfM9P6RiCQ7Rp9sVhtYWTUaB3K/dajEK2r5+MQp+eRQ
yFdJ22WUjoDj2O0YMxoUFUHom3YO8hcdYMjNXCzgW8mU/4uvRQ0K24I4Djwux6saeZ9zK2ydLAk1
rm/QsJvrcrKCs6Ru6SL+u9F4/fdK+XbE+MkixpFoi1AiIvo73jfS8Q6RcHKkWAMdFjDEviUxSoVW
3Mw0/XM43mU0nVg+Pj2V7K+hr4AFxNX5/qrB8C5aJzKYnKjIC3MDNl6c5Kpfy+opUz4xgB/fEFQa
MsAhQvgWpc/7g9mpDnBgVrhF9Fqu1uY0tTWBW/pAaCcIkIzGeaP6JjV55lVaP0hrdo7duEJnq+U3
uW3wcMUaPcZdwOzkXoU1yIykSO3OJ0XdjF2C/aLHktn8RYoCqFlDPA0TZptKDKqYr8TUxQQYRxSQ
MSjrQZO16cyQwDsCarTgO+sM/d0wjZQ7s1Nnxc/00VDXiZKP5kpzwOt/dwYlzp/NhGZJ6Ap2MNHZ
GNVa4NdxWkffGpj/GG8KumuwzZRcX0myUPb5TDT6hmlH31ziTujsC50k4uDGbJSsWPN7aVjnSBUA
rHe6kxY+BgY9vAAvbpCcbGhlsu6MKrsl3MQM9kTFYiOr0yJwp7AmtdeJ4vu8waxAprteJjt0LKHw
7K4s0/WUxlMIpnUq6vOkZzsZewDXB5K+msFJ/bE3JnibPXLIM7TFgUzfIYeFK3JjKa5iDBSPFgJP
wgODdvRmWy/rW2HEkkXuWANPjYjk/raIddQjk1Q51kFm3BquOmKyuh1F7Liu7NGJ1zp5qMLVRTij
TGhQchQ1r6hVFiztP2hqDkaVxrC/JVGVeWOWl5rX6FGvuIkQBgj27oY+7xr0qHgIhJp9zyRbPrSF
ObgBGW5baUrAL1TOVZdN66Jq1mNkFQdwwW6vR+EqnYt4o+rp4KdOmq/Drt9r/TR4qmgekxTsqdGp
ZGCBiFjnmvYbQ9Kw6oup4TPU1sZsBnnlgETfMPYqXSrm2WVIFJ41uhifLMCcoN7h+xZW/zhXprEl
4ZmQs3FyMWreY9demZJZXRtOXq8UuYivCXWcvU6OlTM7z6ILbeB6sFuAbhgH9yMpsBtDUm7imKy1
aBoDDLV6Sh5C2lFUNCQL8JbwG6g3N2k27qpWh/cLGoB/pVcp3aVx0Ot9Oo6qP8sgdMYWMBWhxsyu
rTQ/GxByxlzZ68DWD7kUjStlIGNhnuvZAwja+YE6qZuZ0vUQhJn4CZxAPi8ii0laW5n+KLf1iwlO
0yOGV/ggUbONVZbGrobD6lpFMOInitVdM1n2iibFXlXGdWwIhXi26XuOEuR7EQdby9Bv4276bhC8
vBpkh0ZdR2o5srmaJzC3d31nFeteqgJ/NgiLdexg3wRa7Jthaa/kRCfKmjgGV0+c2Y/YNxziWuqv
wd7Yh6YbeS9qzXkLdNPNFivTJBXPDVqL7WJl2cZNnm+L3O5f9Abk4BQPTCb9tI+h5WO3roqZoR2V
Zh0GqzJ22ru0tAnGVrl5HnLkFaNvVewjeJmySCRhN/wQnPtLsDAx7ZEAE1aq7OQunFZSCQfWVGb7
jF+Uq5EHgmgK1Ziac3sawqH5gQ7Aaiqm7AGaAn9u1PqHpGgkbwMFdyWVz7yxJLX8NVpzKrZaCqbb
z+3a6t2pVCz7XJLMNnFTy65D8o17Q9rTnpUbmrRVvK1rzpTbpgVhIeCd7xAnjNcq5Ki7AJNUvBsS
4v4MJ64uFTRD6zLuB4bYhDjvITPKT6YcUE/S3xUra5azMzQ49a+2sUNzlU1h6SWDEWvn44iMD3N+
8OLQ3O88qoCczTeBpf482eM35kz5C0kXzK6nvFF+FqB7fbZoxpVTqOJHvOgfG6bhm5aK5c6e9ORH
3/BzJikjrKZVq/1csp+OR4ggqk7gL104xiBJExEl3nfcCZHmVN8jkHy/KqGn63SUqu9WpcbbhLzU
bKeNbbqOJ7l5MMpqYn9YDjBrAyNv/W5GQEIagmR4KeNlPzRNsFEUXLuOMbxv0UImS7516nXKvgkT
sigXylsc9vdVMCCKso1YsV3wUiigSmIPHC9nNLgDn4zefGAd2YO4jW5JnwVqYdWdum44ndJ9AXug
8yyROtFZqM58VDPt73uQAMNFiNLrKrYrG2ylmC/K1rbPwa3yUzURb3Q5Nm/7VkV2QiVS7U3M91fJ
0IiftO7UFY0zA+Idj+oKmta8noEdYw9FeLCxLCu8wrNBUI0wIuOKh6jioeLq0oSv9ik5tzCyI/FU
92F9o8+1ctfEnO9XceoMD3tjR5xUCaXSmcSteSOMWjwZyw7TK8yZxOy0SuINZzbeGiSisOx1wM1r
vdq/yl3nvhFPLfEf33tI3KvZIqumVKBJunMXcVorQLX7cKGWdk7b/HaGxrjS50rCH1M64dVIpi5I
X5OIxt+oZHWSd4Q6aHrmagPmsXOQU6rwB2cx35BtDVy4iAgJtZHlNHDmZeVOKJNxFRtl8E2YUXhp
Gh3kw9BMfaIg5ggqMK5+FxBN89voNHUVtna1n3Ac+6HU9Wd1zpeH8TJ+W5IefsLxjqH+8LeFDLq/
Q8YxE+BrUIEX+FdwtVbZrk4DRFFEb8Mle00tiHKEtW4AGQ6xyZC1fjKLsnNnnnPaWEUD8ommtW31
zW9gk4YXBFNGZHu73OUdAGNmLqpxG+dRf6+XbWd5Q8mHzAw5PdhtLR61JDJvJWdGbwcUMbqazJw0
oYaI4+94zsdrRBXdvSzG9BAvl1utA/vcSJTgUOk9B0rR8NGxk1WXIiO60hvOmp1E0zVBGxMKMDQv
0qijwaJpjxYuT/RdJUcFpLGBn1jO6YGSffyGvbD5Tci6Lu3nmpb4SoLU/2IJ2nweJuOgdOm3NOgz
TQmOsilBmmYln3PJg50bHHSSxmcXtheM/bzvTUDXRL5cz1JVs/SaOncaa1Z0laVJqXg50p5r0FU0
caFacq3lxo7IlUEGU3hO076UNiHvzC7yxKvyoXqRykS510Mx+Gg3lWezT7rO49Grblgt5pdSTUTt
mWpBtkCdGN2ziuLD4JpZ3PtCcFpM3uTNRh5SBcUqJS8BJ5l0IBKD1cwy++dR2NVNG4Dl7SpVXLb9
JH6MSVChqrbDq8AESI+A0/bjxtZ2rGNOvZpsnu+CLNKHKo4L+aaW7IY1HuK1sSunkpNna9YFe+Jg
jeKuZhEDFUHftMUAUwWa/XOG1HsZ5CLc9NnCaDLBblS8Ns+1Wk/hNVthfE2ohFjD4Wq+1aIP3HqO
Xtqw5I+QwQs/6IX2ZDihsdZFNntCn0pf1cbCMxAIbxTOl8tEU/fTtuY5xH8yHdCmjdcUIcNrQO29
moW6l0nlLRHUFz3BrMwi5Zi9TA17vXOSy4r+D7kh/T7JST4CsWJeyUOuXEZWzrqhzYzX5Vi6APsk
rorJCG7NQEXhPcaEK2D4mV2lYNhIOo6Me7nd99OU+THP5oUcDvV5EVrFPoyKyaXUpwQEiOTSQn2E
+A+K00IvnJa99rsnIrWKZWXD24l/aU21KkxFeGOrn43E7D1QbyN7I8fhyRmWOVPZriM6y7sqKC2m
ZREFaZ+U04M9DuEBBdqwJjFra5ZZ5TuDFIeofsqtPcyP9P/yH2luzRbvHE6SKukhCz07HM+aJj0C
UJg2u1SSNbcPJPkqzTHcNl3H4EvphE+FOoDBT+WNliTNbUcaGEudEx66hoN0RmBddzIoZRrTk8um
VH8ku8S8N5sW2kBs3Y+Emm9ol0bUgZRybh6TLVHGQ3QR2zRuSkXdEWeiPEVyMKx7W5I3rarMvh13
RHL1PIwEMhHqmtIqDKfJPKO4IARENzaQq8s1jxMLcJmwOw3NCjUluasvfdqpD6PQlUsnd2ZUC7l+
J6Ix8UZq2DXpPtizAlTL+JqsGxDWzdrom7FaW9SFbt3W4QrptHieGTWpnkDQdVkl3AZxkYUx4S6F
YFkTU4Q8MWnw6ia1xwABkV2rep1lUtDrYfJIKHG6D7Fmt2mVESGkS+fllIw3M97pNpbyNY/iGhFW
suRYGxRkVneZ6wZE+LSkzND7NekUZA8JuEoHG3WXn+aafdZMQB0COVpFBljLVKuNq1wYZYk/z1EY
WmTzbprK/sI0IBJSo0kpD5xZ7EU4JldZokWlWyUzLsW6LtiWAojlMWKG1l84QZt8z7HNbAyFBjyt
tZI31rxE43QxES9OsGjbaWazq7P6OHXJT8OCNcTyAbDqviaKZhv0rdfbTXpBXHxJuMHwf9k7k+bG
jTQN/5e+w4EtsRz6AoCkSO1rSbogpKoS9sSWWH/9PFDbPa5ytx2+98UTE10iSDCJzO9dXZ76dQk5
Oil08L2iaT5f6A7Kz4xZ8599OFPmnLeulptzXaxhS/UyKdi4G4NxVMbzvNioZU33HSXn9xgt4isn
1vKVLPiah1avPbqlILhhHJKdcofqdnE4sZRLZ0B6+2oNkzlOG45D89loVmN20qx6sqPR1Xv3zC0Q
+/LQcOprbUI3H8jFra+Bb1ACYlGha5vsUB5CtSHy16rK5a3ZetWtk4EjB9nCAzRPJ/UNe4r+Lvs8
/UaH19qEpsYLtqgAToKozXucct703HHi4XvLGHLwlSN2HjXHOpYNpU8rXoAXdkuws7U0zAHQn/+p
jjPzgfMxk2lBTdMpKeb+W1XU6ls/9IAISGqrj8KWoAr9quJXvc+N9yKlqZheELq5+naOX82Cjmqi
yDMMapSk9N800WhVYK6j7+7WQsj7ssWTgGYSPejeTSg82dv+BKIxzCnLIzUHDji1LOv71BkKwRmz
jl8xW/E3fjOXXYQfohDky+osI4yhqojGnne5ywVyqUii0nIZYmYumme27M+zVSjmRl2OBknwKEgT
rBtUfwar5s01cmLgxyi1/UU70F/HEUDBkMYBw5R/kadbtYjTVRxay5ju90Bb2eoouRvi17Eb05SW
qMyfgzgR1Yc5DFx1aC0MRxMZW6//upli1JKBqBTLyEKiV1GmucY61wHzRH0gBDwJLVL4C5zPGyhA
h7i8F+jHMCJkOXAPyoKMAbNA9doYoEDXZitmY68EZpGlU/W9mFBU8BXCt4YTvQ00gmMQyo8EGxQU
NKJiGA8Vztr00h/V+DE6YKPBYIomvaQaI30oltE8yEHKLzSHu7eF67dxSBO1/jClTb9gsrSN+Nqm
HxR93ajzHjmV864zGfPl0SkkafaZyH8M+U42GWvjpUsELsNdHDXFv1+l2X/LmF4yAmQwgC392H/P
8j4vD/7QtRAYPjaYg15k9LiXpBBw3uXrXM8k+N9pynpND1iHnOioWSNqTXc6QBSSmkuCZdtMdPzU
yXLibzX2r7Aatu4RSeRPFZrrvJbXdBHoYbsdIUtXUqBYog18RARs7tqy1k9w0oSCV4N1WyXefIGW
KXta13R6nEwqxz7xzv9pUB+W5vs///H2DacqJzgOQ1/VD3pSfOQgo/+Ghv/grryoBzwtbxL8+F92
zeO3f/4DW+z2V7+pUL1ftvABKhuJkkIC8juDpW//gvrIQxQCawFRs3ErvxosLWqwSffQye7jcAhR
BwT9mwqVF8Rwi6MYKQlZn77xd1Som5z191wgoVoQcZsM1SWU0P1DKDpw6jTUmdEdhYwBjvJcM+70
lGYtb8yafd3mHpq/xtXfe82NH7DbUYVXyfikdRkwT4ebwC2xmNS6Iw/Fp0sbfqcKPK/QHrym6iOX
Q1i2q3Xlh0aaz9eGxI+Vb34lHp7lk222avfZHZekVXzJYJ7OkTTdMdqaJUIj0bsJn8jW4d1Wzv0g
h7/ya/3Ey3EHNgsrHj+CW6DmfibKctxyYz3i15g7Y75xYtrckgV7FfzL9rl4379bIv+BPfgJyP+8
Hhl9lg1TgUjnZ57XpNpnToqiOU4aLp05KSlNweqHf+6vsiZ/4im2K0GGAS3BAAIo/EEOi7OQvG+n
PPKIpUMv51DhL0I7eGjy70eztA9Lmsd3f/vjEf34KapDY4xU4EfqgAdUP1WyL4+Dk5KJpXEA2qJw
XMFuKUCn//7VCGWEbcOk7CBV/fFqie9Nmaxy5mF9EsWl7MBRZqczJuBl/+HPr/WzAmO7n+TCchGs
of6WaPDjxUhGL9Oq0LNjm86lFVop5+MI1z0xIKRLAACn8/XQDcbFhPHlbIXSbnZZT1vNn7+PPy6g
zWMI8UQCK//9megqjR699mDlx5ak6zSa+4W6IpCoB99p2O7//GJ/XENCJ+gP6RXSKJLcfhIjdaiP
LNU5+bEx1vW2xlkaKY1fcJM2RXpcPuvmXEmJ2V9c9z99SFJ2AMIch0QKfXtu/U6vUyQ5px6HjVPS
JNMEI9/mZA0EsMhsyP/etTZ/uU6buoG/macgft8fr2Vn2mSMqZ8dM6NNonZe3CJo9A6d5DJZj39+
P3963n5ei/C9zctOiyQk5I/Xyivl4ORlDdH2OhlRHbvVqcys8a+iN36iwv91HUIFIXo/l6v543Vo
E0C5VM8ZXhw0etE85Xwoe5Em6AhO5DTLUAXPnMXIbeiaPN7pVZJe/vln/WntbO/BQC+2yWeQ1/5B
8TAuRpG1QvEekFREjTG2tAKsWnIZW0t1qhOPM65jLX/hv/28hb+Tt2yXJWKfD07TB3voz1FcY+KM
9Rq72TGlRORLlzvViZPdctXkMj10ViOpj9IoYPwM5XNDDIPLeJwcOX8znLIlSWD0q1MRy/gs0bWK
eu6Y/1AQcPvnd+c/vU+hs7dDsuI3QSf141dUCCueVlfTznCBOu/LMthdOLalz1dUOgRES7BLN1hy
zXVhJ6biUh/p0wwsiYx0KGr73Fd+TIeAZ135mtO7e2dM65wON98dD3/+Xv+4ardAHQrrSYjAV/vz
WwW6UHVPz9ux8mnYDAuOnEUo+17t/vw6P/3q+epoC9g8KSig+O/Pe2OmwRfEWp+hIsV87GfbHCGL
WpyXvS3u//xaPz/OPy/mUoXwaVFE2PjT/V880iJtAmmPWJThE7x4jHTawokZd4t9bG5u33lazo1h
dql6l8mBulD1FzeWvoDtl/jjckXVSgQHLDxfNK6cH5dB2TWayS8Dom2YuuXoliYPU+XPVnNEp7Xe
apajv4vNt42O6XNWScHNM1hsL3AqXZz36E5O/jAsN9TM4VzuaQPrkNqrIQvNolovy3Sr9UR5dbeW
VvwxUsT95C1UjK5lB9blt51z77YgMSQVifOx03ng9tVk3omhcO6dlHptRS7ERSoxPkd6k22h71SD
LkkMplkipbquOkL8ynjR31cm0cue2oA18GcZf4CuiOYkiT9cAzk2MRUkht3vcxeQPLDcLTdToxUU
ZXpr2m+pHxtfcX9bj5NlUTE6x5/oFjbHj3JU9hRVarbSXQ/SfZlY/LJtwaPF6MbsndbxhPLaRHwk
hO6boaRyXsPVoXsJ+Zh+Mux17AmHydY5DEkXoMBzB3Mn89Z98doJNhKPJeuNX38CM1X7XL5pOu3W
M3uenXo/uC8rbaDRTL7Upbv9bS8omEoWYnJ3bTbhUHW3pl4CeJZL9pnyqW2X6frz9lLjqnamTPXb
xqKg7YSEtEyPWBId62RCOV0WiV9ROUNYBgze59NqMJbzTq1bdwUw0KusC1Zkrc/IVEuCr+nxaLh3
i/AybL26nj7Yc2Z/GejRJncYtciNVdDbTfIUrzOlGZOzapKob116cWFxJTUt3ZIcfEylkLP4Vu7z
xLIePTl2pNsTPHeqEP2/l/Re742utt9y0WplwI8GYCYG4r0VkzarEDPAfEPK6XydLfaYUvxtZK8l
PQTHeTXADxfdhvDf1mE11Vjqh3yiQC8FsYvW2eAAY1T1updjyVpyK7VeJhPcQBAzei24uymYroSm
6+Facc4Z0i0qIecD9AHhG3hPexbYTsdQ9pbS/HVWzx6rV2ze6i5OZ6p9UiYGR9Tag5MW3LDP9ttE
K6mi84i/WjWkFXScXkNctnuVu8ZZMq31jnp5Aa9Zd3hV0+yoe508hwW2w6wqobbNXr80LEqjh1Z3
aBsT8UOiXHQpQ/HWOrK4XLgalJBwr6vVPRTUgYctjPtBz3LrxQOPDtDnHvR6UQEmBCvStXmlZx1T
kAFJt/fnGjdgJ8si5K6aT342XmeJXE654e+perT2xIbVJ3KvER5o9GcW1eQHbcXHKguEeGlRYObD
pBaYvQ2tJewXyGvrMqmy625WG24IN44lBxaAmKe9aLNHJ6bth2Jk85xgsFAHyQobJacDzkQ9LFa0
oOmqO5HfIKrI/PSuT5d3vzHfmoGy+VyrUFU6ttxwM/Oo6d4zCBEE+2g1ZbjMHrva0JivlWWfVqx/
wWhmV6lDLWFhOw/jGJ/X0k2eFe71XQo0d4KV5QFsb2ekylyunMyyLtXaw8zgBT9pI5wvCsILejkX
D7lKlbu9D4LSmkn/vdUh4Ck3z4cAwCeGs0+s/GTUNjXWsZa4F4MoeUN1aWPzwbu3PorVtvbzVJLQ
rkbTPydDpL3moGSn0URYRFS4+MvJGEgeB1Of7pca5XVQ9w3MfzOuyyWRq9Zu65La24WiwaTKuuNc
OvMxJRCbi3KKphlUv/PENN2507LsrHUYdtv+I6i2b0ZsKE1b3fTKXUOXX1p5tDUS9lEy1HHYLZxF
kM6zF0qnDxEQZjyK5BQkNhXCgZv47lmTM/oMrD/KJha5Bym1DwO8XhN2JNBd97p6cksMkcaUjVc2
NSt5mJTUKUeKIIJ8A/yrcw2eZy/zQtzoKEf3jjskX1SeTOfWMKMxj6dTPg066Sve5L9a5DjEgQAn
QzLLc/Io/S49WS3n9sDECXS20k7aBPRlqjxyS+0WwNndVUv3LGtPQEqo8WWwpfehCOUF7pYGkT6V
cL/QOu2vBx3pEpklE0BlPXAek3N71qyrf4VkwLntyn4J6Utu0La07hkTtE9ajAFO1hhD970hyHTX
TPlCjIp16VLlDnLfTSXJK8YF4jrJEUa6iJBL/7aMW4iJ2Iothv88tYEpoNO1TAN9UKV/4kv172cx
IH1LYwq7pTbaX+dV729dpYEatLKPvLo1I89hCTi5bAKqbsVhcrVy73hq3NGGaj8WS1/fYI63gio2
8mOct+aWhJFFFn2n7Rgbh1EIFrYvLx3ggzCufPMmQR96JlCwXPhJ0gcd5dP3sWgNOIupPpQA6fsS
OvFtUHwkHjRtOPZTZoXk3ndZQFWwd0hHaZbQCgb5esShPkl9tq4G3auv9TXm2O9btRM0BAfI3VLg
J0VVOJaHspDuC3oBQJy6Tc5nTXh1FMd2eVw0f/muGMcvlDUNt9DdsxeQgDH2oVZI9nSgcUQG9Siu
mNibA6SaywBg1KfSWIgTGBVN6HlV3jSOUNdeP89nVguxGma+d1bNa3ecPKmR8RWjxAGev8wH6R3s
ZKzeC9m6zq5o/PaLnQhkiU5efPiiysB+3aY+EpgMlpSX3ZOLxqLipXcdZpoy9AW0b9jH6/imN3aO
Ek3rKWdrCPxjc9UVTKEEn8/X4Rx5QhbqdU5q0pDtisr8Oml+E2VYQCgJ961+JykuvXT9oX53SfIn
vAPTh+ezB7aUJx/QBMQRTKC6MfSxf8+poD/lZAdUJQ+BrsDpjbSvLcSj0gea37/i3/LsAMh+Tj9S
VNKhyvoSiN5WkjFJaR+tk9LzLRrzKpvE8KhRbP5ud5n3kgx+J0nd97USqdfqCba9pSpdophkRTSw
Yy8nGld9NIXOSNSSkV3pRdVGmkf0aZC34NAZvHjIKSq5WszFJQq6BdUw2/go6nK2eFdqPrNlrl/a
U1ZGJQVvKBDNZanCchjQMvNwSslfyNv5zIgndTK6qhkiRckIj7NlTe49KzepAhfmcBT+zDZigA6x
Lkufp0+/ag8ZrhEq0Gu+NzaFg6VvPRRrRvs4sxETRlpGUqu4C52XvVIkzVIGUdIvU7cxJfaRbj6j
jiF+WnDuv2lmo32YzjBdxN6SPAi55qFR87KzPfuPhqTS3RxE9xo3dsZxUvfDts8eORiTuh07Op7j
9s6xnpKEBuFl5fGKUZFFVT3pAg+l7mmYWMnOgHhbQ9319vYKzdtJRXZToVdIOlPgTmQ5cN9IvDxm
bNgezN+w4u+owVKEeMzJlD+pmq0yOYPxMfeDM33HSuofmOXtsO1Mf18Q6hkWlXMy+0qEBgVqdPAO
tDL7GAU8U4vcmOWs57Nxvgh449V4WxteOK0H70DPRBEgvCkPRObM961jpiEEVXKZy/FDayCw27WS
gTOO5ikD2MVOms6nrCP33teBB8x5cyk33XCAUtbfC2X4ATM+uw4HoZM91PauR9KBClb1F7qa84vC
mA+Fk3Ca58AVknTvRIrYswlHDXF4s3MmOrJe9Gr0GE2Is8KFwAZRxzez0euBKnN63lX/XXVavWu2
MGvDyWr08P5rt0ABdxSonKsG7GClFxT51O0AGZo59r4mFYxzCl3FVX+qtPZlqtbrgUAdVTuPhJpd
8sgFMCozde5060feJk84Ju9ceKqG03Qo8/LN17PpsBaAlK7y35Er9OHaJUPka4Z4rMus2+m1+T77
BgcrggIjdFXH0ulURL8frdUNomKXGvHE+VqNPm7LClQ7EBoTQTINw5fVWr/OY3Z0cvRkLbEwU7j4
S/JFpzuOXonOK042Co9goVI9qzPrYKy7saVyfZz7s0GlF6J91L1xeGg9FPppn+GKStIzF0UwcUjj
8KyZeHLnaVRnIzPMxTB02lk359vPfNFPwsrcZ8JZ5CGrWjjDPiVWKWsd4NEp38YJ1yf2qp4MjtDZ
lhQGIbdeKOQD3T6t5jsipvxvpGEs2klrSgCdoPB7Tz+YI3Kuc+VVW2dSm47zTUnaFq9ntkX+tgA6
k9aDVkkdEzJe/b07FU0XgGralMjreWnsjT6BZS84D525FjXXV2pQbhb1KH5aCsIBTdHyMnIWPrlP
SH5fvATZYh87/AC5KhQDwaMMIjipIGJNr2YsSlj2FEjzeAFn2jiNpR7il8/SzVhrmTG2Aq48W8nT
Yo978tp4udRswZScufR5Lq2jX+WayMad2oJcaN/msUTpuxVKY5tOMAmP3/OV0L7cWYwL3SjWPaI4
srUKMnSSSgPkTgjHujN6oVDqdUwiyTrq73U9OeJSpeM28vqqXsJUNP0XKm85OpR4IQ6NQUwUZ3te
WnOktktrBvRILAkBkQaWc5ze6tUp0ftn3eYfsdPmRiADLoxRHmVD6P/Kln80C/oUs96KT1YqAAV6
hnxvcMEINqbm83pjY2u7pXa6Y+yQHMecMB5I7qieP/+J71Xmne4w9n+G+LlCrGcmaVZvfaWYwQg0
AiXwrOl6Wjn2aAybcD2rdO79gpuJR10Eeqra/SdQ3JQzNMpM6vWAYTwqq6zBVZ+h4td83mKVkvFD
xJk8OJXov9SZ4gPAH1ckEM7rbQ/wcoMs23iGHOVblwWpizG9IsdOSLRM8yaZ1FJSkYqB0MUGjwIi
Jj4XJG780AjGvnZMG1KDlhwDypbyHQxDiaIVAexUoMEGFQG85GEwoHCI9c6PqOcUCJBiGG/WP/Fa
F36dNHRYaRlUbw6i6K3nfof5gUwKn0gy9g6FYyFZ670qyEC4KMntuxLGhBs6X2HIVgF4FdP+9rnu
NGK79rSKaRz/t4jLjijkVPXobcd5CyFCNxh/aBJ0jRRSe73Fxc09KQdYNoP/l+9qvqpd4qAcQMrQ
NtCcmtKQh3qD4vqBTDB3iafrz5ztus7WvWOzApSt89r+uL1gmTv3iUl88meoTEOiU6Tchlxy6epo
vvmTQiImceXoRU2tuFuGM7NgiSpYLkdeaLesnS+idtKIZTaEnaMyK/Bl9Kz7VON4TRwTgVifwJOh
mfHHipvlfMwxElgrL5rPWv0GlCitiO18fFTmbFz4xhSfRtSGb3FK1OYSp/x0tJSfsG0NcJOTik9x
Y9Rvhduro9/OGhkD/VjqNMyWsXHHcMAnlDjVB3QNScEJeCuL9WVmXjC3dF8IfeUfVHpZnIaa2zT2
hCNiX8FEsv1gzb5Iv1Vr1by1Xsal56EfTyWi9COZ8SxIfB/927q5yJD53qqWv/PxkZzz8H0fRD8S
qZgxeqjmK4JSPyQTxjv0YxefdNqeDkrF/NhnfoHxsPggFtI/qG5Uu6R2lksLCPyyqciK6yaxCLq4
VuO8TEzjWlp4SARZ1vhlmHxEJHkcHvBAAX5Ai3qR2FbB1ADNiWYzBGHTwzrgKWbCifLBk4MW/D3B
X/YGFanVJJk1PhaATsRRzXS6H0jpePFt7lTiJNrDykDw4cYNH9hX2xrsdIzE5ELEpywxkUZ4ZNCe
ae6W6em5jH2ek47fPYc5OWTAmJ/7OptfSTvYQsI4kHdAqdSMpBwr2BlJkbww+lFeIQcaHjJ98r41
I87PrJ79E9bIciHqi53JzqggWYS7JIEvWQEj2o6X3NniBPvO6uLIJU9ijMom+y078n9Ch78QOhAx
shnm/7vQ4ea7lBi1xjeZ/aB1+PUPf9U6uPYv5L94GMO3HgmQbOP/E7f0XxDEQefxEyQ4i4iff2sd
bMKkHYQOOlJPoptYvf/WOlj+Ly7co0OaE1mqn+7S37K0fyXaieH+r5FNUE4/Qe0eZj0CAGju2CIq
/1DSUlZWz29cX84E4qQlGgyUD5EoJ+vKjOfa3/lmTt5fBXhT7SeFVBL0rOMZtJ0u9mvbTXlIFisy
MSJoMW6mMFFa0NM4HHU+tJGKOfQ6y3m1GHpkZ8OM1hBEndO71oOQGYtNd2/Jb0Gzek5c7ro0YClp
jBegy9OVlFizfur6pTuxY6VXMN465Tvr+hibmkXQI3qoXefrTc7xoGrvE4BXynNaHzGfMesu25Tl
gGwYNd642rE4g+kNzjFcwDimUnlGAkv2XTNIH5kgVi5n/uZZLKBknHZ9+yKtyjgPDLfXAWKJICsD
Sg/NXa1N4sb3kvJ8tPz8OqtTdYkaWzsYcb6i1gMUCOg9nKkNiQtw/SQfQ8FNCed5GgKt4yhXVhWC
M59EPYhcAcbccZsNzUUhSOi1fpJOMuwkcvEz02yTHQHePn1etnECCapuFAzIXjlrdauvZX2TU951
nWKJMhGKF/JEXkgT5h5QcDGl7p78FQb6zqsupYt6ZLe4zpSSetQwDEqhf6HySl0wxTwTkqvuKf0E
XfA6ALrIJFehCarBK7C8DdbTXBZYCgfLO6DVzudw5PF4addFFi2WjvZt20cEoti7zapIoSBuihM2
Ev2j5wi3syuDcfGGjFIZ9RNmUTvRb+xhyOqQvce6MrR+eDGWJnlEqjdfj30uQp8YNg11eCgqEgjd
VFUHygrKk1928YUPf3krdGVfFrb5JZtsJypqvWCSHDYjXRLfY39ucXIIqmn0ChDDUGFR5PldDEh9
DUjrRvG8hcGg4Styy9tV9jSF6aCD7Kx1tZ0Q6vgs92PBUFqBrEzTV4PA0n1tUxsXkMlt3LHICVic
5/bYr0aFFNO3dvBroLi4siNHitua1RYarn9O/H8aVB5GNC3tn9cqQ744u9o+JUEKpMLjXfapCJMB
r7MxGNmpHFPt2cb5ciSBtb0TZdNcLoB1J9frW2Iu0mWHQmcMaf9Lr6yxZd2wbKdgdnDBITVGACnT
LMqJEyB1zSGnHDpzvlsmhaUgyew6OTh2tSTGoxeXc4a9x5iAz4Wx2s4Q5VOapN7d5LAxNiD/vjfc
m2YhpnvROyQZBKLFbvqErj/Jd7rIM2ZK3b1VHh7+L7O9QqcPlIFbe+nXbNiYXBeuP2ZXvreYX3xr
k2aUOUxVSNo2ibK2UWuCSGdL5seJkIyGdM0VaAopONDuoatpgrsf6Vme7lWRDaA7SaLl1lVh6WP+
UiDtX2WEGU4SVJCK3gwZkzHYjb0582QbsiR5qYwsKcOcswnfj1ZXLM+pXvTdvKwG4zrjDB/fo644
icpcgpi2laWK5GxRnv3CMWlSX93CNwrnhXvkD2PAcbQ+ZUpaAig6LpTF/3Hi4pjrtdBkkOqDih9k
MTiM5S3RdWioOtyaSJ7mfxHF/9up/2KnNkx9k8L8952aiM8u+XGT/vVvfhMk6r+wb5Bw6ZLJS16D
Bd/8Wyym+MVB2GQSC8DusIXf/3uT3lLrfhUgWvovZDDZ7OKkphFSZP4d/SG6xZ/2ZNQP7P40SeBq
tzlPbJKA3wl9fLOWXlx75ZnlJS9Tkc5wfkijyS15pmbkvhu1M4nl4NmrjGdcFsZ+cJd9j1tVbbZV
jEbm0Zqq5dhvplbJ4HXk5FseukVvInczv0KKdx9LTDBjvVlj680kq212WVJu9Dvt00K7mWmtEsSx
8bJsH2ty3g0EcOeb+XZas2g7U5/LCfQGG+PmYmvbXa+ZZrRsBl4dc3w7VtdLT21Ts5l8c9y+3Wb7
FdCIUe1Obmgs0/BgZuA2yWYUhpCFtcI7PG0m4l4lX3g2kYW9GYzdzWqsNtNxvtmP9c2IbDg9/s/N
nIy7aGfjVh5wLQ+bfRncAt81juaaBxB82zhF3WZ3zjbjc7FZoK3NDN2ULa6FzSDdbVbpaTNNTzbG
zRIftdoM1fZmrc42kzU+izcTU8vmHD4hXq/2VYZ3Ot/M2QzsyY5vNWC3lXcVDm6Fkxvj53W8WbsH
DTS4sbAJz25t3EEQls8ASs0XZEj7yp/Id1bVXYHa7CIrvW4IckJ2oEqH8rJrrGTamd6I8Fm2xfOA
ie2W7CD7aPWaComU32jTZOzuW0uj0xBV67ldLCtxGpXoKFR3WoTQTXbV1eX0HPsouDmh+U9zZRWw
dfWAl7TGiJtC8e/6qcB2RYTRrTuBBsjSwttQmqM4U5bXvLhZjmg+d8GJIN3EuSiBLXQi369s+WlC
MEo8+4yD3QX+VWblzDK4eegvAD0HLI292chT18ccqdZal6dWWzHOtJ502yADStcCgz33SsdsfL4F
H+/Nyc1fXRPLQzTHidwRYxE/5SauAvSa1W6usvreKGrjymIgP7c3UToOnPy1abYQbd9wt8YDaNp9
ldOmofA+3yyC/WfgkS5BKO1516NmPqwTMeWWmgj8Aepa0Nl69lurW8SL47x97wbXOmqWNWwIveKu
djX/ZoP4uIFaiFc+Q9lBatID9lVyBxUv6ZrDJgyRyXJjJixNMcRUKTEX8+HbJVnuKDnhPVaoF+6I
tMX0UgunoNGE76HxSl7QINO03ZVdBgs1VsRkq6p5Sfn9HTKHrA9SGRk64xk15XYsolQLNP9qafEu
Zu06HozBar6LGRImHurm+vOd5QSGevuRkwUB2MTV3yZrimtRdMIJQaq9W3ve3Lqaqj7KzTsihRwe
+tyeQqZyyI1s++Cf3jnOVerRnSv+ISdk8yhGHiIRyaEL9FlPguFk56+fKy1H7baCU/sjaOEC2pjN
k7/zbL++nijggEFPcmzXeD6foMnML5PcohVUZbu3nUjsI9jlfGdgM4m6DqOUmQyuTccSX+oAVXrS
qi2myYwnaL+pUt+Um2ZXUq+dazToy3nLJHEX6zmnmFardikrsgjADeJXIvXbYBJVCkgSz7zQ6HFF
l6byfZmk2n29EsS4Ohhx2gSDWF0qf/f5bVVTVd9nydJ7YY8kTkGJjtTm5dy5xbXFhdFu8gIK0NIR
DSovP0ygJKTKs+phxgJiKV68zl5Cs62zsM/Xq16mV2O73HAefRhb7EOjqF9lhsm24tjge5emGrAa
Jjcpp/ugVOlZlXcfYvLPYSoxdDN9IQ+/m3sLQ1N6YC54SqgOiYQ+excOmQP42cWu6DUQh6UOPVPW
d4p9DCWERdSrkRnOHYaMx97IjStn5BkO3ZJEjtswkrgEMmbVcpXNfjTNedTH9cmSbnxjKA3p+mzm
e69OCJCgxT09OHWRBx642m5pCnyeRN2cjWPZhMor2hR01Pgm6Q9G3PUd6LU+b9OsOYdkhEM0K+No
meJrZ6gz6YlbhMclhR6DhVUmiV9gGp57zfu6DKTfgrRW+3KEeq4WSTZpZS0RXj6cbeaG6jaOU98P
AJnhmObrt2oUOEiIBNmikPaNmu8lNMXJdwu8iSoNQXT5gjPH2M/tEAf5tBTETBuPzoKPCB/NsZiX
Cr2LaZ1NPIQj3Rua3UxNQaD7w4lUkGav1fVLqw+EmMhav1gK3aVCRG2BCo4eCYAs3ajaUKtaTsTL
h7U01BN47vfMxJZrT63+6uIjjoyieFBkLL4ti2bt+K3T12y1XggvSiYC3vuT7cd2G4zryvPAGsuz
JF8tRgckhOGK4dWP79uq/5YuChpbessV+S4TudIJ6RChVKa+BHLthh16FHlRG84VHQLFLcsKToc0
+BtrXezdZA6yxn6j5WeFLJrI7rWRckKz+d4Ls9itlYnfoabmqGnehrI2I5og/Sg3xmcdOpkhi92e
vgZBNuXwlbToF1jgg7608eNkNBBpVjEGAss1HdOE3XS2eIwXSQEJP0PMXjJ5puWph+i0IoVV4GLy
8OhxSPC+YdYY71xsXygH2u0M4fpb0IqznABDJyYak8IdwrXyx9wdkPb2NpVmsZvDo3VMjF3lAkv3
AH2jhkvSsad90fO3SWWB4IJRu3Fe39JLTvJZ2nKysrawqqbzrpqxmV6lvpSvk2lYV46CwRScsILO
ydao5FfEk1xlGNohzdswJgLED5w5Ty5G0huMU2/Gxkzv1epcMchvtGUL8Yud+kk5s3btGJ0XMi3O
LV9ijc6hS6iHLPLhwhWdzYqRcRLULYR3YK8T2+A81FeQuC5SP+qRY0qSd3Hfxk8+8ZFAuGuW75AF
SYlmUkIjoSo+clIoDoZet7tsLmOy+gWsZdrNH//H3pktt41k6/qJ4MCQQCJvOYmiKEqkZVnyDUKD
jXkeE09/Pqhc55TdvatO7+uOjnC5qySRAnNY61//QFCTfWflYfdlbOJxX0Wy/urVHU4xnIUblGrI
7SS5GIaoYAHI+TrNqcIQthsHEzyd+Be73pdY562rpkuwn9ABVhyWz9vKcGYS2atsCVVpG0B4yBPm
bRNA5sqcsrkir2FY92MarKkZbieMgoRhXBE9hjTPn5+TpimrDTNaPHXGmnQzK7VWcdRmO8gr3RqG
qriaS+YccaSX5pBroCfR0c3a4X5GeLNKh7Ll5hr8Oz1iQFQn7YiFSmo8O506WUXVfh8lMdK1p7ud
qrxw12fBgkTVIWPION70zcwWx+d3sVW4cIOWd5AkcTFQvUbAMbqPTjVdTQRMb1pn/qwJQz5NsU2O
qO8nV5g2Xnmo3taZ1WzLoQy/Q6O/cjquvKEus+1AQPl2Iir9wDS7XfdJG1yPdXAk5/4Cp9JlpO0n
13r2ppsgwVATtwUjSq0tSvOLSjldrRvZGx6juaQiUGShlYxJeCaZuN6whdsxxGVkFAOYsUH6DzP8
2kSAp8wQsoIcMz1Bx8L24QgVAdJHEuapC9ctGTaTX9koj/t0SjIQkL4vN7kXY8gGrTbSb1HqQ6Ja
eU5Q2ntuw6/I+86GqYYdKP6iQu3Hz4Gc562l5/YUJm65SwZX3KJ1fKpnUl3nyrvEQALrZO66CxFy
9iZTbnJXy8p9bZfRSmIX86vVWt3tmIOPxNbwvQk1/iCuPSDDGpwFbRcHMdH9oCZs79Ge2kc0oPVl
GSBs7QD+oDbkN+Q4ARzAPnkZu1Bj0NAIh/ueSZsRe6swYYCX1m2xHoZ4WgdIHrkqqwyLacF0y1cP
yuimhTp5MzsU2oyK3qU9DitBPtfJs9J1Voq3iJwabAJidWA2CcwFqknRH6LqfDXRL7/L1E2O41i0
1PGt2DtejN9Qoj6b+Hybq5paxsC+p0uvGTb47ZIZqY8CQ6AzU4f5a8ZA8baN8jca0DDfMk6GQTZ2
i2y0CMpNXERvdZ5z6xt1/i4HsK7VGHTdrofbsWsss3mmfPG2NmYIly5Q85oa6OLEiXtHMBsEKsvO
nIMpVL2Reman9cX4CF+kv6krpzjO2eBD09RddrdQjRjF+E70WtStGa6CJJ52uRVxFZiqwQSD1rCk
DsiU/+6HJgfHELrWBfsD/2vXyOp5dvLidY5KE/FK4AiDI19C0urNsXiATV9uwVT8m2BxHWo5GMGK
ZqKGIExWizcRs7v0FIf9+GwtzkXeh4mRC7yFz0Uyloy9S5YQYTV3yYfhUbF4H6EjXnyQyCr5sEWi
eu5wSZr+8ExyFv8khKvDj2jxVJKLu1KDl8l+wnApXZyX2sWDCaH/MW36nD4LRjT88uE+jLrq4izu
Teni4zQvjk7u4u0EkAXctvg98ca+0Pgxm1FRuTMSXKHIcsUg6gPK+C/q80+oDzsXLOZ/Rn2uiast
cBT7RYf6xzf9CfvIT9SQNiQqpIBALgu28xP2UdYnd3H0XcydFdbXy9jmpw6V2QzAjIKXgYSHnyeQ
+PwJA3mflId8AkvCJQDU9P4jHIgcgt9wIOSvDBVQtoFMuQ7Ktl9xoNiLBbyQNjpMNa0spUjprlwq
ypuqlka70pMl8G7jJKnSGsucxaySq3TwXQqYliW/byzm/mu/zLzDPEsRbIkYn0dirs0JxpDIxZWV
QGQ5pyppoF4I7KOwUYE5oZHbsEntdjjSVfn1Kgvc3l71zP9BQvDrPKrEk8SBjw3R2dbciVWRMC1C
4Oc022GJ31gDrDLsbwOoPMI3SBhMtHz76Io6HwZeOJsO+GiVde1a+67tbqxwFPZR2V20aYH9b5El
yFU+9JcWi6udbHHlXTGQM50NIqv4c4V48zxFZndqmMRelha/2MqpNHAm8afQXTHaCNGDJNUlYyqM
B8xYb3Hb0bDZPXWwqya+sSL/ihu7wZ+ojMudW9AI223EEKYb7dTaTC5mG6KT9tdMcf/FTpN9tmwM
FVUkvoU449y5pVYbzhbnvrcTJrMlE63Isu8jbyZLrPDQKWlumqkysnsH+uvJKcaLa47t2s3gOqyq
SUZvGMVUV0JiG8gxmt5YeY4zjDfVl6EhDQ8KRBze4t4gTmO0RHR1/dwfzXFb22V5Cqom/5EMntoN
5AzsWhdD9LCR7YUJ45sbcEVYAX4pnhHV8If4A7eMrwqYbdXIvFiTeH0YRpj1Eiuzz0nTOhdnUtON
U8nxHhs1fLLS6DUhh+TFLb1xM4fTTWa6euMuKlZy7ARFcGWch3LKP2dNmq+LNGtPEGQisuGwOAlU
CjU56U7GlPZrCF3tF47WgOrcnk4aM7tNBRlya7m8UwNPmo05BOHD7EtMGDK/xtYiKUrFj00SmpSq
sm6ciDmHJmss4+vvwl5kZ5LzoDwBIkJlw64PfYoYEPEFScChPc8nYTjdOqkG8kJxxrmaocVeTJsV
Lb2+O9qpEDcahlTVOGJnsexvy8mZn4eGZmNrdAvJj5HBBnu2rKZ/GcSmTtPxqifLe2fU/Y3HaPCA
lOZ2GBCTrCgC8ANjALb2oXbsnSIbiBdjDUJKxcGtD0DuIPk8GrChaQouPiDTLpA3YmAkSN1O69En
95HT3BngOhZJlRuViYtVm9m28Ku3toI/nCflo15MxKk+vuWyyXb4LsC7zGP7xhXwuumzbzL9DjuW
mBMLb/K5N7+KXtF9axXsq3EwbkdfqS0ihHAZET1zGLZ3dpVPO6NtSvKXQvdag2Y8CpyusHCU7SYP
cFU3qIi9xDhIQjiQvdjPuCXV217mzRU5ijb+Koe5i49dDg+o7kBjAaaKoGVc6ymmn+S35VOSb8ex
infpyBhRpEl7QZmYnSvfDa+xFEefMKfONWEO0zmfsvmq6FKMPauqgZk4ebeiGXCaccbrRjPa2kDl
Hs+j6B7pro29UWv3NAorKthgZStGk4afhD+1qa3GTuDSjE5+xOvilENWIabOZVI5q4eEvnxHpk+K
E1oc3GvHj+8oLl8KUYlrt6Z5n2PrBZ6RSxhPY3bf2oZfGalStWmqzL4JsyLf4WfOkjaZMg05Kp9M
R9m95tgleZzzjgQvPHdkob/NvUJYFXA+U2B3x1hP+pvSE0qBPDbrz3UDSmGSDxv6RX5XgsbhBqqy
vroP3QCgpBojbNEZ6jMkcwfIJXNSXlfpwFQyLjoSUKpCXdDu/GDINq5DGEW7MfIzvLR8i54H30V/
VXlFjpRCxIzDISr2LuKQKvaMnTXjTujbXb7TEXxzDndMV6f+EUIKSrW9JjTwkBdm1HO3GPVbamAo
Ba81weJ2ikbbu0OIhy9cgvJon/Z+Mh8n0XjniQv7M3QVtgjEMF9dN6DgT60VN4dokTJB6XHc147V
H68t0iwiBuKBFLjmVfJSY5pqbwIK2kOJXPJQ68DYdSopwn1Qd9cab927KOuzz/jbOXLFkEReRWnA
wlXzGD1Xvmi3gy3yPRPA6MUndUkxiqV0ZPjQiWPoNBYGLaLCM3IeSeoZKp/94QzDsGKiQDHO0f6j
QJVHVpewx9tuaNt70idrcyNxT2ngiUI6XGG5xggQh/r+q4nx0UvdmPEzdzJ4M9Ykt/SJ+V0wuOqH
OUXoJ6IscC4G3i5fjTSbT7kpryWS2+957njvbqFcUvgip+7hHQz0FPi4QkQfrnNO23VL/aA3OmOw
v0IjGDerJIn8x37Q7jHz2uzdSMyETqe3sUP2qng8B7XwHrlH1LaaZtpdrW0DwqusGE+n5KteN/E0
vaVxrASHUQigkBbD4kdPtZ/ryLiPE6+Ft+TkzTNWoenJyUhhZRV3Qq5tlc8Mmur0XZBCeaFm/5y1
2Wiv47kIrlMrzcG3IjYrHLr6bq4d/GnasfU1jBL0xFuNt8ctY+7x2R31+D3wo/obmvFhh+hXYY8N
1ZtcnRreLYG1wz3uwnC6nLYx3oSp2zuNLxX5ADjP7RmHVc1eGmP1TYUTIaV6DnrU+p3DvCZOajwf
yAH9Cq9NiJVfOt0lEQxbsOhyasCdKrtmz+Fkg64JZZ0WU73inast0kzzOVBdILZFbKbTxhoM96rP
RHwJVEUgMWbe66LvCyB+aL1XHM+JzzB9yNeL8PDI2L0+WFHnbbxKmGjRehigNgtOZtW8hGmgmTTB
j7CC7LZYGCuxstrqbPVtt2ldVx0zY6ANkXRIm0km1XUr0cOt8qxonqFrd2SOh31rrfupLZ9SzbRl
2+GIhGYzqefv+DU7t4E5VhvH9l5FGKkvMirylzJsy50TgaZuOOKDfKWHlN4cOjUnojtp8zqWprxV
s5DfBrfJgIgQfQHEu4smwNHOqxyb6KYLLOdRgW7EKx/2hljVDfAl/OJyjzSav6Zzn/p7nMT0xU+D
elhPxM2+DGrAK61wq28It7qzi4C7WCeTbT73MwXkNjTHnrWE1HTFnMh6V7VdJ4usLDQONHzBE11e
8QX4zmt3DnmqN33b66shMQyM45q2Jr/EYRofpvfm3MdPdSFPoR6YeyIxwjUOIRJxR4Xu1Fl0yjwx
XAg36E7hXbvM6e5w3DJWvhXKq5q2HWZEM4hXspuQFghCOh+R/0oSRvKRBtAyHAtWaBub2MmF4ant
EO6NWKNf2wmM4lm43WaunAyOodkfLSPaen2Tf48Su8dJvPck1tzQhVcD84BN6nXNl9CVwatHwOZu
KE0se/k05wVnE/1tZE/pdUiZBTAcuHTUcRPilhsiXHuvwGKKVbP8URlRxtHijLcl9uJfs2DKHmLX
jBBdurDiraA/NtWk4DgRWHaTNrmCz0mNmI/hwZ8hae2KpiYDNlY1nF47TJ9aJuDNKgpGgqKj2AVo
rirb29bBPN+khlUdRk9ABDf77GiLOH4L5rhjVNp1+7yqh10Iu+O6zkKorun8tSIAvF9bttW8hE4t
7526Nr5b8O6v/9slF13c6X/ukiEj/F2XXLz/i1mTgKf4/8yaxCeJBYEjiecA+pZwEf6kRvifQMCo
wKAPfjS7/Kc/e2TrkyQbiXjLxULpjwiMP3tk+Qn7QWz0qYn/aK3/E66EWLrtX6wCYEFavIuFQGmT
wPO7VUBPtxbP0WQsZpDTBtfa7MVNsCBe9SQtIQRm0oGUpNUYt/fk+q7TEJslD7u729kLxLS2SCLc
4q83vMveyu9mRoHflJngNRmqFNtGvivfTGXAGi7m4lvuBg7GZZZ9B1juwWqgQ7tF001kfZrk4HOt
yjwGtP5nibHZpZn64c4cXvKyYc/QWD52zFqeIcwNxnoeMgK1U7OaXtqsyyfS9Qw9U12HcA4mVVBH
OB25b9vKq9PXiF1M/nCTY6+ncb4FCdQxk6l64gTIVI/ofgL9xjRtFhu3QUK3RcsqaSmhKCJu8xPn
qlaLUzBRmdHRYY7vb7mwYqgCReY569RIy7eqrarnsjPnU99qc907WXsTqnZ88/OheEY+hQyaYkbf
oJOrz7pKwhc7sumME3vRJ/UMl/NqTQABwojYH08zZpv3rqNLuBH+VGMrl4+SLNI4PflOPp0Jv5t3
le426JKupRyxSiUXcj0UPea0Ql+N6FDumagi+02c/G1q0ek5U+7fe65VXeM82X12NNOJuIVOKkbt
7IO5shB3Irw8uF0oN4lGwoi4PA6uZ9ILD8OcRYvk3VVYnbq1PPpmbhfrxtDZo4NW7zO5h1RSvYWZ
OJkH1lNM4NETWonpuhohEy7qwuM4A5B3BY19ycRsPU7BfJxDq/+apbqq14tZ/nEMmvoGdcTwQzVq
hlWvO4T1bSaiu0EU2baqVZFsilHVxcqy5HBLO9tYK4Vf4kv9gSDjLepehXHOwNNG5PUtIck6W8wB
a8TttRPeFz508D3OGvEF7yHnq42W/axml1fDXqP5bIHj7/o6EjeWndAkRH0Z7WmFgX01oxW7G+r9
qK3hgtEYARZ4oj4bRdgcHDNX38dmlM3OwwSHMsRBsLuF4qMuAD/zuIadUxpPuCN495GI6ZjIRoTu
pto5fRNV6ShAC2aFoTnnG+V21rrOScLmc0wZArbRvZyS9ra1dHSQDGzV1irH+hgFhdgYng7zDcuV
PDEHkiZu4AgyjJr/bpWhuK0HBHcL27c6JYUETqCuZpc/TYWVCIxJQ5xleDwTbiqMeIfY5B9lYYUd
3j5q0Il3aUs1mdmxAAUrIBvDo5kZYxDdFgxYzUKOHBx9iIgf2tejd2/5CSWrQIPuODRn2Ioifc7Y
PdsW05DnIFAa4UtA9SR7odp1WtklRhut+7nvXaB6HcM57QQy1oii8SRor4+dy6hcYA67avGQgZFK
yoUKhnTrO3hMN+yXS9BCRV7FzM6/TB/tKkCFmdzLmCm32oiKZv6zmPEVo8WVkExPtlUb+7FvHgUl
9NlI/SUgY+mQHVrlISy823LpnvOlj86Wjrrqc30GpbCv+6XfRoAeXvu6zc4jkoJL9rMvh/rlqGwr
Kz5Ih/YdA9x4ZUHFzhP2x9Lhm7T6Q3LAkpOf5Bg1EnLQAAUs4C34gAtQkCSAWJiYryC1t/yYBU1Y
cIVIOII4FLAGa0EdYNC3dzFAhFoQCVhgaovBrHGbzBZi/+W01kAYxYJlBAuqker3ph1usEDI1kFn
omOzAUAslZo73C++4IpCww1M4ksNXgJwwuCUoKXYvpgLpoJf9iNt3503Jsl9B+zC1G1a2fpGLnhM
bpZwTZ18lU+yW48LcINn9oBCZ0Fz+qny9zJiAqQXsKf/A/cBAapjqz00TnvTLeCQJgTyyl4AI6vV
aY2jqaRdVGl0aEIp8AAcq/k5mtr2Vk2j2HlMs2yW0Y23wFJmiOuI+QFVkWpwZbiFcSWodNedLueT
/kC32tIaVv4CedVaq4szN2m0CeMuO6cLOOap5l2W0MnTOLRu5lzVkKlHP1+jjSEgbiggxax8lt+D
ZE6ywaCV6NMFjpsXYA4FjD6RQEFUy2A1X2ZY/WvDFaB7Kj67jVGzJYD5GlAvkBSgvybP8s9DFgRn
dwEGxQIRuqWpNw4fk6L32KQLkJhNwUu0QIv2AjLaC9wYL8Cjt0CQeJDm687xDu0CT049SycxzK/u
Al0Sd0NtmsCmVh7v1E7l20hrcfENJddkBegdahy160eZ/VicNk5E27cLWDp2Aty0WSBUzhjjmHQx
uGod5QunGkF1vcCuzgLAugsUq6Y2ehMf+KxCR7aWaX9hEWYnVZrZPZ7OLt4MQLvxAvJalrmk/YnN
Ande5wsUnJEYuTH6BR4erW/u0FAfW0b6OV9AZHeBk7tS1Lv2A2PmOFzw5sH01pYgNkR/4NHu4lq+
QNQG0O7BbUcNKSaerr2OK3JKZ+/ayEhF2vy3Tv7/qZNhivztMGldFsX3ty5+67u/zpP++LY/pT4U
vdTBi7Eb+jSUPhTRP0tl6XySTJFMk0pZLKMmGL9/lsr2pyXzj0g+iusPhdD/HScJ8xMlMkHMjutK
i4HSf2RrKj48+/7qqkWx56D0wILSkgyVfvctdG3N3IqUlH1ZhNbGjuJsG82FWrtd96S99NWHRY8n
+txtcRRV1LNeC8lQpwffQhludv6DPyDONrIuveUgPQ5AaitpwGmpce2Ezoj7QIL6TvdiWmHbO++E
k5ubOqwcANVa7SoC3ti5GIni73r+yFgxufNXifDTrVXLaRXC6QXpMbHyBk1bmyboWpK2T4vXYe8i
ga+r0l57bvKKyb6JfJYvTy1IR+Ugm+tqaJ4sH9vu2R2cVUL0zjYP5CP6k0viWK8DoU18b/WUlfGP
kvABXGZkvJaefWYO1K5ssgXAyaZuazb1k2clasXYGtxuMSWFOEQ4OaDnBmDxumn867DoOmg3PJpB
gVN0ucMcOP1hc/CuPGIZuFFR+JoQMlcZU7WVSMMv/Ao8BtO/zilYN0HDVw041zB1Q/8aBeB0lE3l
PhENRrNZmDHlJvOKwc4ZnALlNd8JVOWvYoXjIyBEQVXJI6gwpNxSZc3nsMzOiiHZNmt5ySyEJuCK
mrc/EgnS17whZwn9MOfwC7pojGQW5aIqix+6wPa/dhqbE1ADqAMfQRzJwrcgY1TUNVAhTLPbMsuo
1q0JahpRADAa8/1VaQLhQGhoHwI/SI+wDTAfMTLq+hnz59Hn6TktLzq68tq3jIePRRLjUbTRAh+h
SpK1Y2nnnA/YvTYmrpaIRDDSWDLdTPc8xLypMIGa7BiN2lkJqFkZ5tNBqs7eDhXfjaQU3pmSJ/LJ
001dtvZWwvxbY9808ZhYWH1GW5K77on1/GNSqbOilfRJYYpfyU3ks5/5f8ly/w+WUWzGzufUH/DS
+ZBptRZyYJsa6NakhF03bfP08XnjMw3rIWNZdSO/bxixZKTi0itr4JIeDujBtMIfbHJWtcfX+gTU
4ILPUimXvRDWnf6Cgaqz8vzk1UFnRmFBuMpQpZCUeVxSyAf6l47Sm31CfxQcuL1nvD7YHUq2TzLl
B3qST9jvWUw+u/HjYZD8N5CcyJdCFHrNy9GmySVvh2GRu2ViUjHdQeutC2Vd8hZrfhtroNXYIG51
uqraQfJDgYeYapM3JAvVJtLcMYzaG781iM70aKLBb+M14x17m0o2JXS5YzySSlD01Os4MpKfMeL6
5dtsVBoKc+MPUbal1shIwEp/mNkQn4eIQc2yveCizHvTwkBuEhni+BJnp7LHj8XM+bhFpMhEQDR7
NQGDMV9etmHql+uPzxZWpbMyAnJcBhiEocUSKGiuGEDzbD5W+SyxJSirRl21oUi3WMKonQfkSRQ7
y/ljASwrnC1+jsVcXDmaY0wN7G+B79L+42Pu+tFhH7CMphR4dsDK4aVaQLQPH0JU95hn9JaxD5TD
6eXGr7HmL6OV/gjp1Vb4F3GuQNdaIyjCAqCwUEI3fXGUsTmd3Mm98sfk1QhjvcJIsDgGKe1TJtkR
/Wwa+9Bln5Kwa8ExJltZeiyyIoegY+A8sp6JOePszV+KlsPBApclCOJKRRmiaKbix8DCTVm0jreW
kOAhUrskNNgtvkJei3B5EbZPcW7u0Sw5W4O0irUMLQ63kY8OSaK6Cnr7TE6Vf8WQQ19VHYdJJQZE
jeSJrMkDitdjj5sSW6Qk7o4TLJckNHycTbYiLelj0w4xEQ0Gomp+doRVA0uiccXZ1okmdskAKe/K
5dphZKDriSwRL+bzKzNzw8C3OE6emMBnEeEJl0ej2QEfzxpoiPgzOpH7HgOCnSi8dCvg4GP34XIE
CrcGXzeCe9JBcsQOdXblB/WPGs2BhBe2ZdOjI4s5T4SRxTurad5803C3hWExE6vlY45H2jY1ontj
7E+yROdOMxwedDyBxBiMOOAi9UjI7HSkwykmWK+bOZu/pW6WDysMmgV0AfoeA2ZXk7zaTMU2VpUo
dw1C9eCGuNK1/lgltzps+0M8mnyEDpEn+P2Flui3iVknCz2hu48IeADZ8qwslLsGwQ9EjZRU10mr
pt3OGGBYaw8E9VAF/YsBoeq9VcObiE1mcaEzpT98RCKzxykxAyNz/I/7jnzlncrTCaMWCnpnTSoJ
ez4RgwEJ1qbGtvzgVmE9asDZJInjlNqRL6+ZTbT5vqMbMZ50iMQ+6sMhQ2qinA7yJKUppLG0jk/u
4Nl6G9pFYFzIisQYRHoPf0Esf4qa/5o9SqX2KwQoHbEY23qeRLOvHOquv8qlMmXYM8mO/Z6+DSIo
uUBxyuXiFP5D35QOy4pdJ2JW+t+/7m8u6bgV87rC8k2AR1M65m9mqQoTQk0cWr/HqWE57NiDTpy+
F6ORwvdIf/z9qy2ir9+qN9y8PQtfdkuZ/2LNOo+hIZik9ftMs0CWSgB/EWMbGq353ybgjyiCfwDL
iWMW8Lz+Z0rZ1xfAZFKpyuKvTcDPb/vZBaCh/6RIf/ao2xWF+wJY/+wCLBss/Wdr8BesXH2iFhe4
HfNNAlNR3sJPrFy4n1zhIvN3IIIJ3NX/owbg1wUk8Lv3fPwGsNi3TO7n363aYUrXCEx6jzoLXum6
iKd+8QzsICeNdfvtLw/mH/fkx4vhHr6MAJZ0XkKBf92Tocs1jipJnDFwq54LUdoPuhvUY4qjjQdt
yKyeQyx2XtSQNPv/xUuzG5dwZUSbv4cXxEZqTR0B3OePfBwcGA21Rbcnp63sPevB8SesbVqzWbJw
AkT/q79/+V9PheU3l7awESbQu/HB/f7yNiBhoRA9n7PcSPEDMYaupnnq5+pAxBwvB3rt/0PkuM0a
+cvh8PNFWSo0lzT98vcjsKiKoA8rmirXLuyHgsPy2s69mWgqvLYfq85F1RUvpik9VpDtVYSz1LtX
IVPDaYnnUNMWXlXYFEz71lj4sjMk5BfGLcxPA9gl1g0uxcThxEuW5aqtFovaKSsc5x9yIH4d5vzx
a0CSd/HecC3TEb+dqP4I/gkfjn6sN1grTNahqEND3+GJaD18ZENN6T+Gf/8qt/35qortQfAIL/x7
jDSaBJmQw2CdkbBYDwXZQFfgQdEP3OQYcRDyc3FFZZ1ciLxwmaI+vvr7FfOvG1Myw3J8idKYdfP7
XhmUKtI6nayzZ3jTJV42jFYYPYVDbf2TEfy/WSgO18dCXOUFUZT+ui8DLTtw7946C/KOLkYVIXcb
YgsJXeA47fsEE+4FJGrZnUvEEfgcm8Ugous+SZEK/ue/uGMKTksACedfVq0tjFLVZmCee+yD6rWQ
QVYeYR1hYcRIQf0vNonk2GNf8j/p2uLX352ay4wNZ7DPTdsRMQUxa16LEOFoL83yJm+Ig3QwQbqp
65hVjgW0dcLADmaUTixiPK1kLm8Mb5guYe1OxDKbNoaf6TK8gKx+H0W4zfFTE3aZ6yPLPSjE/9nu
7x+Z9W+OF4kaHbk6VwVJ5L9tkSQLg97XyjqjoiWGfJZNs/9YNx/y0KbB3zujmnwm/1EdsUQl/S6e
M3SGWmEWq3MUvXEqKILnEatzuKHkhfoNItS/f5//7m2ir0NWD0lXgDb9+qyNye4H5qvWmcQvHsjH
YwbOrJ4tM7Ae6qz5p5Vt/76LMJxgVXPnmpaLKf/vr5h3oZ2YOMqex8opb9wud18CNS1/OAnTYBPt
b+N4iGUJLwhgkg4J04Fx1Opz3KeEkDmQQN6dElEvbhOIPww2QUxO61Esa+LjEbXcGh4eEZE6toNE
o2w5PhHGMcm+kl9oRpp48/ePkd/gt5Ody5pAI4lDj4DM9y/+PLOfKlmTgn4uKRbXCg/5ZpNIA6WD
k2mEkkPEUJtpVNJtbNfI0OgOeRDtVBTGDMP42SZO0xUNZ2IPBFp0cjfModHtI6/tLUz8Qr30zm4w
b0xnZiRqRqPxpTLQg21MkrFxzQo1liQQ6XHyBFNkZ6Aq6rdcATDE0yQja9qvijM+sxHgQJ4cccwv
T0MSyHrjlw3GOcjdjSeLBJE7q9TZm5m2hNNTB2B5qWdMwPU0RO8aIrWHgUFELFXH/X0gHABcpHaS
6p6QVmYCUwSwBOuGeteV4ImrQUqjeuyLLBk3TiDlZwVJBUENZB88SO2hHvAIDRuk2Z7SZKJ2tv+K
XTtaO8ZzXbonU6xjCICMGEO5WsdwCHxLHFEY40NAxOjB9JT6zDiQSYmEDtecjdGxBBS/rnDxO7KZ
feRRWFX3MsyzZj0pEQUbPxnVYxj1XLvgIjdS92w5D5Y4ViLYsW8pDdRWImHh3ZWu+9ISjx6vC5/T
hhKQg3iouAVasgIZNiKdizaBUxhrvw0y1KXYqTCxThlIcDNbkeUDdha9KauDg6mZviU3tj4aE/3m
LtSwRkltiSf/WoRxdBpS1b35RerBbcBiaPFdbzbKweq2sUWza+CjwoWtnkfTnJ+s1o8P9uBPeDj7
9qumm1y7MSFvQLfBziZj/FuuWvepXESSNTHO7yyU6XvYB9hZzlFYbEwsLKt1FHQ4t4SVu8mZcaOA
DXMTHkNQTHgka8PQEPC6d1Ez/ZjcOKwesFXGRW4A0UgRoBeZyh8krFacaSfop6Xc5HJJp1x1miAx
D5WnqwKbf1r2SBjeOiW6Blv2WBuEB2/81FLVkxENnsPbTZOi2WhCtP2dYS7FD+yES5mmPGkcrMsb
5AIUQ5zgiP/9UTpb6IsIVvMwYAhrtHxiOui4FLQmSHCQZDWvVMlZgR192QJxQyUBfqj5GehNqmea
cj5ZAqf4UOMESp1pNj4Rz8BSC5zMR58O1XMTi/DcS5+53oxZ/EvgkugTxib1apeR8gi3zH2BX6Ae
R3ic7+2M94MHtHg0QMWOUuTI0puoBtBhh/rglQ4/Hnksb46Oo7yhrAsee0SQmxTV7g2KXvsBluHy
RWWmjl03cD5znAUBWAk5D8yzOv5NSLZhi6KLwgf/Ff4FGBruDr7Lw2lsbmpcah2+ooms5NQXNUcM
cn//GNYELioCYy8Ym3CpxwYn6scZSQ3nHwOXS1QmdbPH4KR9r9XyKFUjrIe27fnrx7vN+x5oxakF
BguUncyO3Vjf1x+1SJp5orkr8hQbhnCwTv3MJzKQ9nuj7REDBou8Vyye9aWPaTecJS2eRHSu524i
Mlkv1aO2efZWrvml2JK8UhoRWB2XLIZk+duAvS7O4AnVp5kO7oufcYvi0ta+Vxm3ba3C+jkhVNWB
4tLqy0ehMKc1SQToJb0Xe/FQSNqMj7bmzUBESN6ZPmJEHjOguS5rwzyROo36rQzMU9uQ24ql5sxn
95FtX5Q1F09bNnt8UqaLmZgU4WWJ1a3LGOYZniq3uU5to9kGtqJKx7+NhEZUj+V13Ta884HvIXy5
HPV0rI2G+MSPAgcyi9qmc0IQ6Efz4yylj05Ukm8yF53uWhgkoK8kNlHidnQ1piC5S/yIRPRyxbXD
G6zsiam/b/wf9s5sOXIjy7a/0j+AMkyO4TUQI4fgTCb5AmNmipgBx+zA19/lIem2pKoudb9XPZSZ
lEoyAoO7n3P23que852srPh7aUCoI4ZUv0JWLHK1nxQOum3NzjNsu/khcOf+Zxn23CMZBxzu+Mcw
sdiAa5fJ67bRpUqRVtnBWiwOBiYEU487fcb+7Z/4Os21MxnYRRfEysRflnzaacy64zyz4w768RQ1
CSRmkrMzFS506V0+cVx1MZGPt5KuCWkJaUwNCESCpxZWeuDskH/zYWLBAzy4BddsQGT2Siqx/5wX
QVvuhtbMDg6hoMRWpaX4RBDJNVVSqx4ui0BR4qeEqctVKYssvPEW4ZwAG/DCefrXkwUdRLl+68vB
ku+5RaYJEFTSENiljkCvuauZTU+KgHF9HWaOoGRzxq9keql7tSTeZxcMvK/EyVY7G+wPPGLBG991
PZ/k8iS6Krf66zljCRAYudTO6vCic6Ztk/4+VLE9nwKEriQatC5Lk40E9Fh1VviKCVIx3KIcpW3o
DRyK7AB2ClE7SfW0mLmAxJ5bz7YRUAOEOWUIwSAWtLGOi+zYKIYwseQhfN4slO9eInnRW2tW95dv
yE7EGbn3WIE6MvcPl4J3nQ0MoIj5ntGi2M8ZS7e5mSlpnyGtWs+kLnNbaE6DtSU0r/z1xHjZNpfV
5ImSpeGcnCDlu69Chje1HRiotOxq240jlYy+ap2cCKnIZ6tct53+OKnHtygy2NJyHHhf6zRBRA03
4dFcFwdrprOimKODS++5T1iOsoKXiwEqq2Pao8PBn2Zj+CbqQT2mGenAu3ny2+OCDK7aiXAsxaPq
5ppw/9kt1ojwX/HpKr2y8F+Hr7UyKVvL0T0VbUOUdwibr7yqJlKLdyWTvvaJXMaZR4TEgCpa9eaC
KVyvfcRqGIcmsVjkOYokuiR3wbszdeOZuFyAX9ciXbhPuc26oBdWRCXsOJdnN05g823UgBBe0Rf9
Do0vfrg8ny4u+QP6tvGA/MMtbpkA6hxTc+yONNanqxTncvDbA4G7O/hiQFcwiuum7ggSIaT1LsVn
4tFLuTwVnip4KQoiDs4eWOGD1dbWORe620DkCNl+Xk0eL7yVmpUIV48R4RGiCdERGAc1RX8hYyYH
GQUz4sLOnfmzhYMQ1HWEwWfS5bojj5z1LFKvmbc0v3mzkBixwzCJd5jr8NAwKmK1dzLrjuzD9YFK
nYfaJD1yZDTHon1ZAeGQYELQfDkUJjHRhmS65lwlx595bfQGhKA9QU8YSZAM/aZJuineg30HcV+P
+tPm48Br5rQLvzdBvPxYoQeDFUGp9hrShn9NRML3hp4W8HTb7mAAG+oIvew4C61Pk4WE4ziMU53e
EfNhNuRUA5CHLsWnEOB/oJFnDU+7acVr9zwIgofo8BbhK7L97FBLpb+vH8735FL5TzCWqzvwnT9S
IzYiTJz9UZStufE7VvYZXuBX4vTNxgdfsMF1XhfR1CCDcRTbI/hudqQFI3REeNUQckJZvNciX7jO
meSGNmJe1cEYc2evk0SmTdI22J4mVZ0yybTCcXvLws8nqhOVvTrWlqyXiIBCIA2N03yFSqdBebZi
MeSQCTi8twdy2VU/mFetXvyvUEjRiCQDiDPV6GJqsMu6PBmNTReGLtsIsCuejackt7k9TN74/zbU
2UWOWMn/NrHiBM5MclOnF/924oxT6SNdmwaEKsFfR2jaGtHYzrwzulAuSlbZ2Ql5VcMU9tDG7Ph4
8erTbLIbzgduPPNJGezw8+KUdXtlYl/80nDGZHcJZbjL9R5uGXn8yrCbJ+hSGCZmUssr0gEwAHUD
a1rjKT++pp+GDSVtwpssJMmIuCPrnCgRvlrG0P+0V4YUnsNcmxqM+1p7NvtnhwXgOFYJq9XqZfYz
2oKS5AuWyDAvNPObDXO3tJCOCd5iUZdxGNxgY8uqLU5b1mjlyveiJKygwafy2bW8QgPBwIcsNtBu
NGLvJXplXteGHYjaLj3aIs1+cSfP7K+FHHnjBoPcG1G04Y3x6wmjpUeiseNVUQcuMl3Svk4UbGo4
9tQ3jJ7H7tAM/bgvXdsOqFUG8WmSu/UcBFZzzTdmVaLPwyXxc4NtI45tKonKY2PxpsV7TulYb1cM
/SetSzt3a6KXg8uRWZjVl4d9bUOXrDL3CeyUYEdgh73nN6fPaTeqF4XZ9iZ1l+xFjgkSW94QVmeq
nXXPhjj6CCQrk6GiK437zvAakh7WsEb93DnqiI/F+DFKR/zMw3H9BePG9AXqo+e4PZfErpCkeW1J
AvIsDmWHkubKN5eP223HOIZK0rbQ0nZto9or4ajsnPlIBZLcy94qOSRPEMEnFY1VuWyLXpgHnM7L
meTL+CVlsPqjaRd+EigNYkIyg3C6+7U2qFhLM5ktPaxlzIuPw3u/tBX+ExrwNxMe22Ro94cOzD/R
q28/gXp81j//ON/57S/9rvISmlDNoBE+Kt0TTP7/f77jh+QJmCz1QpgkBtj/PePRoc08+HSnsNCT
F2OSLP3ffggNzyUgmvYVPir+6C/5zf8uz/nPbTfBr2cCyuTDZEJIrvRFAvaH5EhSIfOOon89Mr8X
K4JmtyYRL1leKp0SmyRC/E0LV/dM/ziV5BfSmwLYjXAVmrf3l37yUIbpwEgZvLzKuwfTQBPgEXrz
Nx3yP3foL18r0EkNjMcYuNr2X7qJg+DI24pUEcPaZngC6MsXDbGxGX5NRBVziU+uY/Vuc+OxZ9Lz
8odn4F8Ms4iD+KevaXmmrcGtOMe5tn8ZZ43jQgY+vXO09l6poKLhj2W+ZR4nl9EKRraO2k/pgwuH
C4sMGSfWaKoMjU9PFf6EuNpiLYHBc9sDHkRwYBERHaxzsV/sgv+2bBYOJU5p0GRQMkfYJeKe5Psh
WJYvVEIFaSMBeDcVrMfUFcTmk3UDh0u03+KsXQ6aCZnhdbeQKTetQ9iiZ/soalrmJogV5bmDa/QM
yEbdD86Iiggf5yen+8yM+mZaCEDhG2Gin17LEYVHn19UIwbnsTgLrGhuyAtLY7P5SDPGE4RI8xdn
Rd3TE+JPaeXFj+HkV8N26iXHGj1mqKKEaYcVEUvtOgcbIidqFF9Ls1b2taVh9yOtIb0T7UoWmRsi
ZCfin0QEP+semnKiSzT5M7b9wSc+ykthc7LAHgFR6HYfnuFitNsHIBzx1Tr66sBuUp4ueiTLGabX
HLrOa5uv3hN3B0FzbwK2tDlhjgQr/FgQlkeJj2wsm+vlJR3i5n2k7ytRGNbm0ZuR/WBrhIYx1BR3
lpEdkXQtX/Molxez468sZte/kXJNT0OxubfJQCkDeewtH5DvqIZdv6oCrgj1E74ECkKk1h5ink1R
lnLXS/b1uZ4IE29t3LJeimUC9iXRR033w0VIgZcPUj3KN3tNjhDFMFO6Y4sFhtc5MAY0M9lYntDv
y/Pic3ZBKk0h2Tt1V+9M7L8n2aNpIyio2Pouoi2D6MNHthUOZVhrz/TtRVSGyfRLYS7oVoah2FeU
7SwaVvORqXZ6jWlL3IbtxI/CtXmQlRYXKb5xSDF3jgv9shutuLsINl2MnDvP1aLJMK3QLNJu2kxp
Pf0C8ng5oGp27xKXO4FcKNi4tVy2FUwgmg9y5LoWMEV8UqDQUcQ5BD4FFwSXZhw/embc/hChud7W
c7q82NQKh7rhZSi7ttjj8xl+mjnFSAYlYZsm6PBwjYM2S7iP+agvtX5EyxpQzdLx7deLtLFduRMu
BebBtXj+O92KQ1YTX5V98T4zJ4cO21V3SfAFTYmiMzMqL930MeF3aS8+TJhS3+w4Hl8Tm2dzYzPr
PdgmXBfXLT/c2J9+wRMtASwLHkrNuVApN8rzjWGPC1veycpx78JhFnfjwkSkznr5Pgqv+TBghe0u
gjVyopsPpxILmbeGeFKBpjoaOTCNoJ6bzwTeRB1lzmJsMBgReq6/XJDyEmAqMR7VImtswlm+3s7Y
Ot5kbxSPS0Ojg+Rvro81oEDDyFJF3mxmx6GxfStS5IkehMogPpeeyW2qCkLtIJO236yMgVJuLlQk
jIzb8+DZtEvfmE/oNOzpEo2ddaP7nll055Lj5Ky1e6TTYNQ7pvXzeLu0M3Hwc+KM7qNT0M6hwbe8
WAGQmsYjjH9jEVcKPH719jyHAg6WbYeE1CrOcdNYn8cGF9jAE4ZSq7gfzN54QI7/aIjx7Fay4rv7
4mGFhLMRPkA/0kMBA8ZnKFiwRH1eooQQyFNlFy+9cK0dYW/jbnSX71kAZtadxp9FalcnDFBkTLrp
KV09+sLWKG+aapp3pCwoBAPJ8JODYMtUrb9WQxuTOtpZV2otwq21dH5U+gIDsUyys7u6yy2gvGmJ
yJG78vLgyihku81Ksqg2MozbE7nTOmNfATnDkEbwA4l12LnLr0Su5DM4QgMZe5e5j1s/LrWf7ezK
CK9zhg639FfmvZfywrY5UXDkZBHQDJMAijo30rYm82TS1UaJR54air0As4mB1dohLWDCK3VImRpE
tlGZ17PIwuOYWE+UaQgj0cPeWHXolDuba/+jl/PsofQLjXVTrdzDTVIO09GWGXhti1zEJgay1YNf
q21zPCVzaIHNC2nJi9hrt0vc/3CaeTxQGrPnsYGTQItha4ODedjlNZFtaDisjTUU/T4BB0VQIoES
mzBQHwEByZvZKdR1rRJ8LmVRvIdG3PiRR8L9AQIs8dO+x4kbC2sa+ZPrcEJ02gdOZ7DoRobOJ8n6
iteeRYTDOuYs1NK8V7cuAulrYLkrPkrTPtlKIlpNU96qfgctp8W5zhMIIlBcSa9TL+vs5IiccY0H
fX2cyy1tyQa6n7d+SvJwTvZSrc8yl00SWX14VKsITxWZv/dZ4RBBD2/gqqikG3l2WfG4E4FZzlg7
exxQD37vFhwOFguZXjfjMyKktzWmakettJJRS7gpJXT+zfcwpAbmMu/dmIJ8DCdj36ZM4Makeigt
g70chswpyxxIhcgztwmhCa9lkFiHEnQEyYFNegomFe/COXZvm7Bx6dHMxmM1qOBstetytQTdRPNN
kG+0az3c6TQTzykV8k2oBtLrwSPA8St1XFPlpsWt7FfrJNNKd7dTr7su19h5HwmVcje+IL2ZliIO
0nQB1YqkPzd/kZUON8Ln4qmt7lOf1haprqyM7oB8U7zP5Ujy4lpk+Y2LT/FH5eQeXOHeZWwJRNBK
xHs4meZxTguMaGZTQ1tD4lrs/VRM3xv6rNFQzvpcINsHpUhC8dqpbnbBVGXXhiqJiEUEkfs8flV6
6pypuwnbvnGjToFQ2xAKkx2JjIj7KKe3cbfYcXYkOlZ+t8kDgSoNYFrfGwJX9BEpzx32IY2ezkVf
k10FITmo5fCT/JhZRsls0wNh4ImWXrIKf9XUj1u5GPEjw0H9DhQcE/zYlDHNXc0QSrMK8qYUd2uW
GY8Glj2+buake2bUBYUl8pGo4pCXbl1Pye9KoivapYKbRH+PgdrIqfDXw1eb0UYhipCpRe7nyNdJ
suGcXAFw3CiCP3YcQ70nVbQcy/SBsd7ZE0rvPLXLk4Oj8KbskGS7Zg9gnO400uecxiRNGCLtUtGz
udPsRtOZhONrZhO+klScNAjQkudkvXyKsP3mGB7HUgyrelEm4uVrICYZ9wJzzVPYttY9y2D905Fe
M22NBHkwCZMslYnuF12E5wts60NqGWTPZJCqcB4aQR2ZVbccdDjyNWN8vv9IvnuSsJc3HLbeZZ8Q
jrLo4y9+l3d/UOUJxqa5cRLmTEGllq9goSOCsa2BdZ6FjPRnwNqLiOl70E4sTwUxrQ//voiw/lUN
YWEOol7yUftoe9AfZaqdDdMTXsVwTAy7vYpDFkOOw34dtYzDHvBqc7wn7Hc7cWM+IN4gUSFtGEzN
IP6uoLH+rCrQBdWvnwStFZQyDEl//iwjDbqKUJDh6JKnmhJGNYo7nwE5NhYsBovLgTANubIDrXym
2021y3vhHAHqfSRxzYNZO+1V70wLBADZfmOE7t5Nma1eZk7c+7+5cBTHf6kxLZSLDq4qrWHE6//n
Dxv4zLsn+EBHI9Ns6h603kKgdWRaeXpnjDx1bEU8YAR30e0fmKmY7FMaj9x8kneOMh6M7e2//1CX
kvPPha8jEPqhOg4o3P+p8E3IucEFmfRHBq7IppECxsi4x/aGQcd06Lox3bI0rztae2w8aHbab7mk
ePXB9GAinopHItLbK6f0wNYziPops9J/CJil7MKhXY+x0TVE0w7C+FXd+z8in8S/eBBpyAY0L9Ao
Omim/1Kzi9GAP77QN1WoKyISAKAnMbVd9g1Mcq5lPW/D1PG/JnuZjlngkHFm2Z9BLslmT5xdJjgu
GYKktlFWze2EeOB90m3fbHWKa2RjzoftAq24lYmsp+suTQO4ipgyTPTL+0zxQlcsJcckzMSdaaVy
16mK82rJ4JgDJExK5SzXbsppvmvhEzR6hbHd0XhEguE9GcJfviryRYU2bBG7Qoubksb1OPfOTXka
RxYwsHmc2SmWsT0QiYL0noRFIlGSipX4clZX9do+1GWr15RQH9sLDvQh0MWNa2bek+sUcmerWAKX
geucj7AyJ02qIQF3ek1WA1hMKOzyo3PGAt1KufrTTRvPCRcpwyZu0OZWO8T9KSEK0sFEdXQcwEld
JOzBwCzKF6rt1waJ1KZvHVmcfG8tkxPBEBnoIf0vYg708dYk5cmLYsLJA1KzOXFfhyYR/9grlGQ3
5kzfmWleA6LWozGkpw3J5NjLN6XiKO8ri7i2hUM+5bR5pPpmicW292bmlJqYUETUCwMqXRViblId
hVuQuvL7ko/FvsvooI/kYG3NYuaJhHIxbNPaG1+HrPzwCceLVkWPnJkWoafdoiHq+tqFBWEBBE5y
8dl0jMcut2mZs3EAroBeEBe4l6JADOUJXWrzybis+XQXQhsGGygBDgrupzME3T2VKJn6pN4RoU/R
75V1/1aTE/amlEUKByqhj0HXdnUalnoyhhLKXUuFTKOcx721JtWp62FCkBOAwyrJ/IfK6cZXU9uM
0Mk2n6JnPGm6VFjSonrednAsKDEaq3/DyztTi5TyDIPV5w12WU2GuMZXEAxURrHrDn7UiJV3pCef
3UKbwx+SnNH+aGrFValWpLJUhyAl3PVYp+yJrWzpytkzW44K9RZ6MdGJBd8XHNP22wy/5cZiFPzR
S0a9CYq5q2zxcTYR4I6zoVoOtWmLqAnq6RWEAuX9vGSHQHeAkDzKc1XQH/LJw34J5nr9gkKVrLss
WBkJeNX9pHz5Hekv5bYpkjtL+x2rOdW+Y35oTfD1w+VTK3QgFq5y5F9Rw3D0ZnHm8mTpV1Xp9d0k
/HALklp+iFaNe9VVubfJTTxm45TRGdFuq0yZFPCpctsHs+64Mw2h7j8ve7GsE0Yv9HqW68IBGqAP
vfR1EOdtaKzy7Ugev14Tb7lVE921y2NoK1owPN6teVSjsdy6CR0Pp1/ah0vHp3Z4fCps38ht6JwQ
NlGeytrKjiXhdggiEaaMMemml/YAFiQug9tS2dJw5NLrRt6aBcu+kDSE5jT96oJ1uV153XCgE0cR
b2ZFLyxI6F6ZUhWPrXRVBXG2CKlTOJKNDTP/dpxoztXEXENtNMuTWvlGaMgYWyUrr2ATIlCxY4/h
clKYIpKjHgnnPIIEx1nzrq54YxJViTu78MQTBx6zo/E19W9D3tERXN2i/bY6Lo0yMcztjySn49Kb
WAjxKtG3sTuGZ7q54giXZY2KHtyt7tQYcI83AUcN5tRrxk+qbJo97coS51j8+kv/5rJJqoLebd0g
MTJM4xd0YPq47OvcnLLisNT2ZrH/9dEk/2WPBaw81Y0VP5pWWd9gzcUpKJBMBkPffmssemgwjemp
jfqsPKNMIvmESitKzIHF3UDOhASp+VDkKm87k3nT7LPONjMRpZtUtN0Ps9YeuqIYrV1P+bTrPY7n
A+BU+AzVfdvpZRggRX+NDYuOZJj5nHmLjr/OJkpIjcOBL9Vdb84lehegQPtgBluxToz9z7GFrppa
cXLnj5K2UaefHwRkR0odmpEeX4ecsvJ0Od4GzJQZP9XFYzVPdJFctknPt5AX6b0BR1t3BVI8vcOR
qftONFEJh3Pv/MQQbBUzU7o25BjSIt15vvgswwrblEf+x8mlHI4uWgXpOSAfRm4kRo7ytJQmEdxk
gpDRziG20veAgDX53hO8K/fdyjy8Ykq+s91kel1mjsmyoD9nNqX9bFQM42PWsW9NH0CO8UrieGOW
/UtLEGidewpsOKZJnRKLpzh+9qwm2FONHooPrNM9Uy0OJyQTQABk/UFBQRe0KXkpFnNqPkjlpUE9
0zN2sphSYeDg7HhMr22ay/CYLjgOvcwq8i4BQPBWd42bvFHVL6jPbJ1kVPWKLhRzuPuOps0LwabQ
VAl+W6Kpn7iYJssb6j1c3qHDruVNkhoP26M0SGpRM/0yu1RVdkJN1F7NsqSJqJdKRMLavuoUd2tg
g0whu42uF2oXpw3ZH1JaJryTHd3pevCXWz9EXkD+2PiLD4TiwByeBCEOeE5EEiLHy7KR3/sKccem
JX7lhAiCIkZm6Z3t1x/TJLhqq48+xQ60GncquAZDCYewnub2G6cSgtlGBcGXuV4Tcm5Bz4bt1WSR
nSGFvzZNzAlyATw0jdzwJSjW28KmpX75x8uLuVQ5W4yBe+OHmNlTJZvKqV4Hda9sY9lXaU5A+tzw
QmecKhNf6/smwZPtSn+FMigynMAYQr45M6ww1Rdfo7s23i7tKWAvjWK/lx+uTWVKmB86DRJHpq20
1/FAI4FvPJ98dLbHEQze2iVk6+lJDDmPcodPmV9WNGNwNcRwIy4H7f+MKv9mVImQWFdt/7MZ7amB
df9f28+iGT7/OK787S/+Nq4MvX+gwre838xo3h8yzi3T/YdJNptDN8f1bU87lX4PpRD/CF3UbYGD
p/fX0LffLWn2PzDM2NpYFTIS0/am/8O40nb05O4PZRRzSkugH8U1BwfXxAfy59ouNPt6iOPWuEb7
PD0Ewq0QOnXiVJVrQegQ3m+TBLdHyqTpEDQuTAnCi08BKQ/bpGjm54V94Nrp7Sqy2oGw2cyciCTO
8zpiX8rpDdbprhiSRzIojsh/Js5tHUpHt36dx+J+RqFDAywJIgNb68byyCKOiUeltUGoD105ck9b
t7SfhpoijpxDUmacpDq789TjsgrZfPzB3S4s2D8J6tksgfOSN/mXgyCOmM7xYQkXwkUbTxzaWbg1
NvexeqQlP141Mmiv8XJPxFK1VXGgXQ44gCkFKaEeaUWcA3Y5fIwrFxDrHm2FE+VFsyIC5HKeO89A
EjG7S7ydFKrEjU8tl24Ws16Oq9mZnFJcQhhEK27MLjiWpf0oTcsnTy60bqvCumaZI2RLhXQcA8r+
Ii1ox7dBvB9MWZFfhuU5gDS9aZNi3kCfjgCIdxE3q7om7J1umzD8qyrPKU0aIkNHZh17ZRO2SvMM
U1wkeu2QKdcnOj/gSJb0NUTI+zJXwjsp15/ea6ux0di14dZcnCY+y26xTRLrmLrAEoZzbqIBJ9Pv
qe4c9v9dNjeB8QNhiwXcsylHY92PXp93AE6bHiCgaEj8NkieHVCaoW9qsf+eSYyFzj4HLVF6RBu0
86HC9X60faEOpAsByMmI3Lkj1mN4NFBbDAgajSodmMzS3NgMSSZu/KIzaV2SWLczilULz0HlYYIg
Ju5MtLsjja1RKZWsBwIG1q67bfIyQ6jKisjgn4QvPEU+Hc6JirMmMrsePAIAaRQ+diuZWQWZaU1m
5JDFh6bLyehFo3YgjCPwkzuHHuE070Nqu3E9uKvshkfqBoJcXmZz7M0nA/VMkNAnzqmeiWStRmXv
TWxfKuMDeLSw1S1c+UW2+5Y8JKI2S9N6awKpHmbVrmS95ujV93Zm5Q0BgInaZsAS4sgY+z7cZctk
vKaFyIqtvfrgjgavUreFhQBhU4ftT7Em7bqlvx4/Er+O2J92E9F0eSHT11jURXU28sW2okou5t06
zd60Lwk3iFFkpQ39mqGuwTpbKYE0pbHLVt9JInJOlqcuTn1keUan3oqM5H1Aswj4ybEjuiypkjsm
se2dxyRhN9B5iLzUqucDH8C8XU3yLaqkxRRfl+sxIyXgHkxkjTqPUmXjtxZcIHdBnk3Zb+H7yHPA
k4EXnwJJYDAy0MEvNsmgwBEYFtnlplX73PIVmBmaxoGstymld2r2w+M4+fV9G8jk4LfuJrUmcRfm
U/Icl1JdcxSBfNkC3vmPdud/585mQ2T3+LsNMfqEZJnV/7Ql8ld/V/AEuKot0/eQ8LB/aZnObwbt
wAHj6gk05jitfv2T3zZER/xD706QXR3Hoxj22Zp/F/DYCIIQwGjXKnsZGpX/y44oLlKSP+yIGKkg
jyAx4md6jsVk9M874pjZRY0IsDmqyacoDFPCe6MamM0hxWWx92o6R2T758FDmDmMEOyMdP0Z/uV2
KtOAOsoZqYHizHmD9rDcN55dP029B/DQtdS9XB34Nv68iqPsdJddb9DXmDSarV/UKONmxY66HQzy
GTc0AUPnJkDkf4agztJHmIZzNYJqRPFG83NlUV3QqRWjlyrAy3n91VdaR+6TjbAvaHPd4Q5R96R+
u5HRqMnYma3hXHXw3tiyPEH+peGkdnqaFLHiEw6wW3wNMbRAm5jVEYsFuHMMAqHKzHqnynZ6p73o
k+NfxcMv/BaE6J1Lhg2sVAwDm4AOa8oPLpdduKDHV3HtdRFRyk2xy4xZHDNaov7OWREVZtzwI0lu
6p70RHxZ1prFP1dPIJ0prJl5+WowR435ZG+uFDSeZrN4JFoQvSjAsTsi4utnDs7N3dB39MFZXhKx
RZZr0itKfbrOZVXC3TAtnXu4pjJ4UAWfC6sUF5LwGHZNk7qJrPhc+Q9rtlKZJkFwjwcWmJFaO9Pa
xqHv1rAf5mbvBxXtkdU/sdvLu8Jqw3si8bL0JndDcey5fmREU0FT6rSHNU3nGyxo9l6lE7qiTBC8
b1lt8GCg0D5j5UXWjxTxWFmMSmA6WM9xgxAV15RDvhelhRr9hhT/djKeVgDhO8/PrSu3B45Ox3R0
txkTwP64Guhb3NGCO1ln7fd5rdr3bmzsN2kuLiXN2sJTEQmeG8uogCMNZJ9runb4oCSV+7K44ZPd
ZckDtA3OC6HCqx+R3fVhx0zjmPcawt4OqTF/BisDRIyD4Y2Ujq+j680E/Fde0zjyaQHR9mVbROQ6
Gvg6dMNitv0K4YEKak5pROAOp1SALqc1I8dH3yI05iZ1VHjPWM9yNgxyvZfaWtzbtDdAbSLFcg2a
Jjg4VkFTqVudQ0IWehijwMi1K8zgQnTHBX1w8N5ODYePIeSclFLCx9wfQ1PCQmds5x0DjGCfIMC3
R1xPnTFcDZ4czVPZYjp8s6XmOgr+1xGdZJvf/DgxcB12PRFY8S1a9ek6m4b+LW2rM2bW5KYcqyz8
kQuD/s+GLP7GNa5w1fn11rdL80U4ZrbP1oVkznVYd3HHxNL0+MfBoSnVrsmM/8POtgZcqts+hzHb
Sw6po5UiTZA2afS5jUik4Bl6RdeVeEdeb+OZ1n98IMZ45cglCMqN0HbJLbm/7dYrFDOCwe6TnygW
7PK4mIRLbKbRHrfLoNS1EZj5qRlNsV3C+rFZ8U1r2l0+WX0UBo26mrE97HwOLTtX8/FoPBxmwzU4
YbDSlDEs6Xg9YEEhU5+x5maRg3/uF/VE9Gey9ZP5EAy5eCW7hyz2cRw32op7Nwfmo4UaczNpjh9B
SdQMLmw/AiphvGveX1wTg5OL+trUMMB88c/masfvbVfMR0IxyqfaAx6Ya4zgUuiDQ9lP95aGDGLn
YFiswYOut56zNlgOpQuUMNV4wkWDCpXB37IKyHrZhWNIZ/Yd64GIltK/4yR3O2jwodQIxOICQ9RY
xJwwgttOoxIRcNFj6JvvIavtodZAxeyCVtSQxToGt9ho8CK8yCwqNYwx11jGpdS6AD/5aPAWbRML
OFqhMY52OAJ05ID5NuftfCTTd3jJx27gwZghLoKBHDsPl1eaL7uho005WXb84RQCzZqKteMwdysG
7YFtnkZcGMXRqVxxXbeZ3IckbGjpoY6QGPFsEgQMRs4w/IeRJvYhw0i4zSvslgPVHU+Ft/rn5UKn
nC6kykBDK8Nf8ZWALB2NtGTvTc9rGLTf6wbb4Wbl+P1N+mW1t8ap08yZYI+HF2rrim5LzrH5Fmpo
5oBOKGpofZ9rUqiuURx1x8qpggeHP0AyA2yzh7rp41I0I0ujOJMeKCdKK/ic44XVKTS2M7wQPBMN
8ywvXE96QTA+CeNbt+7MSVhoBCjzRufsMHnZrFUKAcSQdNx8VJ4HX/qI7TsC/DqZjBwDR+N1kGb/
xhNHPZSNs7w2Sdn1NHEUG7J5dvKi3gaD9naWPAawSU1l95GyUvdoE/fN3NM1Tp2mmTo9XNOx6kiz
Sh0MFNMFftq5cFBrZr0UipqOSqfUemkYjQNYhJ2qNEVVhi1tyNj+MMLxK9OoVc8mIc/Q+NXeFS90
0Yxb3qkiAiwwEYXHOrdqcGvSuQfl5B8xRNfAJpV61ZBX1DPExWXLN1pXIR0vULC+3322FV3jyTHx
9ali11mAYxMEcZjFQdzagZMfpwth1iY6G/tZbN2XvdfBJ56LhxomLXaU+qZawdRWg22CB6GjRwJv
2kGy7a1qBeCgqQNwbsc8RUi61ZS2yGD8SD9NQ3F9ohq2epjfUlyxuBYCe2yqQbqD25FpyS63Swmo
+7Th7Rq212ydGQRvagPjbTSWt7M6TvfWVwzyJ+iyNgoN/x2bIWGWGuqrCvC+4ULmt9TIX99p3xsN
AV6hARN5F7N2SrnDXVVsg2RyjrnGBzuTPImF8RJaxZdMI4ZLnvkNGeIWnec+PNgaRSzN/IACh8hq
KMWuxhXD4iHFGILxqFHGA+fPCAVv8wTqFvHqhXkca/wxgWjTDgEhNayGI4OIrUj0Cn7EcJMtDVA2
W+HcETVQRlUgHlooyza05coGu5zRDd9JGsvXTGzxekBn9qsZDq31s79wm0c+UmTVmp8qAZj3AJF2
WZuSXqmhz5xY/EfLWBJwNnO+Nzk93tkaEd3Biu646U3ZHbLUPKdL70bCByuda8D0kiobo14Ovx36
tCqk9xhDxTlQFgtqNY2pHoksj3Ky0/zJ49uBsnY11NpowVv3cK4H+p76sNla9V3z/9g7s+W4kWuL
fhE6MA+vNVdxpiiS4guCUouYgURixtfflcW2L1lsU1Y/+8WWwyGhMCXynLP32l4bMRINzkxRveAl
39UmhXqs6Vfh0FwBwcDKSdicbLxFKoonmSMunJvxbmi6a2G0V61WXrBbQ7LtkhGZtyG8adz77AE7
xQDhNXeO8XWOlThoaMBenJfIWc7doi5p30twBh7jJC0r5mtTAhT+Xyf0v2Hzsg+3kYT858Lv4rlp
nn/EXfOzbZu3rdC//uZfdZ8b/BGA2QWl76D7MwBT/bvwg8+rqj7HMX0MBq8Mrn+1Qs0/lD/jlZmr
kjH+v/KzjT9MAiIDzB6Qzw3AWr9V+b3vhPJPGx6IUlg4TMj4dSfyoMCaXOShmiBrJX+JET1sNb8K
SYvH5fbm6ly/1pJveXnvSSn86xyJJqFNBIBr8Yk6OVJe2qWtBvc73yQMstDFk6DyIzWWPK/fP5Lq
FAP58UCc+eqXvLGjRK2GjVFkYsdep6NG06+anm2EW8/3v30gJFWmTRnuclqnaJ/eyxFx0E/bTUw2
sjx7CbXkJeW//8lhFCYOjlvw4R61mBCa2BkF6hyFBPCpFRvmastsTP7BpeNZDfArBSp+9MgBenvp
hF7YVcwZ9SFZEqNOnjlxy0zDy/QXJ0Wb/20LXj0OvouS2lScudeslrc3yevBaVC6iF08DBkOhel2
ikYsitO9UI7Kz6+g0ha97W4cDwapEdYW+ZMQId4/ERqAed7NSuwQXSJ3ZKi2S30+g5WWPOs+xWhi
S6oxLPa//ygqxDbuLM+zXYbu7w/sygpdEDrOHS2C6ksna7iQgZbdayl/+vwcTz1Rx3NEHMaqAP+O
t/r9oeYu7aYEfd1O6+BcFJ2Y1qmph18+P8rfvMU+nrF/H0XJDd88IMpr1mvYG3YalKMzU473fTGU
h1L+s0v35kgnl27IirjCGsQDknfTilj7Z4WBW/4Xr5f+8aSYN6n83MALbNP0Th4PRgmOX1Si2Ike
9qjQe3olFHv4XlUTggQB0kwDaWxqPHg7zLtUFgqnY8E3OOAQc12cShi0/ZGkAokl4cdRUOuldJNg
FRobhY+dmHjto9noL4TXYEsWs+IfBKjtKmYkmykmiw7Bk7ns+GLsGKwUN5MMzIfMM6u9Q6ToU18w
qh2K0aH3MKPcnspgO6Q8z5k3uhHS046yCfkhWs6aKTv5oeW6y3LS2JgXf2m11IZuNA8/6pBVHngY
v901OEpq4072G7CuNJDiag2UQ/9+5K4lDb/naMYtQk46w56+qYJIXGFpqFYUVvRZeioRcry6HKx3
zaAHpi4agVrHF5DWaIs1KTSA2pwdbZp6UaTEWmDTMrGSsbjEUVKuXZdPABH3xqaNSelb9pAuD3bB
QD1Fa3Bm6G218gsGv34AZ8zLdfMhinvnbIyM9Cnyq/zeHfDB1I0lvtVuYT6EnDvtwAGVmChsZhhu
2OOkjj0RtEvLmnjXwfpSPmqM5e6bwXfOkB8UNwBj2qeQS3MWp7W4crv0BZB2t+xS13wo/ORlbIbw
S+vO1Z5BCL++gdFFgivKMcngHTN9EOTxdUqI7m060s9iRW/ZyGEd6iPIxGwDaBTiDS4PSYSjemF3
ODYiSwRXqRuVL64W4IOuUi4ijAfqZ21At3x87HMQ0gdyYsCjYKlfM3HkNNmbL+Hvkr5ai+jOn00l
VvKS7CmYcWIXGNBXIYEymJ1aokCX1ayq7QS/hLigoBUBlVzYP8ahgFOCdQOoCHUvRncX7dS5RvL5
A9AV5w6de/Fi4ig/cI7TusR/smAYU+/sFKpHZeKCssqK58eRugNLHaMg8yXIdNWmG5FXylFAokal
jtYuhKS4GE3qdoD7QBnwUAX3TS157Wx91pY9O+n1TIAJug/RkxsKCym+b0st6redX6bPwUAqc1Dy
HpEEjbsxCfp824DgRkEQ9I+znLMtfvI23wyaNJNNKrDtr2dsjDUsgGjoFpAjjO9zIJQXnnfL1hRj
Mh+c5mvvtSAIU1oMHvmWuwJJoLOQCFcP2HIT7BBDotFc4U44cZQ91fCFD2MYlUhJwfSThfiCFCOA
e+1aB34IFVZUTCuNtgMWMYxcl1EWYJeJ8mBLbPSw6Cw+fZ3Fqhb7aJHgrIRf0l522SoWY/yzFPRY
AWehLHSV19w2ukfRTP2W5hshlEHHgzAPfnkY7OSlwZBJxd9SUhv5lrbEz7aT3ipuCHStTYxW/fcu
nhICVF0Ec6Fwz/gUejdxx0uJ7WZcI6bqL3qA5Oso4z23/TZcmDQUHmi4zWd6MG6KmSoumkfRLosh
a7IFdomE4W7OQ31EGsQ59jqQFcGVxaYSwwJvPThNBCZgeFDM0uaZJasblJp+SykG6dHmvM0ifSaE
zL+CRe4Q09KoxglQkgrb4B3BA9Zh7HiiMhbUp06BCXSIXKu+5PSdhkY9gap1cNWW3fCj0WQuF1HD
mhPbmX9juJL4G510NoeF8sgppKuoGt9jtjBp3K3o4yILdKzOv6EZLdFBdiqgQO20ukDW2xwUPGle
KYuY2VUrd+DQhOnKXdL4LYYnY/gRO+VelDmpCEGj8wRj+ZRJfsU4vtrEg+VzE2ieN7XaVxNMeZYb
gocJDU6XLArDplfG1QHcgqrKRXJ2XHWx635rM9/4qZOLRFuDZ8TRgbVlYUsnHRDkpqdtxhrHTmKh
aa1zmUbOpkFyDm1DxSkw2N/WLaOVfnarrxgrg6uZMfBq1D0Jc6kZlh13WMH6IFREfA3uehGR2g42
5RDOXXHTdKw9WsTqMQS89FlfcM2DqttYKWzzqOwTmlCm/j0wuvYM0Rn70aq78rMm3zWu3m9TCBTb
Ioho7cjkykqs/pEednM1jXF7EabzQ6JbwwMpQP7Kn+ji2bPh7OYgmRHW1sWVYCJznWffvJqOE1YU
ojNC6uw2+cr7fC97PdqZfkV8RVTUSwg+4sqecIPxWYy2LO7fNQf8uOnx0csUBUNL4vy+Lll5ZcmK
oxc+1k3dEMD8uaWkVKu9hWszz5i5B8w9rIFJ9ogL0bfLZT+RQ7wrTMeWW2S/CxNRKoH2TUDwwJTn
LGYpRR6pn2YaoAmJ9Gxf0tsJ6Pd6CRwfApvJXa1pYufCSgosIXWrY1Qb6mIhCvNrQz/kMNRWcaCb
oAuUthi3CMHrVh3EMDNHEEhoiHs2DeZI3C0yT8n6VzDUvq3R9UJuydKYmKakL+LDkAZWT6JUEfb+
AYMhM28aaIBQaa8FsiNoOJDeSzOR2rvw+6z4KehwLMgnZsrje8DcmZQAdrdqR0d6ecS9+142QfiR
bXtNABG0kdTugg5Nd5SuWxFLGw9JZxA42xjNk5/pGd7KMf8ypNaIs9pwkdyxucb2JbypP4BOzFaJ
0L/bfrcTaUqHdyLxii5gvDEBiq1YOPobhwivCwMIIbZcr6BdCPd8y3tqkmKR4pvpcp9eUk1KxViH
zxljlrVHstHaVHbYipH7I3080P18o2mLR/DlSxhE2jIg+++S1zX6EeUe3rdMMfJzj+iZNNe0fTI6
ur8Brcj6Zrss30TWworDjTGgfAlyZyU4YfKlByZc/uT0v4AOHA0572oV4AbU/jqkScwnir79bofd
zHNkI7LId2j0WG/Mob9oo45UNl+yT2jZWl5Olsa4wpzZV2SBrM544Z2zFqQiGWnBrwo1pYX68Hvo
EBh0llSxq+qONzt+LzIj3gF+jyyM+05HTcmAbjF4BHzm3W048Zn7vMT4UBky/IWIzJEgedPnUMXc
mwPiuXMKxmX5rq/ZhIGYDvlA8Tkuyxhmkw1w7vPjGR+2/+qAnoNkWg8sy/JPKqdSssGx3SxnQakH
bcEqUZHsWPZiBdbiuQUXTJc4Zj/o+MP18bNDMIHhbmPQfxucz9oyzIC1QTrvt2PDd/3z32f93e9z
DBORgCKAfCjKxZhUmm932S4uCvvQ9U3xUlk179QA104vFkQYj2syGnmR4tRoLwF9UczSDb4SBhtt
DOXPbGXKAy10wm9MKs8mEYAS8qlzzmwTnAKjf4m2GfEN2YxM0lu8QbsoZFW2RgrXte0V4RfA2fYz
OgWm/wH/sWWC6d3gIucDHE5jfq8nSfp0/CqWJUkCy2FW6rbPr4Wh7sXJ04jcwUXsA+oee+3JwxF1
+PT5emW7VuGEHA3QVMvoZDlY9mOdeBo5kwLLLn7CjSPx9ZPjePj8J3yoswMLpD3AbsS8Fo/pyS9o
J3cg1RyRf0C9vXW0CPYeyrxfLAMfOhYchUaFCZecdD7vtBHTJV0fumWV7FybzbMbsXCVwm2XNX4+
wK4ZARNTSvGAF6B//PwEzY/XmC2Kpfo/CJCVKOX9C8gc0e5lPsQ7Ju9RiJkBt6hG4uQTuCznrKkG
Z7oKNIBSxFDfZyR9v2jCGdbt1DvRkhgDsrhZb2W7qPMObFTUkuxjE2+6Y/+NLQbz7J91aITtXgsb
Ctfjr/+fcvcXyl12msqi+Em/OvkRJ9HzuxCJv/7SX61qH5WtYbLmAhEKjlKkf7eqA/0Pm8l6gIfT
cemMv42S8/+AUgmmxsXWp9NI5lf8S7Zr/EEMjv6v+Dl0h7/Tqj6qct+8+/ScmJujC6ZbqNu2bp08
l/WogT7IG2Skwu5hP/bkzo476dAoQKpYujBoYmCz56nSQbDlLRGUiCkW2FkC2IFe0pemgSc/Vdsj
h0DZCe2DndvpWWRCaF5gCubdqssGos6bK339+hvf9r7VL3v3y1kaYfjQ7GHhQK118sv9phuQE8zy
7AipNBSG1WGbdj71no4kf6Iy/vyAfJg/HBJYu/pm03l3uZsnn20tydGIdlV0RlfyvGphdzOw59uy
TW3M9eBgaq3eGVLH6T3UQQ0tzO49e0dOHvBBJ4qNah96kIQWc+9xVUo3pI9itu547ZcJNI6KtL7r
WDldchPF4tYOy+osbRRjlZ4O3wgjC6W7qGXNrJgEVLzy0VByrY8s+3zmU0Q0kvPclqJqQIX6HCqg
HRGtpReqosMJQfAOrkZXAikl1LgCOXK3CUmrvpgUo04aFg/BYPHplRZbocnWICbOLXBW6dPHIE0K
gvka25vSWalfrsc2fMc6jsw7A2MXGEiv4dwaiX37iPKM0CWweJmJD27RgW9p9gPUPrcy6/hqjAt+
0VHhxaYnHr9K4FAz43kNA7CZxkBRzYqJxOWcDZ62cb3JFY8mNpr40ErYv17UgNLUkAH3t7OERqpZ
uTk+CN8YtSfLbLlySaPwmVCvx2ovhc8OsyfPe16GLl5YagcFbETtwK8jWJkv+DjXOhIggvFiZVuk
o1gB3sWlD70iQbldOs8pS/h9N1Hz9J3kr+MGo6CqE/cmpsmEhLmpuUivLGnXZtT1GMMHEjsbtVqx
5jqCR3aOIR7EE9DHGB18wl+muVISABJYjLNopul1OGIDPSV/C+CZcv8UDz+oNZXfkbcaEnY0xRdx
NMw36HLAbdAgG3fKG+9jeCSteN3IiZcwB+xCgeF6g7eqehNpTuhFoIJrQ1EdxukOv3h7ydeH2qxI
Q7yEs9OBpUlb52KCX3uvIWC8HHqRXxMTS044zZEdxZ3tA74tvecyyvoHYZGywYybRzYe0Nb1Qw/d
M07Vnr4AizodzNF1cNLC9LvX3Lppb15ZuE7v8dj0UgFPIeC68kpHtGttGgCcJSNuRZUF1QvKdbbo
Gtia+YOOLfcOxbY9vJA51olv/LFIX8Q4ELtRgGpNXQVXriLF5sYg2i2pnI07CF3cnjzTahdU/sC9
xQ4LwXX2gKVzZXi5vLTkpcxENYSbRtdE83iENyM25EXQZo8LnJhoq7ZHAqUDh4YI4xEpetSn9CyP
hGqGF/UOPDHUZqtU0Hiv6jgKTTJonAZvGyzpMeW6IPFAuNk51BtlnJnyLptnTbvXOm+uz1tTavJ6
GiF8bHLKk+HrXFBGfk1svchuQxW3g9taQo/vAVnOvdpEzlPBtaSm5FqO+sC2MwgiLgQzKDjduQ/x
zGZViQ+iBtK2PD7I2ahx4yoIJXLl9uqlaCWWL7KEMDuzmBP4k3Qo65ZMn2L3ccz9zrxKQ2x5S3gk
JM171mBcxuQewtDMFf5VA1g67lC/yfQJAQZW6oXTgduxQr/NHiQrhBEDKJodeVWh3Xd99jZaCEs/
j2Bhm5nBv4TnPT00tcc9b1XGRNrO1vjgd2Gd/XS80kQRQhI3NN1C703zquD7M9cLs8MNvQ9BChfw
HypX1/exSZTyAr8K/X0tiXSAWDPOvCTyL0tLDx6dvgtp4xpfvD4ah6VRVN1XkGYaZpMmXvFgNEur
i+K9lQchtLIQnX+R9ISIWMbkrGKvcHZ0ftwB8FlaawltdErNDUJTtyQ9UkykPeai2gvh6/eNI8yl
VehPGq0eUudR12QTyeVJPIz+zsjM6HvehN7PEYUewCJZXrW5e94Nsp6wYMjxxq1QhDlWX65JwLRX
bPusW4Zu5ZNhx8XGLHXaTd5cOAu99SQMZzRrnsioTsw5yy8SEeVfzRTVBG6ddjNrLS0AXCfLUmIu
Zugkrvp8Ls4dOhxrFb18w7IunqBpxl96O78ePH1E1FI3qDSmelzo7Du3fVIlX2BE51hC7CbaSLwA
5wEfsFWe1fMh1wJYVhZ9CkwbpbLo0r1Jequ646MjHkunEPEqnZty45Nu9xC7rrq0yCIXzMyQgLle
N14KdySDkE7MCvlR85JIT65gMaOnmtNoM+SmeelEjWevYt0pJ2RBbAdWDcERNGSLauvn9aSmXFa1
9xCqbCKHhKCwElsdjcpKco6PWE3pPkH3cvcl9VdPsqTXXdatHX4JROxuyQzINo4WuEst1WZ/M02u
e6nFbX3Ggj3t9LKc9oNmBPu5zYb11EiJ8hl5d91NKU7ixr3rk37+U9fz9IxQm/lMljLIV5/vUE7a
CqYPzpKeE5JXanz8XidlVF0Vlp/mGEHHFtJyBiR9qQ8K7W9rtIRB9FRnIW/57vOjnhRvx6OiaWUK
zE7Xs0/nsXY4x148OMGhxlz5DXYbC4NAQur/3tz3eBygKy7bZRPwpn6y++rjyu2aIAoPNn1y1lRd
smYrf74zKnzv5yd10h84HkyNfLmcBsqQ04g10hobLWITeDhGBlTKR33UB2hJF6w/P9THjSw9Eiz+
7MV1g/38yUa2jgJPaKPuHix3Mi5L5c91BjAI9MKrs8aj8/bbx1NmCYPHBNOgc9qaMfyK1zYvnMM8
xuH96yeojHW+GE6ppiqvgSWfH/Ok9OZycnK+7ivyJzfvdLM+FZHdBrK1D7jf2V15ms6ekAWVL3A5
0lWlLcjfIlOEyBtg3ymfj89/wMeHlEGgo8IWPfitzqkXoyrtWh9z+B7da+QAFt/RACb9D47i4aty
lYGEyuR9lZ/D6UeM2LiHCBM5bHklIvWnXzWv/u5cKCh9bCq0Mz70a1wyW2tH41yOygs3YYKEFf8f
PCaYAy1YsFQ7Cgz7/lyymumwAJx1MEPAAomMeedew/eOqQmtGPv5FyXdx/WLNZ01jNOyLf50cvnK
pA+ngVQQ4Nah+2hgwmc827MV6XL6haDL0Vy+hmR8fts+vux+YCKZwaNDrPqHNyKg3a/PwjHhkPJ2
hxXrZItcfDWn0CY+P9TfnCIPB9Im9uCoV04XSw/GIIcqTJzyyptdANWeGyakua0a4KqCG9VT8/lB
/+78yJvyEbY5tPhOZWI9/A6LyCXjkLvIWMoC1USu+/GWQoeb+vmxTmLNGMmApMIdSGi9F3j+xzdN
jV111hOmtQ3m+tQosGo4np7fin6Wl3gqUcGGE0Eu48C+jtnf1Fz2NSy7DU1Im+KiYmAJbeVPA0s7
u84ZR+K1n7ki/8Vl+bjwAtixPKWXQsFknErNysQZsMkAsjSxJwEICMExpErsv+hTunkLctB/9a00
Pr67iAx5q1QrEp3baR8wyumXEHLEI+5r7HVHX2X8YKyAMycJasJ0EqrnPU2My7rL629978zGylIR
f3VjEvZWRx1hkOySUOFD2ol/++PAcADlJDo1i3t37GO+GRToNfTg3uetL2afTbfupHiZGNY3RAYn
MA70X7VxPjybiArV20Arh0fUPj1gnTRq0z/Nh94Gct9AM0oXRyg+X3aq8c8fzr87GHMVi0Z3wFJz
+hVAzRHoEUlFhzEiLSAt4aDqjU+V4+iCKunzg3241ZyZ76Mw1HGmsJypbtKbS1lkmiGaUJ8ObuhQ
WEZJy5PFi0iV+PmBTDW+etcKQw6HWJIvAifn0hd7f6TcipPRFd7ADkLGzbVODdctNdj92ddQI4/o
TKQ9nRA7AugSDzGDv1x4FpZwlcQyVuRvxElGn0AbKJaYNwIZmlXIwjE5L6DrRXBErrofQ51RHA9M
r67bEuhk8YvF4+P9Ifg0YC7Ddw3x5+lWCHszw92iaQ4YCsjXYmh0BtUo2UY6oWufX7QPL7/rGDwD
uDNp2HofBlTg8My2H0G9SOTE4FOOuRPY7tbY8aszuxx/2T882QPR82c9hJvAfxrYQk/vUjkXllET
k35w69H+6bpmf5B2GNwfGyKu19DVqefc+VqNo/mLlc48fURsJdJErIlhX40h+Aa8f0TsHI0DUpv0
YED/LYgITIntAXIOL9Ayl8MY+t8Bu2X2CoeU0WC3R41RWjJKdmY7IeY4BnHpXUEXcc5Uv6aWnios
Osmfj8QUWWDih/xpJNdeO2kl/xLi/12AJIlJdeZb1Y2TNsgM1OOVa3wMtlMrDXF4DemCNDNeO8NI
a6wJmR+fZTSOkHDUfeThvWAKfeHoWiYJVMmKm4FuA+iEVtuOduJeV5Oh4dr3SubLfQuTV/dAxZ7T
ltbLZeM5XbCIbSnI+LRxgnq5mIHRTcrxDkXpAOPMWAJAcjrwZEZcYybo6oTcyQXoOfDM1pwqVXVO
Yt8MAs7IjT8H6ZP1lWop70tAHBnNUMCo8XU/jfzZ02rkbBg4aHoHEs//zu0zqqKynvl/55p0jOPm
s89COi9BrvY1tXAh+5Tkd73QLQeGmxmRkrZOcgyyfeRr460YMSddI1QiWzWL6r69adD/FCsURbzd
lVGIDEceipaV7Fqj3jARJjxFZZtGrltlt+gQyIVlDD7T4U2d+afllgSEydpQragh5zaD+uIvHiM3
HZCV8xeBsJlRrZna5/1rGJnAM7hJyN8ZN66AR7eiD0Lnqp1jGuF+MZGshH6RfxGvYYgobLDKfT2m
nfZlrBIOXWczX61ARzlQL+Ic4sdVOfROe2vAWmhWGY9LfE29CrGMpEnQqygI7X3fY/bIVh0Zd8tZ
lCDDjnk0cAt4gsoSWzTClCHxyPgMjWEfA/kK+a4aKGoqmdPT8kXXYDzMqWExWgd0GREAjPLOKB1C
0XxcsNlFCT7AvNQSybfhuA+gZ8/TB8CMVgORRfTNgHGCNAxphBBbOU/V+EI2SXgNnhBl67EF5+Qd
P8aKR+POTk3nOQnjGBtc16DLfn2tXKXa0xVlaPDIAngunURFJDkE9hi4xJiC8lWsl2aLtmIpXYen
qPZdpXfLHa6r2aieuZU23XfEyUO/GdFGXr+OZgxfxQ5aaiMR2ezt/Ipk7sJIVSdW0p5fCBVKMxpE
uiyPnz/P7WgyxvSuvHMHzgnxTzg+0w0MU0JkkBrxmhZCY9KQTzYX1iaIwtqkgRklN01Z80MMnd7J
RuRmc1vORj0+kftsaUCRPSfLbv0qGLsLZ8yNOxeWi73siCGYfhL7yCOLXty0byZDkIgWT+yNLd6/
wcPqA+4kjqtFTLuCZ8VmmoMy1G4t74GNORSYhQNjgyFunvQCwnQYottYsoQ76SGXDd36KacpiRur
nH1aEgjeDoWuj7Ta6JC3Pg2yuevT4fWL/7856S/mpOwUTXY3/3lOev9TFlXZvnX0/PV3/hqTesYf
tmepnSAKAOabFlucv1AOOHogZ5OnQnvpFfPwFm4E0wC5gEmm7ge6ERt7vvAM6/DgUFX+zpj0dCtH
lW0gZOcXUi8wJj3ZYPlG3824w52dz6ZqUcBBXaQRi/Oba/I3E83TDQIuETbC9Ld8FUZDv+T9Nzrs
+hpvKuqALiVnjfBHyid/JDmgZKdyXbDy7Jnx8QmsGMi9skj+I0tW3a+3e0gGmmz4CQLACkOk6YfZ
Jt6XfLQyP9hFdsAO1ZPQovvR4LgOtITUAP4WBYUIFk2ZWKtmnpKfo0ard+1K1yLAQY1oKFu2be/n
S4tB6KHLiARp/JTBbJoD+W0niesziuaLrvHC28LNh9XnF/BvT4INXUAHRmcXeZpho0uEHUU7B7t6
BiY62tW8KbQCGoI3TF9rSydsxcgYtGrF1C8Nnd7hEKCnd6pIBbRQZEGQoDCtVNyG3qP2DBQqsPcz
EJABqEC/Rz1bJF27mSC2obFTYL7Pz+FkC3y8D5SFtHcoHTz3tB5qbKvr+OwFO6ZbkBXhNi5GdkiY
kX8lQjvZAb8eyUddgJsLHPNpt9hhtlkIgyMdgbLTkQLn+vVBttBDoYr+qvg6eYmOx1MOO1u1cGm3
qCfwTT1kGg2xgVrO8aKEgCHTZMzYIV757evHkJ4JmyJz0208aVsFkuUiHzR/J+nqABpjKGgFyS5r
/LvPD3QUJb2putT5MIrVWZjUuvBhUUgjypiBZ5AhBIzS2YMoGgc8M9PEjZsKslYXBtncjKHa7BYd
j39OEke2QuAf3sZdOZ8xwqlvJGbBZOH22E2FAfMMq7Y17yLVxa9yYIsJz+ZX9sAk8gE7gXwZpQPz
rCM1dRQEjBi+mewats8Pgzsnu89P8rUOeneW4KVVLwDauTLzON77uxayV2GSKccdwlODAOUKfGAU
NnsNtMKmgoe/IIvgZcyltnIYURGY6KW7vEg7IMuihcMq5aXIkkGNu6xVTfv3wTCz5NLB6/vkscd/
gAiFtXwwvxhBUecLOeQGu54wvzP1LNigBihXbY80ICZtdFWiP9hm0cYAz/TEcpbt3NZx2MuZzo5J
VHXG14WYWBGaaytykx1JbBNs36RYx6ZtbBur8u8k8bZ79u7FqjRqEGFMEX/EtMyX6FOjvS3m/krk
xkAs+ezZ5wjh8y3CMWeNk4nUB1t0SxdyQr5sjajaZbLK7lviW8gCYVpKFvGVE4jpz2maFPYkbpX0
39o6oZ0iyXBjcwms1V1p3mzfOLGl37EvLR68KM5ehBFTZmR6MBETIrG1k2Ggo8wt4/HR80vCfwpT
7pQfZo94fjyf68C9cnPCBFo/KYMFU7PhqgNw971MEXDQy1mTH44FKcx+apnmXzBO19DeJmDGPHko
Cpdf7Ro12/tgP/ZaeVmFqObNsRxaSL5SW2heudVFeq6uJ9bvFC5YQFgrcrWG/AHrGzmew8IeY31P
ml9xbodEKml5Rha7UejzpdER37OYFGZL5/uyJACb+Kgq8PfdbFvPMnSb65TrVO5bvYMV5zXWXWZv
Ssgra6zz+Dhqy3qucLJsCHTRVpYYiTwhwEp+LaemW1bZOHBrRmzsYxXthqnbxLF1Y4ZgzVnb+j0g
A8IAkDj5pFubf1qSey5dQ2ADYxqKj2cJ3CVbYSRCFR5mchEXLVtuXT8IU82gI5uM+GCMvpRpdAE/
5SkGHLOL21a/DY0ZM6B0H6Y2ezaZYq8GCNVMB1GFtE7obywpjXNv7IZDSYDhournEc8WUVgdY+JF
2+shcCUtZonq1NS5TJd2WinACk6yrBkhs2p++E0T8cSPoTkam5m9BCFVVQsAuz0PV4+cg89QtmGW
7ZarFFz5qotccyubRjsjRbY6R2irk4fhTGhWGv2mSxoSuMqJYd5CN1NxNVc6d8hoDAiGk2Hv43LM
d4aVABiveF1cbap0fEc14+NubQ5oT5n1Ufi0cYi+IC1/yN6OHtPQ6P5UHYxHq5fDofD9fp/1QQuo
VdjnEhUFtgkQKYAc+n1n8H5pUwZLOEdcYjFFRg+wB4uF6GFlYDZjpB8BK9Hm8avd6+XG0uFKYZOC
RJsT74HeA9iV1SVbw63L80Slm5d60S6civ+JfCMDZkMy2CEQgFvdqpu2mgvF6Yg8DlMionDkDNWl
PgH1CAWbgrmHqiwV81iYhb9KIr4cxxAOU+9IpevBYXPG8uChk1lD/AWiFyPangkuepiDwb6iZ61f
ToledyvMJHCwdVGRlqXA40Guz7spTeWP2MNhQsqvRwAGWIzS8Yw7TVfxc5WIrwBxsztRzGfivnXU
qYAAVyGppzU1Ee4XBoTZbQ715vGYVJLptDBeE9kdMPx5BkZ9sEnREoqxX7UNfKAEWtOsxfouT5H0
pJKTxNM2X7h5RdAaeuPdNFni0orJNPIUP30amC0v8UoSHlKVxBdIsNQEuMRXgYpqc2gVrSE0mWvb
sSOsLyKE5mvP/B0zyJsHugywLSRiFDzigb7t+5ZT0lwcZVRuMzrWLHXWsDadK0Ples30ObZMikn3
QK6zDDzS7NirgNMO3QAeRS5xU/K8GhZxbeyB+/uEiIK1hXLskE456TbsbcytoRf1ligL5PqSGJOJ
A8QrLefLO2NE4mdPsfNEXhVpNxC721vCkvhTFnXw9kEeSS82HumJnzXoTrZeX1dk5ik7PftF68wZ
ddi4LAqG7KzLHnvqRsT1SH4qETp9nsabygpjpdy7M0KNTlrbJgsnG5y1l+hQM8oAWkqM0U6SHhVv
ufxkhUrbr+Nz6tS652l24FyOZQeTES4x0DcQMecB9lnByjo1yAQxEMSX46tN5fh5/1/B+quCFQ8I
G+//XLDe/Ryfm3fl6uvf+KtcDRRlQtns0Qd7lIXKwPFXuUpT7Q9m1Wr4y/7P99W28V/oQQi+Aep2
pWFgu4h09d+qXtP5wwdaQRGLUcVD+vtbAAq2uyflnIHc2DYRpbGpoZTkWO+3bYBbNJ7kSt8PtSkf
es32Fk0+/fBHM7+cDa1ex5oBP6dQbcHBv2ga0T+6fVp/EZX2pdZlc0DfCL7L9+YLu+q0/QTVP9z2
Fc25rqy1587zqgWhPDqWVT8kVgGNbtRcl54zWTe2nWRmsWC/YXj72ZC+eclyo1dfm7xGooVAbK6s
rcATKS58IXUvXbLKziO7n6BvC5uGTpbaG2w7OrQhMUhZfwVW3jrjwiuB8R3iYHTpmZqo0NYw/+1m
ExNYLA4tu5ucyV2Zsa1FzjMxN0iKdDYOXjWZ9/YUNTUMqsqoqPewePhbeguTs+8YdPNBxpHlpXfh
pGkdYlsv6+tVXDlkz5Sh/6cKW6YZaELoq9cypjfskiDGa/5lnGUqoNvldrPNxso8o+qaGxqgQXwW
pnzvWBY8p9nQQU379Ux+Av68Kt2xmxbfxjKh05yXVrvDwOqvB9aib5QL9oK8lhhLJOoqYia5WV16
UUPS2aXmcJ9WibUln5LWOk26HeTjmJ58EcUPyZjQZJ76ZO/540VlS+SYXfdAklK57PLm2irGmEWl
D8A0Ru6PdgwH/LjDtzmFRGaS4JWNmOrH7H6kk76YAiM9UKl+J81crq0w677MfscHd9aKLaC+ew2b
MuNdMWwbL/Y2vllume7cUjzfu7lJ/nLSMuGuhgUei8s5rlGYdu23qmgOBUmDu6xNxMqjo0Bv21w0
Ex5aIfDuy3q+xoZYkUaf3QvUIqsO/NA6K/qfeLXdi8Kl6zoElbto9JHYxI49QUNwTwbmZ2v3ZLGM
bDPM1HIxyhL3FxFDD1Goj8/D7v/YO4/myJH1iv4iKODNFqYsq+jJZm8QZLMJIOESJuF+vU6NpIgX
WiikvXYv3vRw2FVA5mfuPbfqL/7Inc4SWz96bVGQUwNZXRFBEG1D538Vypz29eQUX8RrLqzq1zUh
70ODPU0aGrXgX1Jh23tHG5+BSGEGrteKOrnGlohk4oC92A1VoTMFbldHCxtH7UZUFkfOhXzXEx+1
y2oHfFKuBfvJnQklL+sjREWs5ZwdIVdT0USwKb9a68Ymc5qaIDuuL27hIW5bfH3gm9fI2TSXzeVU
JYZGgppvLi8GAdRhXwHDqNLjtjU41gfZwTjT3p01JTerXMQp75wg0iQGZwvp6W+1eUCcRmC/M+F1
w9S5MO5Xvbyrp1IhdR9541Xvd7Flb9pPi60V8yzkDCdsUY1kcS8mIEtrvWgHs9TVEyjP2Xuu7BJe
r05lHHYISK6SBdUO8pqfpB4aPvDFSrwMbj1iNCXfZU9GuHlqVNajirBG/ms8WCW5x/P4hz24Rej4
ND0Iom+jCdcstuCpIthkWdbvDpe7nmSevZ7UWDQsrOZ1DvYjj9YSaaurL1HHbwvdYZjHH6Pr6EWz
OQXAuiiVox8eAt61OeigAuqdnK+ghYaPweFpgWtNosMOF6Z+zpug3s+FL6McdfpeN/GAdiXd8Cpc
sqBaTgnu6KjVgdeh0FShJTdaCNlZSRpst8V9WoSmv/1aWIG+EdW0XCuhffJKvZtbQWxrVbZJ3YGU
1DqbzTvVaF+Z4txoxXc6+H2M7Lh4q3tBSqBLaMDFhINNR65QyG5GbTxAUn3tKrP00fxa0DUplk9G
MO6QuE13EzDXJ9sKtOfSHjwaFqcAux500VYHJJMjcOU1nheTUFc0dTvog/rFTdc2IQgA/OA4jtdq
AGTBz2nQCuvrvr+9taWduo+EnVhEoaLthqSZ771qeqhyu0AAPxxmQ8/NMGU7xF2ykZeFA+txttYP
drvOwZ7q4E9vDo/eYudzOJAqdCCU55fLXiksdIjfpjUdbYJrYoJDLCscmSn8pK1tJ0IbtTNmu5yh
nDLiRt+CRLZLEa6ZDw7SNjgP/PVazD7JEZo+XdYiELQ+yosLJGfhMsDJnjxTJaxZsn0e2OhZZyLv
AyFUKI1+v2pZzxk8XgLFqbVZxJzexlqRTrV2ZJPohO7cO+Q/z08KZUFYIuxPWnJWgX+2jCAXgnrX
Ljj2+oTA2Fh0cLZB/WelNUh0zRojZWhaLIeyA6rYsq4KfHN4CQoRxBYW7hhcfUCQR3cMtAD1viZ/
ls57rQuvTWg61E4fJBv5NcD/YAN5p3UjW1DVC9mk3TdAxgvcM3U2CEoMt/mGPwRZco9DVL8zF77Y
Rl/Fbi5G/bghNDsQxkXajmSDOoEoRtldogfw+TurUlQYn0vOu879vW1g/BrfM5K8HH9D6SjPjkxx
k65MP1JrXkN2gvS91TTsh8LOIyJffpRbBbtFbr8zyU8t8UpnIXVveklJnAHqKTj6cZR/3caRgAhG
8qJKM41yJpTX2fYnLndTQtDIPlrD+QF9+BfPerWrHAqGabHfazLaorocOhIy+VFbb/dYOpbxp1e2
CXMOa7TNIRp6JHY/tE4lHgOzlUfdN7c7tkl8DF75W9WpHnOYtpzaxfSOf54LY7SeC2J2sEVBQRWL
z7nuFtWX2YwmxnRss8qu3Z2YvDVqAq3ZDQL5tGmYN+feZgNyWb+GPF3DiRyGcA74HUi7LBMdeuPb
oJvbQ0nmGR/ohkWM1lrR9s+l5Nef6JU+eO3LEbpo4790nsO/a+nrc6/SI8nlc8QoNXtUQzU/OEAH
PjzhPjvogghdyq622Q4HCwGdRVox6X/OkPJBAxm2X8HlztHiALlbRz+xt9Q1o27wMr7paV7jrYOJ
WbjwYqKsNaHAkkEWr3zPoSmN9n4ytvGgb4t38BbH/w2yQidte/kjZDreb7qliWQiV+0g5GjdO7U7
QWMmMoiTVRLZ4MBVCcwpAKzsODwRev3U+YHzNK86lAdOTY0SA3dF5NhD9TP05NTfXtSM7xSxbhuu
Xu/upTQcXpkGFjTux2CDJYP8JmaU8AwDQkW4/e+wJYtfA+CvrybrTvgu042WNs+iLrO+aQ0deLCF
+cfIhFaDe3EB06PsXY5ybjFiF2UuFK6cdfmj45mIZauG5w0V/hFvjHeZcg0aSOM+bG5zJsJ29OKJ
62A5IEIQPM7u5H2nmVdHuTl4JEM7xbsjexs+TOHEfT1XCeYfGclWblBFO+DG7Wi1Tz15UAWcQn24
LiXQk1BPWycEn6KyeOv9sWYfM6z3DVS5fWb0YpeSqb5D5msmkt9rPxIlsReOSOt951XFO6dZ+c4V
p35V86I/l2JMabS94qg7MxVv2rmnrpnYnhYaigt4KHNFBHYhVsgTt0zQjYlHoJm8ELk+lwmphsHJ
7AjOQ0BklOFiNxK/SKYnkPr7x3Fbxnfd39S3I+fp4A9tcG6FGO/x+vevreX0Je9fK8bY6ty4rG+x
NlRX2xuy4LoVtA/D/JIRLQI22rFVEEOTsVw4vXKdkkLwPqCbt2/2qbQiMyH1N/cXsBsorhM7Mqof
ZQe8iP0CNbN3QVDb+M+vrlXmH2TPuxrFinqutgaVzYBX8EI+R/FBl93s+tSv7bjeiGVSqtFjgZGF
vGybiWk41HP9DncpfZz4o/htOF77Oniea2pj9t/qq6mbNtZyT+zcccuQ9VOSVs10C69AzPxioLcK
b5y7/ezXJUbdodut9ZiThdhVkdS2ChZ4L53dTPDBI1T2vo+dDaK4mIipmISh7upmU6FtiuagmCA9
mGQQrk++J/r2fsly4g2CbNE7t4xYK0Er+sZQEayDHyplmgB5KDcLiLGgXrrZfm7HDN0Px9hKLEU/
HESQ10E4i3XaztViaxEiHiOpkFj0hLLlnKMLpiFKJ9c6jLnrvJtkbqkYHYv0Dn3Ju/iFs5twQ02k
2V0xTRBzeIR7kZiIdhBpwEQijsKbOX0Yz9xNI1xEZPzG09KN9AKkwO43x83jCc3QCcivPPY8kwg9
rOKOyPUiSk3l/dTETREhdiM39wXc5P1Sy5ehDNLiw0CrH9V2MIO7JRDNB/YAMpcN3l/CMbKDq2pK
cEK9tKjDN/K2iVlPCpfTOQmGigw0c9g+dQrrM8gSB5BUdW09qe9bfuxpM7vxUcpC/iL+rn6aZzKk
N4k4x6xtCVvIsCQ7nho/dslemFkq1UGHrGopJ3YYvWivtt3dFDKG/TpQRSYoPQPmXoZIMu46inOM
PYvZj0SYe0egw1Pc0rg/EVcS7HqkO5+OvdiHGnMKEytOJkaFfugVbb4HdjUBzWGrBPwE1gg0hfmr
CkgsrUz73lry4Bvi1P3EbxL2o05cuGmuh86oOkopld3hDvEX0Bb2jWrudjsJey4h0oz+hodSDw1R
5Mmc1nkSoE2mG9HK38ToyLANvPqgFakVazM3STO7DWvqChwrov6VITZqQcIwa3JFPO1+tLb1SeJ7
VzDzL0uJo8fJEJZRgWtVUq15/ldK177gqyo4aLsMrrrGuztw8CtJpmmVMyjscc/1JVHl3jKvj/mo
B9dpIXMbaLx7KIkES8Clc2AObXsqdOPB9+spHAa2Aui1sk/y8kTctEzqKew6/4r/r4+WWi8To0qZ
8FeB9ZGxFQ+teUBzWhd5zeB9+OgsEkTyyd/bDpIZzFzTt860Ga6nvh3X+rbgo/HE2eSMKlyarIIt
DqRceJkbkwH66QRWnrCVgivSLL8wgJ3zDFrE1n2zoPk1CAKOAJfpbcLSpiQpwLIS10cLVhVBehIF
3kUWAcQnZzo0PGs19EhrFlElPbogldlLd9e6ouFpGTymoKUXmRj37ipCzx+YP+h6rOxF+cnEjPs6
jNTbWIDMuLuNfxZ/kLfc5graFVmHhFDof+eGFk2MgqR5e1TxrHXmoxhJvGGJ92fMl/Hk1YUIWbp5
J9zqcZ6vkrAVt+MC1soTlP7pcWPYucuK7ot+jVJsbW6ILyITj43CaUvm6rC+Q7kmTRHnqoX78Y1S
6qXQui7y+tE75y4ZGd2yUTiScJ7O2433jESJADb1OzC6y2ysFkgO863ROPLEZDOQdXvIGIBW3hFd
AQLqepIWdJ/MUpAbL9sNOObAzTg3a35XaM3HCC0QvGj+zCroB4029d9KddQQcvuct+aHBX/kiMfO
/h4chFl61lux1Oq3hZXzjyTgnPTAxnfHkKkHxTfJ3WDD3frJX0dSptpMGPEofeCC8OyIrkW6xoBi
nZ86w9hgt/spWHEGEPPOGeyVqKgabrNdLc6+VFbw1HBgjaG0nNblrwfRD0hNPmq8CThI9bI/4bgN
563IFlqdlOx2/joXBut491ybwtootfZm9yuM0DU3UIUM0o0hUXourybxzEf+B/+obPwfMzOfWDpx
ePhF/s+65LQ6XK6GNf9JS6m6fYmVM1ncGxrbY3fmVMtpK7ySV91467mSosoYWeSYt1kgYaDRGigv
9AzwarwTVHlkEO1Nh0o4G0yOBHfpp/kgWnVgzg5mcDstPPBRVUgQ41Ct0oAQADSwHZxD7ySNadzh
uvYSr3Srk3QY/3WBPkQNpT5mpQXgod3d9dn0GIjhW68Lnvh0dUifaB47WzYxgxmPQMHSxHE05nt6
FwaIW63dz6b9Xhj2cB5TTbK5c4sImGCzz3WJcbutjcMiaM56Rw3HBq0wkwvy8PTS+YZQHzwqTWcM
l84FtuL1d5kRfoBM1tqRMFWEYrS+UtQVzzAQ2T8tBEBEQrXzX2fwpmfOPlbmrtNHHuuiU98xjCL+
OmJ7YF+q3teYsxQFtDOiWSEHNBd7rIYoJSxUxWaBXCXxMqOGe63n5anjfiSbk/VoscrPwWjbDyTi
Vh2X2rb9Kc0c8LWxltpn69Y9EYxkFwsuvD60PG85+CWEGq+kRfIC6C44TzIY33aWWPW6flFn8Wpl
sv4shOHft7iBL2zB1B+tcH+y3ljxFufacOoYQz9uCyFlDjKbJpKFPr/6i6MeTDO3t2u/+K0MUfW1
e6agNQmaUAjjbQvcndEWhhe7ZbHEkvCbPiLrQu4KkhToF1LtahSAKCKHy+BQpNPLmjmvVAjOM7TN
dpd163jgPVgTtx/AxQf+24ymOZR5Yz5nOpTzIbfufWNIIfXcNEh16kcG5rAirmjStfNsUtTcVeRF
hB0CgzM1xLjsMviyEak9rjrZDedP6I5swPdZOi+3IVGVh2h/O2qa2jWw6G6C8m5upRN5btu/9dLu
zl3HAjTM8bnrodKZ8a1SpNHKufDhtktgXdFF6y8TP8CN/U5t76ocwTii4mVoxICaGF3W2xdLSXXn
8fR0kS7ncT93TXG3SSnxvjLgwaWtMiqmlWW9YY7sP/HXUQlxynzUpev9tvvc59VWYjxIGKRhpy0d
Ratv+1D1tIo8bd9anh0lwaY1OqKEkDaM1HBTC95Qc5IAkmciQ3GREibGTA2acDktZWTxoiFiXtaC
gp7GezG5oilBaxlPlvyZKa8TVgSPhEELqOwuy3Rye2IAkvM+K9Lucckm813cEvJi4p1q+nXHeADl
Z2AJ7Cb/aUDcScXbZ+1DtWnTu2YX6mSR9KnCmiSJC0yD8R3Atn5lK7nuTWgPAc3rYD0Oju89BcAn
AeYbaXDWtNz8WquiPI2DPz2bpsUwdDEVb2nbcKyGQGobtMEDG0O2pYKXErTBGquZqWBo9UEmrkz4
R+6ToLeqMzK41dmN7uzwTdciScc+E/FSDg9bBicwdFfJfpIx1Iu+edlJ2ByVuJfWn0rWxkcKTCLj
phj9mElHf80DkpfQ8xTdu3Kddjdr3LpZC1Vh5pGKaXaKRM8Q1UuYpTqKjPrcp4t3nGZ9TOTglnew
qLBUl56h37UkyL6OosHS7S5FHRO1g1gFgwHHyag9YgKXV2ed/UOdG1kyTJvcowiwI/LJeUq0fh4v
mPetX0xvNS6xWb7o1Hd3fdvNOzVS/TPO9JjSaPkTkMQp8pEGM7RvRZTJob6oMfijwUJJOJzSg5s7
I4zOzbgEE6+GJcyckAHr2OaG/9As7nKcobydXFQwc4jUJ7ZHug5FxRgxb+5PQx6oiwYR4g5N0lfj
L0aCNVDfCX/9zNY6j4ilpzPwBWNFIwUo1/Xrm1ZYKbpFI08IO0Xjx4O+zyc5wPtYzWM5tMxs2rJZ
4Y34W5xbixG7MMwIGWypZfWt/ygqe41oFViM94u7cZGRJ+B7gCEo9Koqbhxzqp4WJy/iNeeyEc4t
0aTcpvJO88hGdFjfMGMFprO2+Q7PA+HF7XZ1yo3/X0+R6y/r/TxipDKn8i0YzF9WxmHtaE1S2NaG
33D5DBq8QhAei3ie8ywetArInqe1OxOE1GG2672diafNl7QKaF+jQOmEVGfbPSYg9NCie5dDJx6g
W4E2Nw8UVuN+2uzpt7awBjEt7RcSXH2nb1TIS6exgJ+4qMkU+awD0T3OqntUrVmtIcg/rnbj1gjm
lXaPZnWNCOLIjx3B5cjstW9b89TlpsYJe87/EK5Cz6AnsH+NM6EPWb3cTVIux77q3v9/bf2/yk8w
cCf8T2vrS9E0f3mQP/91dW3+x7/1n6trPyD21cKgCXbqBoln0/xfq+vA+ycFQXf9f5hTjst/67+y
E4J/Y9aGCtB22Hqbzr+k5tnos1koOACk2UwG/OT/i9KaRfV/W13rNFo0OR5ecX5B3fwHV/cvOlEL
/Fo92o1+bnStzTukF7arxYvRpIdiNBaZlLZFMbZak+x3i4Z/P3GZNv5dlsobuCGKhuEv9ycxzUiZ
kXHARV22yrbfeInJSJ4H4yvzzey1JhotKjKGGnQR46XTs/Fhm7k+dkUrHA5BqLaXbOYfRpO7BHKv
ibw8MH1ozp4gTxts+GOFWvaLozZdz/rQLcyNXHO8m0RgN69WmSrvbti6TWfz6s4KHmdtqW/xDySL
PTIMIhLlAgEgdUVuvZXDGlu9bgENt9QH4N45J8toqrVLSVDJzXNVE85a8t0+Z2lVu5HFOpjJXJUW
rwZBmmEGZ2iLesZl7tF2kf94nN/Prq3M4+BRAJuL+K7wPyaFVxCOone0cxP4lL0wCwJ4rfLBFZCi
DvwR64KQMyU/cCEqHOnmyFsOzDIZDe1zKVmWMGGt52M/eBhymsBKOkZ3kHH9fIoBQnROsmHnfTL0
yrlMAbshY1SecVRB0OGu3oL0bat971l6TvrSj6vpk4g0WlosBulUhMDblPhen4pfEynWiWYR2EtR
4/EZyCnsGJSf3KCtzlRNt7C1mp0eElg2nCU5hudRjbck4EzmyHDc7alrMrvQ92kGBac0KBLHHlc+
i0KUWfNG2pqPSDGy007s/DVND3Zbm78IWKSO2AZtewkqr7IJkZ2JFSJMzq/eit5XzWvmow7Rubhs
cyGddqyCYdgjcGCGe8yz28qhRolZGJ9kU/UZ3xw7S8epgqQmPcdkcXndANYmi56iowfAfYQR8uTn
qUtYpA38l1xkQeQfXZ3ddsyTXTR1eLsY7lEYWUU4OGwaqi2d0Pj5ksmN91IyEKwd85ip/uKsPhUY
NSwTo6vdbTTqDtvxpUbvVTa7hkngKyUSmX3MPnr+M7uMKW4IE//D0OdtB6ol3aXT+gy1ZDh2fZ4T
8tSJu67W9KN0CA8e085kSIyvpsQ2mAwa/OTaXoqTjWV/N/ttcdaqdTvqaDv5girzNVhN/Ay+HXVG
Rhdz62y5/Kdd23gj4XmWJY643756XFunvrCzcwcBhnah1pMeoRuYomiwpdoRocvnQ7dU1FoTZZ0W
aAx3RB5ljJScrfvlLdCtAigvhJRwRQZ2T+4g+Z9I8tSaIb9jKwHqAmmi2J5HZuDhrR1hU+Okkd0L
44HfXpyFs2qklAFUObJ/VH8Jg11jP7f4cHjZDh3XMKhpi+EBe5G262AU059Y1RMt9d1mpPj/FKHD
5vZSuOO+1YfgRMjd0xAQdI/iIfb1NckEn37m5pE/MSbsur2/LhdhaksYOGrZ9bIaKX+2IcxS+80F
Qh3ODUIAo67+klTXM1yaXdITcvXMdOPi0wBEwYj8rRsdDsHCv9iy7kNRsy3T/cBgCW3aj7qiTK+X
vqH5m2aeLTkYDd+HuzeHmlkeFdjB76s/m0edj5kyOLEu907I+3AJppageh3FARZlHvNWGI9Z3j1O
AsWxz19qa5vr4tvis7qdZqVKPYb9ZD+h7TDtp8Jk9dDKW0YWEsmdXGQAkjr/pWsDtjFz+clHGvCM
5iIaChThruEjdgAQhSapsJKBY/1xtGYZZpsbHEvhPaVu/whujDade4W1gzZ70UDT8c65Qts8eSkq
ImsUV8E8OkKLOu51vqid3nYKcpCTP1kMZi/9oj9tpDqi0a8/hsxkdxgo4Nr1runoyhYhvRDR4tPA
yJNPiPmG0sVOWKXFr9fanyy9r6WVczt0yGNLg8g8Mb5U6EF2Zr2lz8xLL/Kf2aMxilfwga9OFtD0
aNPnsAW/3Mw8mopFoDSU3NUYckJwuLth7o/M+faBKVI+RcQBppF17BP6P43DtMPpt+GgM0WTqUda
4URadVzn1XR2upmgLsN6UoEkoix/c0tzC81qS/TWJl5xkAnpCL8ZnYO4sh3GfJylUvMf/MFieSuW
J+a1rCLklHURx6j/u0wz41fl+C4yRY9XTbORi3vTBQJ1MnXlCRfyuHOmzjz3rvDDbpIkrqVBm0fl
Wvl7gN/bMW/HwyjFaSrScj9WOpOXQJMgobQdlxnDXqJS6bTtAKW3rew/tsb3FY7geq8rBojHvMYE
gT29u1SK6IB1ntqERUH+JRfXjmZT3S1Fx50wV6+GPR2atKUJ2bhYRUAiQz8+T/AmwNrWf8jxPgT+
+kt4ZZVM/H0AtLVlZDtecZ5W62hAZ97ZeeqbUeY423Vx7IodZtrJWOF2PTuFk+1IoFvDQWXWR9oq
+URxXTa0UyAYE7/kZJpqq3nItAn0ddvnbjRyr7FBaA5r64jYMAy5YzSq7sysSaHpmZhElV6wStde
aeFu1/OcxS16WM13rjOLpDdUdc29nslpie21QvAWrptQT43Q/GMwlMzUJuvVXnT5pbFKYaBeI4ne
Od5s0dLia8A8YrfrdOCeNZOJvq3Wpgcj94CR2/NI9908zI3GuqTUHus1V/dkIr2zi+13anHbU7e5
7/5gVy8EOZ5MkrUTABFTbDZV95vjlR4FLPknkrs+gTfZH61FMxPRTvneJdE29H1ZsqtnXFQM00eQ
ZQNKBF+7ZFAh38gSQSg2Df6Pq5wsVo402Rlb1SfLqvXZm9E7lcr/IM1SRrVfe2+etxF/mrp6RJaG
INkU+dMyA6kgHI9JsEXCCsoSXiK+MBFaONx2HdN73mt+vawf0JqLb9mXX6uuMTkImundGpBnQDy7
kj7C5vsmM/KENACTFz2LkI1Nbij1vjqzaGIIqJiNQi/LLgZpqYjcmY2ihkuUCtonxAiElLLKVY9a
Z/mHjUXLu4Y9rR3X5WUifmRnBEVQEK9bFnfNOH53pf+H07kiFscNYryy6pXp2xnJVbCXAdEKDjDN
hKQJLghMzPGIPibKHRObO9MWE6KdBfXQdLo7YQwbOaHDelcT/3GYEaDESPf/kLpuRGqpCuNBSoaU
HJADYE5lEVLqjnNe7e0mg19X2yWX18C4vAMRdc5cBh84BIu3W3gClhq/Yn0EOdx6rnPL+MK47n7Z
BQm93TZmAcHJRCiAJ0ngC5Q7E0k2TElcdXY9nTy1aWGh6Gst8x4hAPbPaG7QNSDrrOKayoPsjmJC
jVenBvyHM/JEb4f0L3sO0M30xoVCK6qb6a0PtqNrzt/ggtx9J70truESJQqrBhDAFtnA4gRkXet7
vrWTI0i6DAoY5FXLaGqx1e9ptAmc2KQKG8lGy0EZH/Zpx/1XtoecDTeCJck03jeqgwXQLcxRu50a
fSaM17qKXFivhe32+0q6/pm1EbjWEa5P6QXgPPNdNXX9U59P9l43vlSVUzDBnUsYRb7i7kf12Zkx
c18rdomZjJl7YeoQ6al31ybxuurAppB1VL9g9ghMI2q1RhKrNcWsZDuOk8IJcamx6erAc7N5+T0H
451Lgb9jEa+FdSBfYZS3CWl1EBiL+jy7DLeY5gIrXSgNYYjaFek2kjuxao9taz8FQPz2bmb9qRr1
Cr3Qudfc7ZENvU657Ky7Bd5s1MsxljY5xJZ0euY0y7TrN818A240hGNV16/LOGBUNxmoEdHJhs1g
BWIhqBE54KrQFFhToFC8krEDeRIeZlS0afFd9kZsLN5GlAhP+VK54ar/szXw01fPqO5I97CvPWPa
SHXND8Uvs698SMgIbaNcY8q/2BNI2SHfbSQrv/a2uM16VbYjVCpIbJtix+x8B0eQqC74SdhPEYm1
C3Snu7LE/kLHkMVBubj7fC6Xx24FORsMrsHuxaPqMcgKYBZ8bZZVXU29jWqGYyhGUTbktr5eCao4
aQb7DNJBrMhDd4rDx5vvoGt9t/QblaF9IAD8zCSCQUZLd7S5Kx9GCcFwO6Z+iTZY0/ZV/qMxFg4N
d9DvjEHIA57fh66wzii8OB5z0k+BxOk7KWlvJ7O39tY44atyDKgA4uwbFheo0EkW8l8dL7dCq9g+
F0/9SVX21bYlz09rParxQsDtK76kkbzcJvutaeYUKbs6jsW2RZnl3TFs/eVLslmCoEXYzIrSzHx5
RUqEhLvRjTvblo9ipjrTBqFHo9qQoTJO1IlUQfGbbdqDcpnohmW9bFwJAiWUyU3QgXiT+W7FTX3s
eYJ/r33+1yrJCbBSFGS5dVtRzDYJS2Hu1B9Viz4uKQqjvnJlIQFYWquiwGt7DyNOj55wNMfDxHj7
Fn1U7kWBco99d6/nDPywSpuzAQ4VyARNjuxeZ+VXACXy6UhVXRInljd7O2jYdqwoOGZdubseP8fa
o9/s2uA+8JV4aArNIIp0UOctL9yTtPz+wJisPKk2XXfObPcvNmO/2O/NT3p4cSkbmwY/0+9RsU/R
NLTZnQUZAdWf6VwQ7dtJh+B9b7WEiwlkZ7vJs7XdCD0mJkedAqCBrdlYdpzBZyV4Ci5SMYxZzGwD
SbGl32e2AuMshZUwgE/vXXDMB69icVOrIKxNDzhyxSdGUXtpVNUcerEenX5CQTFPVzCnlBVDjgSj
DH4Hul7EaP3h69Y58GPpNJRB/RbPJT9+CAi24d3JXJbRJl3/7qZGYTLAPHWBFYEUvjpSNx69m4ut
quppx3Hl4IZljIjSp0mqsiC7Rt7TTPlPSmj2nlaYiYu1iI+pxGQdprZeXriquYVmugVipYMzAct+
KDECxCZp2wgR60gDLRLe4rJJkxpuLqkK72tp38QWUoTlOOjnsURDO7TWT7epywruMrz1Fkhsrwan
e7JsWf0ger7GtnQx95U4aKsKNR30zhB31hiXcLPPsy0eCvOmS2zrS+Z6b60fDHvq6y5a8AaGw7Ls
GkPfZzPzjmrESSgRt+0UTlfISwo4cTH+3VoJsXW8rGgiw35NIYlYsJfZwsCNaSKs6U04owXCY8u4
xhoiGM6cyjgRDjlBu1ivUKQwMz7NvKmRStGI6mrkjHSMPqYA/Jo88VV4ztG3u4cFwvWxGFYzpoU8
c0S/yXRqdrZaElotnmRoKtE4DUSu4DPGBKLMvb/MjFFQobFFto69NJ5WoR19Ety3ie16RxYvSvF8
a947m3V7OM+zvzNheXB2Pplrhlwwm8akdGc6L38mGYJ2cNT0cNvYCjMRiI20mE85VpnQsZuvZmyD
R5GhuaOa3Xdzl7MftbZX37AfvC0Y40UaJrojfTcOjscKqBduRKGsxW7lIS0lM/ulTvO/vtFdh808
l777aRkm9JHP0cCPMPo//cRiUvdZC96Wc9FQB3HHntoQUqBtnH7k2JdRhZgFFXeedDZSioFkq9LE
V1ltTOy9TQRsvchpD3MSm0NOrd+iFQ9s08opGlTvLuCUbe++VpNJMnjuSvDFmE7miaZ86taeP8RN
jtwBER3676TBzckQfWRt32FvqI0zmW6RKxYYOf/O3rk1t22l6fqvTO17uHAGVtWefcGDSEoUJVGy
LPkGJdsyzqcFLCwAv34/oJNOnO5JumtqLqaqL+LEsSWKJLjwHd73eVHFqCumOJAOC+WxS7BYJGTW
1CrC4ma5c8lfEgiHXXlIiza6DznVUBp1lkQP6iUtJIqRirx/Mly/7K7KsDOmK2nk7JwdUEb1jU+P
MHF82IrcNldYLUIHXiMvapg5KGMyjwrL/pcuH4O8J2aNmG2pVv8j8/rde316K9+7/7v4175SXHDO
Jf3/+/m33Y/fx+/15q1/++k3pOSl/fSg3uV0fu9UwZf+4F8sf/Of/cP/eP/nJvHeX03iyUBij/jz
IP7yRb8N4okjEi6ODibtuNF+MZAJ70MQMCv1Qybpf5u/mx98ekF/mYvDvuWa/pt1zPE/mJjJzIC/
YLKFCd1/Zf7uOYuh/3eGf/BkARsDc+GK4gwgmOln55i0fDIm2xj6vGdSZZLE5Q/9ygVszgfQd4dX
zLkBsHivPqfNVJ2WifmqDYGuI4FW2dYKcERlfY49WtpjfpeEfUYYrQENWwRyN4rUuSZXDufCkDbt
xgthIK7qSLjcBID8k9rpJTdDoeujedFksYw6kg6V3we1E+5KUyS7xUGyc/OC2j0ujWjTqdzfzWki
D6wGfPAiy1E7d0j+HAVjbFXq0L4Jxlp/ZmuPe3cETb52EkWgmrFUDlUdnevWJY0qNfR4UOaXHIPa
G2OB8HbOnchZMV7tKSAxVmlWAVd5NPp3GvsY3C8fhy8We6x2SxwXPADb+LqoiL8HTSrunKwKD4Sh
yvd4tKMW7Wxj3adJo8hidOTZ7Vx9neUBNv8pz6ZyWZW+ZyambYS884ppo0MfNcX+KTar+KZrZuNr
5cfkwBCzBqpqbqvDlLYvgxjbc6YXLH0SDh+Tpu8fBXIGWgxjll8W3v8Lp0IumABTc/qkhylGWQLU
ZFgBAwXptrLNVB4STyw6MtuSby0sM8WmVX/ybZ+7iqqKL7i5+j2QC3THbpp+nU1VHFNT3hlz7F3n
sm+uZTTPN02EvACDc3cVIDQjGZ6+A3nepGyJfT/OX+h6GajxKim+W2l0V3bHen2ygoiw19LniQIu
WJF8oY5W6qFa8cxkRyZZ8QTJN/mEtSfJ6Rkb1HbTWOOb8T1UV7A8zYaZmZMDeOfaY2TtqluEwYsZ
D5QCImeLJI5kXuDDMUP6NXq/ZFPMDhZl0g/095QBIaXjuMAuqwJgWJMl1X1KbsHKpR04xrKe0edO
xODJsLxtSIA92qygJvQgmrkUczXuU17dxM8EyuLlEuj0vrSjdpsVN3PqfkAZCAnNcj9jD0I4HrjU
YWFlnaC2i4c4mlC+hca2SUoa+2nY+NI7obwevlaBkx9MyfhII01CMNthbHdhQ9zMM9NemFx99VHU
WfRioAc1rpnMt9lWVIH1jTlgpxYVt8KXpymChim3XntRRBR1iJgfLPQan/GH22vRaOstZ9hDyTr1
07mDAh/uXYrzbiVDURN+ANdClA4L36hPiCVSkeU8O4OZ3LRkgXyh4DerlQWyK14Hci72DVq5zxl8
p9vcg54ASCcXT6zMa2Z3LJvYiTGrRPoZd/VVmFTlG9A18ZHR/xfD1CjMG+mgnPend6+RrLg6y6qr
bRRG1UsWU2KsC4lGkTerkq99QIuHSSBDlhjV/YbBFjs3+CDimNgjPWsvH4CsYvdqUz7P3IVbsgil
uw0hAuLnCMjxG1THyKhJNy4TcMSRfXud11Zw7ZndYgJKGGtKJtu7WilONEYhwdoANLAbCjc924Ph
7erUzMeNIfrI3bqBNF/tPCF/FbkmzZrZ4ICokFHuEPYXh3hy2hPDMMiDonb6swxTkBNRUGafCAJt
J6o2Jt0cZpE6IMNh7BwauvmM3wTAuwvic08iYkzWpjl1d24nja+1FzDs7+Cj3E8tkuosnwlXrI1M
kG7qusOVger+M/mM+h2zln6d3Mq6dbqUWNFe45jCUz/JaC0ip71LJhHlm9BuSgYUOiJKwcDhZpnN
I3rnZhPmQjPoxbRQgvrf+FVw7TZTT4poVTyIpCsAa6TRAV9hvEVO3e7QCD3FuCF3ndSgHYFhMbtA
zx1gCJ4qlhaDv23Ncf42O8NYbgf4DpvaUYQ41wkajMIMs7vRJFNV3bgFKJmeRY1u0k+zEdPfTIFb
5eZLOOXMuRnUOFbfvyg2wdkdAn5jZYvMv7My0jTg9cizXxbm2beC+J5jcYTTnc+HIdbP1KnVucXZ
fVZox+BkpFn0rOGWvzhQCRkUBRUVLbTH55DYVw4pzccqJPzt3lRjeU9eUXuF2XbhSeUuIE2WKfTY
jEDZr3Fsc7dDejylJ2ULxTAyaDMK3rI8ZcLkx/Vz48rqCpqwDkYmH3XB0MmSnX8krMW/Yz1n33pe
FdHFzX306IbSP2RpjnVCMTRArEx17MwGNhEjVuUOL2ENBnOKTqJumkc2TsEh5ol/ZTBP5uUkvR35
T+pqjNr5c+5mCKbn1kAPbBUT5SJamZG9LdCHSG1z5j/DRqXWfGP3c3DATcQIRGf3baEI2IBddhfV
LG45ZPPorOdo2VrYLFXquF5Xs7vkfqr6HgJCultezydZj9ZRZLPcc1wEu6yVBhiMYaChtTWrdRwo
36KeqJl0pDtbyXZseByzn64ntlIPdi71TkxCHAZLdc8yqsv7wfKG/WJKxFOlanSOTcAeodMxcRsz
voQNy/uEbtYRSF0WIduqyxyBmGkxtHlgT7K2cO/oNNE6BmI8dNwY01Vj61Mlwq9mnYqvVufYOJ47
r31JGel9NnWUH7oaxglsXywj6cBRw+WXcJN2Cwf1Ewipq3TI8ns2IfpzEwR6k/eW/2rjhr2zJ9y9
fbIcmqgL7XQ3a024soRjVT9Wk3ghYYeUkyEJk4Y0i1ZZaxMiRMJiQYvX1IjyR9h1XXuPCjLF8xWQ
D4TGzM89onysFrOfzzyH4bFVmVgz+iRtln09r3xtz7jJ2niDJDGcrpzED3AB+ME6IZIlWmexfpjB
vmU3vSy6cq96I3nxGsdL32yfj/iaMB3T20poVDFjeX9pQ24ta8Q2vqtjwrTVNZesLdkKDRWRU29t
NL9S9o6fWNtWX7NhtJ8FmoAnq42ba+KKntoqmLal05aHoO2adaAIPw3q8ewX8ysH4Hc3Td6y3n8N
lFZfiLWggnAlOo3OU6+BMLI9sJDiHovDFpmUceTNQdonG3Jjga9+d2ZvqFBZtljZiIUNSSFRKQmc
2AIeHE/n05pRPqOpBtVf/BT6Sm7L2Z4fkpl6h/2T9krjf6Yvuk2/yrqrv/c/d0KX7ua3Nul/U/eE
4YW247/Gb5ze9X9cv8vuffqpf/rxZb/0T4HzQZjYJrlpOaiPFt3Rry1U4H3gno5yn65o6ZV+10dZ
HxzOdPaQnrCDH+AO+rQ++c//44QfBN/ONPkT07VMwPa/9o+/sBtpPX/0k/+A5Yii6uc+Cgq+B8Ea
6SkMkADa/x9AdDYuBMQ+ntyLAWUiETtOv53AKuc3JLJ5N6Mp2+Exxph5XZtpog5DWvUPSWMM5S5n
AJAz0hrYYaGGInUtUgSCKklcVzPG6xghQPrAnsxkIoUbPxYtofUckoShW4mzoRGJnka78l78angr
qE5jvtXT0EbeY5/X80MnxRM1KsO6qsHxU/sFjgwikqjxUEvdKo1dlhFyaLHqJhWzRyL8IsDjkJpl
pPa5qnR+3UkmP3UZpswg+ULtB/h2vGA8kYvK3MewrHM02wZSF0N872zJBqGpnVGvhnKWB9KyKFPc
MW/enIEd4qw7jFFuh0V7eaEuSQiQeb7w/qcQgDu+WluDPHi5nHFPgF6p11mpDjPjwTVqKb6w8zSt
hl0twza/FKX4NGRzGyPADc2XACzkrd8MuAttgXSLKmNPvSMPg0Ha8WyFWgN2YHbSpb0ghoyyA8Oa
wN9Nn2NzYnRQ+WQWqgW3HBuvSjneI51tialBOdZRhh3EI+1ZxfOUF8xwh1hZL7JcIvjy0eS7FWUy
3oVNYXyfEy3Wo9NG13kyJt+MohtPDe347vLzdctPxZUt2dDz68FmulitKkz2SMypPa5Mqaoddc3A
Eq6Z0arxIlO49VsSAnGiBH1qH+OQkjlZqR6s1BHecJLso8LK573f9dK5SjzC1nbOvMDEsohVUWXU
+fXs1odButDbEOSArEhjRFConRDqN1PIDg37HbeBkmuBJe51prpuw6Ozvuw6L6XWRZdGhF3xLEnh
e0wo11/aJumOIdvLp4xYgSsm+9LfkCziAEVT8U3U0sxlE/qZggzAG6PhzQ79jMEsxUZK6jpPMps9
gApgV6qdZ1K6517LkhgllL8IMrgzVGjAQ7cTu6Kwne8aA1GzjmQJJAKS4phsYpsC6UpkZp+c8qLm
ewlVQH+o2Rzaa9cZeIdXg6wDcrepa89RKabbdNYo3Uk83My9GYEbIRYTF7gOd1YvwJMUifNMEmu+
K0NI0dz+ltXl2KdluMsts3vsa/fF6wt2PJ75CQHzhJVtaPGCZiw/ydrCDFfG0dyvO8v3r9JwRnQU
2M1amXl1HUdANLk9hZLlQVHfd/5Mdrzh+BiVpvLeS13rWsUQ/xiEx9uS6eCyWu63NpCd6wQKGCZ7
WztrXXjOx5Gp0sorJ9a1hEfyQaWrX7mQDteVXaVcVNQvVwthdmvXPetAkxz5tdKdwULV6W4plSi6
QycHRKG9+96LEQ0kA4YFM+jMReZbkHgfGsI9FnCrsY2NZvAy0GLfRpYVf51kljFyI3sRW+5mbkS+
qSDVa3aCNSv5CUJLtTb5mjdwhsSfGJlElhHXZfuI16fJGLig6FbJgNzNyKv54+hNWI6zNoHG1cjr
GdQacYIePoA2gJPmYDtAJBfDjNlWKNCh3BQ9GwQyuNhyV+zINAeFtVKFNjeD7083oEDqh4RQuE+C
5++AuJ7H7NCUddDh4ovltYqQlQESWeDY4CQQyC3E7hX2HbVG6lhDlK8auZaFnTz5QWzO67FgyGzL
MrsZGH5NKNBTxh+Zjf7B8VGkSzGMeI1i3P5TSci1CVAoRaReR21wqidlPOU5exSMVdBHhB4z1olV
0VO5hbO8hz1PUVURUFMTmv1ANcap1Pkqer2cLG3eR9/FWObXRc0nlERQjIOXT1Hjc2iNdD/PUsO5
83ExmfSkbORWwcQdRtZ+tRtjjmey3G2Xj4O2z1TUPBD4u3FT2VTLRJ7CltCmHhi1aENUJ27b04kt
aD0Bp5kJnQRueitBrvxIV/o3rewvaGUk1vvwsP+8XHqlcvhDsbR80a/FkvUhZPgMWsy1gl9Gy7/y
tcWHgLkyuuTAB64H6+C3qbP3Ab72kuHjB5YT+sFvU2fX/O+ovinIfj9zBuoHoyxA3OlRfYW+/4da
yRrYEptmzO0HMHy6zqvYu3No7U9zocO/gET/HfaYx0LleMGsuRaY5Z/n2xRNTE1DqzoEEOJPoB+J
ueGQe554BY5tC0bmd2/FP6gEl+/3u3n68twW2BtAuIVM/XdBI9wL7QDrL49XLimsGk5UBEpktk79
6Dq4CyMSE5wxtJ5QZ9h/ASn+YxHKg1OFLkhx3j22aH94sq1h4oHuZHWYJeqisiix/hfWEB4na0be
F83iObLNv3rK/+Al9ni1HHaWy7W2XDa/Jz33XZ9JHQblAQHdeJ8Dwf1Gsi5BISIlWiE2/9UwlwuK
mSUIFxFIDzh6yw/0O8tAZmLCRTMg9okR1TdBSBjaRPW2LUOHGOBo8F///D1dupWf39TAMx1/6SLE
ArNm5/LTA06dZc5xNA57VY8A5ZQfEWMxz62JEEe7eMgn5iSnsCAuO2DWem6BeD1XTRNoRNz5jAEv
6IIzsndbreTgKeSpS6VkjWJ8QbP6F1eBF/yDnxenBZ99FkV0Te4fft6qFGGcwbbdewHxwE9Gicr5
posLZlVxzV0XeYGlr7kjTwX9dO9ZT3wGp/OSCbu3zcT3r9MudA7lROZ37HQSWI1fcC0xICOiZyYq
akT9lFwPpo1NmQWjdSoRpZWICJf8KoWdEMmITNmSTjbxmY03WicMXkRgqcCsbxpjGs+XPOkI7zvA
IjnU3peQO/zEBHweB8SULTAs6Xgw2jkl/E0aohxYHO3GJ7TPIjq3kjsuLoKsdSqcieCbFh90Ylnv
XKV4W1dWiqb1tnfF4D6M1aSPlZmQ+sTqgKaENhPn/nIQyKnkczoO5NEYuh/vRd7iL2dC1ryqzCYa
SZrO4UegC97u5jUke/beZB1YrmGIcXyNZia2SJ68t1Ca4/lH/kg5RKQUJ/14NlrDeoIYAGh2Tr03
T3h2dWDSM+IO7VlH+64F0faSOqxcyTOl7gYVUYCCYnScRs8ohggBUKEmJ03xOl7CRyLpWk+KxFe8
Ya141i054L5BAEwad2LbOprUlgl5A4Cr0YC90sFNPv+4VpMsJnUncVKtbtN87L4VWU3b4no8WXvC
QbfrNLmwa0NOOTbxIErLwxJ1juXUB4F5IWgln5JBi+ew4Tzd9Dmkkm05uVwnzH7ct7oLCbeJGz78
bSmOYpLiuQESjq+hSrkyaAOxAcQEL0lmlXBdsVACnZsAqQ8+tHDEPB2kxEtmclzTHF4N6hK8jbr5
oJIsxWCMJvKcIhsuViFd9v7y+rtjz/xNhS60qiDYwK5OunVbCfN0+Tt9xAKkJCWIc2NO9gbP9SEJ
+mGjYyGuVLvAIJLl4+ET6trsuy6LohurG8wGPY+G9duOoUDyG1iSJjl0KId7ms3s1Lc+NpYVxBd7
fGxgnuPgiOoxGq6KDH4W4l6+oEKDCZ/T6oNhpIw2SJfpOowIu8lUmd60Makn56apvAIvsQcOtkpU
Hx3tWUyvBAvqb8NkAJDVhCql93oybP2p4+VPdnD2h11HxatXs4loywgJzYHjTAHtDR6vc/cEQybZ
jstSDkLtdCWcYt0uWFt9AdyGmXPy4FKD2tP7SEzjTR/jafVLhc6OgDredmM6uV7uE64EPbcz4egC
qvZX6FotFINJf9ZJC7u2Z9TxuXdzAbra6WhJ0LuPN0NgDHs3rKE8K8BJlNK4JEPszN/ajmOTXiu4
rtLEPzVmJcjHnt3pCB6nhIA4MgpAkhGnu6qZ+28iTZbEUkPF6YaLW1y7EXQ2EmOGju4oCKJnp+qw
71qG+xERjLFOZftWWQFOgML03H3LEHghfS5J1/KShjjl2KYSi9+AMFDjmdsc17JNZna6942Iu/S8
kJI7ZGUereDzopDOVkG8ZMp4wzCeL6mqCPWsU+NazeuEsqJAlK/fxjqMnzPP58AENf2UETH/KWND
Nq/pfZ1DZEJDTgPoyWEjgJkIEVUbbqP1k++RUJ6iuOp4GqDvnTL0rr1iNsWnuWusz6U0jPkwJ64K
D04pZwgaJM+NEMgtpq++7ThfkOl4MNUregLRREdtNPE9uPLkEIfiKUgSyGm9fIPhuJz+qfWMbEZt
MsXrxB6Wc94jm+CaFYL9GaQ7vHI2R+ZtI+A82j44kE066IPnKHTgjm6xnyRWcONGtQyvBF3m3ajs
UV3Nrv1cJmGzqccOFd9QJhoFO23biih5b1iVTlSd8Lq6XwrL4e833LHkRy8RdvRFhDolsK5tovpq
xlYEki7OlbsmCtg4lkWqeOlKNC0zDerLFIQsKt0qvEP9iE2Xp4TgEpk3M+uoe63HkFqk6Rd2jsZC
kFsDb2uLxXubsr/gsHCLWJ4Y6UyHiYCmkzFO3BagVJUXrvQ37FDi6EGUXubeMzcLOsHx3MW45xHr
LZcS3TmDh6S2To4tOEtb3+ZMz9hWPA82Pw1QTXHsNG8NejnBOViSnYL2aAmLTRuX/5HkS1Du6BCQ
4RcNhu7Yzjnv5SD3UzIQAzWQeI3O3fPDo2CqtM7CmkfOuJmgIgD9et84PLzvaeILgon7eC15YCea
3beZrluB+OOYDBJFEFNASFuMGNYkaXPBzRGA1mj3qJViwlh4BMvL3ui+VdC0sAQ7kivCnlvvDRHf
eN+lEL/wnKWwUqa2JrCJiVVAxTDR1+x+/FjWJWWrTTIqichYYtwC9kI3bUHK4DCp8b4fqH1LAAvw
4oi9uGY042NtVxNuslsLZwxkJSnqV41rLrmzvSXPMC0bniv4Gh6yon8Ozm7bFB13C7/HwbcqkngZ
heCdH4IAQoFL+m/eZXhZWm96JBnRe/UTi4N1kqzxdSOhRyLHypbAdyt+0sFcI3Q3SWB3Zyfsrhqw
h48F8MtriC/G9162YpcoLcAo8Sm2NqkRiGd7ZLcFD0lyJ29Fbz05khxdzPsjGVoycAneisd0eUXb
mnecvDdu66oJcUiWkqPqMVreURjvvE2XuL2i4200LOieK1DpJohwD8Faui1CcPrPljEBY+d1orR8
9J3UUI8IVAofnTj28SQ8Ew8hfG5VjZiBVYVxO6VXU45C1vqYhVTL8W7UPZg5yxvPhVl729R0MTFg
L02BPqA41P5k70rmO3oV2MS65nAlTqTsDGvy2qYt/7QszIn/LrK5ueXtb881NJFDDibvZTREem30
bKiHLuHWM4XlPrYhZ0wj2upCwUkvQnhwlRkxIAnEjTt10botnQconilm2FhdWWZMoh2IU1Q4Y3uo
B+K/4r6wzpXLEQP0GIUP4LcU8g0VSe+X+XcS4zy4oHWEuqRmyde3Q73hE6hRz1ffK8Q5uBLvxOjq
A9c1hYFqTUB9jQmykB3nYJZw0KZyPypQNNTG0ePoKxai3EQ3TJ5wbLrunWv27i0wieqBd5v7MtEJ
19z5MOhDF1kR79avw9LfxqK4VUBXVw4v1Z05NfHHxvDVK3kDzqkeSjCkTmxSQI7trhBFBVPv3imt
M5VftWXhbn73CBC9dn7MKUu22KwKKzgVUbg3svndawn9PLnQizH5eI5ONqUygfZREYBeM7gDdyQz
DcsJkixhD9yvOA37rL5RrW0cfGdqm9suh8FDsBWnTepLrsh5WNSm0Vgk3f2U64xh7JKI/Odt1NJ1
/NQah2jc0JgxWGAIaf+x7Z8HFPPc8RqsSJeifxiBX5HOMp7//HH+rvshS4kMG2YZtP0ujdvP3RoB
jL3K6r7ZFywiUawEgfXUIpYoWEAQwAyVmdblchz++eP+XevP4y4LJZ/gTRf0+x+6LlrywiHTo9kD
7fLfegP3cdmNxQhvNOH8qstqOvt+wlncDkuV++ePztzmj68uMmu6Yj7g/BDss/7Qo2ZMTyy/3mPD
Qn87h9J+CpdTNwuY/uJmbvjVbCRtyVJ52y4b5n8vOP8peSjzuiWB9b+e2N28Vd3bTwEDv3zJL/M6
4X7wEB0wZYALzoDB4s39W8CA/YHS1AbTsCR647n/bV7H3OzXbab/QcA4Y+1oM6eA82D9K9tMiAo/
X0xLXjV9TMgdG46a/XcTujbqwyKLR/+mXHA7a5uBIXRHCxkRd6/OaPqWuwNLeo3g36mjUw1o01tL
zzQkKM8eqQ93ztY0Snoc35HjlnQX4DT7MFKWjx5jyb/C8TQ3pzzhig6uSjlgXDv1tC0JpDObA2/t
dobfx2jDYR8cB7ftvuaIFFCIIBu0bCNYuwkahgJcBXs8hA1wYKZHI5xn6wi5CuFD+0MFQSJ4Nu/Q
OGKwqUar8NZZZ6LLCy4SiqINVXufLcoK2UbitUMfmKwR3iG9YCebNdjxJJGeNeIMdjJuzUOQo7sd
L/IN5B2cz86i6lho53d5W/lY6NB8GIv6Ix0wFsxeH1yRS+PRjiwykewiGakv8hGMrs0un8vikC3q
ElC17QviSCQn2NPFV8KTvhbjdApNGFW0FeV04JfodlC+c5cuChZyDK1tv6haxovAZVi0LiQKInsx
LwqYixjGbRZhTL1oZIqLXEYvyhnQj+W9WtQ0Y1JGBwjjejcvWhtYNdO1ASAGajDKSoOABiPdJ0WW
fuN68B6yi2xnYBV5l5RVuBs9X+67Rd+jo756ShbND7kB9X296IBgNyIdckO0TNT99ifjIhvyFwVR
7cZqQz2Lsgi0Aktx1EaUk9yUU+WqrWVXipIDMZg2IjoczVa2uMiWpkXBBLe2uYKPy+5q0Tfh/Jy/
movmKeks1E+LDkotiqj6Io4CZz/Rmsz+YFlX48DiE4vDr//uc9sdkluDIQiBX6lZBmm7ahkTVfI6
a7pYV9dl1Omi3gRAEDJxZUvjHBosklmp6KLTuKzJvzW/Xo6Jf+9A/mIH4nh8kv7sRIW4EadV+hP5
5pcv+nUH4n1gy8H3sclZIZdl0dD/cqaGzgc/CNzAFeyoF4gNd/JfQ1vg5bAVIeePusG3LZOT+Lcz
lu/GRJ+9e2jbnIr/yhnLRuXnMxZvtAgA7/Et+SlMKpWfb9jh4Nd1PcXWPgyhqTOTrMO1xEOAXmtq
j6l2tmMVfZ6qkImQCuPkowncdE29U2M9jdXJqdkvktnkYPaOrGgrkafco1RsEGlWi3J6CfJmR3Dg
NH+KmP+FjKnbNxMEmEwxncn4I0VR9Wz3Pt1jqSkWB9uQ3zystDfAs8XRnUbvDR0ZM4vRBk/qNMC7
VsRaiOfer413TCTjRyLKyvFdBBxEGWNjDnFQeFuJDjKMx+yGuOAGqcMQVU/acWNSNGMDW6fqbcti
TVsbWFk8PLdzUg3bBhYz9wUcll2Ztu4msJ3xZMkRbjZC988FCn37piNzlJeltu29Ner4iFsbPmru
ow/j7lgjFkZSd4UWDmVtl39xy7m6iTX1rhfO7saTbv4is67aelbkEszne+sCkv2zbWfTucRVSSZg
R81cN2WDhG82g90YJe7BHAfjlXsR0SS4wT4mZpdsEO0CimnnoQ2emy4dejQb9EDbWc4UV2MWMXCP
BK61Nfl/vX2Hq5NhpuH51pNsyW5WDXkTK7/Qzasbu+GRnFDradTLeMpGf8NYoBbWk8g9CuXJ1hix
0p7BQoH5rCFkq2BkIOveOnWOQ/8Z9B1wQ4dlLthsb6AIDBNBy2zIlmZUo5C8sdhaIxRY/vNHvjne
cvrXVpHVuZ6ScjFuOVMeHJtqZBqMWL9cez3Y1swNqVg9RbPaDy5VNd02PXCM4fqZIARqWjZb4tlS
dH8opod64NJkRG1b3mXcMSACDWpFJHcvnAODce+tGYu227l9SC+H53m+ERQRPM+SGt2OUa+sM6gv
1AnLi4K+ykWauISJX3P/5QfQhE+TvR5nvLqXaXtBumQENIUb5MabUDZtwhGOzwaiGzHfER6T6Krr
IzM+9M1ALx5DJ/+WMftep/nM7128yymveEtAeAHKvF0M2AOMEhbn/AEcRb490An+O5x77BqznfPJ
kHrk/1xS3vFkuYdxTHhb5mViCJWNObfR8CQiZZv3uNx9en0eEcgNgeqD4TsH8i+5Nn90BJmOF/Fx
ztgeQgd+AVfbJHITLei+cTcn5/syNfdNqviWTT9oJG+U+zjNPPcBjwfR7U6b1IfUSWW3jZAqOevW
TpeBhFPwtKYyDI8JRPVPQHgm4/nyU4YFuax78r5JoXGYjyANa3yuMoNF9UlIeCarIu9YsnS+5n3G
mN9C0NGwM66Ipucttc3l9QkXDNKpn0R9I/yuvpmQgHUnMS0Df+iBzJBwuKU7jABcEER/0pVeMuih
p6BtL01rukqZ53yf52XQlvnGck1BWSD8xTPCEgX+oFn2WWC8mErn43pxsOlNLwiU62Zfn03NFGxA
XvTqcKUxQKqVBTkJj4GFFB4mSh+SIYnyCseGzSh91dmsSlRZkZowAbY6+WYQ3VyGdi2ndrJBBGid
s2TqmdtIFhK9qzqQgxlD/oGreIcVurzCTGKvzSH2HlTad18z3CHIm7jpPNPdj4+hb6BqtSUXti21
5MnwAhx90zV4dqRsOKRTeVW37rUsABKICsMHLxmM5lF4AXANEXxtm4wQY6uqw8VOCkh7ZWOCPcRx
5h5wrvD6TmMSPUt0kEdftTUiH7vUd5R4OBKG2Cb/s3fgX7XY/VYloclAOoiTqoswodDljvFQwf07
FwN6EGpM1kGrgABO3CVzcGVoOb27QelcRwwU99kQWt8KL5ifw1iNwRX1OoAo6afvDraXJ+V5E1oa
quGJEOh1nRofZWbI58R2u02FVAXXpQgZqFuYnCksC3ag7C0KEL5ADEpcnOhp3lPk9nwCKKtuQk8H
UFGyYHJhvUXOK76p7qbHNMx2zF4IY7PMbyFgebAy9LJ3Ganr1mk0E3Aftyf8CuU76tHE3dIRkyE4
YpO4BpsZngptnK3SsMct3bQj13k4dNaxgO/YPpBXmhxI5N71i/+LwJthQ5JYc6sVuTm5oaL7apCc
JhNWlNRo1BkyJ3RHbZF6KDryjQjOcY4NQ137Y8Rk9hnShnwstHufwMs5o6VGGhB3aCaRzj7CwkpW
7Pb68K51Q3OfBkUDCjQxX2Jbj0zWw6eZMdonnG72rh69Wu48XdWCzweWsT0pCMsHX+8hK+Exbez7
rmMZ6pMMwLzNTMwjuiFg5VHbmw8d0UXbEfnCtsiktejhJdwhoJDNFokUeQhJlOjPUTOWBSQ+5WVX
ZqlUuZ/aolBrw3Jh5zhtvQ5Hs3+yCV57TW1hdtwK8airzAXaitv/MPhsYtbayT4zLGxudKHUqbfN
zwtN97YhTxxvhB4bH6FT1B9RvGWbgcb4cRKGezONmfUAuK3/Prij/DwJltZvY28WwwPjqihGoo6R
Py5y8MOtfLGnOXpIEos4MD/Hsh5aoCh7i1l7R0kT+Ei6Ose4k7L3t53txGTEBuV70evx2LJo2Ube
BPk87YfXMPWjTVwm/r1ohEezoIGW5VVStisTzMspoEu8NbFaVZtEmcaDm9feJnAVE8KyCFaD64/X
4FGrz2SGE/hVNx8j1TBDNeVzzy1xC8jc28BOeLXs+JCxyjsak+e+aA0XlM8cXmIr6qxtBGyKdT2h
mw5ruVsVyH2oNNC1wMZqYFqEnwV1MzKxT3qXZ7h06InrFJjEbQV6dzJO+IDtHULjI2bIGnKB9SnK
3GAVFz5zVZtYVUJ/F1o1mFOrGbgO7IZFyAh4KHYE6Smx2/qryucWfiVcxxxXtt04/5+9M9ly28jS
8Kv06T18MAQCwKI3nMmcyJyk1AYnpbQwj4H56fsLyu62VdV2174WVceWlQNJIHDvP178SMizT4XH
U4XVjgd9CdAKr9Sts2XaGXCpd+iWXAIZoxdpNtZN2ZJsCrtTYzwjUSboiuKJ6i+U+amV5ju7tJLN
ZBM3t61N1sy+ky6uBfJ5z2SVObuMBpxnky38ZlaO+YmAIw4oGVV3nEADPhEsEJuuCC5OZw77uuxj
/tUW9Y1TLM0jWRLYEudSjdu+gl9EvlYhpBRpf0kSSfVmKI9Iev3bKovmF1PlIcRX0b/GfUzFbUHA
tWv5DBTTEL0MtBAhMpiIqGiUc5J1MR0mM7JXIoj9nexhIFZdm45yVWBZXda+18sW4D12uROKLsNj
6DY7go15OqJegELyinwP6eITgsQLH+qpfQrTytuBC4fplsfheCBCjZiGnLIaMuRX5tRaj2QFQpO0
aSw2yxypGwyIgkrdeO5vwFeI4LPtydnxNdOdR/Gfv/Y4bz5w+MrvlFOP2yST7nIgyy3/BnLRHII2
CLe5Hq3qQoENDFjuFkKaqzV0vdwS1F/TujAg0+39/m7Udv1wzjstbtVJeB6e/LQY7hcIf+eF51t2
15W5Ew/rAkXiOe1QwqsM63AP1Sgf6atwFrLT8KYhlGQsKEfxNbNsM9oRfU7O/WAyC2bSyh4iHrKo
2Kdbwt/VlpY/wiZT5ROqyxhwZ+doa1bl7EQovfHzbhYnZcYSwRsy7OpxCccUeDuKd03Wz7eYd9z7
poxBM6hAMDZUkREwXeXdzWQ1iInLZDpbbqee47E4kVJwU/vLtGkCu3koVKW+IaXD8Nc17cka3HDf
Rv4rg9q481SLobMVl3SYad1yhyzLdtj8o5xE42W0dkmwLPNqFIRVUNNUEkJU2HJ57B3CuqasQHvD
kUfGGLwWIoiS6P8Swu42o/uQ4jDqf85GMC8PJDK0CQ0iidt/9bv6mUiQMiNDEIgk1FwNh9sRh/K+
iR3vsbLyT7WTT/ENCV1eeOuU5ns3BvXd5DLIJQTK9cdsJJcbWn3O0NmksfeI6wzdclLwT+24aikL
OVc11TVa9wpuvobx+wThDIjjtH7knSO7bs48/Y4k9xXGePjDJn/+wQj8ByGd5wqPg/qv//wJfMRK
4bg42y3QRwHiKX9SsUW0nc12xFzrta1Ao8Am6iax/bzMnvoIWivZ//XPc3/WIwamcCzftYXjmchc
3J8EbNjvZnR1qjqURRvc0sxYv5GrQB2H0RXEdVT9tzg3hbiPBr8nN6OVVPKg5Dbi4g7fNgA/ZVLB
lnZq0T4AZFr3hSEXvNHgvK+DFqZhf2UAFEsZMrYVkvKCyHQCFnrRLU82OoN220xZe0j6njGTeLv3
yh3G7klZAT2iS2dZZPaVmnb4QswqiWqUubCwRSFCgsSJ2EUyToznAnLlbcxn9aFDPL4jFCqfnCBi
ou+u4haJH/XNhGKdcAzAyOmz02TBop75shiqV8jmWRz2V25k5i+2D6KqYXXb2JLTVll+9XbdhQvZ
WPd//SH8TA4FuGekAKkBATcBZ3760MmCsumHp2fBpaebTRMBBFIQK2dd++sfpL/RH1mo6w+CnGEM
IBkZvcJPsEvLBtdAfR6omuEjrn1Kprqy4fO5kuUq0bwI+heWkIWn7Nu/+tN9Ez0qOkmhQfafpYsI
3yyPWgqqzNLafpYjetekSWbmR03ZTwY/VXYeS4AxFqxtf/3DLUiJn167jzbV1OlhnoP96afXTsQw
FHDYVgfwUb47WYO9uPOQ2j2XqWJtFhbJZIwxM5m9P/iitux181Xk5YcI9uz5+gv9G978G3gTkkZ/
Nv83YXSPOiP+j/V7S2Fu+SeQ87cv/V+QkwNLcrtI1wOS1NfT7yCn+MWBZxWmCb0D2PhHkFNCN/lI
dl0uxh9I5v+AnM4v/FWLK4SL0+R4cf4lkNP8h6PVEqhawFkl95vpeBoE/YNU18umhuIklR5Ybri0
rCCLvc2iImRc9tAG07Ybapr+AF1jMvzIGBJHFEQBSVcLvoK1PZKbs8PXU9C16VKidjDyyiLTskZh
bDL4OOqjSFD2zBqiqzUWRuGjOLKqc0PPdtq8kdXnaGIBTG1Mc5bnjDZFdskAIQ05Hm+lFivW5sIZ
TKAtd8VYWv6txcb6/kPYGujE4aqMdMtvZfv13s69uN2iRNJf4oRAZFmazGfKw4JXzGH84LHWiEin
/OnxipAViTU9tqRAHcNMg1ROPXktMw41UKfKbSufWCaebcrnEM+BBRCvxnSYWHRMIW8Bhj3PhDGC
vfSaOK8DrbS07ag9mDxEn7E3os2xp+lcVUZ/cIbYeVk0GFI6SH4YnAFzZKGs+8hueP21B8iUypxv
jQ2Xh4OH5kthGV7UR9pqsKgUlf2cqBwkJdQa58lp+WtX8hyA1H2fI61x6SkpPrjWqFdZ0iHPphPZ
z2kYI4ztgU/ANYOJVy0yfqaf8WRCDMlrD64Co340HZYUQgrL2ENgkiHJ8YeQ8rIxIewyTIajUwV4
ebXOC3WFfj/JI9NY4sTTdcN1zZ/8+EB5RqAwInsAOU6vP+GrxIiPVCmqZat5QuwTolOlZhFJF4N+
llyQRPMSKvKv8HsjXQG/Ujlonpv3vC9EboCtxeATCGJmYVD3YniIEJuugDarsyI2P2GuEs4uLxb8
YJSZf4/DXhPsQxm8zvn42C3K3c1lTEgtee3En2OmuXjsuGJFmqOxJmKUUxdFy9tVPFi5BRd6Rkhl
uEMzwndaQg0SoBzgd6P2D8jddKZzLEkExfQ3cDXYLdPpKnA60KGrphA3COd57nlglwRscPEZNmKp
cLC59byx7j6gREhnMLvauo/HhpsQ1zsfcIVjAbT4itJlaY0gqyQqDWcGNRgEM3CJSsxnZXBb4RgX
B5LinaMBjQlwxoo/7ZKlB0AtyMlBHkuyLXG8BVdMCLX4MSG7iTArathv0NcJ0mek1VoF5jsdInOX
mYfeHr5Z15gJEjc72JLtAEg0DJT8alUlA3T4er2Er6KrmXaPm0rf7Km+SEOJDhNokrdktKP5PEXc
Cpi5qxsRUw2/uxIWP4R5XVUDida5rxXVWon+QyJyvSVwCaLUS7RA6yqaaUwOjsRKmreFQfTQuDXD
IKue9SwIVXk1UnMgg5ztF1NlExUkk3jcnBKeeLtQm0iwozsOqzEpeDlmIghrm/hAm6vimbp6LjA6
rw32Ix7D5IsCll+1grOJDX/FU9w5UjMdgN3kwe3S6Adzl8x8ByYyBr7c8JGp956KnXPaDGDFRqtm
ztNoCTZmTl2jdFuKP67axWYyUGrGRkuWIiWaK2dq2V8WNff0/XFTAJq0OE5X6N6mx8KuxvhxVlN9
d4WUkxms1pm5lyntFUe/zGA4Civn+1wBbzIciDTsODJME8FsR/MP7yBT5mPNhU7QUJw1bxmoySGw
VLQnRsZ+vppxZKYheT9GFfukggB9LsJRyIGFFzxlGVeUEZD6sMmJHX4OTULmTlHloZxz2Jdi+NiU
mEETTLkXNmzBMPIp5Uko3lViczRb4cw1hbeSCxzCno+1VUx8JrkLiPZLSIWmn61nIt/pwc1agpuB
riquF0sxslOLzSyN6ZqVXk+7iWZiqG7j90mLWkc0BFpcRE5pNZ9EqkVUdhSqD/BddL2xy9WteQto
TrSkiWulN6Lu20PP+Nfsrte8sAVfZHa8ZnJK9fXfe9K675MheAV6QIZMlAQ/YoDp6C5D48IYmAkN
MSuEg/4GS6q+HnX3JyiYH7yyW/NB/jjSUmWhAEMkyKXkhmitj6mvSIpoBjG22xq79llI7q48z4IU
+ydvLzvj7nrHFYMvXkcgUms9NW4b0+/HyVpR5iP3Y+w3r1ZCWOXrGEVz9smlsC1ZoyngF7WGMdkL
Te0EOcrOtG+KixX3NkRg+UFyEd3Yda0fBo2pH85hxAkcoKS8HxdXs1rMD8hUcTlbqymOSwvh5xzP
B44fpxg3VtQzQjCZlzgwZbUENwVab7oWvRAZM1KOIL8saU6cVoIhe03YbfTKo7Q9lB0qP9q9TL0m
aQNFxT1JQB9HDGL50XbTNR2C8qMqi9eKpt1TEE69Oa5mf4QyRb3yjFbqqHsw6RjXzCrwdE1ieO+f
rdIzQ+5dONi2wbFKFn9372qGlry6iHYMWNvEayBw4WK/NJ29NeyquVWa5W3pQzW9lHtg1f/YojsW
ahX3NYHyQVuEZ/KVqjWxXp/IbNpBIsEc4o8/12JYpazq4XVpn5EL0+DkEaMVHglLKjhVkYpgncJ+
i0XB3tRY0DY25YBk/+P1iVayESl1xHZxsAjjiFeJqMm3Fxl4W2kPxA8my45wm/HkUoBCwLU3zsMK
oz2Bl7MkG/cQcFm2dPz15GQRxB3cIPhZHvyp804qDXjMJVOjU1ygdYvRehHWUN0ZpiwfkiXzT54d
cvXSxreSsV9tIz+tYW5rStpJRutviBc277AtkZGmDHd6z0WVvgDYvogUxdAtnKG4NBltBkanRgix
pQ3QfjrDdzW3wdfYx6qsxgABHBfZtiHcfePjRSa4PQ0Opoat5qkjB9yvJypABFl1vaPSO9rB0vmO
90t+pJ1f7pZ+DHmOJ+Y2SsaXQJe2ZAl5dl44foFK1/up9zVqphmYccZwQLTzzsmgKohNbi8K8J7x
p5Rbdypoy+7tZ4PwKyBvpe4oX1wuxYIcqPL6YleRmLwPgwHONUjENmrUcxP00COtZDLaqqKpqLoN
OaKIUF67I0B9xNxw6ovWOuGCMw5uUKljFvTitnLonuFNowUya/D+ojAgL7LxtwaR4+jRJdW4VZGd
BSlEHlOnsWTWAw8B4nME4aERRqtj3jrzJSLR2Cmd8mAbqt37+gnhzJRfTBE9EW7GB0aXhvGmwon4
SiJU7pZUE2A0XHRlaT5mRCfcVgCFL/ZkG7fIdHJy7XyPrwMNk1+7IQ+YS2x7OeHfaIjw7arPKeO7
VsYTFMj1jWXCpqr54I2OcW+SMrbmyettMl/seo9k6rTKiuMIkvBuZAXCYy39tkiBx3zdKqBoLhtg
ftQ589L1ezPM4rWLqWzN4U/npJvzICKN8jiUdDzGkdjaHWX0Vm3m+rSyjnPaOu9hS57nJqzU9JmJ
eMt03TIJJma5mTPaZLtGyOew4UTh5G8LiiSptCMwwzug7nX2lDLMG4RUlFnA8Y63cW941qp2+jTo
OUjQZjabzjUfScLPKVJz85aoNa/Bjf6YhBYF9FZaiPzgLWqgnC+boh30QbPBfVeTIj6QDR7Rc07C
XuSE+07GBgdTS0Gun/Xjq5Ep2+exF9pylfRWvGnrjg0kbrbwIdVdQs3dJnG68ZUk8/y4SKxBAX6v
HeFyC/Z7bUhJvWQn7dx8GaPJ5xJ3ikoYp8TVgx8HaYE8jaKo6BaP1z0EkvqkS0Ruita/o20UUT3T
wFMB7f2ZwgnZrojID7tT1qBI/6Rk3ZtHaguD7mQ01mJTPuIgqkKV2DcjZjqDyYncbCd8CLsAzWGt
BQWTm1T+W9jkHOphmo71zPE9m1iGXAsbzN6DWl/ctZ3T2bOKFHlyZKe4Zu+8+XHBU1c39Uhy/X0n
2hGD4BZE2LX8eVYxcm1Mt4B2H1obX4jbM4OS6cS0VY6KQUQOgmeT5qfnk6m9tFc1BgaAfF00I2M5
RXl/h9b8A1BlkZ8ifJsF2vZYo38Ca3p4+qTukpSK5ACvRVERp/JpEUuvPosZ8ymh/QHTSIVjjAQN
ykb+DhfVCqk/w0UaIbNEYAkdQ+rYPymUxlha1WJ30cGdMJTiHVOI9PvACu17y1BxxLAZ1nvEBjGU
XB0u5bamlOk+Kjvr2Td7615g3hv+BsT6J28Lgi2s44ztUvyD27h0+pAkCRFp9SIb2cTTH2sbRUFM
ZGG+Jg6FyacvFoYjY4j+Dr+7yqj/BB/yfuCN1/9jBCc59c+ARjl7lFoPC+/JnLMKpVYz1zxxSERN
+UDimfZxHFm+85x5oXG09PhdCjSLNwhYa/tByJk8Bapluyg+dHqDpgS7TL9f/Z9jSUPy37xd/+RD
xB9sobtHHI418Wd39hBEieEYfk41ykAGD/a+XmlXcs3QhBm1WZfw9Vs5qeadEoj5senAKpqYXT4B
BH0symb9ByTrn8D7/yB8C1AVm45A+CY8x+Ix/Oe30HCJnKNDOAYDJV9odbWtdkBSrwqIh+6DqzsJ
Jkt9CGDMYz2wX5Qjvtq91fJIXitV6x2Md/avfzHnZ0We/sUk3hUpfQwK/yCh93B6tkXbxIdaRkyo
EXkbeb8K0BV4FAknjiqfaiLLxXGutAFoIpQsOw3CHh57MQQ0Vw94Yk2T5JOVuM7FVscaeyUHIrEw
vifanJuHlZ7hNdaDNZU72yDjmtHUaycSzAEGP34spUkxTo89IiMOobme4P601IOQo+ms57j3pMy4
tqDeSDiDnGYD+uu3w/7ZR8Hb4dmeoG8JGkYGP0PysWWATGPe3DuxyxloVwueVb/Xq0458dtfzb3Y
1wfjqaR6GpFgEfNrzUm/PE1ogMqnyCF/c+0uUEgI5fhH3iz+H1nWHNGAxkrp2NqWMBJWP92S8xYl
h4pwx2KdeNQQbSMKNQ7LrLMEXBumkfLgGX+Lz0LwcX2x/0ai/w6J1iEVf7gudHb2b5nYOpz7v/7z
Icvfgez+jEH/+KL/NS+AGFueix4s0NlsPCZ+w6DZ2EirlhLbj23aPE34T78LbT39XzgBuOVsUOPf
RbZIcy0XVa7kuae/zv9X8GfW4j8/wtDvEoFoBwEHoA0W+nP8RztkPgW0VnMSnTFtHKp2OmaVHYY2
/+LGJVo5l/ZVggJhbN1t1sqeIqbOpTfRu3o4YWRqFqeiCJJwb/QG22CPFObGx9mcnjusAV/wonlv
7iLLU2xFVBSOqb0JtOcRNCspTvZE4JLMgmHTDWmJWrUxAJ3jurpjhayXfTFb1AoQ9xUtsU0PGDBG
8DbgpvQPvkmQP7fbLD8P48S+Oduux+COrCPV6U1b55rMCMPnJ++DDmzsr9mNVYukYVfrnOxbJswY
E4WRF7T/9j/sFdQn+s54n/+wXvhXHwbZQZy98aRaD03OnGLW6NTVukHtiTZylK5w/XzV2CFlDxss
/0V47//wgIQ572ezSuaiZ1YL3cAcN/0weNbaumrixx8C+SxOXAZyhkOXsbVMK4yHRU+VzLySPcvG
iqBL1HJTFwiAtNhfGmFt3LQWyzqTQ8TAS86THXvoIShYX9IPtqJZudm6K6LZJYKtSiiuR8cf7e1s
Ctt7UuCMo0nX0NlMUXIsyA9W4yDwD1JafYwNY9hHbm0/ZRj0WJkVvYEDxvOLlSMglkE9v3t1mm0R
L6GeymZKo0mh3A34/G/RtaCgU6KgRof9IiuHpls1ZUXeypD3R3+YCLSkAKgoUCeAhkcPwJrUg8X5
tJEiyjaicx1UjhFcHO2Yl7YYi09hadDBm4W0YlCEXT/kqXyhkCK6OGyFZ6onvEteZ8NbTArZhrR0
qoPqeLpwPVRAN1XySrRceM7tav6Ec9ew1zh6h3XIwr2hBMK7D4IsfI2Juz5MsTQeDGanbsUGGeyQ
MTi3IeruvQEivmwsr83mV2AlrKLIRV8aaZVPwIsZOe5hHLH/po0zrcFRvGldMY0eyxbBPGXvdGwR
ldwdR+qB92OeRa+kOzg3weJp+qd2x2fmTTWv/Jrojk2ftfl3axQS/YO3ACcA75TbjEcNsbK2e24T
kmfb0X1OGw+hUY/YRTiTd2uBkUcrPNR5ScxZPzxARtg3pJFWB/xV5DKgbnUI/VLtJc5l+drSybAf
Qq/+OtrxJ6sh75roBv/EJ41UsaaRalY16e/QLBdo6PhEm0v7HJEo97kHVqM0aJzsb2nVmjfGUrLm
N43jncZ8CnYirX8dgiY8WC65XvHEdJdRXPEUZH7/2ZRp/mlGXvzJGbvEXbuNn31qjDKgaoU7TBpd
u2dos7eBN3a7pJY3Y0UHBjGL+Z4NlFzfoHRP40QnC0MA0DxFPIFBrHGSUbCl2+hdaSbnMkynE3jL
1K7JYnW4ipkUYrL28xVt4GoD4z1vq7EnYTgklI73pVt5Xq4r/UyaTNR4qsyg3Diza78KrKwPndG+
JEv7lNaG94HgkIRlMxhMBo0RN8Parpf02WtTcVMAZ9/ijKV2M1XhxkuiYyCUd6d77Lk1evW05H6O
6t6svsnepOBlXKqzg67+a8NI16wsg97DoBjrG9rnxUsU00woG+LIVmPRUDiyBNGdsK3+raMWpKxA
1aDQ6FzKLAuB+NSe+qSO3hV12L/mtAGu1dDc2j0tq64cp0089M5nm8np4BgeC/E0jvOtPREYJGgx
QRfR2QZ3nIjNe+Tkxq6tUHVQ4+FXF3Sm0PB1ZzGxadRwUAnEBlwOcHJMDvJ0sHW8SzXquQZjmoMo
OPS/ZmPBdNcnGtX1NQwahvH8KIwQQASw4b2H7kMgTTYf6byalOw1rRNRdwyj5sfUpo4C/Etjx4hk
1b0H4jKvop5YcMsBIwB4iY/kcAKS1DNEpUFm7z06OCIPR7dad+b0jVa58tHCyH2MjBAbRqzYg9NQ
kaZZo2htxHRrdDrH0a/9b6Jq3e+VIT6SurFvLW9QqLuaYl6RU7BtmNC5yY3sbkRMdhc4WXYbm+Q8
r9LlW2zaWKS09xhByUtltk9kAptr32rjdYl+DtxBxrvEslyEiEtwaay22hrSjp21IPXyEBmU7mVD
RGdNEm7asrU+4dQX+5Sdfcf9/i1dSv+xsbFxx/SVPUdkOsCLtvVpTLNi2+Iczu/cCsmtq0qEh6UZ
HehzoL9UFrLbC8DQC1dugds8GM8Jk/VHM4EKrOzayhl70N5FMhQnfsN5Y481JK9buzVid7c4F6FB
AZ49V0erpEjeVOa0mZWZ3BotklDEatW+66d+I1DtvtltSwqCXyFO9LIvnbK+pg0inYXH4y1lq1G/
kmqMz8JvilWpKhopithez86kvlvOkG17a+6fUlO62ys8X0V+tiMvxccQb4RPyWAprU3v9mPgNPwW
SfswRKljbdMl0F3BdgF828bGcQQ9TSgtdEsadU2Rf0GS3e8iQgw/KF+2tjOWOLTp/pfYz39ts0Qd
SabRKHSWbUD6PR7dXrCaCdw6DElnHk2G9g3Uub2zSQm5XWoj/RakPlnneWzsySk1SJYM80va5Q5Q
ZJrs6i5tjsQS0YiICPHgiEp3QjB5GWPl7jM7Hm6SooJVzSeQtc4yjI0JQLeeatSxjqfKb507JvT2
grL3Ec2FcywPI4LjdeLeLYJUnhK7PWhxYO8qy/3WmPWlp9MCFTZdVAKbJ0e0sZrpvbcSmi/iWCY7
7B1MGLkpt5lZ3Xt1e/FMojRUQ/h20a/MIhs3Zlxi5+uIOa2WaFe2NXWmJGutZFJCxsVk9Sx5tAtF
fucUhvEYqGnc57IPDmJOwROd4kJa5Rn8Ld51BYWeC96RtcyxUg69hTg6y/c4QqpNt9TlRkSVT5tP
b+3LAUFkZHjOg9EBgHO2e8+dsJMDNURg/671axNK8lDntFglQKMrWGuXB1lGMxxIyGW0reBbUszA
egaXH916BzkN5UUa1LAFHX1GpNoQIR7U/XFC3HZIy8hYRcninwq6dfLE/UJZyMu/d6n/V0uQcOVf
qnoeqH2pyj/FNv74kt82KRp/fmHRDgBpsAZKR0N+v29SNhZx6VzlcYGPyx9f4m+blJC/wN5QEErX
gPdb/vVv25SwsIXTOeSBVmF3lLgZfwq1/suQa/snZSY+dJ3egEISIx3aIfsn8CtT/ZKNfZCc0ywA
r8UuZFJz0UaZfAjCWoiLkA36wSo3y3YXhgH6IgbuRK6zcKjG6b5BF4USISNDj5CerHMeOYkYAD65
gAiZuZbQsFrakx2ihdbNc5c35kdh1iN0HIdDgkHSin1OcFS+MCxVbGPa2FeBIBY3btJTkZbWd4cw
nmrF7e1/NXTMwiT96ORlollVVQRI0Xn5o+uP4T5aaHdx6POhhiDBNVM6su9ZcFpOmCWvWxckTxgv
nml89Sf8QAXQN3ddgFMoHpIjtYkpPLVIjh432ZcRlmcrOJkksngZP7aen8UbTNHzeehpOcaePhbt
1ql5xSu/Xzp/q5q83hD+FN807IiUFuAeiUb5NRmH7kUNMk7vXUwyG1RJ3kPCiQ4pmUwxfCv1rOuO
ICcCvYIpwMpkog148tyO8Cs+iflzOHMcGMxsPeagMHryBDPXSlUzO9fMr3/E6RDfLOMEtZEkPKKl
mMxjVDrDNqAnnoxe2Adr58ErQC4mTv1pbpkuo6ghL8f3huJkqBLhluH6+KWLcPEffOqc+pWT6+aT
dEnoyvCmWC2b1FUIpXWj21vH7izPvBKbBt9sKKZNkMfThvIAagdNRqLCSOPvXpvjRYiS7KAS0e8w
R8iNq7OG+yr2Ls0i4HtLsPmNPXfMabJoT3NFNbVZNNbFcINxWw4FwUPCozqxbV35MdKHsJm4ae5B
Ceiqi+eqiLNVNAe+tWtKo74VkQn/Z5a96dUnmwQ+v+b4RRvmbzUNQ//wEJf1WWTaXrfQFidWpgMR
XLKn4kmBwlXYMcIMQ8MK6tr3s1VtCeocC7zwzqVX9NSvFmvwnkgxStDdGFNQv5Lv5DX0BymTAEuG
wlVravmUM006jNimI4fnUYgmWdZR/FE03lwDpHmIv3N/pvNgcEEUtRiYEdCggX4ou/hGhuX4bmNi
YbBVY896UxIbMEU0bVGiaZct+VvSjA84tOwKLldQedxZDKPrcYmM7mC2hbcroyQ5JxO5oQxfA8nN
VRsW3NmhD41JTCPFiW1aEQ1Wh+Czt8uS9M3Gptt2XcV8mpt6KAZdXWG0yyplZ4nOskS8sG55iHl3
01IAPyjX3LdQvps4wpTDFScM8r89hvPc8JJ7o6ryYTeEYc6WY5kSCiT3x892opi9KMCKTsJU5K9h
xbxAmH6jabnknjJkNa19N53d+65y1LLrmrjodlE/V58nervEyofxfF6Yzqq9COu23POH2pNoUMl8
4CSan0QTTNXRdiVQZ0LOuNxjo7LH41X45FR1+30kYe7qhnUSVy1PQ2YP9WHMYovk63CeNn5tWDeO
UubdEqb2RYBfs6mKIC22acRp5vbERmRzk+6XyfFPKZ5WqndGA2n2ZGmfI2DzsuEnZXvfD9U2t6KQ
UZzPqtpFbF8bG4vaxahnc9g5fZxvZJDaN5Wk+NbxU8gQI9FyJRGj2a0XkSCYy20+50xE6de28dJ3
AtKNF6fNhzdm26HdtpUQ3GtiGgjlXhwUPmynxzaKELDBWaqtZI9ob/gLeLwsQws5UKbWM3oCH7Ll
RFqHa2MiJvi3NlcpVeXQxWwAa1tJk74t2UaEIA71cDCaVtu0u2KkIafCciMY3uvex/5A45c1R84r
grpPsCmyowRVq6YCjHQH6Y/eRboJtuMOPryz4+bo0Xhloi5DWpEbLj1v1QRqXoZK3OeFTdAqCEVh
3eG8rO6gNmW695vK+dx002dUYogdOpkA5VsJoMt6GMyOELIhBYgvKG68X2ZLPRLZRLFxxfMrulgT
SWQIFUQ+L/OhcLzOQz7CdheFJ4QJo3+PT9ra/Xue+v/MU45jamT4/1ZJP/9alr8q9euvfxypfvuq
30Yq3/oFZTT0Kapmj2/22zgVmL9gZXbAcH0oJJ0O8T/jFAWL0D86bsc2dS+IllT/Dk6LXwLf0YNW
4GuHCnD2vzBOQXb9GZyG28UIYAUClS6jGaHNfybCPEzqRjy65dEYMmXV+4GiwnTA/jeOlDIU5P2s
NEUz3nZaRVAo8BBLKwsQ8HqHphDJKnRDADdQYTIAtBph0roEqRUKUUSWzHpsuZEjOX0uyFJjd3Rc
5z3Q+gZbKx36wB3XUH1iS8PiR1/W6CEcJHpuUkYbgh4b7IjoJtAE9IgxTROlMBsdOOqkdm7cIHks
fWQXKSerACtEL62KY0+iPDo1uesVGaxmN5jrIU2iB0urOco5yZ9BAEAvBiWQe2DQqD7HVt/sKVNb
TuoqDMHrKr/ypEEuMl2lIwXHEM7CuXvJUOfcTuliPvZja2/K3LuwYAV3Zspq7BdR9IUIMxAcJxso
SegxqSUNwWap2e6RZ5aHMSFEUitcqroCWURrvpO0ka2WfrAeSi84RWW2caspOxs+JWIeItyVNY/+
NudhTCcxqprWdMrt2AhzbS5C0Gg1qWOvFuMQGot1EllsnHJV1qCYDQ9PzlLt+KzuUHAi56FsmCFy
HPtnXP+oTuAtbqOwcPcCQfDObiiQQre8XOrBVncefU8oLexnqVVEc9bLrRrB/EIvU5clo4hhRP61
k6RSbwD/gJm0KqlHnoSE94tZJGpv1U566DGB7xHAhq+Dn1S7NA3lB1NLNt9htErvIpeBN78KoqYJ
bZSPb3KTxL5/QLfR7gizTDazCUhJnjysqFZYoagKvvptOX6PxjnYLWaJVK4JIZK5b1gD5lHlt3Na
v7Dkpi/MJ/O7IWGLVuXimne0jww3vsF6XTHcI0ALEDXVkY8iTGvDYq0SC7VezNHKMVLNXpBiIyYz
HNHghK2yy1Q1xgm33PBgs9XeiCaRE/WZ6DDXiWUU3qE3+oRmXKX1ByijkLEtWtHGYb9LryI38qgo
RtHKN/sqgmu0Hg5NX0p3WYBIzhY8ode5TdeCAztjEwSIxlZZRbKabGKTDMM9wJ7TBU+Z4l0r7ffq
6rdrrt47EKZPkqY7HSiyDw3fMo7qh10v7xxkbgRQj2XwjaTbBmdfiMlv0XY/1dt+8S24ugAFfsDS
7/oXF8D+TBVd3PY0a3vPIlQUPbY9mqG8DE5jhdt/FYQKtVHN0Ifq1ihSog/nITrUwsvaFxvjOR2F
LmUj1E+X0qsI3FWurwx2GlpnHjgoed+LgX6ZUKbYfrdVFJr0SzRjtzbRF97Thll4n0zXtxusD+5s
Xcop6MOPNGwUYrglWHHCrWJGOLE1++qJK9eFpwlghFY6CCRbT4POHPxv9s5juW4lS9fvcueogE9g
0IO7PblFipIoHkkTBOXgbSZcPn1/Saq6pK3TVFePe3BCIXMIIM3KlWv9xlZx8Rka9Wqdomayab+1
8PA3bTSO5W56UnlOloyMYE5ro7aLAHnpUCDftPaKMouTKcqvjYHcNEr4X2G/qvLoIs3encTai2Y3
WTmEWSqrSbxvgpJHUrgxNwvTsfa48sHWkBXlcRsrwSOxj+xClSSZGzeWZEw1YhoU0PO4aV+jz+q2
OFKPMCvVGaRmYGN5Aeo7FYsARp814evFCAQEBuJuw08HtRcwxtsQ8PE9ZgbuecALbcBWfADBput4
PhYAI26a2O+vyjxm3y9BsguezG3d0RNHeCvZsRFTdGyNC26DHa6m1SM2gxO0rxbjlptAfj20s8JC
lyKmMFkVxdvdaFx2VRG61xFAxcA48LJXATg6aZjvByB91sE2br2oCxT70JXaQWMBvApmvc0tyrDt
2wi2/K0K++lj8GQADEnoTCMSQYt+oIq1+OlRDTAbMPweK3tTS71+6df+M2fUcEuzF8caUC/bfMqp
9Lt2b79DJCY5oJAevQ8Qon7jkypxODTVVYUk/utWRciC4kp9PSEJ+kVDcLpbE2cnRZjSnyuSE2BA
+0MpoImjURx9nKjSt8hMux0esf1yFlpoRMWo7IPFLHfdvBafMvrU1wEyGLeIpRyU1fibRdmYgysv
o/pQTJ6/L9ZE35EyFyiFx0eJL9Z7yH7qasVcBZRJo4/BVENFL5x53mrJvQTpr+w19Img2A2LG53B
QHdg571gh2MpZn48H9CDH2xcB6p5igfTHbnxvJ10Vu79Ik6PIR9AU7ZEhIKOV0Zo1P4HD+gxZ2EQ
d49T5KobR2jn2zS67SFQJOGlkzinUPbeX9bC87DBQuYOFP0BDfQOgWdV3Zb23D+M7MMbkBnDHS3y
+BXF3gavmqZ4heUUICkY2bdIFQAfdavwVOnpE+pD+auVwuZfSTvatwnSIPwQGZIJYOlEJwJP4rb2
7Fu5cHtCEC2I7oJCLMfYDYfHSDTbXoblzlu0ejNIUK4bv47Cqxo/cW7kmT47Rdl+niF6bZCSsPfl
2tpXWOD8lVAcgdhEC6dqBFLQ1urtcdwaoo3tICDbJPbep817E+S5ffYsCQOZ0x/NWcvr4CdmPvLx
jnpvuaDBUWJKJcQkoPIxBWZE7hEw2PZYZGyhd9EIaFJXIS+LY1sI5Cp0Un4aMjHQHNjUw6R2bYIk
v7ugirPAFUGR2S6IBMNQopbXTKAixTsPLCv6s0i2Y19+L8O1y9/8X37/P8rvwVkBCPnv8/u/cvml
beir/ZLfP/9f/8zvw39ENgASh6JkJKLY/hcBMnb/AcmRymgM9/EJZ/JfOb4P+AREI4Ka/M2TMeB/
5fi+i9MNPHCouVwAon8zx/+1YOpD9A3wubFdYjpNyvBSitZ17Kwcgyw8I2EynJ78UQKnMZgmmsJb
xc55/GmA/gZc93cPFC5nLZw/rNocxvdnvmXJV3cY+AZnj6C4e2Jk6BiqVYju8inFyOQPtG2uUD9B
RJ8/kMIy4wXWF5m9i4owHrtaosPjn0WbhY9FzAO8onDuZYDi18uf9ivw8+lRTDVzTf+JQvelqcmQ
zajelY5/xnsbmJkohhMxkgOeQhnuOnSKHwRWirf/A0Xhv/lKVhISrRGoPAQ1zaj/xGKd+3JabWvw
z9JFc6mJOhISK2hMypQCVnv5Ox3unpdjygp0gNEAvQujS2HABXnMWiy5DxYg5EE0rMh55sIG+jgp
QaWq8aBMXHOlo/O8DtkEINgxQuxLhby9bXh6L7/R758fok+ICiyXZbjGl0jkAhQPdJbEPz8biDyJ
d9k4Nx3/l88yYDKwZL7DwrlYUPQ1UaVfV5/i2QwZykeHXqh6efvkxfLyZ5m98C8or1lQITXFCL1H
wfFlBxc41Fx1iG63o3/GRfm7fBIDc2vrD7P5d2NHEHKeHkaUutiQ9lT4QgFJP2tDWiyiCRhMFOJ/
4mjDxHv5ixwzOpefZNDiLskWQ3hZUYgSbkzacrxz4eZ0vr2JZzqJBYntScEswp/nEQgymzSPAbFn
ysOaEzLnH17j9xUcIqlBFd9sVd+9XDCJi5hDEpb+eYmUe+1RFYd6lsC47izJCu1jNBfK0iUtX/Vo
HGTM5kV5Dj5fLIfTy2/zdzOAaWwMtZaZFvbFiior7IDqsmPzGg8chD9nKN4IIPrwVvb//qNQ4cB7
Dc0l7zchEXAlQzuI3jvnAcMbPyk/0t4i1EdGEu/lh/0a6gnfPhISiOTjVMTjflu+Xaa4cfaddZ1g
aQNXEqTix8aDD6ufhPAaQwx8+YnOryHYPBIiAD3GMGTrmF7gr3EQjDGgTRznru0EVxQUESkCS7BV
b0Mq129zCRd+7wUAlLOoAD9u0M71oqhmWw2eEZQc+pPuOf6eIgg+MXCEV+2C7k1w5MFRwWn/NEjB
0xH7ry0RcPBTlUJh1ViFIQZ7qTqPGWfhL7XnX8vKrg+2xmKxzUPrkDqyHLlW1isWuxViaC16dUW3
hnvwqeGbAd2bJxU7w2OuoWIAjkjVVzr96utCvgrWLdPsKxdKfbZDntmZ6FIYMryTxv5jn0UYLNAN
PdkF/9sAFPZKIPs2UAyC4zobZQI1ifYcpb53PRQM4AZ813pHiopLFr1hCN+aK9AWr6veOTngHDFr
QXgA740Y+D504zzBCxidOboTTc8zIkYa7Np61/cRxTp/8l2wXjlcb0TfWCGdoVKvrVD6aCU6Dq/n
zjAVVQobch0cwN1P3m1lUfUfRde43XXtGGmSCFc3y1UW/GDA2vknZ42ZMqG90Hhr00l9AJ7D2lNl
+FiSy2uAGC4qAfiUf6WsaU7oaQoe67V0v3TQ2k9TL/q3Q4h3Aup+PYyqFEoj8XeiW0zTrd46K/An
C5m5s29ycxwqLJpiMIqfqPQrAIlj4iH9MEguAVbrwjp+wsnH6AK+RfxOP7gTvj7PQgl1CCrfWQb5
taxTF0iHB71XywSBuIgy1sPYGcA+JQnvCg8eRrkuoAVrxbhRAwID9nTKNZzU3N7CykOhNBuKE40Q
bgWrEKxshMgBm6Dvr8V1ZhIT2H6Auoz5FTagEKfbFf2cyrZQLgiayrlFr5pVg7wZwg2hYTqvRdEp
HHCRAt5OdoKfSmfipUV/ED8uf8LVBSodL+Ph5Qv4CVTf17DN2H+tnQKmr6GF3WZWbUxZnohMSRsZ
ej9XPHjjT/UNp/FYyxPNoQcJGxuZH4UpGfeq5a5zjHGxUsh1HGjckHSoJgDA1lEwudGi0ukWPnHw
OLW4wITZCL1SNgMWuBSCBlD+2j1pjVbezk1D/1MzTc19pPP1puqnatfjSejQBKyc6ODk9nCdV+2E
eh8Az42slgU5Wt2OO1sm4T0SDPm8oTiPVhWdFSN8Htnn2s9a9LzKOAYGJL3tElgANhu93pfYcqPu
lnUdInvmwseapM9qy+aN6iS4oCIZ629tMKjvka+pNrlivI3DAGkRRAYplI4lkWmrKwLXDPuDQbDW
7kMIxUweKHOFXxYtqEfAanxFl3ZID6j7CEpaY4euXdECKkVU/TYuJtiDcDGyT6lngZnFfeKGNjua
XM2Kh9iqRH+M5Bx+xNpHIQvR6U9hOrfXng90GVSirz8h11XuKbDqrXQmpjFKgmmLn3PzqUD/U+2a
CXU7lATF0SSjMAUXOOO7YagtYHoZ9lWjWx+46ioTmFBgaO3k7VhK66op++6qGDJ5WINx/ZZAa9kj
eGG9Qaq1/pCXEw2+tVGokAEqLbDkAqAxPApFLxfjJAuaZp1tx2lwDnXX8oMi69ZfMpvw7yXwS6mm
Z87OeF+0yAD2AFuCzRAKNKTMzHfzKzLd6ERNBog2BsTzxk8SHuRXcQJ6Ls2uIqTGoGsjp4wBj7V3
63Z83yHnjOtaIw9jgKFuk9lfKiHbD7A3cUqOneUgrcTbIZlvH6EV1m84lWC4asL7q9Dv502X2syo
wAz6VUuP8A6afXcH7JVFbQGVUY9rgnyE5RZsCWnIV/u2UzgOPmuMuN5C55doq76mg01Agm4OHhOa
IDhYBT9/ELQ59tG4BJQ28myBQABKnm4jaGm9dQMg/onjL3dPUh9PdkxKxpzH0Rjgpwa6Ff2KoTI/
zVk6eSxzRQgiGpOYGS88a+Eehf8cKVw4aed+6ny2/pgF/clf0L9HdqVEtAZPPV5NTAD3y6qpPsIt
T8nnMCnaOF5rnNacTHb1J3jcUfd97SafEolQKP4hFb1vCn/+VkcznulBaQV/gT+AoZ/F8oSkAeia
ZklzfMydIvssJ/VYdIG3D/w8BYGLlKj8UGn4EO9yDbz7FLlZdDvhUbANq7zcZ/PcnwpE0A5rZEpr
cVqLTSz8+f0UDPXbMO2+u5X+sLi+87pUrqLRUIlq61LV3vtj535NVZZ+1Xk+v0tHwcyx40GjTmUa
b/xUzOD0s5yuTV9JcU1HWLa7Za66eivRUlu3JXWh+QRGwKYz0K43vQRpFOolBw5Sl1RJQ2aBti31
hAcknqFLU1KqbpZh8F+jBF297h1/fFvnEZIRrSO/+JNV7VvqcZ/bOJzOKuy0kVVwcxwxIw+ZFKii
m3nUM/K6fUW4iJMAlYjIv17n6XPSWfO7WaXlG2cc7ZshT4NP5RziyD0gBclZaTAjPVqGt7G/5jfD
Enh4L8zgiLIplY9uDjYaZTfK2QgAniGu0RTywdkPR4eQh0BvQ5trcVwXxC1gvuWQVY13D8EPZdjG
0++6PAOivY76jQK7u4mndP44Vqof97aUfn695MsSoLtgWxhZJYBFb8OF4vgxzkZ54pZrvSqwxnpv
51BjtxbE32aD+YZdnkYWz+3MCf/dmXp5M3bddFw4CM+IidXVrkNeSW5ah+tFRnA7Anh3UDMis7C2
6SSmN6k7zRSviwTQLY2/4WO5KFyp1yp4teQuYdSz15j6HYAw1KLqYUyoGbbujRKrDjZr3DvRPqqE
T0B05m+tiyX2IbZ6DUACnRLf77EHr0LUoUeRv5W1078HaCsfIqSu99OiaQkVxgJMhP7GB4SF6oQu
xM7rZpHT+NTZV7tWnEPKxpYewnVe7XyG6m7S3FOaClEYFF6T/LVro4JvD7NFzVJ56Sb3eu8QwRQS
mwY7x0MvBW3W1s1jeRxZu98BtCx/dZGnvmDVI77OIRiEg92F8DJl5QRw5dpKDJsk8trvYBZ6xPoz
vY4nobrvQbakd7KoPU65XKprD2B2C7Ct6XdUevuVYuiAlDGn82urmos9vjKJ2sWp6WzqdVmQzGoF
eJrRV9G5HMEDW76YPmToJCEgn+riNSLYwt4kqMhDPqgqtWmAoL3J4JBuObOl45/qDuLDiGcI5Fv/
+Qb7fzy8P/DwHNtUOv77Uuj/rx5lSS3w2Y/o6ut//L/n/+OfyFE3/kcMgSGM6feADjUX/2eoA1jS
f3BRhAjHdRQm3E/AUeH8w+OQtkGGwpikhMp17gfSIeCvAoqIked51GBc799COngX9QBex6GTjXog
BkU+ldeLeyN4wbWuR9v/ltm6K74jmpVg1AjKwerVTqnCXR+KKs3VQa4eEg5SgkH/siRV17xy4ASj
rdFZPoyCkvZ5WwKTToyBXFTR3Xg/2IAG1+3gd6FG6wA6OPan6IH0/rT1qnHV3i4vRvya8Qft2FYp
/cwZjp8xQqyKMeUG4XOhgcugR8pERwAQ0BA2C5r68bCtUPePkkODNFyXQxLK4Gj96VZ9UbThYhob
pb6I/wDYIvD36626ldDsldTBt07OU0y/IxVZVW4G3/PKmzhFFN7aLk7e1N/7cMjXex/4MK/mZuPA
9zQO+gzvf1pbd8+3458VWN3fXkmIGOgBjD4DOoYI/OsrCS4tdSuH9CsCnEF503Hsl9faH8kOj5kV
5nNJqpNnTrGBaBaNm7JYOrrahd215SN+n2vfb8TIoX2NR4W0s71OUj3udLUwFXvFzVY/ZEOYWMse
R80+vNUQevhnNeQh2m422jIwEV7+qItyH2ULswaB2cDsjmkLXJT7kqwkASBP+mbP1hq+CxBub9/W
sLH13csPAor9cxGOB8GChWYWog/N4EVmcH+qFq9V3ceaRPIrHHjX8fZdlZQ+oGWbHb54ovBfzzDd
ieCozlaW2nZOKqa3ZR6gA/Dym1yUvsyb0JE3TniUbajZXBQfHWCVdrwU4ddJRkN4G3RroRQ5kIVQ
43WK6noQ/ruDTAGG8hfQKscm078s31oOZAZOL+9LNfZDu+5QRwDctJkiuJrzH55lFuG/Kjs+X0fg
8h0wR0Q+YNcXE+rSRi4RRXa/Lk4KUvibizZRll0l3ci6QzLeDHG1gun+U5nvt5VkqsUIBIS2G1EU
u5RRBTQph7go5ZfFjscIgKuoogk9JitndF+eQef3KUQImUZUSOmY4H1ZvSza1innya2/SkxzAbbg
l968r+Dj9AYBniZp93qJdWLXr9qc1qq9D6as1A+FFF3nbbDKTRaQ0eiZx2+KIhQwHbPJgAogXg3R
ehpn38en8OWX/m1igsiBBi5oXQCg+63rhchnRLHCbr40qxp4CximZfF9clYr+NAiVNV6u6SeWvVH
rYvfJ4b7PjU+ujQuVdHLsJVY8BHA7VufdQAvDqdlEeRkVSLqssHeOkBgZXVim5Ticc0qbBB3/TAM
Mehua3Gn+7zW82AQ3XS1P4OSM4o0TeiuZwTEfPknO0z2xcUC5gUFzWi2SWwgiJdzG6RzBx56aD+D
IacZtCkivEbuZLgMLCq9UtiZoClRdLq1vCRnN0k8UDkMmhBnN5T7APOuX1iAdfE9lMaYkuMPx9kZ
/ieiWd+fAzAQZ6JLsIxp+EFidJ5QZqqxTlGoMSrJ7DQDiA/qC7QOmBGM4EyIRt4l44HuulTRmyTr
1PIRxSpSiE2/6ISxcPGsJcgjvxf2xcH18didN3iloqXehX5Rfwvn0cmdjacSqe/Y/nHwAZIWS3PQ
FCO5oXZFDMTJAbXygdZIVzT7ET8C/aCVJ6b7aejD6a0s+JMZRH1BBDFsrpY5c7MF7coNOTB3wG3h
dRYbPYn4GR7VsKLI0sMKNKcJEAJDManfhMB7+Sd5KGQdguxYMvVGzaLmMFv7pSAESyTw0xVodsyj
rRyiHfm1N5unWenahbcecpj9xz7K0f9MKMflNxWG0+txdmAWn7PeWsdr+ICA+rdLlJjIBwjGWc/R
JDMOSztR5szsI4opSL5EvZLutvWbrixPPz4gKBSi8Vi92nFY7BBPshjQwG5YfnJJTRCraqgo9b6n
UMYvKGSsdbGVXUm98cfP6BEXgGKSJ+ilb1lyYJY3HsIGjMEIW4FHLx015esVDHuITs/TqAKOoxC8
MUQO/sE8q6y8Ro16RLTDyZB6o6RvwYOnfpCEDEu3Cu7UyPFZZrm0seLU8sq2YdGAKyzqt+jttUIc
Cg8ELkUNAGbsqamJqX/gaj1UzJm32PxAKmlOIg4qVbStry0fg/ovfQ0ouwPFTZ0S3XkCo5O8i+Du
MSbgOWHUXiVhM0HrgSFkcrfCWTz+boW7bj6iiLtwuem9ZGrSPXpdZt6FOxEF9khETXxMS2uKNxm8
3ud3acRtbbqOJd4dxa6FR8JWGAv4VAUzrwRnF3YZilda+Xr+cB4L8y74PgB32mIzxxZc6auxUjwd
ogg0hZGRRCwoH5i8LYE1nd9KupHBBxCA/GYbe6vgtQqI6nxjP9WMIODEkeHUmFXxkypSQLSF1MJ9
/pBCImeJmtR6uu8ilNruuflWbGBRKGIDqaMmy/DnnH2+Dqs2wSPDnumx6L3BbGk/Nj8U/hDIpk2A
xCC/UN72pnuRl0gu7LkTdhKlxcXmankzUQHmB/YD0gDVVpOLmVXt5fmgdl0Zayc4LVGF8dSusO9j
tGHQtkBDRpjIlFXAaA7UKA4BaqGdd1Alms72jrVNwTtFYUffBeu6sPwjifOov4f7TfmRRIFu920Y
BFM54HFimF/bMCm8/HXrZDmFBHJ1M8OUEMGiHtAOkZOFpipdcQqoQ48v2nappLTmc5lIBJGA40rm
pveBvOJiJx2aVfCSizVt39F/SvzmtpVtbCQeUWedqz2BmHCz5wpfrP027cY2jjcjefsybZBRU9kp
8YoxQHcgKgmz4RcNeA4MHsF25ZvBAcPzzzZDhnhl+qpsgb6KW7WAiGLx5IUJKULNa4+S4JqYdYnG
omQNJV7el+m5hY3G3/UuKEiYB4FHqJR9wyjtasjuYMwW23LG/pYyskvILRocSr19g3IYZ0G71qgo
bOPeNlGQomnMyrXzLlHTwVbdzL/kCtPzd2pITFwqbehXb2JsOFhIGYVYwlPnLyHjpzKL6DAxiuwF
x1WSBTXB2YAMzez3a3COVur8p6iSmhcHmzvyaN+h2NkdCJccR9PaCU75mtIOOy/yK3PIKjX2LMeF
gl1rcSgPK/FhjTLLf73Y64AgFSEKFdiuVw2fFCFjMmw0LA6eb1tzuX6po57byI97CFHfDM7c9ihF
H0sou328T7MCwcCrsdB6oNGO1NuuT+YmgZk3Jv07o9a3nvOWw3/dTyvdpw5Dr9lilGCECTZ2MWrS
6VOEowMj+GNZ1/ls/m71IRS5W50vJnEOW8Ph2kK84tByADEyxp4YYhw0yERTm/1pob2lcD6FV+1s
5szBQsjNCbtUCEtaOPTQnDX8ZDUz5lB2vVT3sYvhN2sIE/n+Omy6CemYdhq7L5B5eus8pLXl3yS8
KTyrpsv7TzkxVx9KgTLCV7+o9ADiGELc46yRtniN4gkwTRzD6Ax2XjB3DdIpTRxgjQs3TcKtm+E7
3SJ5lQCrDGu7dl55FccqJooK/lZvpDMJ8kvUawQl8LzyF/zscX8lpdfDvGKpTXXbjTdAKVb1Ed+B
0X8XVmr1023RAzq2UHh1V3zbu5jvNy66SaquVMZJVmGKWM1a7+K80jZ8UVdDfFrYHPDlFZIDtu10
hykWKcZoJGj6Pi0wjOTgwyHhWq6AtZE5Va6zXdFsa6F4p0rGph0oCjjtwoWuiM7jSbie2vWtPetz
Ao/IPjoz6u4HLK6g9m9gg+p8myVeYN11iK3470eJ7EF7tDuxdv0+bu1luV/U4qkbiz6Q9RaIs9QP
qmFVbxDGDgego8CAcDZToRi6Y7QEqabQNoku3MWLrspjkitUsnXrRzUFWFzf3GwrBm0oqk5dRM3X
zIUAv+zKUK39t7gIvBFLSwFFYeN6MlD2USVNHwB4LO2gCo8JkgzhLahgqyyPU9iR1mbfMvDwKna2
LQKQbrvD0WbVIZ1k5YHfHlw+pkAg/in7tlfMjpy3YKxbegdzm5sDtau9ugvez2vQdf6uS+YhQRnc
Rly9PCEDFpCNJWBNu8OwrCbXhNuHXv5x8GCPcazEBBI2d482D2ctBzjbAYEhE+HqwDYZZm6B7U0O
UMPmFLi1J7s5OusekQq1hU4ycfQEWV1wytB9TF19pLnKz6QF1JrsL5SluTmIAuQMpRh/qqv4OPZ1
Hn6AqAmMELKDJYDzQmKk1tCNfUCYDKQks4+Q+Onco+8GZMGzTe5mbeN17ohlRYSm8nyGdJPMnOE1
rMQ9KkCh9k6x71akRI3LPdu6grlo86HkJVgdYg5VDyYg1pXLGT3DeiA1gQuhGKCuEebkpAG78KZD
mgmePYJVbmEK+sjfVdsW3i4/zIbeyV6SWLrx/jIuTJwsfQEpeusWTswbIQwineExHmKTr8b4WNLd
VuMQfqbJ0rRIdBaieYWZ5cSxqLrO5FJNJ0zKgs+TGSPVNqFyvo+WXEuEZypnGoFt0A62HcBl+MJq
FE+GgOEnhq8mRXoq94SyNqfUjxMMhBnjiFSmqViEyOHw9o6XWAwk1fYibo8ryg7U9kY8i2bCTGHe
YJQWEsKnf46E7tlCm7HDBZX6UJPxE9tahbW/K51mRV2KhMgsxRxgEXeWekmCD9XgUHt6nkYOTMd5
4Po3qvuoT4D0HzzaJ8zRSGPLGW6btJxQ2tCg5bDynkp6yOUpQ86vnq9ATIbTvQY9yVfBAjbFpwHt
IPRUOrsxSYWtUBQCHeRCb1WgtHoWS029zkHpaKbzqlCNgRCAj0JisvkJeuYQnGyk9qfoDstxt81f
hVTPeZ9V4zMm956HwGiPqSJJ5n0F44kt0te9KXg1Rc8/SCY0Mh8L1NRJD3vHLDAvGfPePfauoA+H
w+rT6ZpNyFtZ27GdSVS3nteRBaLOZfJNFZr1mGBZSmZtMwLF90SLht/w5+Zfk5UM+g6PBsFx6WS8
l7vNMmFSwzIcU5PMe5152+ftUaqAeanGuWVSAfd4qn7lLd6UfpqiOc1BXTowkNnVaL+wTPOVnADt
y8E3a7dqkLm6QfU5BV2dVjJysNpSNSbxu2puV+Z2tKaaZzV64BNs48RKsQKCXLGLp5YrH62KfHic
BoAt9QaITqcILuvse6/82VElLNrAZZ3VtmsugXQlubHRRTUTIv2Y9JKLJ/Os1kCvZw8ZyfUMQmhd
6E25Xl8+TpmzMCjJc+YjU3si15BtNPC1+RLjBbf/cSOOdBOTGCxpanP7atLe43eo0FA4Xi3LWr54
09jrO9uCGrf1MgBZ0W7KhhQRDhB+3ngfapizFlY+yNPeoY5rLt0ijEwWNiyOueQL/FX5w5Qe6nSf
yCRl1gwvlnR9iSA04xg/BQ05Shy0+oFRNxFXOz133queThq2UNwfWE5hwOMp7SXahMqOmByeOrTy
VbZvxMLSPwHjybiqlBF51PPWa6bKpFaVVcdNvVl7cKdoskwoALEwmtnUj2iyr2ZJCjuam9c2Qj9N
z4Boc+MOYksxkLMjzBbntpx2NyGgP0ObnQv0lbNmGd+ECwLGV3TKneoUSZc7BQeb5ZMf0GNHkesA
1qLlx8S+GohVRd+YTNRtXKI4yJCnWyMMYJrsVz0oC4IUCf8YbiWVK7fax+lkboHPF4sq0ealW73M
a7pll61gj1SE9cS1P0UFC51Lks3qn7OmYUpzB4k2+pgNNtL1HtpRotQeooVf3oiO4gj/UK+sKHBb
JmApptHKtksp87yBNZNLTWcg85ry0WsXc0NfnyMH/EiT6GIWYFbly7W1v6kZYdoD2JqGjgh+05+F
SgfgCn39z0uizD1zAgOUBTsLJlmFwMM48L1/eORlVY0yVcT1FG8ukD/Rb4q76Ac0ka1C9TkIZ9O9
eV4aFUxGjq6Xv+73RwknIsf1TMOI1pQBIP5UOnczuO0T1YnPdLJNfGpD35tICgnWxK6Xn/VUDfy5
fuxQOhaIZoEyhn/7W1dK2o6sUKjzPi9ejXfLecxql5UYQKxiG2ag9TkLddgSNMbGDyRFlKnqo2oL
UoR7N1UI09mIufKa2PMcmX/0PpohNVeERgSSM0GE/czvXn7934bKoyxMYgtrkus4XOVfh2pBjwGx
EBE8Is208B4cUOZayOHKFerlR/225jwKw1CeQzpBkCYu692kUbnbkEA9xlnkjespWaNifnA0KBKX
SzoCU39acpctFIeJgZwN1p+qqfsbgHjopRel1O8fMUg3MUotbLY7VNXMAeFCplh3SUy+TzKx8vtv
FRaNw2uiXR38Act8Ocx0TQPUJUxXle3mXK7IGR8MVH1T7xM1Ca6Oa5ZRpYpgChMB/71RdiGK8LUe
3AZBB+myeF2SGKLGXTif8BgWGGl2lbma5wU3tdOUGZzpHxqPv+r70jRB6ZiyM03egA4f5aNfVxDW
p5pgsg6fhoY+UbYfMMAjzBEUV+Y1GfpqcTZZjnBIvBVlkHEyvvzFT5SNn3cgqRZAVhvMooC8E3ju
r2/ALTGrnE40n/rMRktlTy9Ll8jiNFmMMMZT2jINmUmNsQ408ftHUdyC+MH1Apk3fF2v5ufBqQuw
KtSrAmtlF7ewfLgtoD7YcCTIcm4juYs8ZUXzJndKRbQWc2AOS2RYW2xsswQZwwxCOj30YqfESPHI
mYdlhp5XUqLbRyTzrsJvceojpDlKy+RWcgKltW6tARsSysjAOpmzsMvJbYT0zBHfdUPHa4nnAr0k
tSdqAn43SVMRqaeMz3VMspwU8Hap2gBeYvyjtBioTLrTAuzpnDUlZdmXh/9yWxP3XN9GHsG4vf2+
tEduFpll6/Vjm/UeOWvaKXMFirUyGcCPkvXLjzTx+5cJJ9TGTz0auEmRuASQ0yhbVS+j+WOc4pDn
7ccctaEbmF1uicuDtHkDgwwcuUQtAIeYCFDY5m1efo3LLwcIDnYekYeYz6bxftGhbbDqnJnL7GPZ
Uv68RsZU1e/dcnaHV65Uf6BIXUYQBIhRX6dSFEI2g21yscihvad51kn5acLIXT/AojTLAryvyaxe
/q4LyW7z0yPgStCkBJ03z7MvPiydF7uqmsl9jzWOHe0SypeI/0Kqybnp5sXM6bCh4V3zi6Bgw7pc
Ai9+4LIWwMDsKOtSguHKY/r33QyVnToCIgdk2HnKDQUFA3YFYPLMlLUWy5QBIhUiQHs1RaEpE5c1
3ZH7CQoKH2eVAWdRmoLkJqxMtYnXXAjwBLyyLOJodQClmvo3Lw/CxXgzBnBQPZt96iOi9lvHNACm
H9fhuLwf68KczElLq6LEKgLR9oeXH2U8FH9ez2ZOCV5ocGDoSV3/cj3PbUdN1fGT+8hvn541BpRO
ywmne44mQj0h6Ln3XgHSYRSapTFV0h+/G6bRVAis2WZwA1+YeiZ3wY5I59YoK85XVlmMln4l2aoh
HawOrcLj6o1cmPa49HI9zjVBbTr8aPzRLTJNJKsqXPaOjmzN301tbSZcBwVPwayedFg8lybAzZka
rxVkZiYLh6wFoTXA5sy7GnJTWP7RQmNHsnYLeh6ce0lClQMcvFPPlEBeHtLo1+kTAg61cBELh4HJ
WRjYF0u45wumyO6SL9XkiQ/FABD94NIePYVl1PnU+DPEnPwlPq+I5Ca7zkfVA7eY6mFKcxC4TTQ2
NE3RGoqt1ShKZKp/n3B/lYBx5ZRts2hyTzkuRTWtti8GWQs/YbCydUsvJ3yNw3N7zpCquuFEyjS3
9Wwqd5YsvL80feTpOhmwUUVrIrb9HVXD8sHSFuLXCsvleSvj4c7nVEK/s7K8GxRekP3ukGekJ149
ZPTwr5GToktQdIpyXotaLLx0p/oEaiLA9z4Fhj/q3naAIQ7i3uV8fuwylC5ROQ4zShjwnY9u0TT3
s/DGh9zzkBWLbMtvdhgWdx/LEc5FZXXDu9BHOIfa1HhCzag40CZYuy12zOGyXeYYJOzo19M1eMq9
wuWMgk1WFH+NkACpmuNkuFPz0N5rdLZ3pJ9o4jaW5W/t0H7jq9X+jPKa/ATk2ofFHoxbjOPrcylk
vveR//8Dz+nXYM2CoK1MMAtIFQxX9xJOg8BrKfogxUJM2Mtd7MLR2IdVqwqmzQ7f/2H5/bKhnx+G
wCGALCQYYx75a0aSaJ/Uboibr1BQazBCi33vNNRXN3Vd3kw+UlvbJW3rN7QIRfmHfOy3lf/0mWB1
aNkQxC9xYGMg47b0h/pr3zRcXKFyQceoPQfg28sf+fST/nUMP30lrDyAB2hNGmbcxR5b3Lp0J7Ay
/8neeSzHjaVZ+FX6AQYVsBfAcoD0mTRJT24QFA08cOHN088HqdQtqaerpmZdER21odiZRCYufnPO
d95BjXHPGDqPCwhv2H1WY5TZN4WeB4udCzaymlmuxEgoIVL3sSUwmbbIvhDriata1O6hUCr7nuct
vgHmiu1DnlO86G2RS09vNfOMA7L4zDvDORWMZ8+9PumPbkKfShSVphJilIZXBpamyFPsXDC9SdnF
afiAANG503tShi2rhK7eaKGlvqpIhP2Zz+9PaqFfnJNckqUMoAziumCd1H8tCTTFbkbTmeZ3s1su
fhQb0dYok2w3zuNrobnZs6G446ojYBIIPsbRnVlMVrH640/GWq78T5+MvYg1Fz0Irgge44u05ocG
WEuDnPVBZL+HHYsDxml16o0OWF4gkNncrnozH3dw7YmHihWZs+0p813J3Oqil6JvvcwOlatZC82d
MU8MzurAfclj5ul+nSoX8VTYp8mYtgTNGHfMQLMrEmPR+AoWY5M/tyNrl6RsAt+Wrn1D2diXm8GM
PyeRxJeGDTEFB4q1i8NSXuVWmy0Ehab7MmVRd49DMT0rhcMDQozasDH0doAHid79biDuCydbpfIH
QKRzvZ7om4z9dZWwCOGZeGtainOKo8l81JhqBx5LB2jwf3xxf5Yl8RFzbWFuUfYKulmCAH6+th0j
YT53O3ivYtO6VCojeZCxMZGsVhXwvwd6iT95Re1n4evXl6Q2oMXRdDApyNV+fklN1bM659H5gYfH
PDA2U3Iv6CblyKAy2bCIaDnprbB+l9ieH+JwbE9x7KpnpXeNzZ/89f/+1aLU5PjUwV2gxP1VDFgP
udWQbVZ8hCMLBvr2Mngp6znqV+C+LUjeesqEIy8BYLQWs8JVEglrB/QP9ko2uC6hiwqAnLoU9lPc
EnPA6JcReqE00UUq4mZXGcZ4KboID4plh6aH8UYfvAafF0AUqYJarkmQ9518tuRW4bJskrRVLkCk
9fyDwVZOX92LE3aoAmpoLEFX8/T2iVVLT6RQsAJXDBz30GiyAknJkLDDZen5YPW0ptQizW2rjwQ7
5JlRezXAIpVvIusiHyJac224McBqG0XdyEaTvVJLBnIIEtOWF4N0AYmUsRToagFDavvF5gWbX4T6
Y1uX8VNXDO2nSbgUo54+Cf5s8PXv549t0ieguEYwx+fz65Fs6GxC03FIPxzBfIDQITf5gspjYmvI
R0ZPZb/PTRfsRaF8mfpkKFCP9jL/f3xhQURQNhsoV01mAz9/YVFKNVB97OwjyMXUrb5+IGIGMHmK
M9Fin+3du4pQeJIgo2Aticp8jpwa+hKkV+3uj7+xvwzovt49Dtg+LH6QJNV/U+zOwKN6UGzJR2ir
4rYSWnOjZyDDbQa7R56L3WWXVe1BmkW+Jx9bu2gLmweZnbXjdWxHDoLkYuhPsdIZnyjnK4vo0Ti9
/ZN3+XMPsLxLgd6VsHQdzTRN5S+XrM+DKXcrs/tg6l2F91QWVuMzSZy8rlH7S130KTulZhYOSZRW
+RnNANeXeGc5bA27bB4sNwtPqj2k93ptdmxIeAps6qTOuNxhYvtmxbr32wf9t8/ibpKkFr2S+l6s
MMDU8Vv7o2uCJ/xS0/1no8Xlx/CPi48xfiv/l1/77rb4GmtkClpjRnaMEnjS/A6WpG35TUUDrTIq
t9wl3Oif0BljSTzCTrE82/nSGMs07DtYEruFvszgoF7YX4OS/gpY0loeZP8qIixYLLw80n2TyaVg
cP9LeVeBJ8WNC/2p1qHgvZolw2sSPrF0wiwDc+t6xkAXM+1iEsxyZV+SD27V8I7tYleyIdnCLJve
ayPscl9RpeWPLBLn4wg57qOqM3uFklLUc0W0bggsWuA+HCbzlgfB7HSkfHe6LmlD7KIGtzSFzIHW
KbDsyL1S0cNQA5bQFtHFC9TB061R1IzOxNC36nNmDIueazbhO/l1VOK9PMSOMiCqtBVP73NrwubJ
bD0dMXr2RSWd20jHnjYg+WCfoK+13GxJF0pItWvucOcJbe0wQs1UwiVwvndbRDUOnNpGzQv1SLx3
2q1ntXqLwLRt7EpO1zCyCgBS3M38qpiU+UUWcNO+TSn+vgH/9AaklfvjG7B/ff/J6YSBYfmV7zef
Zv7GyoO2BVE87cuPN99StX+n4uvcbbbB4aybzO0xGf/rbrP4EYsFmDZU+7gVxF+526jkfrnd8BYv
L0PTYTBQ/7ehZtTCTCYxgnYfydwDq2prPxkaYevWnC1gb/b9KwIuDqBgKw1DZNWvOdib9SCcbNth
6j9ZgdrpTxbgy8vSzmp48COUOl+X1WitutqcHoze7J/aFFJDG04ooeWkj77bO1RDZG60K/j0Rb/t
hkm76YyGgLE+6K/mmuez76Avw6Ez1zbTDKYXm5icxx3pPbkPbxFAPELidksan0SlFaFihPJemkxe
CSi5NqfJFptoZPOPHEZDV8PzWP2CFpMMp2xK0/fKVqorPK19DtY0H68C8nKJuQ8D/vZcAn3wcFmm
9r6canPezFo3ym0zkSu7Qtkk9UPnhBArsDYvcTUFeL0cIgdwT94g+IdgpmIuKwQEZ92R5dlFp30z
J2l/VRGcjTGeFmQgDwtTclP222So7V3uwsPwE5Mkj12McmuBZ6YMSMx6xJZvpPo9MpnWnuVqCNSy
rXaBhk1gmwd6CIDRsWBAbOw6Vmd1NSZ5Xah+CkWE9mfOC81vJ3SnZqOVHYLJsIqEn9DMFwwl4m9Z
Bg0c0sa46VO8ozXnDwMVKw768TKtetMN1ngyagRzZVjnG+lIglW7JSwTF7YSJQTeYpOAeo7veCDY
pjV0LmbX2y2p4UqPhLaiayx3ajNowVGvI0Zgldn0yxfHnneEB1vzRhmXPUIK+CLrD6guO0l7gyyz
XcripgGunXsMu7HuPoVBRArz8xijwa3f26FCq+FZnNZZcP56F/994P3JgUfGBV3hfy44/rtOUR+/
Nj+WG99+5zvizv1NEBPCssI12df9hLgzSUvE18UZB+HGoX345/kHxhpV3YJeI6aG788Cv/5ebRi/
qZrGv3bYf4M0A8/0FzDWGMp+Pv9YofA/RrU2UU7UHL82lkhVdVPqnbm3yBbycf2hKC3afjsH0XjI
wsrazUqJRKkkfOudsAP7ZKVmhYxa04absuxUCmWpvEIAUC9SvDJoowLjTiRQo1mlCVjWjWlfRlnf
3ExJH98h0cu2KcKtPWhr7aWUAXjmxE4O6MnX7dRUX1jKJTuMm/A8WHqMhGaRtPimSjAycRAKlptj
qt+yV0wPbpEVx8A2OImNxkOTUlyU1hKOlQU5IHzA9lrfDPsizmEt5IowSDkI7UNedcT+Btl4VRLo
sZWZ456mJgQAa4tRPyPaci8R16sX2hSrF4xcoOf0pUEIta2RY1vq4ZPmxu6lpqTX2ii6C5hZd8Qz
sW8R6F+LynQVT2XK/smAArhAviRXazi3/Jpl1bWL5JV8cBvFsWmNjVdnHGBWpsr3YeBFjNrAbBKT
mAvoKr2vzERU3ggeeSvzMdm5TcupaQ75SrUnTjRN7x5LJw6u2i4azm0Zz29o+Kanou6Mc5hiEzOm
ZAG8JuMZ+xX5TLoeb6oAHIE6iupLbnTjCsOFvZF91m9tLeXPAK/vmWmR7XDv616Vmt274hpeXFv4
P1x51Itwby4avC5Go0wyU7FqrOACUle+VxxlD+o45bQrCQLAC7Stqt76DN0EymfSxsdWmMNWkP29
h06SX6NFmHXM/0l6YHkdKGuD0fVRIsx/CKfYfbYrQfBCLOQhkGK4lf1Q3bmBGV/MjLQvhoYEBK+r
jfgxaM3mlHRqdkvVLLf5wnD3BtTDO2vMyP1LM8M4zxPlIMEI4C1I0cs8RTrMTAEtsX5oK4e+xOhP
gkL6mnwu+8AEUwR+MpvZWzeO8jIQItsRw2wcBUv+bS5F/Nw5dvxUyUhDwiitc46mnJDGabzk0DeO
OtFuu7orw6uWRK074hlcwnabbJ8r3V4WwRCQkGA5l3ol9eeCRuOiAmy8j1kl7RJCvHLgOU3GJC+y
rjI5HPVoMPk6QqdS1Ja497B9RWYBDGBJeFzrMrBfK2P4gLCb70O4IV6OMH9fYprYsANxVpNd6A+G
mb5NgyFDXwlN/dl2iruSOKuHppHTFiK4egYJKbAtRIFysBS0Mh66H5WseOb9/qCI6rUJ6uTaDtMK
HTnF1VscOMCPe34pnOPs3onVHCs3liaVFfwxCfkQB8OI96LLxAr9dX5rG037hVFGX0M50u6Quu5D
fRCHcqi2yJYQPwobYEWcJemZHTjJP0G2E9PQHgR55XszzctVI3mUdxyWz23pkuZj5cFmguKwYpgw
kno+Jjeywbw+j1XpGykjyzlayhpppU/o2Md7m8n2WQKu8flAGToRHK+vGFfIa6UeNwMYsGNVI0Dz
XResb5Jvg2ZQL9BcZdsqO5Nw0j8py+Y9FYZ2TtTQ2JEgowLFGZgfFGpfvxntxDvBRzOoo70ttWFc
95nWKeuIdIMngBiV9KQ6Z7E32FOJuHIKr2aS5rbKCCLTmybL9uuvdFyaqdKDOL7uwBUBci47IFCu
29+Dh4Ctm6VM+7MFuKt/Ze+6wCePoazAGS1oXg1GbwLFDN5yCJ44zlwbPwdWHXfB+mZK/Jg6g7rP
1EZdY8WrPH3BAGcLEJjUdvdsLZDg5isveMmaOZNOma5saMKIHJtXsQCGE0z412ojcozRC4C4h0zi
O1+pxLqTiTVSUvfB5alxOS/44noBGecQjZEtiB1PxNmfkqa/bEITSgczwlOTiIKqTXFPeWfW1+2C
Sk4Qsj8oQZxdNmku1xRb4UZb4MozrfAaqZfxyGqOyJEFwlwHTkkJnOgfsx12FwMLkVfTWLjNJF2b
T4wb43tsCHCdRZxiGV1gz92CfQajM/iKBgpaW6DQgwseul9A0WrHpS8ia15NUyvXzQhQ2vnKlh4X
zDQe8YEvGkgpV0EVxCfbIYYPDZpX6tnFhCPvsy7YxngoISuDsk5pF9ayx17lTV9Z192CvbbgX4sF
hK0RAHBwWaS9DJWergYctNiWeNzGC0S7WXDa6PKwgKQV4cOpEPEqLwb1KQvqYMfJhKm61VfTguee
u0R5k5izD3KBd2NUa65gE2R7a0F7E23bnDPyEu4RhQUbbUGAk5UFDZxsC8WfJkVsjMiuL+up+lIs
+HD1K0mcdRBU8WwBjI/GoK1mpume3ihHi+AX1hpFHZMqhfoZI8hiGSVhL09j9UzLv1AckiS864iI
Qg9M7iC8KMNtz1VYZbsy4pb2RknEoTc3NWNTO3CqT7eW6b7PIrL9xkE5xTqoP6fIryGXpbvW6p6t
mgwAztqK9Wo3dF/SVjxjqnxVg+4Tx8izU443hTYzH5kH9qpGle/rwp7WGHfu9CqUBxnZ9l0vU/0h
ZVj7Ruc4PqLOfXb6gunKq4ixRqcHibBV7Q6yaqq+3WaCBE1xQalVhMKDaAfcLMZ9aK4XicVpXNKf
u2HsnOuqXUKhGxF8MuAhKTrrBz44ZcJHslF6wqQJOtp23/KlI1lexBhDy2fJAUrttdj1llDqCmte
fnCWqOply7+iyEuPWjgVh65eIq0nq3phXRIm1yD5s6MdWVp910VzFGyzOc2IxR6bYcZAEi6B2Q7Z
0cq9hSrfWmtRH5BGqMRpiUw5NlaFok5bFNbFphfNY2OHAwroMFupE59kG5qPo6IPO0HOmT/lLYi2
shg3bmZTTmbRIa7NE8w5OiVVKS0vBTj3oNg9WYd6fF/MUbaO6MsPPEGUW8hm4YmAec3HwD1d9lFY
XdZ8moe5Hbw2iodXM3WnQ+0KBb24Au29GCcPNTDlFhy7znMtoz7G8Z4ZLHrradWXQYvVjXYc+gge
DWGpeEHNcz7DY0sqJdzPJpamLgiIY871+NCq4UloWeYT7CtPUSDa1RTa1UtnCDwhozVt46qPN3g3
SWkK1WBdA8RbD4Ep2UtEuB9bHB8+hm1n16kSFF+mA0pUA/XT7LAv+hLoAdwikmq0d0B5wnls1I7B
91tn2vBd74PKXHamSNHiPPt7bPyNqPMnTRxGwT9s4lYf2evwWn/82MR9+53fmzibmRMAWhTNJss3
+yuG5/eRMT9C/Qhd+ts0S6dR+32GZbi/MaDkrgZxAaPY0Oi8vvdwDlQf+i3GzxbwC101/koPh/D5
5x6OJhHYNBo1VQNYQov5y8g4Tch402a32k1A75+YKBVyhYeBwdE4U9eMdg23UFbTdVZi0/OzqPcZ
v7kYalXWeD3pq/jlZ+0piLscsUiRCp895vAxtkJZAT1OeITTk2Rhe10gHPfqLnsxlZqIWwClpM3B
xpoMNVzXoysIBzfteBfklnWbtENxIpVmvswSizvY6dR5BxMzMBe5ZM1MTU3JBQxG1APkxLURkdKc
tfVxxMSHo9GgOh+tZDvw5nSW0ULu7TkO9ljD2xti6cwDXeBLYlfKU5zlyl1YFcIzK9LCOXBCQmnQ
OUmnkVfziDYrH5tz74TvlgJlkoxjfESRfjb1ifRll7THyTIULwmLdotr7lPSUACzdFtMXAix1pYk
fUavWky+M68e9fpZ4IT3Yru9AB+IbVfXz7Hm3AV9d6HhVfQAC94O1aydRoT31GYFmFRnWP4D7mPK
T6Yjn5CBY0nV2vHAcf4CxG+/PPK9pU9Jp/SlspaetCxv4RzMz+Bv1JVENLRCTNVtugVthpnB5yt4
NxrBmuBypvmAOHkLcBMs/q/dakmcmm1SYlJF2bR9Wt6GjZs9lFNnPmijUWyNIsNRGgbGBtHnSA+E
HipS889mlteqMGeICcqhxaHwWmJBv5O4ahBYBLAYDZmtSUkBzThg2HZmh1lZW11N2GiezNS5E01c
bssR2DCZ8RyrQWqvZ9ZwO7cSzrrOnPtslkpF9zDch2YQHkywRTYgsyY/k3fUvSkq20rfrlTjDIXb
uMzjClolIfCjw2FbzessKm4NRRvXCBZJcdZL46bJWnfTOAGB6AbjvYA7h6j5Pl5FaHeBZ4yVu60r
gwoilJqGFGYq0c5ZDlaTXpSXujZ2R0SPLfbaWrHubUwnRzMX6ovJH75qpjb28xhA9wqve1luNKcO
aiYPk3rEHW61+5IS2LPgQUyfDERnZQtVugw+J9ceLjId3KYXYlEB4hgzz9NYYcs80b5tNf+e1v3J
QQ9sh6PvP0/rvu8U/1F+/sMvsy7/Ev+0q/j2+98PffEbbC82y3gmDJT2y9H+/dC3f2Mp4bDtQ4v8
+xbj+6nvENq7cKpcRMOcdIIV4r9OfWeBhfFDZNu6zo/+wuRueXz8uCfk0EdfaYLhYEVC3PDyl/8o
Npq0IkXnMao76BV+Hn5maIfGKdgnjrMqBmSVsXoAFbzmRnrSUk42o1n9cPGuv+0kfwSNuT8vzxnm
8RbAiWvUZrhp3a/E8R/0TqWF4NBxQnVHuhsxNObT5MoT4+x1kW/CVF8Co6pu5UqCVs0suJAyTLYo
ewhg05/NnoOPPCvyqS7UWfHi0tm0LlN5G8ByRJqqafUeLdJK6cGZqvINDjj/CCZ2gdgsfUkanS4Y
DJcJADKe7psZB2AOD1ZZTxbJ3qwGuNVScarUvmApqbZl5yl1YxgrNe38ySgeJnJea74Tu5GOKgf+
aOrGMewGm7njjFQSbamTOR4rzAtuaPzqrdGsm/RE4Xnm5OnWY0HUmEK3ItxnzVDWTWi/0pcra25p
zxWGbwobp6ULtzECdJyt+jH36y69GZXgLqmGep0SANi38oXnlbqNs+46bOxjohVf5rDziX/yK9YA
W6yIjje0EKuNonjLR1PdpuCGvEkd3gozXIXQJ09FM1geQ0RfioYXm0lON67CPAn9v1cB/5fAG43a
j8LrP58u+/fX6Cfdwe+/8c/Vp0YVyTAfYc5X4QE16XfdgWb/pi9EHW4iwUL9nzWkiR5BVbnN6OmZ
zn8lQ/5+mnxNB8cDxH7Aslju/7UakpPp5+OEBQBbAArSpfMwSdb55Tghq6rqLDuAMxeZyj5kcFYd
6YknfU0AHhOokOS8PDWKA9g0kd0S3WK5X1DVfETlbN2SVEf4oVYy+Rfa+JjaSny0DHtE08jcJwBP
LRxy7mZEsisFcWN7o2Q68VJRiA/+Xi0q4hoJQssMlMguyYd9z1yAvOfIrRjgZs4mbqJij1jH8G2m
BH5OntyqyDNztexKNlEMQXeduN05pT5BQKAOwSkzJKdRp7dbxFbVAT7x8A5Y48XMW+fddBsEC8Tv
gYqI5Uudp6oPok3shdG8khql8fc60UT1xZruOE/RuFNlaYKugaBdJEowMvnqNxGIozrwa8rNvkZ3
2Wl5D7UgazsP9G9ypUSR/thP48nsSMDS4hHkSBypN1NTlDcQVYi8a9XHDArP/WiN0xUGA2Mrdfdx
HB2x7lWs4Uafn81EAR7d1fplnef1vgPe7atJzOyMZPa9JaL4AljIK/wCq+NaMwSTIj1WQNe3Wan0
X5rUDvZTYBkb0jyyj2WJuZ4TR/uga4GT7DQ1WdJ6/NF1er12wYA9QUdk3EKcHgtMtpx+RXzzi653
UM5tGCejUz7mcf5Y4QS5QMgB4yUa+uegVSxs8+jSzTS2fUsu41t7KHrGQ3lvaR7JJYx959EUXqBG
cr98I++rvhEbUFFM2YiqYbutdxVB3PAjePe9zfyh742t2hs09DKDteSJVAtvzFRLr6epma+CIVL9
aDarU2Qw+fRidbR4FXKKXWSlW1SGNYB/xYhvB9FkJyuX0ymahHGBai3ZoIUbroe6qjdF04xvLaNp
6Aiq0cKXV+Qn2sKkQ+Foatuc0d6pnoN4NwKtOLXUvCUT1CEEAZIpfiYlkkut5anA8MY+akCUSy9u
bfVyAFGA4t0lna2GSEEAmyC+OHSa7oHaEeR3ZUz6JjXSavJH9Cqw+CO8H5Fu+akCItUrc9099jkL
IOBPqJz9virrDSSHU1zxpliRyAMTueY+rG384ERaR59lN5drx8ncHcsscQKt9w40UgUqhl0Adzhj
KqNW2O+Mc0huuTQWnI7qPgJpgo9Q20cZFPF17jjRJkO+/aVnMIKbQxNvaRXMh3kkVt0XPaD8pVRG
H9oOT25pGtdKGhAeazND7BjKh36RDtOxJHW79cnDLg+OAFoGX0iJ1lOnz9e2ZZbruXILX4ixWLWj
oe8bBtU38EutLbam7sGKrPJMsxNNpAJQzdhuGB8VaUyeRTJf7jvEAQL1QaHp6ZmLhM8eYMLW/bTW
5j7Zohid1jFW1/t+rEbUp5W2icjgWkUuivC6NYMLCCz1tRDVSguc+i6GOXLjGt2uhsJ9NXQqEOjR
Plgdt7VH9vq4j4N82DmDKK+TXFcQvWvN6LFfmW7Z1siLvOn1Ox1T70usatVKEWngdQi39kTbRcG+
UF2brq6iRYN9ZYxSvchtZa0W5XAOzape8lcTn8OTEL+Oj7u0isgv8hgSlFq5q9BgUD9XGh4AS1xK
syr2zLD1fd50cAS1JvdHjA/4poJwWxNnuApieafYcgq8CaLO7exG0wfxrdKfFXsiTT43z+whyEet
Gf/ROsG40WIr3YLKlyswlK2n6nN7jCOsWUWmmptKFqEv6Jku1BFlbknE9t4No2EVpEQ9GuWSUQ9q
2lfGzF3X+E6UVdJY4pmH4LyjgFY+NOZvpCdEhj8Js/tMAqW8NKFL3TRsX3zJ3mvB8r+Gcx6uK0Zy
tHd9v4XJp9QE11fRsz6H7anOs5uGPfQhctkUGHXNcnIZVMyFhfodPMq1qsXuVUMeJz6fLpjXZihq
doNl7OvG6Kya1OlXnR2ZHwxP+/Vgj2+MLZf0BuIAvCAdIr8WlnKCdFV5pbSGRzm6sW9qcr4RzuCu
WqMUrAAj7g1DyNVsOdkeZdp4UUSdwoHFuHSwYvMlzXoITnYVX2pBUbBkK7XXIQ/NFQOS+6DjSNeH
Sd9ZvUAZDCfeuo1jbVyxGXL2qGJuQFvtqR5Uz63xH69TFbKBVyBkXNlxfx5Id3lkWpL7SUcZPIki
uk7Q+SC7rsLhQQ1FdXCNyj6ETiQdTtDA3XFuKn7TqqfGVowbYkGvO6whgPnVDD99nSJh6bq7ZNLz
Q1ACW4cdvGVBWZzETPSD6yg36eTyVcNtRHVsEOBuFqGDbEd0m9Bps3VjIEJUneCUpDLdlqLp9gFx
ogQJq/FqkDmqg06PNujW423Ydomnj1m1hsGYn0Kr5vgG6/MaxSqK814Vx7lv7DeNpe2XGs3BpdXU
58bIrdvZMe/VyWwuU+J2TizRCYdulXnrED+wrmCM3BMO2x0skb8mc9Luo8QOGaAznei7CYTEnNnC
G5WwOcR4rrBBheZNAxTqeoZYtnJ4cvVYPs9ayIJWGYrh5PJUxm2sBf2jFsfKjlBO65TLODnosbUp
jWTJnVGvUmE+jArbWtXJs3VMMrBnhz2gMCeU2651qivptBqDeFB7ahV8OGnIERhG0daBOwdzDOBp
g/HxFJnmcGRjGT717hLx0WB5lnNWrZC5zp9Wld1FeVH4eprYtympmJsWk7TP+4OrlRgXPafqmvX0
S8DQ3MtLM7pKZHkiu3e6GMV4guxk3pNgUhwqTIJrRnv9NiZMYhOPafBSd9O4Nce4fhkV5muhi/u6
7PV+bw9Jt8lE8zJonCsu/DE0/70H2DRfZ130qnTWtKqZDHq2k8wH150IJwmz49gSOChM1jdlTs5r
Vob4+tTSj1Q7uyd4orilqEqPReXwqLegTHqQOJzkqixbbQtRTF5mobnJhbHgutT6YjCwHBSkTGyj
xCQlKtLDkw0pbV3rSbcLgyRmczck4rqy5LiPzEzbjE5H1k6SELJuDi+kICREcdQ4G4ZBm68IEUj8
1Kq1QznXxcZyhvG1cwIQR001U6SgmmWRgTgGkMhUmUSOz+MbHm/5IhjJqZS5r3lIQgpvBPNUXm2S
vHBLfwK6tZ8a1fHzJFV24VwzaGXqnyeehtjiQhJNxebQFOsBLEzkK2b4HrQEpZvFDCsmF9iuLFcl
kShNrqh7/TZW0QXoMOTUQPIEHQLtsKQ84Z+n2iQDXIV6qKifi33fa6cMmUTLprrEVrwmEqj2KD0I
hM7Ss0UAC0Z7dRqPADZVvyr0ZK/yUb8s29WdPgbB2i46ybpoalLGroB5Q1S3q2rIOtOriB14AgNQ
uxutsy0vntWzjaJC92C5JJfa0GpvrPEyBrF0wGqvZ74RpGDcijkrtFtnDMjAXQW9E5VvzKB7YZLH
lLn5nT3CeDEPgeXE6bEdHbe8G6aeq1YS5EX8LMoJKmUvqYU208Bnmt37BRbPleUiW0S+GSIdbIME
Xm44jR9SyOh9ACzsUSNYT/xO+aKEA4oBvZd7klFQG2m9M5Jn5MSHrneqiwoQjwflvXw2uPOMdKo3
vKJyQZ4Rqc3hpG9j20J8GcqxeK8DVbvA0OXsCRWcuYNp5i7tTtzNEUlOVW2JdzOTDahQBIzHwHKH
tTW79U2dM0BOQP8dFFSXZ3VgxisMNtCMOYduZ2Yt/X/UsM+qSn0F5nT09KHJ2ePH6U7Umbm2M0s/
qkXDSFytKQEs1SBeIyI3XEz54hfn9dRUlvdj3JuPjbYYtBocyTYsMQWFj4pfTeXK3QwE5PkxEMBn
8i2uwgQIIzZCl3xkQBqrPgnjwG+7GVmUDHWfPVgDjRV4pNewI+k8kNbOlcNTOPGotLp90mjUyI1E
Cj7mSXIXwj59bik96ZlY9JMDFd7m1txsnOViM5RPtgxU6L4spEGXSsBq1GOd2K8FOsg94gAwkEGO
FY1RUMKi3rX2aVMXN23okg5QadUDyAntSYMn+VSU4UOAj+hk4taIvblQlZ2hS4lCy2XX3vXq0XZz
eYurrSlWAakZ9kU3Rua5iKpXewZ268l5ZPqkkHzgI43gsR/PoclaAALfVZpN2SPQ/OQeoEqwRWuk
hSQTa/qWVqi9T+tueF+89L7UzfDY5KFc8Y6KTVIn3IQg2Gaillpr8mg9qHUWJd4qiKzhy0zVR8Wv
oPsHxYe+1nZYT5DnEd/UoUslxgYCLFnS6evGUZD82LO7H1Iz3kcI9U8WO/t9DnL9MrPoHGzUxSuY
rl8yp5zvyUwPLJjKgJs8Y+LQUK10QveB84xv/kDMOXkxV8pUzqusk8G21fvspljqJGPme1XPJtbP
Sg0PgY73XVL5soJwyx1BMJqf0JYhQy6WQlaz6pNlUFzHhWotJ1i4dqdqIL6kiZO8eirbwcmvtDRp
jHU2CZqxSuMpgLCpiVgcR6JRISibYn5XpkIdrjX0YTsRlQwBi16ZHttilOPdPCgJz1elpeFtrzu1
MWzGgp2t2xK9EvyPI5ekdpxN+VXsa3xT/v5XbkJ2NltlvJzDcRsodkV4WT4+/DD++V/mo78mLi7W
JyakGDypypjuWMyCfxzRymockszQhv9h77x2HEeyrvtEbDDIoPsvRfmUlLZM1g1RlVVF78mgefp/
RU73h+4afz/AdAMNTDqJIk/ss/fat9jooTwFROmEpXhHtEkOwEP8xSrtg8p0y6azx+K8dxJiCx5S
6biCNRt2/KmHYM0IOf67Ql5EpT/Lx3/73VwNISLuEQS/5ilLochNRtZ0A3Fy8xpmxeiYqn9Dz/hH
P0SQ2yS4iFj8d+Z6tiAzh1413aARbPQ/rgE2wqv3/5Mk/xNJkiiSTzLin0uS17oavlZ/2XH8/jV/
iJImeQyOJUBk6FbFuYzC+X+ipKu33qZJHoroKWGL/0iWlL8RFyc8xVabC96V4r9ZcrDO+OUy1dZp
+IGsGLAuawLLLx+htc5Bfi/JPY0I4FHB3XFLgxnkhE7r5svRq9Ek9wDAkgxHl91c43clhrb37/27
POPFpdWEvpm0jH5rix7FjhH8c2dRb1qlPtsDLQfBCeuKT6nWkOp+Nb9ndjwH0JRystomzMRlW76r
UCmlwx88yhZRKNpAqTNo7W66djidd8mQ0yVHOmLZ5AtknIaW5FDApds4i3ExR8rnN50W00RWrXgM
gTeRtup2lpUUJwm/e8H9hiiHSWWkIstmyA18LP47GMhOwjIBra3Qgt9YjN7R6MbuBB0kazZdWs2P
qjWAS4yMB8iHk9YRgcsN2J7jWv9Wy5p9mp2+CW2tRDLSX5JAwIPMVtEJlqoIwLDT6yLDkOzZncNt
Hozfhh66rkckiPIV9Y5ugJTWgFE8kKV1zjJb+4e+YbS+m4TnvPGKLHc5INSoe1npWTsNnewN6sU7
sMO7rBNAqieXCElHp0Oxo2Ziutbk3VJZHIELYVSv9u7KeQuHKfbAwT5mKQ1Z7Rz2eaNG724dZ5or
11BAErXm3UQ/e5aoTRB3M+cRAWo7UHfEnTELD5sZ873Pmtc3PK/ZNpYjXxWVLk99v9Dt1wbG/D2o
NBs/yET/c4lgUto3YApOKZ69MhJ7d0hJeLKRYrhFytBzbhmoy0S8/ey+D8Nel0dJuBRjdkplUOE2
ZJYWosbzqsdrWmum+17P3WaaZgiEM97qRQ/ohiXE2cdeuYNPSbAmTfMD0HHMeM38NLijTLcRCvk2
DbqkCsnJxmffHzwZsivPXOiyfnTEpKuGXWEvzqnkGLRf9bmjtprizRpaYe+D92NKp08sw/vhJR6A
Um2qPhDn3saOIe24OIO6zwQ4hPELhyc1hHCOnQeDV5CpVzbxl7iTeEj1uQq2gXHAqlhtPX3qKvT5
S6xifqz0uSx5P6JJfVor3w9uuWXmd5aI6XOcrF5t/dytTkwYzi1lIEd0HAp5gX66nqtoNTdrZpLl
59TI75jtfX2YpLb85iY9PJNRumRsvf5zog+kFPYFEL9XdWj0cTXXB1dw7c2HrF9vDti+R31lk8Xp
zS0P5mrntuLKXLPgW6Cn1bcbZ++njdXxCjTmz1os5n2tD9cxHo+7rpXTpVY5R+8CnsqSuvEhy5Tm
QDO4Ry3hSGvK+wNp8+A5lgifru1bFz/3Pq6c+al3pxTXiNxLrkUBMN8GLu5++uS09QQ6hpg4BXm2
9Uoacp4h4K11vJkKk45DS447UfX2T8PzkzIceDX2udYrxqF4c7GYhrQGY2QxxoWdYs4p6RmTz5yE
Fi2Sb/Av4hcnk7G5qfPO+TZoUaVCveZ7ABwt/MIKQc/S5Q0I8TSZbn2G5YRyigETki2Ia1uLN7PD
7nVqKuVvRvL3+8GJBXeEEdu+CJLxBZMOZAten5d+blFks/rJt5YLgHCDJkpEJcPT+pKvpSa/M9Jg
E8jC/z5rPSoo/PRIOqr67qVmsC3eFaymZAmwo7vBZJ8pKIjInoay80nhaaY2V/ezMGoUMaHFsUDL
ZBN6GROy2C7QNryNpyW1TItr+IrtL7UW3JB7jO08CZJws+k6rxzhg62tJbv6XbzzuulTnvQwNuys
vlrAWijXRfmDH6p2CoX0Z5xPBhoAJpO6SPrDzG74s1WtJXwO5ESlhcVFS4xYOIYHS8uOQKjNZw/M
aB4CIc/bPXjumCkODRO7TreV81g/ZdKoh3DRqicsX2MjxRD/RH83j5WqvFewG5S2rlxau1WrpwmB
NShdWlettMLqo7SjpqC6Wi29vnwi7b2MhfUhbkll+JOTnGvssQ/M0rCLWH3zymqpN1264RnSQpuF
rZaDOekXbN+0UBzNrbsRWjxeO7DsobTaH6UWmsVckzWG13udtRYNB6y7rFqfLpjv0c2Ca6ssBzXq
XdC2XSO/JlrqFlr0LrT8nWkh3NOSuPmujhtuEjzJYB6Oyh/mUz1HKaCJSE6AUFPzHhJB/qkM6vZT
rLX4aiyijw1y1t2oNftEq/eCOOWOIszsAJxp2UUA6TamW1E/K/lrsboNljmc6HdUzSb2xg9SmgQj
Usn5zqCiK3T1pqE1E/Ohxcdq79hR1OfqfTMBnIuuoGwpc7i9wqLBgE1Gq3cackYCoJnJPSzvK49M
bz+ox3HfLL6/AQ6cNQmlp1Po6vUJ/Zb90ZQrD3q/MjWtm4KrPe5y9+KlTfMSeaqLN4bTuYShIz+V
W/Sly6j3Of37aud/w/F/MhxrDg9L7n8+HJ/q6S+T8e9f8PtkHJi/CciWQDT+Fr/7fSoOXPJ8Fudj
ol6gzv6MCJC2Du0BRpREVly+jln1j2W9yVQMIcSHV6hNQZwE/wvrD2npX6ZiwsqUDbpEA8kHerbN
1P7ngyUu64G7ReqfTSp37gzqDRngLHwlIM2+l5VaTxNZKKx0hW48IWSQ32wgka+UiGFqibzeeKC2
zox1FFk9SHuIPuarFcm7Np3nt2Rg7UtgyG6jMKpGukOpjYr3I67GXUSQ6uPiDNPj2DU2AsVCCd85
yfziu1KLc1Ht6H9M5jqj/KPo2PkPOKsWbl7ofoM9nZIAmQI9vdhlid2yyaXQgubv0na/+4gSPwjr
0y5erLcsmNUnitLkUx4Z47odVRP9HGxuwAABrzn6MkNtlWavtFG2X3EPqk9zzOPMWvrkp8GDLmYs
1N1J3exRaqWCcjsvcOQychXX1esEPeDcTH56pWE81lWGcO0BObwpw8KEKRs2AjEAdDI5tS0vVpLl
QAoYlgNWVkwpK6amY+FG/c5RUfIqmNbn0PZL/0BhrA0CpsQksYgkuQexdnLoGY+P6VTEh3gN/DOe
LnUw67mBcVqW7nOZEJk6rBTweEzqiYWXnFgfSXHW9fgcZB18X4SJeWDxO49Vd6HGOzfohtCK8vY8
Rnm2Q2hzV8b1miRPC2CvW8EmcjsjjmUGjX+TC1mKfaS88Ul5ZXsEDFsfc8PsvyUGfSFhgN+8DiVj
+zPh7OHM0ZM7m26Prd+LZA3dKSve62V93TSbvpfOwgpSnwucqBtmVkppxXtBLYW3jDaR7q3FCcO5
AoJ/tit6em3ZiXUhDnjKblmWscBgfqkZj2nDJVul6VO6I9enLBceBbW55qArdA3dpsvcXciNPdE7
wh19Hd6qjofOMUKX/xiNc3ZSdtXu1mDJbGJ1rvrK+ct/cCcofrWu8g3eW30pPrP3og6QNedU0LIy
9HH2sTXzaFaPq0HfEAAzoIADSUiVPk2Llzywe19E8Z1315qo4Cs7Kjc2s6wQwC8mT806vZkuR4Zb
zAloW4oaLU0OCgV1ctn36sezz8+IILTT8vIsqQTbTVS2UQLIg7c6RpUg+VFHJX3KTPeKw/p5GWS+
70uSc0Zmd+FSs/RkJqF4QTC3BjzGAK6WYTvoUg6Q11ioB2sHSwxQU2yX2yIXdxaNItfaFMS8avnE
Yf9IKM25rGAXw8XszN1MdcLRnVtedx1uxDcgl2hb+R1XoKxa82Y49eJu+37E7QuNbI8xbjjTgkaD
WbZ4J3sOpstoryzzMJscWmccQdGVa3vn9u145jhaPmFUlGT4atc5uFmF8SfoH9eED2ZOEQD8yw/C
4DZQ+Pl3nLJym7mgMus061+M0SpuVLh6YV/h5UtnRzx3Mueu5bMc2AQUBvDsz+aQTQKD9RT7obKQ
J9WYP3BK+RjIrqBojA+2Qcl5NsRPBBppKa1FFkZQ+sIM5CRdsX3hH7vVZY+ZA0I0snp6wfeZbE21
BCevluvOKlwWz1ZmPbnN2G+5PeW7RXYOaUNZ7lzsWfMmlv14dYLc3FFKx0oNUfuTDSn0s1eCRSAZ
UhBkSpIzk7T3AjaRgOvkFjM3qZ57CqhR7pWpExlkquYahF0er/cmRybkTjI8q+LemMeNf6whuh5H
DmiXScC028U9OTHad7ALVgQup96JQ7YC7a0kY33A+U9TdGd9JVsH0ihOaUQgjccaqR12WBRMVGBe
lMepIPEWrXjB2T8WvNqWDeUP+kRArjNddG2WrUhopfMw07djVJfUSfr7DBrwd2U6xo7o1XrAzG7u
TL8BACa9cd/1fvm5rX3/IRniZglj3v7PGXYtyxnZ3iKW3As1plvdt/RiBVbxs1/k8OoBwHv2cPE/
tm0S7xbk5n3BYHRV6+CfMlP2RBFyAyeSbxXcdJN0fE6lja0k6e2vds8lbdstpyyrra6+aHrC5I64
J7iYMx+2I5+qaXmORaldn4ZIb4MKhgtpZHUhm865OnGykL6tnEWLzy2ziO9F0GfHNDJSrC2j53P2
8r0w5p6/tbPBsjYRDWlns2iSfZlnJWpnEX1IWNolG0p5+i/LO3lspYX8Yqm8P/ZW1JLeFPO3chhp
Mreb9cVGm8DWkFEKXBTpEG/ISXxgc29diGxNF9qVNDvNNTOutzZ5ctxRPGM6s0CMZc12gf2whO4y
JJ+Ie/YPNhW2D0lfR4Tw9d2eJ/r8NSGq+2In0us52mGaZ1HO0seSa5hxVZ6dbngcxqXP7mMMBsPw
2WzdILewEkwiNz8vRlxAGCJMkn6SDiDPIRxqd+RJlJssZ9eaSMSmYuG/GwUuGn18K3eNOa/f/YFj
SJQvVdh1aedtKN8jbN11BJ/jZBkPk1m+TPPcHtJ8indcpNGJt7LYjlVVPNrwTbYc6s9jbDTkcrv0
f37W/ygVJRhR/6Vb/o5vM77ly59jUb9/0e8zsi/oLQ/+YGX9ySDvB785jM6SB1XAblnozccfBvng
NyFZhZlaWGYLav4J7eP+xswe2DA3pEB0/u+mZKGl4T+BtAj3axofpAzs6S7+z18crXjmE1jdxEoU
0maC9iG8x0nE696mF4AYH9OJAoZjTPOpaTFYbLLaD55UrYYj+EF1sNkmHkx27Obfrri3+f/FP+p/
sBdyrF/md341/jiHHYyFqCOAOv51fp974pm5RZraU+yO74kfmff+6uIDxFnq0Fw31s+pkIbcpTS4
DbEdgClQWAB4vEff4dWIx57MStvtKPQsvU8IPPFtSdoJsHfSi9cS8dQlW6satEXlGv62oMnTvAe+
4fcGrhFI+scpj9atNPNqSLb0zdH3xg3Py7sPyaJiPugGQHuwYkX75Ed9Qf2K11PqY+RVgLAzCro4
l2w3d8FL62MWGjHr+PbDKtzxQ1CD18BRWSLNFrixML5lgCaW0nySEVxWxgwWxGEKIoy4GKtoATMH
EfyMlarI9/gP4TJko80mtu233BSmPZixj3MUG4cuXbtzG2fiMML8eEvNpLsPSmfe0q5D/rU+N9iM
Xjyy1qwM5+Xg9eOApyFBqTeUsU29teUOG2TurZX2cqniZG+k2JM2ND7WT4YMXk076zf0w9T1lqBs
8pn9Q+NtkOSnq0GN0+M65sEceqAqdlOq5kvsrWTC4+K+W0bSyiui8oaaRxHv/dyQ37oef0fQJP1m
xuK9hqNtpu6T6efNE8k7Oywjv3xw1OrhObM7kV95CPf2hyzusNkKI71f13bHWGbt26CYXhbTJKRF
b81pdhvnwNqy2jfekOSh6Nwx7Bm4d2vliSOJsGbHZtjY2KuJqQr78ompeQoFzViPvOrtHT7Mbg+F
yTzHwg7ImLv+ORFmEW+jyiw+N4PoX2qPMa3V8n6YjwaHgz5db3ZlzRdbgbWk7d7dS5DiO6AqrDfI
e4fFolhqpPWAyTdRcr+2E/4Akq/J15zLHmJxN4cDVxqh7nh6Mj0WhCwo1Z0z9eOukGlwkC37ASxc
FT4HpKi1GuynBFmQ0NtqbeIuTbiku9KL9hMPVOC3rXQ/O3yTEL+hQZ9wMO5wV4ivVgzxocyW5QfB
7ugKEBy5ZZ67o2ykmohYZO5rby1rF0ZeIk6WcrNuW0/2Aidi8KrloGrLYonu9L2/sdrSs0Jmp4Ij
ix0s2yIuYt1tFxkvgFwgf0pWLifK4QSMWKd2SIiYxUnhJYBBLYrkEjPR3cEa59UjD7yGUumTm8Jg
u1hOBv88km90gU44OIqJJQpC7CUosJrgRGjpWnCyaA9CAaugn+pPV+K3chMXMlIHJkQbj+QQTI9e
ZabOwctr95QP3YcgmdZvnlpnFkm9PNGQgSvZxbm3bZBWb9wJp1eVcLQkLOniUy5p5xXbPO3yIIyx
uy2szDrvSxV5wbh12g4Pco39SN2oHJSnWTCbbDDhAlgRihKXy1JzFNkEi1KnOnZrBzRMwck846B2
73BA7TYqja17eOrTo9sp5GVOvmrmON8X95IPxmGyIJpz8la1wRQpGrVtmNBvLreDuzLBCLEZo6L8
GA1V+5SO9lDv5sKyr1E7tRdDt8luPbs171Nqo148WiKKrRjR2UzAIheXaxRrmFiSs1od3GNWkrDO
AuDZlKJ6IcJI+nwZS/hnEzNmU3Pzdfo8f8viwWAcl/Rgg7Lt3IeeEgTjc2Nzxgjntg2eLHvy051n
YurED9S53V6aZfCD7uL2vJRiesV7WYRqEepJDKo9MuhvV8MFNhePdXI0LWoAN+SW5F0SqGzvTap7
duya9s5IuMkjUTDrU63K9MlDiBTHvuvjB7bvTbNRy5BTOugl/Zd6MTGAS8DnzqFbsmIXuWP+NWk1
vs4Rs7oOLNjwK+EcJj1l+3mBQDQk98BGwHk4qufHoWmrn9zfg6fASKZ962Hyc+mB5zwVmOuFdjyb
Jkg7O3U5a7h2ctod94b5lHl59FnlSvAvLjru83zIc5vs8AIiiIbAlS0BRkGLw5fTeheo4AGT7mIl
ujlF4FClsSU6Kab0uwGc/fvbdjT85I72Rjj2o80fqYS36xP3LbPNaTv5kt4KUq4fUzE0p6zxvAfa
fQQ/tXyz2j7gQnQIQs1Gc4Edwi3HKS7x4kdvc1+fAm8sN65j0IsqSqLOJtEJ+jOz20IL9kHWsPg3
6zpb9xUfdLmZUn+64Vg1Q5IQ1rZMFmszdvwr9U3jC9i29rHDU3wnnVYWYd8k1SurcvWm7KK/IyDj
bbuyng96LvlWGHn9xlXqkBKDSMStI/OUv1uSKLkAw8NeyuO0u7P9loUsZUqUxop+9STKOxU526ns
gEwvLFiwEq2j+dGlb6jatW6bf5MDVB50f2w7HEvpO8R5bcAdhPhdYlFPvAmmGYyiQ5OnilpCZXav
5Gvyj4xwvF0YN2Wm7g1T5k+L6T7nFDmyAStxddoSDmGI3G5f+3Rixwqq2rqP8krCGEnqLwu4hf0w
GuW2HkzeL8y+xGsNah6/2E5b8j1T9d0iubhDFqKN1ku68uq3vbj03M74FPXLypEdc+mGuYsAYeHj
FWPDY+VfkWNfe0O4W2cR8BwmysLPrEEND0nINxCGlpldLDuDqdoZQAefCIUMtzrLlkcJGfl5LpRp
b13KN2KIW5axB+PyFAek/RiKnCv5gmQ7Qw+zAIq4wqH8te979tAp5GqnlNiXcIVvYTh4b1M2t9/8
oG04xaxGcPZkj0sczZZlfpnVVMmJdZCbburWk59B/NsE9ehehtJc5QYW/8j201i9Fp51pi6tAKnN
yo3q6rCrcPSGjCfdJ5pBF+ORfWspDyMP/Uc+tRR8mFwDhDrrwj2rDERkKElFtEcSGXJm4xUl2PM8
yfxVF7b/PM9CbuvWIxQj0QLvfJiRrFICbZ2t3SK7dsCQZkAAXnnL4CR+xBbRPgl78r60kZ9h2Y4x
neakId5Y7QJ2rL22OrR9h5xrxKVps0Oi1gkDaDISv2zEAxXJCVyShiVZTAnuz6AyZRoWZmyeGj8r
zLCqFfAOe3QBNI5tYg93rr9YyJb/W3v8J2sPThYmTp1/vva4pn2v/9c06Z9Pdr9/3R8nO/83AYYY
DjLVHfr8xrf8YwMi2IAQOX4PRP9xqMP49fuqw2ZvwqFPaEtZQJG781/xCf8uYUxQGn4GjFaYWX/f
Xjiag58MYGBOyEHrlW7W5WBnEz0r9EwtYmvGSfc2j6p9a4jh/ZtWCUqAfjlBUmJDxwZVhsSr6dlw
dAT7T/nm1Evx/zd9fuJDvV65qULntHrgxnQw+VtnSMwjiTvMqhZbXKafdsk1mc2qLrWslw9rNCJz
1nGPj6bOseluAqF13DyywJqmEnjWYjSvOLY7hto+A0h1F6XeMu6qvrF2aDDrFbs79LoAoOFmSeSc
w8Sp1A8PW+4YtilIii6xg36TsS16ao0FUFgWzQd/muaH1eP3BRfBGUjJ6Fw7M6+bS1/DhV/ToYp1
qpqvdlCtuC2CfFuNhn1axoXosksEtGqOBRbfsXsW0TryyWdqFZvF4F36rmI7dvdT4BnWR1NFcbor
x3gG2ZEnhvOamAGKuIbgD8ldTc8lNKiJwoDpobW8MSECAY/2xsEkwZaZE+Skytp09ziQS4bZlLuK
v8cwMphbfLe2c+IczP8zFkngfZ67vKkObmuynTFyPCoAT/AjYPXw4q1gQ2z7ocg5e6XFpnQjky0O
naTfSo1UUxquVr9z1nqyTs0Gb4r/GUvRYOwqAZRtqlrvMLrrduC/KM8G3eZkrbp5fgbPDeHZZuNj
i8cVrBP0WcBvXfGIoAEFsCuBRfJMPfjBvnmnxSkNjutKhifZso/XUDnnnS83jGkdGksQPSp3mT/k
xDo+mxpJ5xVEvGxnrPH1584PQ6PrfA2xa4O5xf5rBPukEulpQEJ5zRhJ8cElNSfarjqlQTWcJXQ8
fEXFU6KBeQoaJuFLeJc44tuDIQDr9RD25mDheNypboO4239zahE9lXnibWcN58uhTO3MaSjvPLMg
7U4Mi2QlOL9ag/1aQyQH+m2DN/ed+wf7IntQBjDAWGku4NzAAQgWX1uOMmGcq3eGIAOp+UhiZzlM
bbt+tK3iJTMa69V1Y/iDFiRC/cSlGZoPlSTMgeQayVOcc8BxW7yyHTRDUgn+11UDDoNGqwbcE4av
3drvshUTm0gmucmb6U69QxI1LtFWK2qFG0ewFzVOseZ0e41qT7zO1ujfhFchP1oTp7UsL06VXIJw
1HjGXoMabY1sZIK07yaNccQ7sx7xbzuPjYY8sorMPlNzmL3yjhaHWcMgCdwXRwTL5pZrVGQTa2pk
pAGSaWevJE8GdSkH8JLlO2kyanwPHioN3xuDPPTesOf06i+d/RgAteTow0fiWFATanAmS9Nz5cb2
/egT81cadMlZE+alvUzmtclVeuX4376M+TgRGSMIapMj2hkz6MxaAtHslDvcDU4dGLt5hLTKCAFv
U2j0Jjj66ITJfToMqxlvzSzw910LrNNRYDvZZC+fQOeB8gyMU5UD9xygfBYa9xmNiQkUz5mxLMUn
C/fJ4ui4MpTQRuNCqdzgpK8RoqaGiVYcpMhq9woBp/L2VmLO21XjR5t3EGk7pdSqLWnoVhwKs9pp
b4lGl9bdaD9GGmc6arCpEwn1yAsS3XN0Gun0AoCqJChUPie02Wg86vQOSn1nppYan9pokCpvO58W
Y2r3gZc3323DHQ74DJms54igBBko7e0DzcrOD0qr0sDWzGIG93vH+glWUAPGNNp10ZDXANprM+fq
mkTlQ6OG4GZpJKxF1Pawog7s53dirKnhsdg+zGsw5MHNIML7SJM1KTdwOMGlrkVxCGDQFu80WqHB
tONIHHCVAbTaaMIhk2KoR9DKoOj6LmX0o11dx3bYYL/lVqPht4brEDprpXgm5+FYoTkYEfYjl6K/
d3bu9M7RHTVSt9dw3dz1kIIgrfIsYZvf1taXTMN4C87oh5ZZ8kV0GXOxN3g3S3MrDVqyObgtefuh
B7R2m4kKXZVG/jbYrXiigQEu0hoiMJ8e71JNYIKXd2JwHgMPripnOjMpKrCZQt3U0Nlnq7AqDHht
+3FynP4BqFq0XaRaDzZuT6iAY/PqBmP9zacR5OeS5nAvXLa0myCIv0/5nBHQWwN2Ls1+qv2R4jXM
9Z4wh9Co+T3BLvbGySdZwLDcF6yBS19w6sbdyXJL10kXiWzZGFfDjvaY+uQ7JZkWx83yn5UU7b4P
VPvJjyvX3cFiK7/ZcewfqnaOrjgg/DvlE3ct5rXDy+AfgzG3Cjy/PN82hRyK20B35X3ml/01Fwt4
Vr+vz21tDFey8S57sdy5TYXHTlJV4ycfIPPGagKkXZJ5BJl6oF2PVNL7F84Vyw/Txuq7CUasSxwh
2hhv62C8JAk52pZF9WHOjRoHVW9klb5pN3AHV5Jag+nX915e2bfUpGBvrBTWSupoICGRpDp4Qw3+
cuxR1kIrMKApsLYP59rzv+bm2uzN1P4qx75G7qycZz+Oe+Lws32ZhkByG1ysh6VdzRBGBDhNpz+3
ZBwO6zCibFTpNiDUfB39IYPlWtOVnpCjrGPL/uCxB9rNHgmAtq2dg8E2mJCGS07J5eFY5Gm/ZVHb
nJbV7B89J5ZveA2pt+Jcj/1jUsGzcDJwY21vkfHrxIsTZYkE69zIhzxqI5aWag4ei7jyDlPCQ3Yy
7YsPM5+3vZTmlWK+K53n8zkYLJ/8m9H+SMbUGjbGMpGFHVrv6BkZgAZSs5yIlv6BiGXzkC9Ne8wS
y0JRxUG2OqkRThNm20MkOu8Ts4AFfSvIWK9i/PjpQ/V9LWu2nFHefCaa6e2MLHhE8+xh2dTmwNwx
+f3R4pYXb7IhS85T0xknt7L6NKT9CsHfM9r1LW26klRVGk1nC0KzU/N4owA+5tKU/Z4EofMAajDf
i5SH9Uh1O5VUuEOyrd2u0GpnbsI3SkDaLWbEj5XZlfdqUoglmG3lgecdNEeJtbYYjAUFXHhHrN7+
vSe8maeCl74yoLl9aGQ+A8gSHccmi4j85QgqeBxFDi88FiFXdvEw1Q0ggE6Cr994Zs34qvplx4Z2
enI7VOxpxfjjmkt1P+TtxOfEdjsujsD7zuCb7KTMLZrJuK1Q+6W5G0yq1YZV8vSs0KI/mHldfJAW
MyB80lWGTtQSnM2H4G7NXaaV2IlOJugN4nAmmhC+Ap5gG19Fp3RU3bqdYzs7Z4MWUVMlUrrXYgJL
ZWvF/Q+7zLwe6lA+LMKnta/1L5Ei8zsPfnd2iqR9hPdpX6XsllvQdmIb5GkcDnE7n5NqWncxg//n
1fXvMum+xG460TGX3qrUEfyV8lzmnviSkq3AJwVTso1cuHAU5ZE8xG+5GJ4uwkrsbTsa/a6x168c
x7+lnvFIWeaKuqvcbbEKIlNtaob1UE0H06bJMXeofuWIcJcWgqhtFn/gbbH34+LLMOgRae2C4cYo
0nuFfHHtcb6LXkabWcElwb1ebPPcx09SFrww5RQA51hgHWGaovZLVuc4wSNTjf6e+ORy9lN1T7eb
9RHIGilBf66JcLoVnX5ArogGzCsOjBEnU71g/pDlwfPnabOmmf26GBZM4HRtQvThQxA53j1ptDwk
LZFfKy6/r0bvkV9zopeSdstjY0QL5qjevGou71bF2G1Wv+Mx1yfpCcCov1/6YQ2JUDrhItmXNfUQ
32iO5smeZ8u9Y/LHYUbbpetQck5o8Ei5DQvvP52Y/8EG7++PpS6F3/a7NxBH369lj0kkF5jtfnrK
yp5jnTF74ENXyic2zpi7zxKgzVvDLMXGewRx+K9/+C+hKkjCri7UghrpQ98SwS+psjWtOndZm/SE
Qbd7WylZxWVeJPd+HuRP//pH/bpC5UeBMeMfffoFTPTLj0rbNHPnpORHNZgpkLV8An3VEtc//vXP
+XuYGT9I0naA4AAxx/21pD6vF/w0uRefyBwue0rJJJjw2doVVTo8YKbOg4sKKHblTS+/Nl7MiXqC
QXBvEI/hcB0l/Hbvv9L/GHr/hqFnsXZmXf3P9aPbj2/d1z7/i3X29y/6wzrr/AZDCo1IX6omGU2+
3+/iEaISDVtEzVyf/lLb49r+XULCPYsjwLJpyPubZ4Br7f/cs/+NW5aGv7/KOFBbHSJauGgJe2Dw
fi+y/5OMU9gjAGM2kRe7XAOVXFcMURbma1u22VJdlJfKhaNNipGTicDwsabhRHlx/A7c+TpEz0Xp
R+um4te/diJz73mWu5c5QwFDUzea0OqRhjcWMJ19tabjZ9mX5a3zvTbbKisY98Hgpzdr9m3u3F08
bBq1WrtGJICCgY7ehrh0WD+a7d5U7ILz3Kwehmkan4LKZfeI/Sr/2C3TdJYGZTibuXMrvDlT9HE0
E53d9uvgqUj88qmzBk7R+XrCuDrjX/TiB7d11idTFN0Tj0F2hyy+79domHfGZA9naFlrOGsbEGyf
eSffvUGYx4qXURuGPG0dYhGOBI8xdH5otbXI9dzkE26/cQnx4dMuq01IQeKJZ8/RxqTZzXbKlLiV
DLOaL522MCHxf+CGjquJ3BYOJ6nNTqa2PWFBwYOEEypnKUuFh7ZH0ZqQXv4/e2ey3biVbdtf8bh9
eKA8ABq3QwIgSIpURRWhDoZCEUJd1/j6OyHbL6NwOl720w3bI0ISRRA4Z5+915qrhkoL3mSVT8Uf
Sqqaz/AhW+VV1sjAVFolV03OgrKJViFWtkqykgInM0UuQi11lWxJaLfGNGGURjKSs6zCrhYzrC+P
JfowEH5XxSoAiz60YN0qC8NQ0HvpZKfbjqoUJ/vU+vMqJINCOl7hI5h91i/tlYZbeUhspbsnmhYV
Wr4K0gq16kAKRirAllWwtqzStVoxJacIsuJW6mTtvlslbtoqdpvZ5y7qKoATqxQObYZ01mLTA7XU
kdG5Kuboeto4FZDRkcQ6eJQogC5Wkd24yu3Qckouk8jpSz227TV1cnmVrAI9+0Orl3zo9mgb2W/a
h5qP+gVln/Sh8iOJO3X1VfpXtKsKUKyCwHmVBuZyOXgW6tsNGZOvjGKsY7FKCXXNqM56g8e9X4WG
0io5jFbxISIFdIjDKkmsVnFitsoU5VWwmKzSRbmi5olXOWNK+V5tklXkaH3oHYMP7WP9oYNk9+mP
Bdl0rF/IJONVMKnlQeIkUkZQupLLTwyepyskabIb6YgtY7NCd1lW9XDbSOHyqc7w+FH1VBOolDi8
2Jy1rtf5OG7DcDcMZnFDkmh3x7ledVND66jYhyXFWaSg2DDKehVcd2R2iRZxAhKOQkJobMHk1ZKE
qBJbafYGBIKMIEqF8gzjDOZQ6vX8kWWkwg5El6gIa9kd+hz2u1TJJzQFFG00jKotLiXLpb6rr5mk
hddNpKuOqIX2khHEkKIcaKanNohW0J7Vz/dCpBpw2CKTILUpkY8tKz/0y0BPL5fMMdgOUm0MXkHH
7ToJNEXZSmRf5WeJI8KjqcBkI8ymDKqtXtcBK0nMIQoY9JcMZdZq7cqnk7aYOeaY1IhTh4xA6TEc
WrDm0HAZK2VSODlarCQlSICiVj0EeiRPVVY13aqZrDw1Ld6ALUicpqqhwJSGPJ3QJFmkUW20MGf3
9jD0hPmqIZiFFdJ2IFLzPiA+bBYPoZlX3V2nRf3gM6zjaT8sldpKy7azkhzmFHzQdLxvkim03vQQ
m2WxjVCqjMZDToBqbbpWBcjZk1AcJ19m3MFKSvNVaRo2Lja3/9YBv6oDNAhk/1wHjL/5r3lF5f09
Ol394zv/LAZMmZQrhTVRl6mZ/18hYKq/G8x2IFlQPuNiX4MA/6oEKB9kwU1GF4sygknTvyoB9XcB
65IGt2ZyL/2H4PQfq1vmSfwgjJMWt/xqzfl+vKNLAseIRfBautqrkczSEBbh4zcX5W+OCrzF6jsV
4voiEH+ZJfE+yfT6/kU6pp0VRODFp1FEjJPZLk5kDiZBAHr3R8n6b3WFP6kKeak1OhTVuWzKxhqV
+u24qsxZkRLiFfxpgOIVZyBzVBXmlLLaJzPIXn6uNNJuWgydAAKGIf/8Tn+6nDh5DB0qsqIofGg/
HhbUjAPQKFSaJcV4UVElWnR0/vkl1vPGdxdzfQlkXKZNJUcg2A+SzqaRZoLAldo3lPEyGdojXuZy
26s4HOSl/vrPL0Yo9M8vp3MeoYLVTey1MjfitxdUC1GVTThofaYS9YGBhFJt6aLnh9RgMc4G/UEP
MD5s9LDuZEQaZZIDT7NJMM3ThrRHKifskWqIwB+HVLoHLQwuDYWpXW8n4qsB42CWR+NWK9XqWbU3
DUXlXsUI81lNxh3rcUdP0mJu13Sy+jhDBVtHR4iTUonuXlT3uFqjVHN6yE2PM777K+zKY4jEzoSH
rtcglASNmqd4XkUIeUMzPSyNa6Mr0jt0Lx9KzBxfAIfofijAoedgq2iq1htK6tob+mXZs6GcyI0Z
PC3P33Uzuytj/U0s1i3R2hgOdCs/VPL0EtKI5yUS4WJtJLNKSxYnRbW2S2uD1jWKMqNNxq94t+s9
CNHraiZcAHRM4+pq3rtUZOI8TZSi9J2CA2mOjybpO4ckirstZs2K5s3wFcOPfZmKFtOAAiCWzIPw
0gnENr1FGWkPoWOWIY2OMRh8plaBm8hTdMLTD1Em2MiBNY9Hg2lj6mKkRTHP1hTaTNSSfvJiIs8v
NSIcyFnMslDYmVeVnCTysagUcADF1DTiQYdu8xSlA1amUuHnICZUL6WSwh1oYvxKGtSeuGm6nE/V
iI5BXjenEo6lqxZ16tFs4RbJ6+SmLst5S7iM4g4wMD3Yt/KjXqaWMw/wDsCqqv2nPpZr6i15Vq6Q
i4SXeGXeF3GpbAI6mk5Ui3UIGCv2fpGa4AqVa3NbLVhn86a9CuxZ+0QrsLvAnk19SK3KCeC/8HMA
LBuiamKvB6Kzw3v3CXsKHKI07kPkoNrk621s3xKfDoxJq5oTaU/lTY8EWG37+cT8r6q3dpXJHjnE
9SecPfhDmDtR3U9GvGtsvT/Stkw3wRIJsrxbL0D1m9OxN8FiKyEThzTa821P07BC/4M1YXW8reb0
ARID54YhkXY6NsYjPaF0E0fgY4c+HG/J2VJ2qhbLviJXpLDlHQDBqq2PcynDapRDo7zOZ/YN7mhA
vSv9Ur7Vgnp+bem8bjGNcNoLE+nYESO4w7wEGCmjbHLgs6UePWTTqWVotPTItJLnhdHcaoELvKCK
ZvTDVvDJSrtiG1ihvQuDYDxOmOeBkfVYf5ln7yilA579nLRjHZ+Sji1tm5PZsyE9ZjwwRyIMwtYs
L0iE/QgyM+HcQBS2MKNXLdCebLQ0bth18l1MoICvDtqLyecqWVl4n5ayvuFEx7MdL+QxlLTbgxR5
mi51ToAK1qktBRzrkpyktq5uMSlnTlEvX+LQQroayVjELFyS+0AKwQxI8i3wN6+b8CUmEjOp0ibR
fEn5sWEg6odGkcyc5WmEYFk3pdfTy39tB6hRZVQJt528ugq1i2FUxIgoKSPowhzaG1SA2ivrtrWP
8xFmr4LecVrr7ShCsbkx9Go5B1mKPBR18vxQKhZqvNJY6GXZNPNU41NTju1GhS2J/i0oYeoGKm51
lLNWsYvYADb5APYC8lke0LZUinObW/tsUB/SnIGkGijFNqR3qzcWPnq4JfBIJesUBunXYLIThMKt
a/aq/trLevUZHeNwXXFcR+KZ8eyxJIjreOaYgaMg24tcbXwN9ByK4GV8Ljkpg5BoeGWZfv+8zQQP
0GYd1MMQkbInZaxl7N2LfqstiaALC7FGyXLk5KWRaTsyTjpXrDBkQiOnL0TlStdpjSyybYttSut+
pdwW/mwz2tkS1d1vFX3SycJl9cismpBLtF9grWPQtpydB46MluQjnBHbujbfTJRtuN9sPnfSHROU
Z5Z5ydpJ2RVGnAND1OetOcyxr6Y6UdvCjnykCOWxnHrDNzrDuBaxkvqRFIYvluHmRGPsMsyoDvrk
6UFh5XKQ/FicvGdsRBbdf0NWEJpJXare67VwxZjnTx3ikpdpENFZNGJ5agvNKdMY/FpSNc25V6rO
A3jInTebia+nGWJ8wU3G5vlepC1WKrp9HmP7ds/+OO6HRGPNqBlOiWOn5LOKxDlr+z/qiv8W+b8s
8vGffFMVOa/d629/uIfOr/nX//2fc9l00W/Oa1p23zf8MJ/zjX81/IirxdNOk00gYtXVNa7724Yf
4Hp86hSm39f5H3B7Qdw93WyZmRL1918dP+N38jNkAm5l1Vrzkf4zipT5fWW81qS6ZgqKHlRuFnT7
Hypj7tqqFZOJl452Zbjs4jacOwodiGT53J6kTrddWIgMGwcLyQ8RRtryScL2SRkQI7QeKumKiOre
nWuJaIuZKEmzXNoTOD8/arT+YEG2c9CkiWPZF9J9jYBrWxYhO01srdQjPN4DJ+eHxLK7gig8Njil
qpHNt9BiBEQiHKCL4qk1B+GNPQTaLqk5hPN7o9Y0Qj+No5PAwX9QbR2rSh3cjkt9jYQZobsirwgr
xa/ByG4s+n/Y/sVB0Vn6cKo4ZKh96amXnT4hmSwfGlSmWjGfEKfgQkZlNQ3yWySJmNKV6IogSRRv
lpdlR0ck3BShuiPHpnhCzp8gB0pjZwE3iTTluklnnQy0FB2O2mleZubWtjIqVsxc8Po5un6ulO50
hWX7c9sjWw/RK+WKsvhE69nbsQQbO1bV4EMmwj1jwx1t0wUnSaxseqISNrpcaW7EUccJY0A7I10F
9HVZe4Auf4oUm7ONlt8hKB/dLjB3dt77lb4WHigMNjO1JbykUHbUQN5h8mHBiuZHlDjzdgA+5EJ9
6ZwOooyTzX24hY8uWGf7z3lLVQ2o9FAhtzpWTUzmLTL3cjEZlGaVZyxw+5nzEFoCQWJTG8K3A/vQ
UYVsrTX2JF4C6XHW4nKjYRsCAQMQR8Ng7QGCxMmFvGSvgq+8mAmMrBYnBVkCaFNYqvHGItV22knW
UXwhDjAsQhV7eKg18C3XVpKXaqrgNEgAcsiw2jKmAkNKNuJGAy4QaT3ogRpffUbfKE3qC+TSR2ta
rhIVoXMIMsiTipgoUHmJdmaVvy5G8pLUnb5LyqBBVI14mr1NOtSq/VVHLOFgjjUc7ol1J9mIkVvC
asJbu0yoCcJ03qpkxW9TIusGS8HP0hIHrHTGvlYT5WXWF4WNrT1OUvqZhNLJnSKrIso3mX1SEvPt
shRUaRn3At1eIlvDSvfh+INgRna1lTP+LFWaZ6ntOPGYU+CAehm2bTnXOyoH3cWboXuCKDEv0JKH
htP7qZCj3NOsz4SSyYeJ6D5SCIR0yXQlb7c9ykbHzOL4Lh9SCyG7kCEyoZBErtxcaFdbDuLW9G7h
OIjrfTm1XZN5cLpGF2qO8JaUo5ehyqZbTEyqO1WSb2LRLK5MH9FFAIgAHYeTE3UaFZWZiL2iEg9B
CTb4qhqinhrUYyvJvSMRVfqAYICrSLYaG2ti4ry2R8dAKglxDjp5ayTyA2GFWEKQvfPk1ovXRYQs
2j0sNjBDxX0qaTMqgF4+KF07GqgpYMRtRwLOXJJ5RsbYuUASj95eA9vr8av2VyYnR75QuirKGGVU
Ks6Snn6O2bFpn4MuH2pakL2FV85cuJ7V0hq+iaIQup78jsTeQmVeGod1hgGytruXGYOiMBEHazHR
5TbGnQiS2kV8UboRysXNMpL3q+sg5NXafoNldRcDYAuU/iZDg7Mhx0LZzbH0NdeX2csaCFydeRWP
fH1rFrtRzCQ86kXhmSHgd042uJ0Daqg1PBfMQvxalwCfQmu5b6nVfXNI8UkTQEL92HdbRbbm1Yum
Og0Sni0Y9OY0qybIcfXVrhl4W8ypEXy1xj0OxJDcANvFYUGBp5AaoNdfhxbchLnMwdloEiraDHAb
RqbUIwRgcBGHwFrvUvgrdm75kQZJLFNfhCCHOtSTfWtMj9bYmhsTIh3GOE3sezkuLmT2PpHPOjpV
ZX4V0QgBKeCcO4bZRVX6o6l3zbmy1ENccpTGM5WdVkQ5Ko6bLCLaLNBgpCKDeG+YL3OIZrZvLH25
03WmCQFNajw5XXY14yGD3E3gr6FB5spoNbRa9IJA077MOuo64MvHRVCNDepce52VDc5k8YrFslxq
tAM3LdCiRGETIrFo2qQjBS2StMxresPYyKDXK8puR3R1fJzrdh82tJ0J65BIFcXkQL0rO1Fei09Z
Oj2PQd/75mx+KXv8HVGYAX5Xu3FH5onkhQUTfVy39nWXDTcytsJNrevrLz6eKhIDt50BxjEP7sqE
UIuRw+tUk8TAggZsP5KeehvicA3STwPsxlrY93trWBrWGqJO5iAQPutvfMCOSFsFhjvBdRJNgZVQ
AxhN28WLZnihOWoeMDBtO+mVsgvN5GkcYoPTtXWZu/bYphiIsNq+a1JlHrIiCzyCC5eNXgnFwzGE
qkjPZcwPsooQgp18YVX18IEhF7Zm5i6foaUX3YMOAY+Te2hJZF74ZNjG6HJAE1jl+NgFQ27yKHK2
T7JNzd2XW9eB0dgIZ8xITdeHjD6T0Wp+rZYIWrZmJdTgQevHQuO0PM9gF0LXaEtWb3LkwYjFa0xA
YNxhJTFF86kc0NIXh0YbWjIgMT3TUAQ8ksVSxHAfo13TnD5qxv+W178qr00h/rG8vovKL19/27fZ
a/HlOzPGH9/4Vwtd+R1ZhEpxLWwM7R+98j/La1P5nSkckkK2JcHn9K8mugrXVYFeJf7Vev+ruObH
MRFfYa+rh+M/AFEREPVTh5T2vcxonWeRnqz5Q2FdNxgEchs5lWQC00tgCt2DjOhiN7RsGDGq8Tzm
w3BiSM4BsK+eyZGR9vKItrQk6WdLDG/qVK2e39pDXrAfyI9GIIfxpsrqxCv10XLwHmj7htAHbHKS
iesQbZHVmucqg8GjTspNMo3Nq63lJ5LSTpo07hCGBk7XGAi6xxzS+9ATYN3E773cx2fWd07LZkUR
XpRstJK14MtWGfTJy7G05RuhtGyPzfjKaX/aGCmrh444v+ni9xZZvUNO3OyapXWmT7YbmUGC5Sne
bfD9ozLckZ8cEUfXe7qanmA73uC6OrKaVfgyCDuJ4te5IlG0RN9ndCktZOWNk+1zPbdemVFINXmk
PZEB7MeNJTajzDiubFftgYRkvdOe0yF7NWVOCnI43slNelqvQJeTAs9R+j2pCvI8KKY9LUOnrOWU
wv26lKL8u4TaeGcVk9jSVw/3TWa/jUS17JRI98MQbCsdnv0CemQrjS0XBuoBYSwHNepVtITTRUTz
3Vjpz5GWHsIpe23q5JXkr7MZYYXdCL11dd4Qdrn3sptv9IzPatY6POtVvaHAOFDV0ZfFHsxahFdG
LblQaoTYkbUNQbMqR26c2mQuSUN57KqYRpi0Xssof+2VGSnvvKQb0gugnPBaFZF/LirJm7GVbzqV
ESsh9YpFSUlQyLEyS2mLA/Vdy/gyQ4lPaTodVT4cH62EIA+Ud1jq8yNKCLpIncjYQzXJwUnOlhJb
8HpsfSEwKTmU8/LY6HXAKWy65JDMp7kYt0XU0HQr41cy6m2XNCAG2stxUMN4m0RNfE5r8zme5M9W
rV0Tp6VsxcihSu38xegbv56Gy4I2OoZGyo2q+SErPmoJi0K6o7fV4wMS5RwBaOHz5KCsHWxUiu60
dN2mVsH5V638WITKm62N3SYHJQ8jIgPZNVzqpr/oU/ae47xEpVfC9M2nixYgIkxjFNOZij1xERLx
PiSXbD+uu1KIMwGPz2VdkIalG+fK0E0PryiwGD6baKL0GDXxjNNkpUVxO0rKdK5UqXpBamGTyBaR
8wGr/1YDCuZkUwheqtZR6Nnd4NfmPKCANoZ9C3FnPw0SXa9ozly2pvy6kKoZNW82HPKobreqlGlv
YAde5qERVwpe8LWbX8YcIxvyNRLHJinBwdg0vgZmSTeQ+XMmdgkBSI9pETzmkyR6FPQtufG5Gm+n
KDjrRfrSaARzpFPGAURAC9Bip+rmxq31iUDZRggsF/HUhPgbO2KkzPqcSdFNgYvLhQ35WEp04VtK
Hib7xutUzM1bUZA2XkhJ5OLzIdWHpLhqsYVHKFrvqPhgbzgF0aYsuP2XRH0rGcIh48w5vA/yVkyq
4mlmyec28wj0iIw2daBwFld165rpXr+DXoTlKzWfTUmce9TC+2Bo3qWxOeoi/ZXT7adV3GakZgGE
WQ17RFzz998IpBD56T3u5dLXBwlZFA4DWtzTOTbq04LzfPNNB+n/ZyIKbBxoDJMQHYuh9eMQz9bH
vhCzWfiA/AhXVlIMASv4De3PL17pR5mmtQ6KaTvxYjJy4o/d65v3NZrmpCUko/hql77a60RiXY4T
ZeRAT1Jouef/ZO+f3933rSbmn+trWirdJgu8HP/9/lqGWgGUAWmEP3dGRBk2XMqJB1vSdH+U0O2u
7xeA2LFpWd3++aW1Ffv4/XiU17YBy2CXhEmu/zDQBiw9LslsFX7LpM9Jyty6mQNwaiwXx6RMUl+2
p7exnQYvHUGXJ8i0nQabOJIl/CKMv8NiOfYhEzCqYd+2c4kwKVAe1ngcBcu3JajBUw4bdZmcCvAG
uTHcTXn4KBtR7mCiOfcWOXhTWdo7A8H6p9AwxFa3WB7++Z1S1/z0RlduDg1HBVvmj2gfNYvtvCRI
1o/U1tNL+YbMnZt8IRXjF6/zd1eUfuFaWtHzQ73y/acJQcSa+EvuVTvT9+003cxKrLtyxiJcCDtx
Wis9dcADbrNhvjE7Ob/lYEM62BK+1wPr8lqqJCkFhKJOR2IgyEka+4tki7NGyFJksdyTLJ5vwxC8
bD2p03NoqPMuD9XKneIZ9q3ctHdFOj1ODds+6nL9QE8x5wjUlUe9iN+Je+JkmGZ8iqQy7iYpeQ/K
5dEKe2/pWjbvSvOjmWDCqIi3Yb4EzA6mIwdkUAr9cmPORM+oKj+bmctLY9DSMRVqrH++kD8P7nHx
0v7FhoOIHw7q99dxMXHk65JW+MuIS5ByYmJlMypVbNAh+v/8WlTYP90chsw+xcEF5urap/52NWvU
OTbxkhW+kQ53TDIPefmrBfPjSfrhSTNBG5Bswb9tggm+fw0GsbiSZBkemj1UXhtP6lYPFsTY6hsn
yXnX4UZOVd23JfU8BnZEeFJ2kKbgCSPWZ0vAqlbpxHL0TDQfORObrM3qVM35SVHC90WMoIkDsn2w
Siwo5rRxA/imvcpiQkGt6sHq+GPBOW+PZ445lEHdoigkVkL5qDy1gYeo2bW6I7xvDe6L342CW7CO
09MwpagXwnlriYQCFQrqZKBqKAr6RoPc3ZWFiiNDW46/+Ez+5onls7CR2rAOI+pRv79gqzJyIvS+
8BUwoLg3c6J0kH5uVCnlPUdcgZhyi0asdc4NgUulbWDCK/l1l3AvQ5hwyQUjkz0AgdAJpXT6SH4e
EwCqFs4RgHziHPQmza7AOEekejpGw0pUlSTtmMn8CNv/bWnJIDEBQWhUh3bNG26kaZdG8uNMIbap
gqjaYZzYMQi9C+HrkSrF/alXLHytGNA2gMUgtDKzd6qxPNrYfP84Jv9b/c7fPCTsGes/isbg40Mk
/+12FdZMIEZ4oKNVOJQ4E9Gp/Dq6TKxSFf7iE0GU8/NzsiqoWNYQ3Vo/PZO1rs2aSpSo36htwTyQ
YYIVJIeAncpW+HyWkltywcy7QQTaEYBHBRhmJ5IDFyYYgSCXCTkK3I7atQXSwDhrO8wBFmmz6BUG
65oAr3Yb2VT7U1Fqjla1b3my3E3ZfCSek82Y2yzU0lesjlSpI2lSCy6tnnH8VKpbylV36BLL6/hI
P46Xiz5pTmzwhXaTHoTU8R3VOHhV0JMzvHTRfrKmm49DEPHF9Fy6FLh3P17ijoOklRKpvdQc9Yxl
vDQdnPwZgiha2YuaKje1FB80jWpNMXsHxM9MJ5g2bc6fBCQybumyIsDVm9ZdH6N2Ms6lOV5EuB4g
jFTieaoIeKipluQgOU0102Sz4qsbyXiuE4NHrCObEL/sW4NVdey5wLRcTjFSya09UYrrmf6cRMMd
Bmix1UrDH8jMQgpxWHIoAk3IA9x12YFD8S4P2FnicODG5OkQY3fKFOMlQrF6SBXjPJC2gN9s3q4H
I4yKMb7rpjwikz9nnf6sMtD4xX4s/ubxptZBmiWvRg5N/mGfpLGZ1Kpu5H5rzm/06O+AYZ2pL7h4
MKugUqWvH0ftEiKt19lUeh/PfBF13jy2xN8mfFudaw7yisS1GVtZGJ1N3GlhDWzHKlx76mc/U1qJ
AxqgAMA2scvsPHyrpcw+VQ1ajiVkX+yWyKa1nVHlm8R5SKwxSTc/Dhrlltxo1VbIcb+dQoTamUVl
HXIwZD+MNDruSUiZTb70pRtYQZlq3TXM6+i3Z6eh7+90o493gFcmFzQWpq1xOebReEmCHFu3IkFV
Lec30eKgbKruzuR0wNxOnAc2EQ6Z/UVDQr9W85351/763w7bLzpsjKHXe+3fu1Wevrbdb49xE8ZF
/N0E+8/v/KvFZv4OzF0IDtNQtLiD+aF/ttgsNKcGghMgQbbyp4j1L6Uq2lZtDUey6BqtzhV2tT+b
bJr5O+W/kCFMMOBmVmn/J402Yf30gMGPV3hCqewVnd/yx2PFrI9ZkZC62uZmfyytwqAAVav2qM0o
wXAeE1ST9ppy1yrSZs5D1FBQtonYUEY/jRqJiA/2R6/p7ObetvgaG3XKY0xI6w5z+yoq6u1VCoLo
D214Byk3jYw9rScT5l6youoMacXS2ZaRGRuU9cIZ7BleWJVPPuyhQ2GlPTikOQRmllvhg0LOTLAZ
DMZfAOee7XF8VFpi8xBFtaBRuoFh4ZjNwB4l2ekgit2GY6kcurIgBhyF3zrRlbJhjR6q74y5jq/4
FqVyGnCBuwoMYxxUSetEUzL6jVaXp2WcC2DOmvxEA3s44gSdL2iMVkhWG612EM7p9rK+c+Zhravm
InaQt2ceR2LqsWic8/swMpjAaoDWk5a/xpIDyE+JH8q0NGjXd8PJ0mfPGjK85sRNOCFazhCPrt7d
p1Vi3gSlgsKS9RFfgmh0xSvnnnecWdLiQO60aRQMuqtWA4yVuc4cfufU0dqOXJ8SYaBKUhG2Au2p
T9PKV+LoytRndaf00TXzraGjsSDrmWMiqKI5B/KC9W/RrzryWtkKCtFxQlu6TZB3vj2uc4aWiFOA
U4viSoPKMDyZYWI0bWHweRj91WKpfpfIn+JENZye9+KmQfcYkFV+sMfmYWbAv7Whd7yg85sPCrNH
5BJW5HBIWJ2vhoP1NLxr9UIjx95kSIV0n9ZJwciHq5xH5qbKSwEHqhU3qYYWS0L6/CloAvUWCUXi
GuEaPrtUXzuVriq1wwInuI7Dm2VM2sNkk8ydCMjjuJmusjVAO1NEABZYCm4pdp9DcCZbA6/GPsKF
ER7HTs6G28kOy/oVcUP7Io91/x4ng3Ir4DAfWd61ezJ58WEbWH+MFk7CthtyLhlZxM0JsNvLOGGb
Bk4iueoof9WL/IUajITu3ChqxEh6v8mYg17Pmam0Djgi6xPhLP1lkcC2JEOQkTUUINxa8r7PfVnv
jcQLBOi7bQYZ4QXMfyk7CpzQym2lmol6mjQKGr5ZdQ2zo2O+unFuAX3RCiSl5KqqEclvJ/J1b4dK
vRkN5dPSgihtoLxDoHRJA8gr3xYxMjzdjOpmx5le3cnIH5+MwLqEQfVVVntygMF8VuRwEwlrZAPF
WZQhJClsa+1YCpXzLWsHPwHYmtZGZwzH0EHtEbpjQZo0ab3RtO3DdlRPrd0u4c4iKhUnUFN9yjG6
9HcNei5+pdZDTBjcDDTXibVMq9M8aAMCMjF5vWzvZl2L9mm6DPWtuqhW7veBgkEEv0tyTDWwFG5M
VCikdLk0Ti1DS9fUymgfkcbl1hWRVcKUJEephPWkNyg9N91yJDGCLN2ujXYgDkKUsaDdjGAGjinP
cGPXxDL61ekzcvHZyZN6PCLs9fQChS5eU6XniK5jAG8S45Z0ydStRAp3ZiSAyRpS1HeodQ9Jqi1O
2ffVbuBAuR2UPDyNgzFyBZJ1VIq+d29gGT9N8Dcex9CJehK05TR08qxFIheHpeVOkpZ7SXWE+gNT
dhJO2bTqflqIJDf4qmNmyOVJybQ6RicpTQ1dllqVHWPFCuxTMVisVE19q9mNBqUSqYFgxu9EBpXU
dq6WmRxL+DZbO0vTT0tCDoA+maiddSXZsEC8oG9MaD72EVMN02481RAKtNrhnC3h/E7/nJnsYJoe
ciM9Y15d0YMM2jcdNegqULXTTSQQcaOZIsQ7n7NtiWLkCpjdy3rw8pg3D34B6pWnNCgphrpqHFEt
5HH3phbsNq4JQPgKta/tDaFyH5rC8jUpl4+xvI5HCmhzBAvlm2hp/LaykJGwwbpoleetUkjoJ5pC
3suzqcCYQT4sRuQkwrTko+hGecOObXktg9erHjbZcSIdxZ3U7C4QCw2NNgQJUdnoYIN1EBTPfbmZ
0XiAZ2ftZXCTObam1vuagw/n7TCtHXnSbhrMBVI5qfPW4BE9RVUYQ9SYrG2aUewzkLAdA30YWQ01
INq+Pk55XqMFmdovRgnjNgQh6iZZVl11GtTBpdejfbPYnykq831oNF9qGy1un46f8xzRi6zMitv3
bDdKE+0t6J5+P2YaZ07rDMP6rkNMCXMVaZPVD8Yts5bca6T2HM7JXS+30u0YJTc0660Dkw6QA3J2
xma1eJNIseBNMcbCjRhagYCpJY4qtUP86gMiiUaf5gc9RWgx9lzXO0i+oTiQPDb3p7mVw9JV2Tmb
jRpPKCZwMc4hkxlmMTJyVmvBjxfY1XKfx7ItPY+tOs1QqUxr4bBGA0oe0oIjOuymDMmO2SnK7GPQ
uzfMRiTOAoSV5GmiPc4DWh9uK0OhIYWuGsau0uRf5xJVOfhl9G6gNqTIqZJmedKqfnrKS3k6mJCm
jj2Ku109SwCwGZ8z5FLmdDig8x9Z+jMQZ4iQOwTj8uIqOSsmZGbxStgiDbyyTw6DbPcakcNmfmct
PR0jOW8dWssuDaaRwY0VfqnVXtq13WjctLNVeyMeQE9rOiQVOayQTVprXCAafZMXyWH4CLC5ovOQ
d5uGbDGKjpxjddws+uDIDIFg2/b0Xtjd6GeQs6cdGwAWkdvhpkM3p869bW3YuWTPaFciiDVHMD1a
E8TyyqQ+zC3UJWex2qHfAw/rj9g5pb1U14LCL5A59HDwt68VJG0d4AgyVDyAzwwTLdwpDjIx4YDn
kT+hMWIAMiVycmtFTX2X2Anya1tAYioZIO/Aj0xeg8LYB0MBcqpOUQsyi2tMMuGauXuCTWw7ATac
qxzoDdNWPvxn5ivIslpjR7AQVhJYDD3i8wL1dJ2C2mlLDclfLI1QcFBiuhqo8bM+iwSQnmTWGUnn
OGj/j72za04bWcLwX0ntvSl9Iulit+qYgDd2nGQ3yUl2bygFtCAQCPSBkH/9PiMJIgkbxxkuVKfO
3CXCo5nWTE9P99tvG76hfCGlYUGOoQKz5yyFq3a0yY31juWSKFTpSpKvKO+HITkXAC8d9ZthLUFA
WKayAsCTjrcAgUiMIZwLICpLUjhaAK5ogwT3GYmR/Tnxpy250oP+cp4O8dffb8xsM3KyVfI2o475
mz5wNbhgIGL4Iw6idDmMzXVwY+D6HoLD1G/tNN7uXgdrI5/uxzbIGmzuz6Q3WndjY77uD/x8Z72N
FUwziv2qM+eeCCKcO7n1NVnp8RfqMlGfYWYao+CKam7a3lTe4L6EjBo3Yf8vfWPAiRrbQCp93UIP
AJS7DwouazIbBoBuVBd96t/6GVWgibj1v+4KNmySj2DGvtr6gLWSgjA7ASKXrxP9T0jO9aHZzyiW
l1vLIUWjnRtnT/6Nud/t7h6sXfYuF6TcsaDnJpFrD1EvlN2hIO+mfDNwLkoMGZDOCHbvjbohhiYo
v6G1pTi6oAGnxlt/pAlqcE2QhG8EXbhNqO/jJhMc4ujzBRFiiMUhBg2+zgq2cQBLDpHW2fgWz61y
q2zG25HFer1TBFW5LkjLMwWmJu0BIvOrB/MKJ42xGeaC5jwil3BomuN0AOs01CJLQYie9SE/XgRX
sN0p2OIbB+L0MAr00ZUSDZPNlvJFgl4dUtvdu4VlaXcoiR0+qDmbxdoJxDuaT19Sa2J+td0MAaxT
Rw8EYThY7vLtdQjrBxaDsbjb+NgowUqhnpJDkcb5sm8+UMp0ng39bdr/Z5eE2ZRUW9BaG2qo3+80
ba+Pssj4fwXkCob+7P2fyOXZ+38erqiQUwfXgKIRf1Pd/EtGCqDhffJTFVUVd/gDdl1VBVmFA/EN
1/8GWYXZ49ovyCoMGJkUUnaOF39D6aHyiHMoAGPwDODFfQHCphXLKKp0q8BrTBFr4N4v3AI1l/A4
zVSKAm2zd+lqOqMkyjz4VpPGI8HYVorjyQtafoVorwerzZ4XwFN8DYfEdeq4lAH3HcpcTc+/qvDx
14ImELvYtsAcQZzjmCCQWkGgXI3VwASIe78wg1xZbEhk19i9OU4FjSTBv+Mi2XseUo5MuVHKbPCQ
2Aa54YqOKlhNQ6oJWTMulAYko9YNEHblhnhn6kHAbfurt2lZb1jpg6sOSK2kDjHcnfldn6qb40/5
NhktNOoWx5gMHxbcQP1rcia3VLJBV4kSR6LssUa9DM7AbKc7FJ4JVlB3ftw6lNqJQJ6suea+ZhCc
634/1+LrdardRurG/5zvA07h8Ta1Bg/Ur8hGK1L6dGg0E/yfkGKgBdWlmf1NIlr/egkjnn9tc9oP
qJpu6O+NK2vzcAdJ1fzqY6aAB1wP9d1s7EAukiwXyX5M8lDkxzfFF/mf8RpWExFZKcOC+/iP1Ivy
P704DZL4sKvE0w+hv04+hT/3o/MdNfTQhOyNRIxg5ofruk5hd9Y2w3FIxXjP9RC4CWGuKZk2OiVz
gESIRBWwVTRC0QEpItVjWDpQOTBNAbUTESLwOPVvfXzjI0I4P79Smud/05iBO0WhvvZBvvuTpC4D
XScg/2NSaPVRk4LZs/GWOiIfv2ho47oU7H4P5yxssBaQDtEIan1nc+iCFFD8fLmGQ7pYnadL4Wkh
aD2B/9Q0cUy1Zm8bik5CFCIqWudm7xjSS8DoaVy2NRs/d9FaQiCQ2UM6JjgX3OtdXAKEwUAFyS0B
qweXAvEI1SnmKNZ5fSXg+4BWw6IIrVFGjMsX1hTmUyrx/E6/nDYAenwSmXnpRsCWwu4RWq9aCsyy
LgXKjAmEM7gcJF60ru0H2PNPEOAvlQKhJMw/YGV9q5wkxmZdCpYNKYqtEHutnpf6p0trAWX9g+fj
OaUo8InQcKBhRWvtCFvvYSHrloFJW7TOSQFIINa1nFqwuVzYpklEsZxkSwiA4Xpgc4WZ0LWdoJLO
y2EuNX3N7lFLVYD+qu3e1gdaz7At3dDE1Uu0zkkBp7pWDqpEBR0tlheYB2hFm0Q+tnzVWovAsnq2
DgzVspSjvkDsXdIHoGRl1wL2MocjgDKAS0VDrHWtiKWICYFGxFoqWmmXdEgKmsJildwROgoBt7Ru
tnaC1e9ZCsjE422hezuBTHvpnaBRa0bjwuR8X+n1NUB2FKQEGMyVnLv08bHgZE8Dw+jZBM0cnEzH
jV6fvm32LMHFBp6wfF6+sFNSgJ9TcgsY4koIMgcfXbnRW+rQMQQSR+f0Kd/Uqelj2ElOHw2AYYgS
BA9fNDqsLwKHM9GyoMuDlaNo3dODYK5k9aC4KYCZFSmNj0rBMnrEgsnMr4TQPe+JBpU3K1fKPtKx
/nTBqsyuL1rr6mxxX8IDS+HE8uYsSBe7ZRloINtkpWBokMfAvSz8JEVrWQaW2cPTD1D14GDonhQM
/N6Sa4EdARekSVXEx89GYI08IWxofPc3dmwtGHwiWSnorAVyoEXqdNma2pHMMHhIbe5NRqmCOnQ6
QH6qyq4CnfmDA4OSqdKLrb1gi7sEV2acaqV4OrcXdMQg7VJUewb4XINplhqhbSI4PR1twY2p8quW
kOIurQVBWyW7Fyw0gkqIAbRy0VqnQ7kXcLIcTInyhV2SAoUhZP1IGM3EUDAUCNuWrakR8ClaLAV8
uC/3IfyAqI5hq8HcD6ZFwMr34sfiWk/94ODAPX1ehWneTH/9RcSjGj8UcfTy3d6xiuhvDWdb4SCo
PTw4DIr3VH9eTfD01Y13HWZ1+M/ffS9yo8k8Lx7k1TBLgrn/BO43d+XW40jsUbTU95H8+ktjnLVd
8EzHrSIVRPpRp9L9Rv5DuG4OuAh6yHe8dNexGx+GKD4jECs2oWzPAzeAdSFqJUCUUQrpvsMgjNxp
eBilGHXp6JTveb32JokPI1Sjc/AYh38/Cg45WtDnVsdrL3Azt8lbDpPJBYR9iIy+Cv95NQiDdPWt
mXdCbt8FVuEIqfvT5iosHayyYr/xQpJlmj1jLaN2ZXv+HYn7/qGfYnlTjgWDQ7bjN1N33liAqgHX
6QX6he0EErTmjizDWtJDXk8hB2lKuXSKSvccZq1uHeH9ku327lQ3kfmsXqBjRpZOlvmhp2JdCCPk
8B8/v8nfhqkfn4iZbO0LrI171197hyGWqprQ/OE/fn7M9y6V4NpsUKWjWPYT3rtx7E7maewlSWNN
Q74qXLHS/fuTuT9zm7iY0s0p3zVnQdzmoOV+hLNLvu+z9dCP1tLPmSGi2nqYRg21BwntRQYerpOW
DtFUOBbkRXKuxJekPN55O7d5buHqELBG2c/4znumHIn0wLNXt14Uew1Nhb9K+C4vMfh7b+9PGscY
nYuQ6SU6/yuMloeehLaq/GzSXRf00AM3CjkpG8dO5c68zAue5p+W/KjvKQPbEEvpeJMd9ftlgEXS
vNVowNouoGTfR96sDT0s3GSyY/7grddxTjnk1jWhiljLdv8c06Hkh/wYpvCUP7YQKy+a7PjLF5wu
RNH9Be4jn5C+F8dew6SoAJWyQ//k7Zu3ysqlJtvv58Sd1zcPvBTaBaz5/3rRipOt0bOpiOCd7IAf
pQEoAVqyXX9x4zlpBmSnH4YptCzANOG1k+78OQ4Dyc3zxY8nITVzmmMvfW3SY386/+LsqB/zNB0x
LKf+pwNu8bE/azrXxC8mgedGv/0LAAD//w==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title pos="t" align="ctr" overlay="0"/>
    <cx:plotArea>
      <cx:plotAreaRegion>
        <cx:series layoutId="treemap" uniqueId="{00000000-DCDE-4737-AADC-50A239475440}">
          <cx:dataLabels pos="inEnd">
            <cx:visibility seriesName="0" categoryName="1" value="1"/>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65000"/>
                  <a:lumOff val="35000"/>
                </a:sysClr>
              </a:solidFill>
              <a:latin typeface="Calibri"/>
            </a:rPr>
            <a:t>Sales By State</a:t>
          </a:r>
        </a:p>
      </cx:txPr>
    </cx:title>
    <cx:plotArea>
      <cx:plotAreaRegion>
        <cx:series layoutId="regionMap" uniqueId="{00000000-A999-4553-88F4-2D7396C0A290}">
          <cx:spPr>
            <a:solidFill>
              <a:schemeClr val="accent3"/>
            </a:solidFill>
            <a:ln w="38100" cap="flat" cmpd="sng" algn="ctr">
              <a:solidFill>
                <a:schemeClr val="lt1"/>
              </a:solidFill>
              <a:prstDash val="solid"/>
            </a:ln>
            <a:effectLst>
              <a:outerShdw blurRad="40000" dist="20000" dir="5400000" rotWithShape="0">
                <a:srgbClr val="000000">
                  <a:alpha val="38000"/>
                </a:srgbClr>
              </a:outerShdw>
            </a:effectLst>
          </cx:spPr>
          <cx:dataLabels>
            <cx:visibility seriesName="0" categoryName="0" value="1"/>
          </cx:dataLabels>
          <cx:dataId val="0"/>
          <cx:layoutPr>
            <cx:geography cultureLanguage="en-US" cultureRegion="US" attribution="Powered by Bing">
              <cx:geoCache provider="{E9337A44-BEBE-4D9F-B70C-5C5E7DAFC167}">
                <cx:binary>1Hxpb9tIFu1fCfL50c3aWYPpAYaU5C12EjvJdOcL4dhusrgV9+3Xv0NLSWzF7XgweQ+w0R1BIku1
3O3ccy/1z+vxH9fZ7VX9asyzovnH9fj767hty3/89ltzHd/mV81Bbq5r29i/2oNrm/9m//rLXN/+
dlNfDaaIfqMu4b9dx1d1ezu+/tc/8W3RrX1jr69aY4v33W09Xdw2XdY2T1x79NKrq5vcFCvTtLW5
bsnvr/+dXX25yq9ev7otWtNOH6by9vfXD256/eq3/a/6YdpXGVbWdjcYy+iBkpJTStXrV5ktot3n
jicPPO4yRl2qt39fJz2/yjHwGSu5W8fVzU192zTYyd3rvYEPlo3P37x+dW27ol1OK8LB/f76Y2Ha
25tXl+1Ve9u8fmUaG2xvCOyy9o+Xd5v97eF5/+ufex9g+3uf3BPJ/ln97NIPEjkubsxV8Sslog80
0Zp7wnPv/tgPgqEeUVpDNHd/4qFgnrGgxwXzbeCeYI7PX6Rg/l2b2f5SwfADikPH4fOtQexZDCHk
AKYktBTyTjDkoWCesaDHBfNt4J5g/v35RQomuMrMX7YuzK80GnVABZcSlrM1Cpz9fW9GiD6QRFFF
OGxr+Xsom+et6XHx3B+7J6Hg3y9TQjaz9dWN/XpGvyDMeAdae0K4fOe09uXjigPBlcckvN02tm3D
TPCMpfyNWL6N3BfK2xcplP+Y5toWjSm+HtD/LhXODyTTWjDpbo0CVnHfajx9oBjVQmi2tao94Txr
SY9L597QPfH85/hFiuc4y0xhTfMLpeMeEMoJbGIXb36UDuGeZMIT36R333Ses6LHhfN95J5sjl8m
RtvAnZmbXxhuqHcgYBZE7oLJEk4eGA494J5inHqPG84zFvS4ZL4N3BPM5mUK5vDW1tEvxQH0QHKP
elyTR3GAxw4450xx9zu4vm8zz1jQ44L5NnBPMIcvEwGcXdVTdlXc/DpvxoAABFVM7JmKkgfKJQDW
eufl9mLMc1byuEi+j9yTydnqRUaYs6umubqOu+a2bX9lmKEHAMZMuXoHAryHvkwhq3EFmAAP+c59
W3n2ev5OPA+2sy+jl2k357Zu41fBVW2BBn5hwGGAx0wzJdhOSHu5p9IHxBPMk3Kberryoayev67H
hbU/fk9a58HLtChzHZvo6tciak9xpZW3QwZ7xuQJIGpXg73ZXd+T09kzVvS4hL6P3JPN2cvE02em
KG4b2/5CI+LygAEYcKZ3wZ889HSaHxANxAaO56H1PGstfyeWb9vYl8vLpNXOTNPYrjZfT+h/z0KB
DJhUYDv5DrPh9O+DaQ0wrRRThO5sZo/wfM6K/k44X/eyL5uXSRGc3w6vTm7r5nb6ddLhyEIZoIFg
j0tHgUNQnkAJZJeE8q9zbwmc563pcfncH7snofOTFxlxlh39aev06xn979bD6QGwM+VLpebuD/j5
vvUocSBxRcivrPVexHnOiv5eOtu97Mvmzxcpm7ex+YWMJ+yGE1AEGsD67m8fCaDw5gLRMa6+ye0+
uv7Zah6XyXbUnjzeHr1MedS3kf2V2IzBUjwJxkx+48vuWwqh7oEQHnFBRH+1z60Pe/vTlfyNNHbj
9uVx8SLl8e62KJop669+aeUGduJpFG52kMx190CZUgce8zyt7tnRfTt57qoel9DD0XtyevfvFymn
S9v9v8lBYT8uaBpKdkhgL9J4iyRBrKEOurWvvUjz/HU9Lqv98XvSunyZOegHWBX6I25vv7qc/x0S
gCzwOLo2XG9nVHuAGq0djDO61EO/kaT3TepZS3pcRveG7onnw8tMdz7cjlfNLxQNOeCSeRxG8u3o
78cgrQ8YkBy83a7rBqjhoWh+spy/E8vdsH2R/PEi/dsng5rBL41BTB0IQj2NNPRRrKa8gyVACe3u
rsPz3ZfKc1b0uGC+j9yTzaeXGXv+c9XE6IhrfyluU0DShAnl7U5/j/vc4jaUfb4SCEAQ96XzvDU9
Lp/7Y/ck9J+XIaHrJ1vqtue0DTkP7vxv2wj1AUoEQqG09i2b2fNr7lLJ/lbl2WMJ9jr9/n5Zj4tp
b/iDnfx/aiP8+xbDb+2Xq6v2an3Xt3mvy/Dpq3fbRTPp3tCdfj8KFbZnd3yD3k4uKTDYt37Q5Use
WMbH9ir+aiv3BtxeNe3vrx3i6gMUfjygCEkEZRwyG263lwg/cCU6QwVxOTzjkjAVS+nj99fgI1xC
FPEUaLpmgaJYiDpYtIK5giiYMaHiW5fsO5tNyPK+ncLu/auiy99ZU7TN7689zFtub1sWiRVxzcDS
cleiwq6RzuH69dUF/A7uJv/HVtbEdvKmM13MzpwG3lBO0yaXg/6U55wdp+OYzkEfReVpI3hzQ6bJ
HI5Gju+mqqiP6mqwp7S047uk6/Q6N2S8iKdJvMtL0rjMt9loQi/12eB2/XyU55KHw4WjprGogk73
AMEf43DUeXnU5TTxZTT0Vey7Wei81Tnv8xNbJ3WjAwBp6/3FSjWZ7miQwh3740h1xITHoRqd5ARl
hKq/LHsc8qVTWEXXJY8pX0fJUM+nOEvO3nppOAYupo39qHSlH+U0qvyIz1N7Uec8D7ohM+dhnseH
laIzC4ZChh+KnMYf5tayI2zKrrK5c74McW4+eAmvq6DM4+T9aMV5O9bV8SxMtIlt2F2hqm78usnD
xDdpbQLpJizQtp8yFehxVrQ4SaLeCBX5czqMdD0Mbl+dUjXnBQmSwhvP4yjtneNxsMO0SlMnmi6d
iXSzu3KjNIk2IS9RJT6kZoy7wz50bVsdETcKicn8PO2rdLyQmWvqs3JsbAEp5ILSvEeNA2q+s8EH
OnVty6k2Ubxrvv729l8fbI7/7sZ8/3Dp3f7+DjWVbdP3k3eh9L/QBM3+Tctqvn3X9ybkxQq/LXXP
rrdt4n9j9E9efOARHvi/+wZOFxt+wh887Lf+7knuxu3cgpQHWjEmYcggUgis8KtbQD6x4CjkHZoJ
dGN6AK87r4AiMgOtggCA9lmY/1fPQNAVwChYMk3Qm6nRoPnfeAYGHHbPMywzAgxoSRhVElwPxQLu
e4aMJHVBhlTceiRsYdu05KWTBW7Zm/mTEF2ZXnGnFs2mqKZm4quWjiIeA8eG7peoqHnhBJaOqTrR
sZi6VaqdojoadJ41Z5nIS2fybTqK8otI22S0K0fKDAYSKcXJrRrt1F1k8aiyK88TZXjNclbJ80ia
qmR+TkyDpUD96/xtTNx2KFZRJuq09O0g8vwNUVOFJUd5TqZTmrMi+ctpeosx90T6iPuEa35wRuDy
KdcCTWVLuyx1F+96z3sqkpsulrF3Gw62SKqjNucZP8p439TqaG6i1gzBbEr08GZuaGi4eXp6guTz
4fxLLYeBsPYYJIXFPJx/TpjXSFeam4SkLDUBnJRgsa81dapkU49DVLerOm4jHvsOd+ayeDdwNjU0
IHyWAztpZVw0qW9txWpyroVX4drTi1wiyPcIA0YWSRha65AQgDVf1PLhGsfYODSumXMjnbp36Sqa
VaSqTebxlrl+UbdSfk6FG7Zbv7R9QOHnslnm5ZorSgViq8f25y27ySrrMO8mmqBz0u/dMmv+iHlI
i8gfEtOZt0WIJ1daP44tpdJ/etv6h20rZKbon9JceHgiZC+wRqI3jjvG7MZRmapYIAZXiisYktMe
29mo7Nw4xJIzllZTd5k2rjvHPhKCDIfy367EU57kElXBO87JfSiAWMVhlkxufcPlAJPbTETOJN2I
eugavjZeyOXnusMRVH4jlZKfrTv1tV73xrrl8BOpwD091AZBkV2AGkZjP0TD9rShlcZNprQIr0M9
F6I+tFWZh9PaCfNGT4eTV49Qkaf3T/Y8mVqSTXA0i6EyuFNv7wAiPSdCl63zJTa1yp2jsY0Xg8hH
G+MpmW5I+MwDkzcTLf1RU4aDEMaNu8u8lMkUFA6pi0udx3ldrCpha3qR96Zovjy9zMWf3rcTpGUu
5y5fcB2Btez5km4Ivdqt5vHLWLc1lMDtUhfycceBCccfa9Y7lyVNq8Vo2sEuL6aMup/I54fDIkQq
0CouknTOOFzbQ23xKtq0UyPtlyITDnx4Au81D34/ue0kTlko4PebqKvTqzwRBTxqXeY1EUeekzh9
6lcxvO3i+acYowozZ/0pH9PS5j9xK2TfwMCMgmOgKJhSSFjKvfg0sqEoAVrZlyak0snXSduUWfeu
mltTFsFQTRUW56i8xzU7VbmdVl46T87lUJbhcaPrLImCfJ7d6TSPq6IN/UK7MmyDTrhOdiFzHc15
QJke4RKpk0ykOHFnneFbUxMOVfUTMyVIrR8oAEhEsPdausjPJVpi9zwGNLOo+qIvPythRSKC0kWp
uPLDsNO6DsisHLj2cNp6z6zjuAbMDXdSktDDpXFomaw23cB+bkN834tToA0NQyKEou7zg1qkYwok
G9vyc1nDiqo1a1KPn1ESs+mUNd2E49Bhn82f8nicJuV3cT1UcQCHP8iLqJpD5wgIO5k/1U7XyHPP
yAUgjED4mT5MO7GIxzZMQ4WmXon+oqyTdP40ZzIdUuQD2RK0DE4fArKFjvEhA1adP3n5OEJ2TCQT
XprZjVpvVYqGNRupukV26RgZAIzqbnrtRc40+J4dE3yFBXjAyg0SBoi1LUWeXo2NLKpyo/ua9Jec
2bl9U9dpWPtZltc0D5wozMejiCO4/ll4Rcg/9W5PoGTKi4Az+qqwgChP+4Z9r4nTV65CIogKp0T3
wJ5qsHAqIqLL7PNM8qaO/JG6qmz8wSY2O2ZdNcBRPD3jvjeiCr6IEsRtwhG792dsareJh5wNf7K5
W5Rx6Pji/mijUgRv2VdCfg4TNkMJB9q1TXSm4Figp08vY4GzD4yC4YlKqhAr0BVBOVDyQ3c0s76r
HC3zTzkv8pb5re2Ec2uruII3itOmIOs6VNa86xsvgscpY2GjdeS1tLe+p9SQ9X6LLO80Cz15ObI6
8ya/GYjsL1rPcU1QiXm0p1AiN/YTl4em9HkoyWLssQs9tH0MdHEcJmm7WH7PBXu7PAFaTj5Lazb2
h0/veN+veWgOdQE3sOuF40FO8HDHqQzjYqga9bHvCuSqa1HXFCC2nxe95QBZ/Cgmwwi1HVPN8BK1
d8jWkeWi0qxLBhpehqNcVJpWZs7rI1NStrjIam5csqmyvmzM4SymFFYXDvmCqcnk5bBORSqY0dNb
onuezQMC8hA24dUgQbD1e666YkU+26SgH702ZrCttoyWBbQO6xbTvbNjlFcmrC2Mx8XE4SsXl1KX
FQKNExPAeDKK5SNbpU16lelE8SMzZMs5VNNg5XlYjbjLxGzZ4hTlstmkjqrZpvTqnjXBhHiB7f5k
a3sZALamCZgT9FOB0+bAew+l1Y4pUVlnp48s6hdP1dYVVGvOZmOvW9dLaeFPra3mT8j3l/iYO5ZA
IKPMs2haz7kkbbTRzOmGj0CpNY5jUAmD9rF+hjcpjKOhYnzIysW7dXCbR4aWA9xaC0SCCU0buniH
HIvgKPKI4yjaVsVOG4isS2ASsaYJ3m3PZ3GF6dXTh7Bnox7gAtCVosJD2un+AHXJMHM5ycr50OfK
wjts4S2NvbFPA2SWcVT8zC3shaNlSs4A7EFb4X+gpofH7iYWqLUc1YemI9CQdkKbtzlE7Mf58KTk
VqzDwbFj48uMTTjwrA8LQBY4PZzSUI9Z+07JxguTTdhyD84ABtlf1OBhEQFyB4bfjgUC1U5sUTUU
OMox8wrYCqxoEUeUjosgnMQQvOgp0f2Fa3OLlYg0RWxKZbvkqU+fNgg6bO4eUsTmlyAAJ0HwBOaP
GRXgYONE7jh9iONJZqHfdikrg3Bww+Rc0pnX07qKa1l6vqZUJ7Ff15WpTtysY6PwwVdVzmkd5Q4/
C/NYsQAc3hhduyZzj4aw43KVqsJmNzzJ5voitzLHo/szyYa3HOzaOK+8pNCiDCrgx6bbDIPw+vO6
Ao1nfZm7OXnD3JroVVHUGkTW2HZ16NvRq+bEj4u+5mMQjWkPY+jnepgyf3REwpONpqTjlzJrJx4F
7ki6oTss9RCTEPgtjNrjNlZAZoGas2GekdZCFcvjMZ3Czq+aMpGbXquIrUTujPOHQVpqPnU8i8IV
4y0lwYT81E6gGNtGr7ShQxpEIouO0NDfrirrDvNpqAvXPSQDiekmchovdtdlanP+cRJ9lDoftXXH
8cPYjqw9c5q2cC4QMVR3I2op64+z6qPC+qW1JG7eg+PL0sPQgN3YzJZ7ufV1ahmNA1XPTeV9IXni
FTcx2NN+XEFVpupWdy1YwCDNhoYkR21YVMJbIQ8QmTwMcyeV55ooJ00Pe1nSJotvY69gLU55JMyr
+dnMbA+VnkndlPF7PKrYSnddFLws1XGnQxNnbwoxplW0TvqoHfo3gwgjY8Ak5kMnLsKCsupYJjyO
vA10RbLUL/vZRVjPGs8M2o8cLqt2FYf1nEzHQ9Q4sTkcTI5oE6R64HCwfWk68Yd1OimaYyjH4ITB
wABbyHlXAnVpv52YN8q3GVUKL+32Q8eYDNfQ5sUx3WwbXn2Zu0rT/iSRdRnRIzI6jlLBlIi0U4dj
kZA88wXvl7joCsdgOxETCCpXYzjhKc0gEbEW0dtpKIdSvUtCJxmyjUqZQ8vjtJu017+VCRNG+5XW
Cyeh6lbE6ScVhaEzn3KeNTgpZ6rgss/gtatYnDosrFX2hpjKkOxdkgyJF66HBI4gWluD7s86gMta
ljT1TubStRvFk6lWbpkmtbcqWtcRxR80ogXmy5NM649d5FVVUCP1xslSrzOIIAGR8fIlWD8gi19V
esH0PG6w+6CMScHkJomH5cRY1qZ4sU3cOpdFrhaXz/s28kAzD62FAswF8MZhq+sc95XbrcatmHF8
VaLwh1jShJgtiwmSzIKYRTxk4c/Ff0g2LudccJ2AS3I6p4YonCL1Yn5bVUhoqk1tDJBWMHhkUlVg
vFh0DiTIu6r71CZFZwqclxPP9jDuZk7GMy9Ry5INJF3OlxKahRkYLlVfQmdcFEzWziJ5MTn4LNP5
cjR9T3ArQqxXDVhDj+d7scfdfuqaseoLCLcYn4mxtPIyFTzULOCDBgHklyomOIud9oRzo/GVKnGW
zYXtdHcYHbSmDnYYV4tZLO9YI9IzBhrdudwdtbO9/eshb+8DU0DTM0XLHAsghRP3X1IjS1MfmoJN
2HRFZ/xiih9RFhn3Egl4ZLUvtoKyc99C1ZB5d3V0XBA9hcInadxPEmWQzuKUeppnuIWW4NjqADRH
2Gs/dacF9EYg9vFhpiK3+qK3J2hLWBD82nZPMTXI0YLSFnIgR1PnLdm5uxXtVj1kmGY4H8kNRqyF
ypbNj3KKoacRqZdpYh5LfDjZylXxx9kxvGtPsFO2HO9WkeZu6rBKbHL5FmLqBuNQ62TQrqaNl6Vv
D9SZhxlvbMYsV2vHFUWaHM9UqLE8jFyQSO56MJ2FTWtUScB8NAPka3pFqy9ERgXUpxFArNh83QPs
vm3AZS9fSPvlhfeRh5escBdzyGexrL/oZBQPH7ssyiKzKSIP3xtXjETsKG0mRdpTttUVkzS6VYe7
I9dJX2M5o2EpvgQRwGLypDQp4nxPqlm6H4HcEq9flZXTFiZwmyjE5CKJ8csNqzYrwW1mIAxA2UBM
cXesbLSYc4f4is/SqZOJt0kBFsfphOkmG+1Ry62b50GmeZb3fthEyPOJJh3uj9uqwQtAo8jO86rD
v1M+gLcT7kBAFVXg8rPzPm1DkAJDnWB2Eke2/ySLcEQWEE7zovuDhitPNiOrKDyMV8dZ562zHCE2
X49OEermWGiEqvFPV44J/E2UWZumRzs6OWmzuE42XZwh372eeIOu6qMyiXEch+zOZirrZTiwJhzS
cP7EYs8O7ceKDfEgj9rt1kcdNTgiVo5zih2l0dCItZxdAi/X1nw5PjKWi9aAr1pUfMufek064ARI
R5f9tsZQvNRQcNxfGbCPjm+yGbwyGvDSQvugLCaZn7GS1LhDTmTJYXvRNdCrLckyE5HV4aYrqjqk
x1FYzfiOeUu9hUjLwRpWgqegKEOSIvXNc+RORdBmICbEaZ7KxZ5aPhiQ8FHqtXCVTIYTYl4zwdMk
G+R6y+F1hi1UAe28FFx8khURhuPxUezyzwHwLHROhrCpa3OuWbKQlLZDuDtTachk+56DxprC9Rgm
zhRv5FCKrFmBuiCS+wokkPzMI0aQkiMYagh/dviMXckiX8JGLsJF3WpaEyjf9iST1oKJZsY1rD8Z
ZpGH6n06d4NzWQNMg1WYy0rLz/C30C9nKGecQMLdZQ9hWThw/kgvF5YqM8CrQNY6t0P5WeoprsgX
PmYyO5eyKqdww6ltWuevwZBkDNeIaCwTfpOB/3YCLyOq/gRGckjbD25UJVEUhGJi8XgxKGCb6kb3
pq/on03ogZo4rNOuz3Xg0LlJP828o9z6HaLDiGQfhWJgSqWE7kgHLc8TTYMeHzqq99WAytS42u1k
K8uqTEAQB0KwadnWnbvJsn7xf3qKFm8C9L8Yr2ny5Y7ijr0PE7p8hqK+gzumaFpuDBnYiXyNzH2p
bZgsLGHKEdBieD63EynXCQx1sUoUvHFlp7LAlPBEWqDYgxLAHQW/uFMnCupxqpnyCa1d710Xq2iw
/uAWIOz5NIeaHg9VsVh55MwLHdigToQXDljWHlezC/3mLuoP5+Atl5WnBpXGz7uJRK0R0iqoinO5
zdgKk8wq9ZOi7Pj7dOuw0i3RWKHVG9rgZNVCQja1rDlf5VFe2dCPK9k5l50RJfbcDqji9SeGRguM
i/mIOVSfLcvq7gzOsSniiB+KbjHyki5lxlUxjItOqnCmqfFF3BR5vo6TDNa42R4IeODF6aXoSMf3
8oY4yWlMWaa8nxBfewk9uBz4B2gwhXOT5AdaOW5RQwBfTS9jayVWraJohDUMFm62cvhiQVkP4iX2
e1Mta/9Jdvcwt1umx+8eoX9h+5MI+/R73Y3WGRoFqmrrGhNwwFgF8gBY0tNT7RHosCYXDUaYC5QV
/pVLWn+veDl4aeWFgJJfdcRNR2uDqgw5f4unMhft1jJehNqZBBK2vOYQ2c45Pr2WhxSCcNHpjP+W
h25RDoee04drCXtGQd8m0aVGVU1+NoIseLxp8MMQ69kCOv/snH+cEE2hIA6kpynIRb3HK6Zx7ZIs
d8OLaiwQKKIUEf9YTSnc3M6yn94gWWi770n7ssPl6RSBJ+88ih6UfSJzzBIeFW0mL3YeY4jnhbSf
JJuE2Iy88fpNUoZz/b4b2JSs8q5Y/Dmr4RqcZuaIRz9Z0UNNx4qQSnkawUtpwUHR7RGNk3adQU2s
usi2RjUA18HGxy4N4deN1xuIIObdBMvUDMEB0MKJl4UkJas6dAVVyOw3ImdWuP4I1zIFcPUVbod9
hOTcTAz5ZDBs61nl1s0+vYl9MUJw+GE9V6BiglZ5b7/KirhbtXR0+vO4SRfPNN8BobIRRfd+cryO
47c+vvVwvNvK636/1GPzCbRo3TXmLQ+IP9RTNQKNUM/tzndhb4ziKvFdC89q0eyDB6T/u/lA+RP0
jMEw8OMnHHH84XxsCMFE9yY534YlgORFGirNYBdFUy0B4+kJly+8p6ZQCJSflkdE0Y/CwWju8ZnD
NI+mnkV6pAqnTkWg8lyxz7KGwfzMBH+cCqLzUMFDgz2SzP295SHNpy6S0dEWivQC7Aj0iFY5Xp7e
1a4V497GwBViqrsf+sMvlnh4dOnhSbou6jLKxM1hPVM3btZUjEs3Qodf2ersX81coIYe2CYCt6r9
PJyRLfqtiFqSnyJaozkvCmxagvl5Qzm4B/ddHoooskcTsIGw5+FoUjJOQUhRcvqzqaocaVCdUF5U
6zzrZtoGrnVlk6+8WoBqe8NGYpl8p7f1vFQiGWFvwyIn1XiWRnGv0TLT9dIQcCIJWjWOkGgok68y
Jykhih1AUQ6GxX66hRVA6B6ChbxzY9tUI0XjHUqeMZrrRIDUcIEBQ08dAFpLPeQJBe1wAyCW7NQ5
a7IFzDlbbFOiOAprd0uPzMZPmzYns180tS7MSpYqSzr/K+VRIWyibW8LZO4QFCprA853rrwliKuq
B7OE3CKVaMzzLKbMU2QV/YmLaoWJgmzMG+RT4POzJPvIAHs1O5dTq3l5nEjXWciApq/Bs07bPEwP
U8OqVZx2OWhXMDAKVQY/iVvPhoHT2Whwc7/C01CCvtOVLtWwjir84mD1QUy6n+0H1BuWihYwoEvl
uW0bFBE+GLQF8miFJiS0E2ziuiIkCXIC0PnXhNSz8U6EHAf6mYhxar1z0GZh+b7QOknpOikax0Um
7CJfagM0eKKWvi7sBNmu0N8315PvOmAm+gDQjAgvmPgUDm9S3bTN7KMcPRhk09qrURc1sdsccjdr
hy/SzdMpXoUcgLvwc1Xk9R8FmBen871tyW3niyrUwyP5xsvht5NNEWeSdkDRdzgLxPeCE6eiXYLO
VjWyOzRYqCxFylZrdMSUfl+7MifwZJFVWAZNU+oPqdPrD3Di1rssC+1km9yISPhxFA2XYjIiWU1m
CA8N79mRcdl8nNdjfwQmw16oWtJg1CI+V6bNXHDGff0hhFIf8UjYxof1xV+Susz+iFxjV6MmIXLR
jLWHSHZBKdFCnHql+9mmMMdiKOUbOZhypXgcQ7quU28SNfJ1Yk33dk6y1l0Dlbdrb3JZBo2V+XVc
dpeU8PK05k50mvdNuxYNKGj0vkRHve30KtaD916VcYW6fmluTFOFqywuI3/iRbESoa5OvJnmmyks
UAUuSsHx1d5UBDwp1GbAVx57yMe+1KPtDtH3EN5UOs0O05Fksz/pRGzixLWXJTqMZz8DRdP4DrPR
x2GcvavMKQRS+S7/MHjUrF3auifc1bHxreOwNxw03aZuGzz2lKjwPchDg36llukbglIP8hlSkoue
JrHZlFPhrEmTtxdNz0E4wBWsmmnsTlhTT6kv8sELQqXD2PvD9FRPx+hA6K4byhOytl3ZIs0xeTz5
PX4k7dZrhcpXTujUJ7lGO8KKkzZ5P/YsRZ6U21PRtKQKQi+2V27SlG9G/ErUaSPJoqGhWGqoUT+c
jICzZ65K+2Ow386JSVlMVx683w0ZBlb48+yRGGlz6fw5lNVwWznOGFBD5qumSSxFR0GJ9sF5bqC5
cVZmPjqm6m5VzkM6nsguqiLfJaU5n4iCI0ZKFfQDy9gJHm/IypN6rOoNLTt6KrJ89MH0fhLDdO12
YXjOCcynb7p2BWoRfbrRmPdqJSbL1ly1xXkZ8/rPqRyByVyUt6PG71L0QKSBMpEofadj/AqVaesz
mhWHFkSBT928fT+SIn3fxFObBmnbRh+reKr+qMcyp341/l/2zqzJbVzL1r+IHeBMvHKQlJNycqad
fkE4nS6CA0gQE0H++rtUdW5dl0/f4+j3fqiKqLIzJZEgsPda39qyvmKhkn3Z4/3BcS2gueHB83yv
El+sDzTSfKym3fXfeiH3EiaPeMWcvKWU4JofKUyEKxmporKKsOukm5Jvusj8bQ+938F2SCxelJmS
2WBBR2rb26wI5q4cw4F+UwGKmrpAfdaXaa+Xh2zNhgM2+iyraLfnJxPO/AGcDtiOlauXaJ7k0Vkf
Hnvpsm8qZi8r+uSXfRF7cVxkspX9ItofGy7IkZvc2gZl4PZsFE1ZqZIFju3QmpJw564yOkgg1TQN
yzbX9IVOhr7HXsafesXmd7e7/YfFAq9dPkd3CcCCI8FJUS9+Mc+oL4MyXSd3Gyg9fN3JPB3jMWQg
syAnn/lGEpxlHjsS6bsCelA6ZKccxkwl9dQfh9SqF7BdMd6/i65DMsWHPov1G3S55YFOXJ3CbaTP
QoATb3W/ND7Hlos2WHTnKSHmWtlkfZg0U59UUSTf48Fhc4iWzZ2TTeDhgaZ1H8bG3niVr1fd6uMZ
uk0xHVkmkhrtMQhLyB70ag8Uu2WMq8c9KvhLAenkbdkL8wkHfnvCw5bf7WFgwDBl3WGkLL2Fwx3G
lRF0rIt9m2KsdzUd9jaYHwZI8A+tn+VSgQwhB7X2y5s0NmnRXO/7raKJvQGoNEAdEPOnNt6pwJ4t
fBPnQ3EK4flVTu7JfeHaGMq8Cj4CFoFBu93SZO9otQmPWrfOLSTt4nZIY5ebhmAgw2jKkUp2uway
fYDKMp6DZJteR6O+4WdaCL1d+KoFKpje5v3Z0x74ZSrD7prOMvpqA2bXauQruQPqY1+6yLnlyKMx
TirKw/wmYbMqDpSIiV4LXsgaPm6ylw5+d13QXeRlvxvqShGz6TwH8PtvtmDJca0zshp1u1AHoyf0
KlyvpmQR97FPgsd8op2sMq/43HAq1VPfdk40sHw3fiO6Ye7qQE0pIETGwuCYO633p62YlOXHS+lB
arp4zEkdcNXmtR2uB/TkaqzCHJVLlQrL3B3Ukl5XsQ3bT2u+z1s1kzG7Ba7HwnoNUSLeGDTi5jXt
0P0p7CNKmjRD4dROwIpOzmT5dRp5MvWf9nhjkSs3vxBqryNsduSqSOAIHJdxm1TNnU7tMw2QBACB
045UlSpg7ThUQUL9cxeDmikjnoyP8xYG+3FFo9lXJF8icrvS3k9VpKDj3+UjttMagNxez1C2rvvI
IKsQ5sO1CTav+/txCzK6x7j8E/Gihk6DbAEoLRml4t6YpC9MvWV9NkYQ2PWM56GAvVnZcItEk4R2
5LcDhztbigkyb7Ubv0xlLDYYP7nth9PUJenctDAK74YOMmnd+86f4hbTPOusIDyHJNar8GpolYQd
adN8K6MV7ndmInMOUurzSvQs0WWeDDGkOGh2r6EM1IejKE1iJbfoOM8sjJvW8chGFUo4HswVvHmg
aGuZ8+xpC5I5R2Fmi60bK+ykBn9hJkHnu+/YhJYia7gcZZm2S+hpM4g8zHkjI+Q+0rswcJl9gZkr
2KlfiuRb69zXfeftS8vl15bKtC/RJojnFWxHwwqmjgSHB8EmkSnYX/l+M27ReFZxZw+OK1rJRe6y
zIFpylKIVDyracxqpbKttEWXYH91Rnw3LdsP+TzCxms9u4PDWJAq9Hpd6h2HTfJANY+fcwBEqu4c
tB6sByyYEjzc+hHOcniUy6SLRud5e4uEyPxsF23axvrWsSuoxm1eBsLTKzH3Sx1Ny3gYFpY+TwMJ
G2r4fDOwNLiLBp8gAwTTcm41zGuKtqiOIobhBza3x91H0ViSHIdwTahbdCPDbD6DH1yBLqqVlVSv
xFfL0PZVkmknSxoKBoYUQKS90hk+XLNB5H7eGSaTMvjey7GHv1YrPJRruW+DOuOUx+HfZcNYdz3q
C7wF9oRTpzvYnGaVnSR/7bs2/HpJDh0A7dDjTKg45DLvH4KeqMqJjH8hk3gZe5BgLRq3Qx6x/m1e
IzOXaTzPbzFh6tpGMfMlU74vqg7i6DWTET50S6Bwd95VaHbj+x5tybVbw+77wOP868Da8MsQxuut
g3Nbp3KZr2JIxq8Q36Phsqd5WcY9We4yxmLUrdgcL4sw+Z4Ml2Z4m8Tl1PaRfp9dEXTNmHUwQiEm
z9nVlE7dXGnVeQOvaZ8hFuZrH1bxiH2kzIKuT+9GqaN3zrkZymjEeyj7MedFNeD3VpC/sCb4JtMr
kdkorw0HyKlQaw3ttZCz+SzRtfFqkHFMvuLgXVVJg2J1p8AMWW1kH5y6JY1eLtzAIdzdYMtuC+R9
mvr+3bpC4nhA53mYLQMNNbM0voV1p27kBqikVC1KmluvrXwfIuO7SkNmdGXnRv/dmA3PCh5K9GlW
QsX8cHCtXAlHzjVT7+JriNQtkKnO7yjmgY3+wMAyxw4i5+Ym2dC/lQHKEVOPbAnSJlgEmF+yu/TV
6HF8y6Xz1aBjXY8kWMjZrnn4DHetoKCCUMOVmVn5eFxRVF1j95vWxi+c9yjlKEpPUBzBfI75GgaV
ZRcSbxMklY2SDgkDEClYRFXCEQ9LBndoXQYrRQxVP6BIU82ljXUV25YuQk0dT2z/Mmk7DffRHK66
RlfBBmxpNJt3WanQtuN2DEjUT8l9ZmNWlEO4dPG3EdhoMFUuKHzPDjDMBk/uBj5nM63QbftElnbn
Qtsqx4GbbjWHf1WMpQXNnWz15DYmhputYFFMKm3RgMmH0UEdiksPzJvag7Jy6b607ZDMbb3iUYGN
gjROPKnS+WXOzKFFrTZdWW4D8YdetHdpw8E/ialJF3htz4xE8F6OEqCUmWq1JQHpkReUA+5DEgCX
sj1IZngADpg7Pv4PEdCc4DrqftpqKrlPv6RwmfjzX2JtIC+GgxnpRRqNQublDaLoF+sevMDFB8Fz
uOcfbcKIz47gqnc8b0uoafdm5coDXk4FhK4AnS3r1wxHBLZj82o5BIXi1qCg9GfSU7IllW21XYbj
DncLdwtHXj/373FhJyfqdDR2m25ii4+3l/gSjijSFaCXWLDn2KSyy5oMoGoXXxNrl20Gh9QZ1Djo
HdrlIGXRYz8OzFwPoJDuIsBcKN0lxY650Q5FVJEcO5OLbZNQYR2U1K4CUmXHFaHGySfd2MgVxA2F
djDNxe2O0q9oWDBmDC6YY1TaMkwWmjT5tsfJEb6feJWFHV8C0DWmjGaEz8rE4tlpQJuIDzINqLJA
v3M1NHOmKa+dAqfiyz1aYD7umd3+pOyvade6hxR07Ak6cHc7ExZXQ5TZux7xUNHIWADWchRGsAzG
5576Nb9aUMLlZTzJLSn9tA7TURkCitEXcp0QznHDh9wJG7C1JoKVGc5RW5t43550F6weBUIwNqhA
0SGyXqbpUWWJETUThX8PduY3WYbtuoRPxdANaY3vmpm+K0yPVKXuHVoDxFsduhHVh7xBOaH0yfJ0
cB9t4C+KCyrqaKr2gbcH5LQcCw7ChgXgnGihU8VIMs9NshF9CvWcv41uTEJd5Sxq5wqCYpeiQ803
fRZFRmwdkdSaL0AfgE2AYQVlV4HpWBwKpDACVwRx69yi8xZlsqAOv/Mw3Hy5xkPe5EM2XgetnoGy
2xThCrB1UgDdiDar62JKKSypwPAjcgu4MblvgzIGW3da5Lj0lYVg9r4DWMDaYPTRBmTG59zlIQsl
Iru42XVCWUGbHmzFjwDwEsTDXra3AbZh/RXN5cof816oS9UVR90JFUx2rZI87d6xRcbbMXZJ/zSv
MbsDJtl+tCrElS/W3QNXYxbKyL53vpQdWV8Kn9qHVY0cHwExNrjDuZixm+YCYYUhpU8h5MO8pv28
XoUQLbp6BRvzeY0T5AjTQSenKel74IkqfV5YOx9MNJEvmdJhSXNwiFyNOwh9vW8lIkfbGZnKqKsj
qx1CXeMEQJ52jiInnCnQaXragYO2bPV4u3S8oBHohis55Vt0gEMEn5XECBbWrYsdtt4AeYeuNDIH
Xhi3Gqnkdtr0XWylvW2j0BU1SVuZHwBCyE+rzw2oYzPhU4IGyL8mihdtieRwcr8El4pXY5DJVKKm
3royGxgFjjIsHa9xoPcgryCXPOwCCkC5Z1JmzeAA2NUxEV2zLx4/06bA6YCNCFm7WP6xaj41EdO+
Wk26veXYLdyNN5OS9bi44kmnyli8XJouaAg6qEAimu/ikUU3BR+HHJgQ20SpQkZvgoBH79vYDdc+
kPoBrF5fgQGLviEVYyf4DDndqi7VvaryNem22q5br8tRFYY1lnfFiP1XxeNNH0ZbejDZmr4GjEt/
hnI1xBADZrGVoxThW0dBPJTIUavzDMKENPmabmgKaIRUw8JIKhoR9vzTkHq1Vjg3UdWhPq95rJbi
ct2y+zVeIUPH0czOxSjiLwsoi7Z0dnyLtZi/KDPPJeZqQHsEUQlQqnVY8qN6a4OVtKitfFAFqDzu
lEW8R0N3+Tq1NrhSPR7qWnVDfm+sma9NuiDrofLhFrpAfgoYKV6hGHc5lkGbvUvEwxufEP3k1BZd
DZi+GlW9K9ZLtUYE0JkJEk+udXHSMZ+yeqcBCifRUX+c0siNT0jLdrWCuFUrLPWkWuLUNihfwptp
mznYwDX8wtnmv1BmwlJqSxCdTIdGFCP7A1gxqZM0MS8Fyv1jmLDwfQaB/oXgR9Iy8LhwQP6/IHNT
3HmY/EfpDJ66wn4DoGwepCUbKwszkxDPwf5A22BARRMm4ojzQE1oM3RcYy7BDVS04HZdIvW5h9hR
Fx6NCoYGTHvpeTi/BsWYPPc8Rng+gap/JeUUwgoDaTnE8ffNQv1XzSChB6l3HFCDcDU8cKSYvqCj
nYV8Uomek/Te9HzBLq8xvQxsklqQfwYk4LdeLPAaYDjO98kGlGY7rhGyGlEdz8QbfkUsF/1+BZB7
My+s82v6PZ2SeTj1cyFMUrFEERPUhUuTVWHzGkCzwNMCH9HTsMtIDfAu3FE2FmTrKjVkivgru3mo
mGUW+fSQJNNafM2myWBTWeQw+hH7WMpJWqPOA6dQB1vWtgBaEjBWwJFRxoOq2pCFxkMDjD1JgYJy
Of8gS7DluoahCVCv0XLdBg7HsmsH0EISsX2YG1iDC2yQtm93sjy6uDBoYbrYZ0q9zsXKXF/DiC3Q
9yEy1Pn+3PeztnOtV8zqCxsiY6uXdzvsLtxK/BbZbdU6JyjJyl1y7AwnhphkTyso1pdPkmQtoeOR
t97ly2cbtHuUlpeJDfgzsPB55m8Co9Ew3/SbZmNWeUKL3B1+Y8/9MyAC8w8BanxLF2pMuNJZ+mva
aCLoOXov6XfSI0XyL9c7yoYU9pOKRQvacy3cJCoiEhXlZa5GBJHKET6Krkw8+fyl/9Po+s/v659u
L94WZrBkiKtiYCvMQ3hF//QMu3RDNKnt8o9hlpdsk/gL/BADHbEQgxl22W+Myn968pdXRIwbV+OS
HYblexkx8DOTAdGwMAR5iR/ir1fEfIgLgBGnk4I1r3OeWEBwjvgAkY+uh1n5163432kOv5nvEhKC
mMXfKMC/jXf55Sv6LsNT/vqRf01yKBIM7CsQAMqAIYR4hgGU/GvAS1Fg5nIYYehyEUE4g5//9ygH
TJcjUD5yjH0BgpOBqvl7mkNM/itCsB/fKATMAPOAaPg/mebwq9eO33LhT0KE6BCY+beV3IcySnSc
BCcaBAkGkvTbfrI00Z9+uia/xyMuCesiR6VE8WoEqfdfHpg9hNUEMT84AVgJPyE5gRLGkuJerEjh
/uZRuRA6Pxn6l9dCGhUhf0RwAQ+kl5TMT/gS7gUoXRez0xbO9J5kyt1hZ4H5sxP/IDPR/Q6NiMN/
7gcpXjK/zFlICXJeIRKZl23sp5f0g04XgIrs1G2KQWZfZnMLQ6qF3A+JPUWxgbE5BDRNdCAWZSRa
RCTvjxk0pOm4pK2tUueStbR+woHcd+pEZx90MAkVeZ8AXkC61vSIWpce1111R5FtUQVqd7pGkSMe
xwFh2TFQ5iU02XSNiKo8IDmPkTWb6c5Ji0B2HbcTP24LSpCu1QgCGS0eI3CgP2Dw7q98SNRrLts7
YreuWfNxqizMg9MexcNdkoDVqHgf28dIW/HHHu/z/R6v/UtEur6cCBsP6cInFIfCVXae1hOZGZK1
+xIdC0dAwCCK14QcatZoYn2Th2Y+o4UBGoty4BsZ2+A0Zhd5UgXracEknLZMPGUZjqNo/q4LjO7I
duFhde3clmRZUUOrIjkQHam3bgjoOtSeq1yjCdpW0MJv+J6UdNO3fJL9IZ9y9GorwzqvCMfwAhT0
Ynq3KpdvPVIWn3s6RE8UJx6vVqLpR18gNlQCL85hW0bbPIB86PxBuQKVIoAu/j7wsUgrOG3jPRkh
ZVWgA+bbHNGkmw2KxWux7QiFsk5B8LwYj/0OqzCB5HYP0PeJ+45UzPfbEwdF2+iQqDdE5Nxh9sQc
CpcFaemRr/pQl5FDfOLfN9XLugWieNPSAn58uKdcNBoXh09svFtGsX/GqIPgMUa0/pbswGFL7cMB
aq0jQT10PSNlMIP7zLr0iiE4h5Nz0k28dcMt6Vv70erMvA/h1o/N3u7Z1ASmo9e4BBqpnuz7YsZq
hcR3nkYCOSYfP0jsV1TeyQ0LjC+HoX2hGvXkwuR4DGSBCgYaMQrpdQJ8n5AKMaOszKW56QOVQEUy
LbAwUvTfQKAx/OX8a8xsXEOi2uC0ZcsTW8foNuP6IfXrGpYFvhQCSxtPj0edjPkYCdCK0P3wIg8O
qQrMHUKV+7vBiJgKdzZ9l/Bl79FYADvbjXlaEAGqwDk8ATHuGpvuXwKr4nO086iJtl2fg3zfm5Vm
6/M0UVu1IXWHTSSP0yo+5zGbo1MHbdolpYFfsH2fsg4QBHMWZVZmAa2M5VZIzKraISzUQysGIOuR
3YZqG5dsvy3WcfNXIyWYO1Jx2DakZAEKq9dBr4glAHCyesXMp2Bears53X9KEB5ozVgCjC7c+inf
DG9oqPMWhjS0mCpgwMvKdMHEKmqKaTquDizQFx8kiGmBWYyg3BarJnU3Bltx0L3ulgShEANmf1j3
9skN6SXQJTvXnrMFhlY5A31ZH1oov0VcymzR/IaywMEsBq6fvkUSfiC4tokFvEFakkavPaDw9ADl
M80/cg/RExgCEkfXw4YhFOp5EGCX0IhQPbwFqRyeqRPdUZEJ2/As8vTkiBlfc7YFF0o6Ylu52iy+
BoQ1k3Ld3WrLNOD0mJoYqm7EltvQ+/QUiYDkEAs2dJ1ip+GniM9tX+rl8r9zlrHnbbPr9yyaoIhO
4SQP8IDiq8vYMV7aBPLhYMfkSmoyXaM5oI0Rdp8qsTAoTRCx55slSeBW5S4PD2GmMd5LddAtJTXV
pEnhS5Ad6AMZo1/hHIpqMcH0vGtELct0CiyacbeKRx8n8keCSvIWbwQDwAYA6dC3qdhrZE5G3ihE
lK/g+tP7Me2yb6NA64/klkPgWefiMViHHMQA8ixThRw3/iwNjPgDbuz4GhPjH8ahzxC83MX83AoO
vuLyZQwhNo8hs3hux/rPc/x/q8DfVIH4dkZQ0v//KvDnryf9fxO9/vqp/zvpD+P8whi5cHKZb3P5
PsG/C0F8A+F/JZgCeAks/zlYAfXDz5P+QBhe5m5iOtOfNSLu4J8D/zAILMYvzAtSgNUFsfs/KQR/
mTICURYFTIQoBEBr1JxRcqlxfqphDCKicrHWn6c1xoyfFTpNOccI5FVDvrpHHEnbde/dNDSEDObN
zIl7GRLtkS6g0/L5p6v339SL4T/7nT/fTYKxVZdOi6D/y36pqPCAyoFy687RMoXndtgnVtp8ht3k
nUE+zq2JfcudRJGkRGGWCsg9hArE9/IE5VY+fVBjyD1+B4fsOo7hCzDlIjxuWcp+hEgP+t+0qtEv
lfTl+iXIXwMbx06HGvcXAjjpYJwh3mLOyMe2bZ0h5fviMNcxPph8m1MMyvFhX3c59qM9zyDcbQOJ
jwIqUQjDcjYf3GsdVl0g0xqgxAytXnActblKBwTn5p4/DBbcA+R3XQPZoa+aLzdIBKe+6XSQ3XWK
O3H8z/fh328DOl2S40ZkWBsI8/9zUeRbAHldjvqMMTj0dW6LMCqTIcLSkJP1D6tX9FmycPzyn1/2
l3qawCRHO4SaGo3/5V+Xt/XTWoQV2yZSt9N5KvbwjLyjPQMvRYKU8df//EqXxuOnZuHPV6IYF3BJ
DyAxX/yyzuSEvMwC8uMMmDD5hsC7Go/MFFtUDpI3ZEEUr4rJVswVMLFV/G7R/Ar/X1o/EqXo59Dl
YXf45eWBW3do6lGo58uQYnCSTb8N+J7N8YgQrm4gT8/lRnDrj+u4rEDFhjn/AX8L+Wm6Jbc+g0NV
oQ4He9KD/3yJlYxQQRXb9kMGTtYkABRTpQDE1AlfULvb37RavzY+uHxA67FtAArHoAfoE/+8USSz
6ZSmLLgLLRPfOsi6bRkGg5mSMt4wm+Z65d3wjsglSMB9QTQNklNXQSTP/zCotuZq420OgbB3PzoV
5x8ulTzHt9L8vRP/N3sJEgu/3mTMhMAiunwjBaL86NX++S4zVXREAY686xOkWGhRG8r34yWtTw8G
9RviVAt5dGJLLWa+8Ry26nREZyGPYyIxJ2hcxJPEbEJf5uPafl57MV9tGrKfTBf5AoqrqBnyVuh8
+r7D4I0Ywj3r9XReZaAh80MRblFN9iX8KGhVkePiBNpnfIr69qEFveXL0ebL2bDlk0FlE9eZi3Ah
uy3C3pDYfS/JWvS3I0+LN0bAFvCsCG93iHMUDQuHxoo1310FhYJ0v27FXodrGtR7779LDVLOIuwF
X0OYHGXFYq8w6y76tHBMcTyyPAi7cucDe6cYzwCDfVqCr1aA8pRSQ8AG7ncVLnT86JzM8NzHYnju
KPN56aBsXiumbLXhOkBrjug9aBbfQFFdDmHoQ9eMCL4AJ1sRZa9cxFkjdKzg2dN7zoAx1gjlmROO
mmitEMnNoDzn4xcvCL+JFJXPKfzSo6V9ECHuJfZvRTarRhPf7wc3FO0hgOT7DeDH+gcAfZlWwOmJ
Lac2cu3Bm37Gw7GuzdY6WxzUzHiN9lOcJvxVRJgShcLdge8se933AVy7FbXjnPq9TMzIqhglnYCd
ODTtJezyuMZhUndageXusZLMITYr1Ucf5/42g701MkR0FiNECVYIKNYHZzyK9je9Bv5ibVGFrXz+
Hm2iN7GC026tJGczGBDvsE6X/Qi43zBQ0h0KuT4a52eC2V5X/RbHtrK4Bwy4EKGw9zjIu3piDOch
Ouh1aTANqyWVGk3I7jkaAnCvw5avvN78SM1tpk2MFbWyOdRrZXEWHrKA9+ze4dHJ2mopJDrqMMYw
r8M0doqWkIRhCDYe7AyqXBpSqNUMCUNEITAHt+IUc+kO65iP6EIZqoJDOrVir4o9xY45RQOYU8FV
MAKm3Vr9AK8Wyb257Yo/AuvyDqNq58gADS9scU7Bp7HrKc5NnvbV5PWybydNsLsBpWp5jvCldvty
oEpP3WEbM7GdiNZCVmkEe6rKfbqNR4XRC0GF2xp9DqTYwxqwwiBq/EOCe8A7AVhdM02feyGouIoV
NWMzINb3tFv0FoceRm94w1eu0fTnPOLmyJST0zMO4xgTeZFAPFiJd9DMZmz3pgj9Drm83+R6JwrQ
3U2AR0UhNxDaa4XZrWPdsri1dY6cjiy7XKM+mTCZc/8BzYNmoHsMyCcMoeHLVUi65ARBecgqoPVL
XHdzx+rdsgGezaokxZSKtU+qGNHCHTZZvwc3UF2SQygZ+Nac01w2IUbrzVe8C9e2GWjCMfQKfw8y
BnpgLJ8WkSu/dkASQNMEXxXcpA15aDxH0TncIRt0ZeGSIP60jWtkz5mk21xPcF3uUjvhSGqhrOMH
KBCP+ICRIeH0Bk5n4tcLxij4g17TvbvB1CLzKYFY/y31DHZ9EWLxIj6NFEajs73Dm0fuAGmVGOOa
MFSaNR1GZryNaPCjsm979wxTYX2XisfgdtaWNQVmgIIgLBh+TzrOGJoyKReeQUbFyaM2afgpNOBf
yjXDXJbKYNSEb1wk+u6kAJgB9MzhqN93QU5fJ7JcFmffL/qYjxrKgt8SU1TQk3Bv+Drhjc0ggsMb
nGD0FdYPVrfALqlqfBWln6+Mpix66BWY76eomGhy5ZN+tXfGm0vxyTf/kA5B5pt5FXjped53aCWR
MDuw5fzy4S9vfcX+hPcF2/OcpBM+hV2Qry75MGOiNh0cHh05tkP3OGGiCJA+i6qgxZ9hT43MxO+X
MNngxMWSE9xudOH2TgQcrnZH7AKIDenOuNncgpQH/htNLD4RNhAgPJc62UziFVAPvUaOrytKDOUY
sC7ARn5bJxAqIG0gS8XGE33Tosztb2aJdNlzgdPiqCcSnhfaLm+YEZctl8EPXXQ9Fy21NxgCCEd1
U/kC9A7xwaOMcFkvYOn2fRiH9MFbDehgwQzR4fOaiVafAPOJPzB04LKHdMvIa/QBRdx0yEroA5Ra
+jkgTBzEKjGNO0+wzW1q5U8dMjk3IKb6tE4jFSENPaYJjiMe0VfVB65txmjCY7IHLKZXyTSHyw+B
DXm7LkIsqQYcNtZInwL/OQAIcg0OmXW5CZWNsorR0TictLEjKL2X/quiCLkEG8r0650aFX4gdLFp
jBoOcwemO8Kv8iK8oPorMmtXErdlrQLYiRju45y581sO1MVBmSxyfUoELLfTvl4iOKAl9X6U4zDP
d1Pmk9vAACdp+DIJd9NiOg2vilQL/gmViP4gSFchh5N32pUD1ysghtUVC06BbXkegZ92X8J5jwtX
AhUfthdpQPrilwFPbzhmA7XXAZPrO29J4DARRGfDVYfM36PXAduPCoRn13S7xSLtItPHD34Y9/Qs
MnnBSKUj2V0ScuRjNlQ3ullBvSIwVkzdhXfLBfYOrccm9LFXtRshUBx3DHbCW018m9cbAyJTMQlo
8zOM/fBTzxXWGk46+oq1LvTDRCfMnrWRpJiJIDjwW2/fMPRmLUJoiy5/ScGZrvWK5F2CIMCI0VwL
w7BOHO5Y0Y3sYtxNNA6bv+1iM0CLVZL/H/bObDlu5cqiX4QIJGY8dlWhJs4iRVJ6QZCSLuYpgcT0
9b3Aq2uLJZoMdb/6xQ47RIKoAjJPnrP32uY1muncOUCgQg2VjKMWXWRSq4dN0SI+W1GNqe4iz2mV
rySUiW0be1mMKUvXD1Nj8d5PDGcSwH+xe/FSlf63k/JBJ8VgLMMp6F8F/G8DtV8z+ZZp2s8f+Gec
RnwcNby+HNmg4domJ6Z/xmlM2oQrxK/M9H+6KAKcum0svEoOsg4/9u9xGsGoiAYFUNt/hnD/oOF/
ni3ei004PRBZpKdwpLOpajnMwaU8OTDDlqM3zJHo0I96HW6MdM4+4VAKjzit+zWW7vYBgMe8rUGU
bsUwhkcv7+ovKF7Gz3bp1V8sJ20fdLNsH9D0GMEvn+QbR6GTg9Dy1xkAURh92AYDbGG8Pgj5ypOh
QCl7SHurerJ5na8bPS4X9heNlIaqdefXer9u6yqzPjgrcuJ6fQwD8WjakK8xMugLd9pc/rpfTvUU
wzkCzaQ5UO090mk1QSyrxL/IfFk5iDls99zQvdLhY3Lcs9Hyk89AIJKv41zO3130C4B05sk8Qulp
A/qb+a7L2YoDidj0hu5LPa1H5TLd4KBzLliIt5ZeW6tZqnCVjgU0NPjrcOGNSa/XrujFWgewRcOZ
bsRGofqZVp6KtWZlds646lPH+BJ5JTDYFlTe3HrVmYtWMSCWXH2Cjl5uK4yA/UrrTC/bRqDCYmYc
cUqRZukPmpQatYt7p5DNgKSfkbEj3K/LS8mKGGixNvQrWZn9HudtuM44JC7uFTWxeQ498M6ltq8Z
/awL6D+PZeoVlIKtL87tIQ3hYE3dA+WTu+z6OeIineka+lusJ3vPzKYt+mRnR38+QeVlsFnQlWw+
+UpLb/Q2ScQmZQDxJa90B3eHq1PgxNgXIM3IZNujG5xWKPCcT2PoRYjam8bJV7MVd3dCVXFQdu6g
Dr7n59GmNMru05gAjlqjY2/DVYKQYVuIbOm7hx0AwpXt1EILrGg2z8pxUeZHEZA9NjFfrVI5W3yt
qWbt7d4wtFVuOXI12Pajm05eENtOeZ2VkvIyQmqECDXmcCaBh60iSIBbPU3lVnaDfT3lhrbDPRV9
b2Kj32Z6svW7vt/wpvoHmKrFp9mY+hdObHqcUy/deHbnPsVuV+/nQp8DH5LmfkpkNSMn7NBnuqkx
OWuOQZh2gfe2O69LBcMuj8Ma0Qf3ZmqoPbLIgaEmup8f1qD3V5DbQSkmpVv8gKSbVStjbsxVYyd4
kH0RNbT9+tk2V44rnXTDu3cbR1pqXqoMOB6HvpCElVshi4RRaQNtESW4GTYRtMSwZARWd9n3Mo1D
CrdOpjtDr4bv7I44c/ssLogvqUu26ou28WXy1Cd5Xu/9sreMq7aV4XFWs3nIdTPtH50xiXwMXUb1
NGtY1Kh71IiMTzRa960MVYrkze8ANTs0epOgU7LUgiokD6aHdz2tWx1dY6B6bU5uJ7Oapv3fBafG
lgrUsZRFtGGeFNVfLR+l5yrDzlqu/Am9yjoaMgbLTRSzFXTluYwX526jm9UTElrzIOQEAEgbKW4n
kK6fwKIvi2HM/WdzUl6lM4Z0vPnNwvnxuZpc7o0DmH0rw1kMQWO3YbuKe6t96BLMByuZ9Pz11CHz
vqnGeZ+AIoIYZFdfcLz7FFJ2X/ebeOBFprmgRm2l9FE96xT6+gXTeFu/9MOBErqGyfgk29xH46Xl
M3xWlnKfO4/x/Coj6FJMGNxr11+OiTHf562p4cEASjVnNApCI8znDTuBmJ5shVmzXopwnf/KIh9D
+yqfRIQKoxLz0D+W0ZgnyE3hAj6pqaNEmXAWnFVydi6bVvAX9xWA3+2gOobwFpaxXeMZ+dVUxv24
cqoEzSi0yPFGJZFxhU6ZFwsFV34lbRpaa8SK2He9CRfmWLmdsdIRAhbnBdJGjGP8BTy7RW0BnRMe
hsYGY8tqNu1QbWjFul+1vhxweiYy89cch0uxqTxnAgkTw+oH/eMOXyqBDSJ2mHZtPCetViFDjkNk
kGiTDW313IruMyNk59Bjk7d3ovOHGwWVNd9omRX2Ow+fvIUZFk3BokkP15aNk0EoPbugOg9xcGhT
eR7ng7wzMjUyW44VIr++dFK8yiLeVkMWpEalzescW/65lacVp5Q+PlfuLNtV13j5YaTzYQfeKMWZ
qeXdATAqanQeIA3vJffFLfsTOtEmr1aiKVxjEfK33mqJRcC81bnltGNgMrH69bjRNqzj0RoTvLUd
Qxb8tjDbh/8Wji95XR8UjpjaUPr857qRFmcln77/K116qR3//pl/BnA6qVlUHSinzCW9Zmm2/ywd
xUsK14JXQsDjG1SQ/x7ACaK2DHOZjtE8ZpdkVvHPAI6QHsJdfEZmMMBcfsmfDOBe+N2/jiII40Aj
5TOE4HIklJyUR3oR1zp4Ue0M9XST+lvmgd6kHmXvW6U8pnrhYvjOfM+L053bEphhn5scncFXFESN
uN3Kph6po+Oi48/Mi1KjEMcXiCcg0lOk+Ayw253K0m4Md5mX2ElybkeUGtQ2/L+h2gO341qfsW8M
zRytIlWoMT4XfYESG6Oy52qr2NM43PYOlsYjOBWWxMwkGmtCoh32+hejlAuG3+nwVt4CFUemFXhW
NLg3lBcq9q+SpAsGrAjAHAoP2Mia1hJ+/1xJKOZId1A0wN6teCn/rj7/e9z64K0RfPXvvTX/wzmj
Kp9+za/6+0f+9dKQT8dsGriuS3v7RU33z0vDQHsp5/9mV/m8Gv96aV6y6Pipv+fSr18aQqrgx2Cw
4YAEI937k3cGKvXrMwWiYsY5gofeIBDP+o2eVTQo6cfMGQDJ1jBiGCAMXZGXK892Kp3WVe+RzJA2
bjerXQYptdAfIJ2giM7ov7V3RmF1s2STMTlr5STK1UOK5qNsau82cXCKOMR+pGUi2PuHEeunRboI
e2fpT/tUGwYNA8/f2Wn4r4q2x6WBM6KrL8p8Sks0IAk6LN+ry3MbHfMRNWCvH9LEmS4mKwzvUrOp
Qbs4j1pb9buh6t0FcA2E2k7r87RA8F2kI3IO286Mu9hJUIEkMXobmrBLxxJ+PTU7BsMBdcqM2tDJ
nfHTjH3uSa8NhCxE//UXJNbQAqKfjZRG9kuDxzcjPd+VY5/vxp7ggw0TwuRAS65xL32q5nTdTjpK
Lk1j/ujUU7frZNarlbZknMSFle3rUA7bdJYuZbJW8osx5BChV/Rhf2XYYfmlGybxaSBEqt9VXQoY
um2ROEVYrpGERdO8arNCblK76R87aU334Vy5zlpGTT1SjgDaw+5lc6NY9ZTxSE5RA5Ja5EzlHBlY
IusDJ6obQYEjzwe42gv6BZIPMwNm00k22AcHAc29n9IPMl7GNMnLyCZ+Gd9QHlgbQgYY6jSMd4yX
QY+5zHyoiRj/9GnnQnVchkL2y4CI4yzDIiZvYNIZGVFGMkvCDc1YyVgmTMMya0KOzthpehlB4V5l
HCWWyZQbJvrTDLhum9nLqX9RBQZMUqanYpF8MNUomHFVY30rShmfAfzOH6tlFhbqvRjWtRZ1UOpZ
xDeGdK8AjDI/WyZpTK2hKiPeZ8CmvwzboihvtlMfjTT8pH81LlO5ZpnPqWVSF78M7aplfkeVxWHD
jhUqPuYeBwh7xqFbZn4k0oVfeRsYBMLR9p/Domc8yLCzz3ZR1xh3YZ6owyALd4thmKGiX4btLR6j
b/oyceyX2SN5RYwheQOSQ+UyL1xPL4PKaJlZFk5uHbNljrmoYXd9Gzsh5RY7xYbzHwXTy/izZRAK
TUdeNp4+P+ddEW6YX0z3KqmLffgyRNU0nYFqvcxW+2XKOlVjednYgLdX3csY1uiTcG0vs1kRh9Vn
J2q61aD55QHcQ/TQoZjE79WF+adsmfG2MyASvPO7jjIW+WBooTuzMv3Gjhvmmy+j4qrkJM3KEorw
7MWlqeyuvqKP6TOc1PMfNDCnA0Ldaj0u8Ld+nPzlCPwtZbjDnGcY1jYe/f3C9l5XlvE0DtMDdFl7
XVL+jxu/N1yZbbD78D0yu2niWjnXA+1ZxgUr4LJqkv/dFf9WX324K8K4fG9bvHhKyh+vN8WXn/i5
Ky7xjIQzWjyii37e9mnz/dwVCWHUvcWpYTMAQB3B7vtPE5KIZRu7CEWebsBbXXwFPytJyyQEFvIs
kxmCMpiT/1FCI5eofykkLZjqjOr5PYiLKFtP+XmTz0y3m7R5X4XBRE7MBFf96pdP441G4u+XwMuA
iI0Fij+ZqvmklTeoXIsMf973C5Zg9lBDsuc6fKT/KuD/D1dZ/opfGoYy9JF6xlzFLb+22tdq/NHZ
6//fJThi/HoJN6mYD/VcQs03rn4zJYjWn9+/xPIrXn0dHgFZJBVR0S+9YffkEs7INAobvtwPltes
es2P1kld3RSoYunAfqTY+u2bebka2TMoCXGInBqFGIWPnV25cj9VC/io5T+SghlVHtU/xaD/MUjx
rUst9hVqMBrK1qmpQ28JWjFGwY1hab0b2V9xlvXiQmez+Huh+o+XOtGhwWU0lvBSA1ccqEZsJK+/
JtAE+pSbXKqUpToHNJTtHeaUaOjncYGcFLuqR07+/hf31v0xGcVKgmpzocK+vqidhMIAk9Xup4xP
0QBMt0JKZKHa5j/ev9RJGftyf2Qt8Oaid+QcenL2y0wNrgtomn0xxWa4IuU43WuNlx4yQ0cclMvm
uiYrYMVMLr5Q+Th+cP3lfT19Rg2TExsGnWVpOnmfJ+R2sZ4xkvXISAmckht0muHz+ze53MTpRZgK
6J6tL0vkafDmiNQHbqMh9x3Wyh3ilAH3MsL6y9zQ5/1MaYhb12d4Lgu5ff/Sbz0/zHdsgwPDyzn+
9Vfp29YoIsOUe5KwJjgEdhetUlyXaxcyIw3/KEbeEuNafv+yQn/B976+afpjSOOMRWMoGAm9vnKb
azXYywb9nVbKbxS5+hDggTcwOLPq2IQrfMLMHS4hPCFEPl1tx9bkK0gBrE1jP+ySGounEc8m2lCc
BRvZuTcQlnob0tM4nPsSJFgVQqFiZt9vRR+GtwlounjlFiq9mzKk6m7qpkD4enftVfXXAnBW6nlt
kFcCGiPmbdgBMe4QX5Dwg1AMKgwhZlmjKP7ph585UqWHGHPqme7NzhcN1CQifywIFzhXnTNSE6b1
jLwmiIlHOusi2garbOxy9CuZOleI3T8nHf8zrmOs0G6DKr9wj2FS0BzQGOq07lzsLKM9R1nafR7L
ybohbkjsNOXmQWXK9GAVOqZOJawt9RxSgLEWF56eEVxmwkdgEeo/IR7il0DYP3cxyAfV7BkgC6dW
XEDOYStMWXajSsU3YdoP3/yumG76GVPs2kHKxpEv5XrJ/GMJ9n6k8JKAlv18/gwMzzax1oofUo6c
fuzW6v7SGmtEiAxW8p4BixdvR6ezbvpe5xctH7BtiYuK3nq3KjpESs5kO5uCsIdzEBxmR7xJhKLJ
Lt16zd+XrX0GEWuVp9olZP8f0KcsNHyd+p7O42drNn74pW9/GQ07WltKSx47rCYHHSFYRn4BL1I5
WD9IIUezFdO3ATTFipHmNV+CHc7QS3R+XzHyd4BCzRZqY3ufLI8+x2X3rGDidVFDKw1MW4odDpT4
BttNeohKE0e2rOV2gGu8o91JD4gNJ2LGRdSAN056up5zLyKLxTL2s3C4gDEzMGnSbjcUHk5rGzlP
Vs3qtqtD/rH0Wx4MOk83RJxVpIyE2RHsuUXvulIBXWDryvP5OKGzinBToGVdgBnuJce3ND2khlNs
65zAqtVIxg5qS2aZnywVRjfTEpxCnkwGX2JI7CuDjGqsyxGJTZYMn0PXNn2eEi28NAYfCmwWu65a
WaJk/hSG1hVmGmOzkPrX4IKs41TL5rzRXPFJFPPCKKyd61AztV27KArIdo7OB8u+D4tmviFQDUHd
aPf6XgH0Mw6NxLCj1JgDEEriEDsS7Au/HqpuRZibtgMq5/1lpRk6uIheWau1w5lkRvUcI8YIIk5q
QCzonwTESPmrsPKXzyMEpLMR8/gdEzifZNuPecBsRQc6IqZ9QUvzPI8i604fs5kYD08wCdRssfPc
Uu7swRoePdglX8vQjm/0otH3fWLADbMUYtzETRiLFVDVvoms7Y5NoYpLRWP+ieSc8qJUESdJMZt3
6AjBhdL8ZpTSCPsMuNx0jXF+3ka19K4ZBZRPU2wPN3JCBzVC3L0c28bBr+NOy0TKPoMUVe5EYwPM
mTrntp5MpLjzxFRm0Lx+jc6LCzRiWbxyI+xu5KyjxVvgL+4KGpW9AQNXbftw0P+yEqeDWphXsH9k
n363ZwcES88ilGkFLOdQ2JuRSTj007rlUDdExaatgXhQUFoBcGeCHwdnCR6DxHM3GwW2zajnpMlL
A1Yi9d1wbbjlfOSvje4MlDXHKZuaM5uh4Dq3w6RZpw6K1ZVNjMSBjpK95dTp0IWI/IPd+jBJnLEK
aj3SdjKGecQNAN5ae8vEiAMCwMRJyoOGmJTbaLyJgMNQC2CKLL0a/EDrnnB1wAwVBY5ReuN1SRHw
jLy0Yxnrs5sc6OcOfuy07lgFviaJPwf0j8B1GoipXbA2WyPCLmhgfqKzlORIvSBEP7VZJZ4ZW7SA
N/wEYISv8vsJl96VL/Ts+PLPjdKxbwtIp4dpjCCUzrY7XA2oia9ab+qC3iMeMuAZRsYA7BgEbFTI
1cslk7lGOOC0aB3UtIzWSEbSnwFbtQ/u2LWbHteiZIBrakGydMHKGrab0UbGJ6scwy+Awqr7Pik4
hvuq3Nn2jD5wFjp7tV6sB7SvtMdUdnQq9UTSUXfwMGTAsSQLZeOFTBXZ3ulUT7K/9BECw3OKbS2Q
KCAvnGzsAfJ1kb/CFzzuK81H5O/VwjxIw6Q3pXt9cUxbQesJn0mnNng2531Hm1CuwEXNez/JnFsx
tvojXbX5JrFavjoQmMnarmF6uggQEVLXisvSgAqPUHzbFaIy8HcuGYhgn4ZhGWtCITZncc6oUx5U
bsbffcG/zvLUuS2kY5+F2JZ3kdO2G6NBTMLbr3k7DqLyADUpux+Qc+7KsnFu/cbRAtsCC+h1XbmL
Mh9QxbLZoRJgbggA+XpwXC0wBTLxym/NFUbO8doEtPUkiiYPypoH3Amt7DjzRK9Bo3ZBYenlj5Q9
/GC0envXZs58z4MUXZM7FkHjUP4tMsl+7VgYkhNZlztPms5jx1m0Iw/CCM9z9I0MiIF07gxSu667
LptvZk3vf/TYBj8Xbh2u8WOmMEM05+f3lDGU+GtC7Qw6xRy2ulWLSxvX4l0UZiwyCBqOaW6oQLPH
5As0SQ8ncD9uNV3ZD7TxrIdeatZDatfTJTuVs42bWAM+nWgbjbSyvRuG1QVwVPmpiqGPGRLFmJaZ
4+XLp97ZBbgdCCNXRqZv9bKs2Pja9MyWlVg1VVwtPFm4ezyI29GmrezidQ5KP+0OxdSZQd0UBO1J
3eIlhohzVIiSr0JPRAcBNzkjRI1neYaVfuNrlkdd4Vlns5eMl25bIojH7LwWVofmwybs6gpKSHFw
ptGB78IUlBRPmo5ewmaozxZf/9zMF1Bl5gvRtD6zdJ8Gmw4xhCVQ4CzWkmeZTeMli8J0MOqwvCKq
aUZPbCvA1W093esLmxIl8pAGs5rarQsF+BxuBay1zE2vzCzWtso0sqOlCvssheB0jWxSC0JZj1f0
29m63bjsdm5Tadh4cZhkG0PIEAmgiHGOjXl/8F9ywUKrrS+GLi/FukTLcEeTs9yCjoMTi0KiPcMx
0F010dyvpYISGcX5fDENoj42oTNsTUMwE2qyUrtrdfCya6/oqZjhOq3ynmVDj1peTXhqi+N2gY17
/SK1AL6y60SZ3+uKxwlcMmW1n4hnPbKmC6to2o01DPozKX+GWo1JZa40qw2PccuLmQjbOM7jMN/I
zHWPzmBNgddN8oAhCPykOfU1GCffYb5Oti4rXdma8w1Yd955zQQYCxDMGe8srQFwjBaoP4cXmq5D
/ul1aoKAXlVzE+6ZyoNwW4DocLac3dDAt+eOrtx4NEAeAUWHqw8zTiXFrTFmMqhI1iRxKdZ2nO07
icxnMr4iaF1IcWVza/YmyUZZop1FYX+tamK2KwtNwpBqP7wG04ewykdT5WIFdSA85zYywIYVK6cd
tXLreXIIqjwydmGY0PelLgG1a9M3zgHBBlSI8bEmAmoNAe/aqBdBA2aMbwRBfGtn+wr6pLk1xmGh
6ovm4MWusXLn5G6oEMVKT4v2rFY7PgjCC3WrRBXP8c7PvEethMqK1JQhwwtb3RsiOEwm0Bvd6zT4
lbUV5BjG/2GrI8+1WLFLsGhATcs4WmfkagZOkmNPRkkFIG9O46+RQmGb/Q1ZV2MfjN78GrIOfOss
Tp36uiyz+hFQLthLTBlfWq1W3+redW5dgUhrk3t1dlD9NB+NxM92Vh6rvRZDoNpUUWNdWx58pBSG
2G0dJVnQF8pFgDZKmuhEjGFhl+E6lHG8y/053fZNRjdOz5NjlIoJAl/XPPtyLs6Er5n7OVti9TZD
FZlDvfUUzvWztnymvBdfRo7jFwJnCP4Ow65ueqyOGooINVyH80TzfsIeDfe03Xae4lUsCgAHma/F
KHMl3+JmDO1nK7aaYd3H83RlLcT20u6qrQJX8QWwEZOiUcTG5YQl4UuW48DKgIg/AGPCmN+UyrzX
lx3SEQXkhNiL92NZqjP4XtYFBMnugVArez92zXDM7ag/G7Qp+wb/F4QcJKgFed2F171bF9+L1tXX
vSPgk/+b4y4wRZ+TikB3ReOAjUCqtDjrtpYKJq2zPpuIqQKAsoJM476PATtPPxAEe49G5ZaB7s/e
mob5vLXbPF2nuLhW1HgzWyGETbVS2jhsnEmykqV5uodZThKD4+p8vey2x4lTxaaKzRnJi7eJ2nre
tElxp+XJ41h2NLRY5XFQ6Lht/IlDsagfpJmaG2h8dC90y20UMA+/21W+U9xVWVGdd3NuHCRxcUSQ
R8SyRURNZvAVtb2JE6jYc1xytB9Tl6saxJZ9EMrx7jsNFBznTo8JPVgFQ0vCz7mpdedsivk1pWL6
RNxZ9TltsuaxVvXo7mocuQJFT5Nku76y4VJlGSWNRdTgjWUKsAttlYxfM0mA8UpBAT/2hvoRDR6c
ETq756PvAamksv1W1rqzntASbhwtu0S2jtgF5RL6yowJ08BXdQ7afGDY09TdJY3A6DKlGFqlSGra
gCSN5kJGTghrNjU+8f5/70pQuYo9zV8p1yB7POxmGN+tukbzzrkD5/v9KFuTjcsVgUAydtNC8nqm
DfbVStvhqzWNt7MyWmvrOgB9GTGCm29mVvZaM0HyqvwWk+/QreO4kZ9sPW+LdUiwtxMrfTv3zCpt
nvi95lXWLo4dhKWZM7G4SOUe4sLnbJoa0bM92S1zKvgktqlFW6SO7h1HHfaTyC++hoWrg9/yH6zR
Gs508n12/Jaf7Hkrsb67uSevcO5Oz9Ec9hjSBg9MAjTtC9+fh10vl/FY5QHFj9IRbq7Ph2KG7oPb
x9Zd0ldkVKiEF1b6ePPQ/GOGdPytrdm7jjyEa84g9yzI2dVYz84RCSaSpaFzgjovw6fKxyuSy8Gj
TWiS7jyGcwkbgFOMIaluxxa8XwTh41M5txEVrka/eYFvelNxEyaac+02OiZlNK6XIu7Nv0RUgulI
Byi1yMWOYRmrK1TB8XluZ/atVafw+dZEy2nqS1pqWF3QsxUst0GPznYzYxe5gfLo7POhVusK/f0O
sWUOizVCEjaWdeD7PWEiubqL1IzJxNWdoxlV064b5NfYL919GsXsWBSCRxZSbV/A6z2nlHOPg1VE
l8g/M+rfqvxLdWmf4OOrn80mRcbndYBYV1ETZ89MTVP9TNQqPEMam27olgw8bK1xpwwSbtZEx9r+
ZZKTVLuuiEoZV6asauAVJW3ktRdL/7KcZH5XFj7cF3vyd3HSRpuaFtadY7Q/xhF0oj5TqsjGlEd9
Hr6BFi6Odo7IgKKKQ1LTI+AVRJYC9BMBx4m9hlDsyPuPorVw7ouI2hiOfbSnKsxJm/ZI2kjUpgK7
t9ZT9lfmhHvUbE8uRxB8jue21G+ooRw6Z7SJNOWJb2ALhzOizM3AaYgU0BHIXoGJ2/ewG/+KHdO+
tgnGuWlH/68Gwv19xKv32WC6GG/stkKD6ssx3LSo6VfIMqsdlkIVGElDBCZok5VX0gF4vxG6tMpf
d0ENpk54gpbhFDr7RRr+yyTHbMEVuwn9VxJo8qMo+s9Y5ed95HC69VH6/h869ybDFjhp0DPRer2+
XATAXmjexOUwiN01RrPjBDAGTejqu/dv7DS+7aVzb6KotyjDmbjoJ7Z/Qkh+NrVxVw/f2pcmPcHj
33EXwwhpc3FBX0nfOd6sP8XhcqIc6Me9/0e81b03Fxkaono8B79ND1yzm7F/yr3pRtaNjUT7osZw
+8FV3hqH8BUuPWxkFPgHXn+o1shM3CqYwbyMQ/o0pB/pw5oVVlp/8P29dUOgMDgImbTmsG68vlQ2
wlGeEHbuh6HJN8ZQfXW86uuff2i/XuPkdhK7w8HW84xgqruYHbkjif3m/Uu8+XDw/JHuzaMIFeL0
4fBTb5BGJ/c1G9hFpHTjSHwK3fJ+SB5jQm2CBjzTVSTptdaIcsBV4gV//4/4/dUDnmjTR+X98zm/
nAwgLLtWplb5zT4S6LC7qnPWg8iac/LCmkNW+3+c3oY6BH8HQkbDNoR7+u411FbeVJvNvihHViln
wpoh3A/Wk9+fRQRZno3Xx0EtidPm9QPiRwLZFr78fdIBT8OukqzRep27RER88Ci+cSVuApUZAD9U
cO7JY+Jjlpgn+A97ljZw1Fp7Zk7uXS3T+z/+moRroWLju2LlspYJ1i8rpFMXmIIltm2Q4mSPPMFP
hQiP3qsJP+AhnGrmWLKwQf1yqZNhIwdVB5sBl1I9LASrJBiGmDhwBqPfq6Dpy/kzDPhiRxBqKDcN
DtmNLpvwC84qLeiw2AcpI6Cd0XKWLsD7FnSP5+xoe2l97MxRO0RkWF6g2aKr1xBNA2ENK0w0dvgy
0YIdiX0dLwcStnblhOAbuOqiOEfd9sGNWgh6T3YdRpk093VeAIGm9uT1y3OsDX6p+EzbuHvwIfVf
gmf+hKcveSpwERxVnjNEycMvcsT8h72Zg9PoHBynCBKb8YyA67o21GcYVmQ6Y8gpK0gQg3cxI+Rf
FVXWBEviNM4pINGhTE1jRRIvvh6kPEct1TDdWpW1Z8A1bLrOMwBNZOmGc7x7nlloGdIMWfvIer3x
o2E9uxEUbu7Q59MyoNH78KSeoRKUH2xabywJhs8wEgWLDYzRPXnW0HQ1jGEnPpdUa4me8M0D3/q4
j1KJTH8MzWH//sP9++TXNLG7wB3Gf4bd7uR1bWAF9UNdVHvf6/BMJ1URNJEES2DWuOxhnJ3H9F/u
rMSPzt6/8huvL2Nt3QFfg776N/GFjKZei5VTErA9TY+9M4iviIvFHajZ9Mf7l3rjJpnyLjRYD+Er
C/7rN5jhCEUn8L89TB9ao72gk087uN1oaSkPUEISb90yZcNwZtC5e//ib9wndZXpMBBDIsGw+fXF
3SxSnD3Lct+GFcrNobyL8LsseIKfmrH/KMX4/UqEIPM+uSiMCOayTxZEDoJtVIk036PyfYDxMmwM
b0RZmpvmHz+mlBsIphBGIcPQnZN7qtuKcE343QwX1bAhZWCvmenVMNjOltPn9z/9AC3d5MYMQZoq
M92TRzRKclhAecNtkVu71wjNI1EbsPV6SSJv/3hP5mKUNpQGNlOt0+2LxHgRO6rgzjTrLja1B8K+
vqejeRcNzgc1yPIuv668uRT6HIdbY823T+6rMIm4LzWmsWadByYNE7+ySUHPe6wtZX+kV/FRNfr2
FX1KUX8RwJ3CkTWrdr1quWIj+mPm10/kTN2ZMiPoO8ZGGCvjz7J32c+QmoPpfak6FiDR62ffbjl3
dKGb7TWljlPe7y0L7qOjf3CZ34vS5TKLqwEyFR/myfsN+3NMEn71vtcM7U5zS/CBIzvi+8/h76sI
VxE6xQaSdoe68fXNwG8mRDYV2V5CyCBP0FsTp/qXWzo3adMxVfPgUU3VB6uk8ftOyVVZODCy2Cj5
T1+1sCA3Df1LtvfxeqyGHGzauqyz+WL0GdXN5UITnXySvLTKyuK1O/s1vW/d3RHaFR2gFubbgbJo
BgSEyTTLNsifKQ6WsqCpDPsMbYzz2TcGZx9BDf/gr3/zi/EAuzAR8Hzr9IthLhnntDfzPS2qMkhJ
1jxqI82O97+Yt9Y9wh5Y8wQ4tN9KzsJq2EaiKt/jfs1XVdXv9UzceW73UdXyxguL24jalnUI3sXJ
A2C7OVkoTclCBOGEaXYYH0aHbKr37+b3EmDRmSFNInXcQfV18jDPqU4wotIyFAQtUmXc1UzGVRcA
cXjuU+vPq2guh0yULYOMTf30hOrhw8Sgyis6ZeH35bOTiXNTyPDh/bt66+XxeNvdxa/FjZ18dmOb
lWKueHmIsPWus0nQZw/t73Rcq62MbO/bkNfpARVL+8FW9daat9C9qauBNP526KF/osem1Wf7CKtl
V2pPcxpt6/QeAM8ty/UHV3vrgefYY/Cwc7L8TS2Yc4+uU7fYMKI62xVo9m8GI9U273+YL3D9062D
D9E12I5MZM4n66qvjFGRa5ftoXDo9yQPV1sNxTFoM7PPadC7w+dUQMZTVddfNVOZXdq5S2Kkh7Br
nmqiHSOgxaIJVZAPHkNZpdKPTrenoMiXxd+DtrC8maZN/fN6vZRhq8PlK9htRoteYdc8ic6HK2d6
7SFxvQc10p0gxJdOZmkm99lAKm/oV19jxrokqnTHeiisA10kn3hsjYi5mPt4/4N8411jsEUJCs4P
mOHphpi7/A3JSLk9wDGoZ9Ft9RpFVZgzxJ6e3r/WGw/ikhOw1BVLqPlpGWOIibh44jv2cyi+6zQc
NoWtP7VTXu5hYKfBkjL5QYXxxksnBG17Khp2rN9KbAxE00ikM7eX/i91Z7IcN5Zt2V95P4Aw9I1Z
jQB4y95JkZImMFIi0QMXffP1tcCIzCKdfPRUzmoQYZIiRLijuTj3nL3XNr5HcSh5KqN7mpn1ksYy
Vd+qGrI3I9l+++ffVVGQc9KRokA8Xil1CXJ5bTfllr3aZWWSokLsJngDE5ZTGt5PthH+ed3GAZc2
gIp3jaXs/c3GszK0jV6VW0kOwSopPaPJQmtvBgLctjkI8BPH++Sdw/GooTRebBSLR09gTuRVFJec
2nEx9WR6PfhyBR5aQxb33xyKLDQNKxM5AMcvUWHpcZsXbNEUpyyucYgTUGW15lncKcqJ5euze1Tj
gVp8CIvk+agk7dHFFDOdgW2Td3ddVD4bRnWXNVy/OKxuyFBr/3hzxAKG6UI1FByErwzdt70VZaTh
rjZzAc0eX6tsDYe6q31BH+DEgT5ZmPEI45ZcEjqwcSzX800TR8wAUeWALWAWGiALxo09V3df3/Sv
8QVHq/K7YxzdE46UpImucwxUvQpI+VjsG6MxDmqHkyrIQH3EIYwNYyDxiYDU8Fs51OSrEZu1Af+S
0vzrkEQVMeMefUQGoynKarCnbAs2qd7Puh7dqE44esXUBz8CIRebvEGhwe52wgwXBjvMW6i15RHW
GagG0iaZ4R3IEEZxUShNui7zZskxrQKHDdQYXiWZTHVYxjHBVnF9FY1WtFHqZtplBjqtXovyi16q
+62dOndxCRWOM5yuc3pFcARQC21RKOVuOcxiFRDNhmIwHc5LXYu9IU669den97N7k7c4gRhYKBaX
+PsrCPC8aieTexOt4GM1to92JK50TVpreUmGHlCEr4/32RNOzU2xR/seZfzR8YxoKioNBOgW1sbS
c7oc1HQ3tMWJ4vWjv0CnV4rCn9pkASAdHUYfiRuF1l5sUZLeCBEvEA77V5V+YxJ1wVTa6wz1Z1gX
J7ZM2ufHpUvLGWVzfVyQOSKvcjEY9ETKaf4eLcGjdk3mMmp3OVsxOGePs8DvVm3aV35WoBSSOgIk
zUrtdwZSXyMZpJ0md9JaaXXy9lCHccOJDcYPxlhO8mQoPRv1ET1Qas2h77SKSe/Fmv1QCW7BUAIZ
nA18822ip247i3CV8HkIRBXPCL+V68TOYLCNA3RJQ+HP89nwoqZNVpZkqfeY8U5dis+uuKlxjzn4
Ebggyyl7s0bEcmPkRdoXW7l9nPC9uNMgb1Kl7U/cWZ+tRW+Oc1wYQTTJs9IZiq1tZLJX0G8AyBmt
vr59PyttTMi6zBWYt5nHuCu5AohS6XWxZehke9BdXDbjD2UaIaxtphOms08PRr+SPQupnR/KXrNm
McJVWiDCMXN2ovBSdbFGBoagso1PnL7PFgKTtj9vCyx7H4rfbJo0M0FKscUUfqM2mJMJln8os/oZ
NvcNgLoTZ/IDOYwuBrsHtvxLm1S1juc0cyMyzi91WjJmEVYPVdnbcz3sSM7T/VKToq0uqtYbhaMd
YjmItlOIsjkkce3CDgFQAXmevln4AtBoByGBnV9f6c9uW66zRhuJ/q1zvDBCKmskiE35dqjEs+aE
91CWbqF4njrvnx7Hstkpsv1dfDPvH4+mJ1dBIMrZshMVdHPax2KSyCHv6hMv0s/K1lfiBvh8LGzW
0XOoEfVoBAiwti3C8ahB5zYUN3Vp7BNbucrK6i7PnBONis9u4DeHPC5Yk1nPEOrI+Zbc0k3Ylc+O
nqFwJUez7E/sOV4R6cdlAjtShmSUj+yFj/ZF7WDrYh6tnGVGnX62EcmQsWN6fabYHu3b0JNg53s5
K/IqrhbBsaQs8qwa5Y/TNw86TZWHoLJJQ1WRLWNtwWwQtfVtODslcaNZ5uVBY69Ha7DvbYNV0zVB
orm51Iz+nC6tzVJ9kQcVTXtp+6OQfyZld4knUawICH+OCTRx80kjiCWf1FuB8pKXPRlzX9+1nz3F
zuLUpcXBfXs8gIV/1TREX1L5iXk3t7PitrL+YAjjjJ4pdKhpOHHAzy7xYs/AMWjRbD0+7SJRwqmi
GCL52pEQx3QkMc3sfolfCmC5Nosw9Y+/Iu/1xW3sYMT5sLt0zMnOW1XLtuSr66uonsyLIqJCmwgA
fCDQdt6iQ3r6+piveo2juwvtjcpJ5RFla3t0d4WEBDKZzfItUG7Hi4bOvNUjpfcKCIdnEcnz90LN
bT/RkWy96pTtiJQXIlbaFbngzgZ0BpLZEx/qkyYmqgS6PsuqbX3Y+4ajMYug54lu5gA9mxbqa1Rp
2hoCarMhKkxzuVOQTxnZygnryJuYySC/1hX/6w+ifbKGLb5w5BgLTkg/bu/LSCPMvI1zfMtkZrmv
4uZYy+YbBJaFccblsnZtgiQRnwXJsxlNZEWCTeIuEQ7XgzbI6wnY9vdIp/BW21n+TllcbKKBWwrb
RLpG2WNs0OU+TygyWbL7FdjIaIVgUPdrqWi3kVlZqzHqLN8Oz9Qy1W5TwhCveGxxokw8CA+RTZgE
IeE/CPxKT2zMP/v+TMDwoFvLhP64cUS7LckAjvP9s3S8jfDnbkeAcw+xIkXrr8/1Z4dCfYnWADc6
r42lCnpTTTF0qqp8eS05pRb5orIXS88o0r0TZeHD18d6vW7Hd/3S/SVbji7jB0IToJasG/KYzUFv
gDdsGRjj+CDRbhOIsvcLK1POFEKvr9tRHS6hGYY3oEUcT9cysRGFXO9eP9AfQY0u4l912ZQv7f9Z
/tqvUkx1HEbtK8P0//3urkR8mn/5v2yey8vH/Lk5/p/e/VhYqP98uoXb+u43q1eI1033XE+H5wYN
/78wqsv/+Z/+x/95/k9QYOzMlrHjv1ECHxiy28fhMY7f8Rv+/iv/ohoZoIsWDDYtQ5ZO2ob/5jfQ
x/pLJZGJMeDrGr4AZv8BOKjqXyobKLb1dNh0Xq2UDP8AHBT7L3onBJVhb2bv+IdZPEeBFQu3wWZU
zsci/4x72l7u+jd3NUViNidGqN42jSCtXRAGgplV4XNiucydc6GH9U2EkPGXsBYyUJRKB9WpQNHp
0iS8LCabLmsQjrtA4gdfMhVMKJJYGWOPYvLVTEHCF7iVJdkLnjkPjEvuDPlY0QiEWVfVlVAS51yV
5PEadebgx0k6YQKd0sNCsN86IeDRSJG6Z+LTAShF+qBfSWRrXY3EBzDka9rh0QnF9EhcL1CFMOK0
EXrWY5Gq0xoLXCZXOEcl8dSpUfLYhsN0DbVaYZicTD8AHdaeI8LUYtg1t899HSquKgjsClHQ3ISR
eQP0nY5CmTXqN8yKc3pqDecOeDM3fb0EJks4V1VePOMLLO7tJchphCRS0Ji3cw1E3NA63hzqWJO0
RjIjimYVXwWk7Ny5hnGjnhdUOjHCcpu0xziV+80c4UJmsl3unLnrEYzg6lA7vfytEFf4UFRGc4gm
BGBGnCQXgGSUCBQ770hg1PYmjCgbuoZsY7wZ31poPVtDDOdWOKgEnakbeP+/k8qsTrzWl1TR919a
p4nOlaCAoYFlHPc3BYVkGMhkHhDMHfxQlqtPY1f5TgN2vJYsFrAuwbVGBHW70qMCayCByfO6wdR4
MXaj/CRShdPgGMN4FRb4yoZSM26DiV9Vmqo+s1tUzkJJHa7QZCjnWljRRLKD+1Af1Y0Tx9l9Wgx4
y1KSJ+MC3Usk1dIm7TXTn8q6Xc1yzj2ttXJ/Js/a78LsztHXKdu2C4wt3MmmBRhFeMI4pavRwGQv
CydaG/GPDKz4XtfL4Vcc4fghBWT4JfDK7awpq7d1i2E2iCJ8qX23buNhPPBQppdWL/EwIdzYptpv
EtcTGhNBbTZ+mszGGWC73AOoOXZ+jH/FLS0KG3muVQ9Br03sQzEeRnx6ldsWcXKRR1p1PtmZ+kAa
vHi2YXDSPR7qhjkJBvztOJM0V8DJ2jqjiM8y4qsuXhMF7ELpL4D08+VUTDxIZ6I52U51lDjerGOd
lOIWZ2arcEJVMubimeoPGBPPpoTzLu8HyvmowW4SpuG5vvgFZXqTJzYcR2sW83cQHYgM6Ggwi6HN
qr1/YNQQ8kDYW9IhamV80YvnTYJ/dT+NVL+11fEadJZ7B8DuLyzls9e0uNGg5k/R70SU46Uw1WBf
tXL1YFU6afVRJm/Q6nwfHR0qUmfm3/KKn5L28EvdpMdKnHHtz8sAn4kMsHfVGDTJp7xUD6NcY86y
Jr7q1EnYviDmeixX07qH9LEsqGW6rw0BwtZoJRUgQ1fxMwlHv6wxrN+83rYigTD76lKtK0MBKF0G
L2Vmy99tHMYPTqI0DwURApdxExOJmAvsJkSOFPFTIaebqqyhG3ajQ5mrdZ25IWcqtVYpUNMrmx7+
tHrzfrv+uwj5H3TX1+zn2wYq+lJxv6lNOP0a7x1aiMyZllJoebTfvDKGSmnIkqyDg1oLU2LcQnN4
qivpNpmd6aJWElX26G5Kd8kUYyo16COIi7EuIprUcszrBZICZ0bN0BvaiHwe0x7GNI4Pwhc8gb3v
B5g2voyMuX5XxTTk/vwLgIbnYzHD05g5Ht0/BYTcWolC65CZ7BLGRBkvKxGG68oMstptCtaZoBpY
L1Ah0kpejL1gKMWjHMjGmTKYwQvPHiU+ca2PGp29c3MY032k4gZYV5kd3GVWBSw4KkKs0F9/9tf3
8dHJ1+HLMYhS2YW9QhLfnXxyDOBYD8ah7PBwukPTBC/czYG9hU2c3ePmmy+SsRmvMmtxJ+YLJVgt
CnNnE725LxcP8YAij474UMNMwy3ckn6xcQa9xcdUdcUVM5P43FL5/gNcCtVtm6F56XlNcIli/Ylw
zm4nzzMu+rTCsNnpQ4olubdqTyTGDPygZhnquuBBjRTQMrZk74ncUFcBu5g1mGKm1Vk0/qjNgiyI
oQ92MVAEhB9WQaaKqo7PyqvbEl4iNr5GqMpq1oSz1sr0ScnrbRNpBRiVVIhdpjM3KBZzMzXBeP36
6AWOFP6uyQwF25fyh12RQqMea/WQqc3U+TkTZc9Rq+i3LJp5nUAs/MGd1z/rGWOFiU+/yxIr2Hdx
MV/o8szpwxSiHmhky+6k5umdLJbRjl6ZMTaL5JdWEtEFYXrcpYjtvLpWezjoxMlG49D4aCzGy0Qh
5PbEjUCRePwYMtSiZlBs1uylHDwqG1ir866hlw30X8GuMck8YO7r2pwNY7WZAmyZFk7/2I3mKFxT
iolHky3ezcxQn6CpvNlFUmX5UYZPAiB/M7hTLsep15NAnENOL9YtyTk8rgj0nmgdZ99Y/tsnlQjZ
5y62dMlHW5JbPkkWCAELyrGLvmiNFWYmlD0gLLXMhbFMYnOmBKWMxjSHYh5Koz/NwtqNev5tHEpF
41MyNYawHW8Wn/kN2+1p8JtO7n5XBq8V7q/Ir0tmoTimGsyROOStDGYmZnmuKxyO9gEy59aQ0n7y
RzWGsK5ND4oQRFGXtgYvgABVt0l4IGhccLMm2L088ETWLzRYOZmIfbqnUwUq3MnIHTIJ+NjMFTmv
FypWBMcTXRrd8x6I7xspIaRkFoNmu2WcJw8N/cXZzdLKDLeIbWXIlBqrgduAoPktsWs9SARcUuDU
Y7knzJVXVZObfj33UDW1CB1MO0a5zNdNWfIy9l+yy3ySXwNl4LU9ReoceDacA93PZgWxJbKmHU5t
3jqzkmhPQJziiQRhU6RnEgZ4yh9nuglpHaOmCiv5id4862pb0SSZWNllTypgAoTGkO4nbgR70RGX
Z5I+IVNA26wt2S7oRycZTllSOAHCFsTuh5racgu90oGc2Mzzi2qm9s7uZmmVdTkOPdsMFCae9Tys
kOACCmjMGKZ7HVjuUEvchXFFlemOYU0mnpFKriEC4oK1OXuxGJO2ZUW8lkHZGrgk0RZeNqT5pUWY
2TUIn8HjZeBwZrDy3LyuqH+0s/0P9qz/2eb3/6edLQUUO5H/fWe7BnId/358t7X9++/8s7W15b/4
EYuEkEH+QrJmBfpXQIr1F74dkyhbEhuZ9L9hE2pQC0EPUoHxw2TV0uij/LO1JZuW4Q5KRFvGYLSE
p/wJsfe46+7gPtOZfgHM5peQtd+XKeEwyrMtym6rql3YelnqECanq5FzrncavBDLYAhJtkdc+E7U
2yd2dUfdIqS2ZMkufjBa/uyuj4l1FawBp59H+ESd2q+sKTdXCiQcf7Jo1r25LJ8UZJ8eCjIeXhj2
Ch8Ub5iEe0XJjXajKzX2flUZXI3lZ4UmuPovvhWnkj43OzdUkLRG3lYfM8gSMel6u4ELF29G1kkg
YS3cidHq/u44/a/ibzocb6vM1xOo8Z1eNcUaMvf3hxr7tsOpzgkEHUMI76SSUdaZL2Nv+mEBmchi
ULWwwFOPONXyz9QV/xx88eBwFyu0R94fnCUZlJdo2w0iVNMl2YAkEkWvTsysP144KHGwBmm8mIi1
jtXEDcHnDeKFblM7RJFwbxZsvAxYWf0qEShkTnyp91vuRf2NuJ1ni9KX9v0HXqNR9aoWKW23wSbY
oluqn1EXvthhmbtKlp+ZAej2r+9MHuWja8hcQqVjijNN/ziTx7qbDHCUuk0iG7BnCTzjYjnliQ3J
cjHelMSv3wtZFox6jAJUxMtpfrMfgcsF7qJKu40WY4nVJOk8XCi9VNDeKBNl8/V3+uwsvj3a0a2B
pCmsQiPrNoyVFKhZgAX7nHzWJCXEGqQ1Taf06etDHmumX7/hMltDxo+g4kOY0hSlpj1QoW/Q8uvk
a+jZfSh3wc6EPbftyjCFWXyw+sn2qkxvfputbO/psW27sC43gA77VUeb2K0HS/waR03aTQh1XbhX
FT0n6EwWgAuMevOJhUn55PojTwLbarJNRPy7/Pc3V8ZuQlMtWx6jeOjQROhLxrwLaLVfSZImg+JQ
oErb5eBrnL2Vmo36T3mGJdQptrgEpK55Ia74K5jp4Ylnwfj0o7E+L0+4wT9HHy1xMnJUjazdjG20
UgPEPkxERq+yTZTJVdh8G2MN8MtAf9Qvs7nYo5WvzwkkBWiSj0goegQmaD4SFzmqTI1MBFdQ2LJb
wCo7Czu1vlTNWdqhICr9qm9bf7AMQSZi7dx3RGPet70deI4G3QuVirWm6I3dXqvtFeiafZvWDQjp
rPPawAAolzHq0tNv3WA3l6k+Qa4g5mVda13sD1J7VTpL3kwMIn3SM0A5zP/O5WhaoqGqfpMUqeQF
xvSSTtqhtdsUH3SYbjGZtVf85GL99d368QFhR0JhwFPPKPTDWH2EA9sZw3LRm+hSoqolTFveKfF4
hx1frLqOCKH/4ojkLuKJRnnEevP+NsNi3tvOnLaw2IKd0oByUcJfTgHqQyNFlnzE718f7+O6jVqD
1QY9KKhWrC7vj9eEDiE/WddukikTrtrrwy4sBxCTON38rw/18TZlqs74kz68Q8PrWDwfdkafDIAf
No7dG2elVCm7cuhOKTI/PQoqF8oUjQGvdXQCc8JA8hYgwkYya7kmDcqRtl0V2tdffxll2ZK+X6n5
NohLbapFphvHEjSwQQu8cQkyhtDqExCcrM2R+CazwQKlQ9GnpODGp3NM2rP9QODmBhNIfGpZWvo7
xx+DEgbfCwJbshyOrl+FSXBGuMVWcsysFYrabE3kbbvWh5aNj6bP+k4pyCir5fI5KwfrgKRr2ISG
3F8AotD2RCsHJ27h48Q6lngbmS/2XyYyeKePK45QlyT8F1qzKcKu2Mm1sXLkjnhTyDCXQQPpIrI6
8QNEhgQqSZquOsGuz4xRXcNWKWkBZ8+ZMvaXQFj9eR5+dgRZe1Xcitup6BgXtDGN/TAa9sWUXUpy
e6q4+PwLIJDGA6npPP/LtX+z1gdK7eSTPXBSo+kQ1hZThUEPv0WsYp6orMQPGvaeuWW2vLHqnBQt
MrZj666pTWfXiQB3KiETK6T/zk05W+Wdrc/PwOKKvWZHzpre4OQPKdYDLWmzdR1Xp0gAxxb6vy/B
m29w9BRAvuADl1OzmaQELsnsFPvWGAsfIqDfLu0frTPJoUrkHSlkS2sKrejXD4j26Z2JE0tmpo+5
4/hxJyKLJrXRNQtkqRVul9nGE1LHa0tH8MIG+HeZ9eMDkvHoVwPQquuJayvVyE+1CMd42KxVuSn9
GrWTO8QKnCxL7YQXccDNSGAB0WGh8jyRs8VSad1aWroy5IRocsl5EHYCoKA35HNwnoumpny0evnW
nDhQqL+mkjjNKSb6x9LNNtkNEkO2RDV+0MAatJnTIGFBgNXxUAS0EUmDk2boNSXRdSfqxE+WbZMa
mJ0novqlf/3+Dm2y1Czg7DUbERYv4FAC3to9cWaEa5840vKTjhYYjoRUAIUdWtvjwr4Kwk5YgcGd
VId3qaKFD0mGjxsVErsJY0ppIckmfdHAZBb39S30ydvXBOuPL0njxfRhrtaGtFqDREaBbU0/gta+
Hq3qIOvBS2a1T2x5zRMvqGOlwvLUIIMhmkrBFGzAvX5/Vh04BZgVuWXZhhcHUh0v1YnB2BIN52n9
/Eys8h1M0NEPJ0Fxo9OA7huaQDLVytdf/dObyWCejvoYeePxaznuWpifcJg3g10CdhOW6dISBpcX
lwSlRcnL14f75KVpLnSShaHAmP54xTadJF3401zkqUZjJ+AEz2RTntgjfnp+F6IAdxKn90PMa9Io
eKB19JfskQET9mPk9wXzODOwpd3QwLULe73zpQnK5hAwJ6QbkK3GXjqbMR2dKJs/bsptc/GcsSnX
LfuDdXmYOmOOGvT9Wt/KcIEtcoxrSIr9BPI6VyRPAOPcRBYZf2XaySceq2Ph6uu9tnjtLDLQUKge
32sQg4gTR9yymRQ9ehJWLRk0F8P2qkHUlwN2KPFZlB0/gJQIh55jb1aZ4ZNJljI/rqwIT4I0DRd9
hEbOVdu2U5YEveb313fGJwsNHtFlpi8jRmfM9P6RiCQ7Rp9sVhtYWTUaB3K/dajEK2r5+MQp+eRQ
yFdJ22WUjoDj2O0YMxoUFUHom3YO8hcdYMjNXCzgW8mU/4uvRQ0K24I4Djwux6saeZ9zK2ydLAk1
rm/QsJvrcrKCs6Ru6SL+u9F4/fdK+XbE+MkixpFoi1AiIvo73jfS8Q6RcHKkWAMdFjDEviUxSoVW
3Mw0/XM43mU0nVg+Pj2V7K+hr4AFxNX5/qrB8C5aJzKYnKjIC3MDNl6c5Kpfy+opUz4xgB/fEFQa
MsAhQvgWpc/7g9mpDnBgVrhF9Fqu1uY0tTWBW/pAaCcIkIzGeaP6JjV55lVaP0hrdo7duEJnq+U3
uW3wcMUaPcZdwOzkXoU1yIykSO3OJ0XdjF2C/aLHktn8RYoCqFlDPA0TZptKDKqYr8TUxQQYRxSQ
MSjrQZO16cyQwDsCarTgO+sM/d0wjZQ7s1Nnxc/00VDXiZKP5kpzwOt/dwYlzp/NhGZJ6Ap2MNHZ
GNVa4NdxWkffGpj/GG8KumuwzZRcX0myUPb5TDT6hmlH31ziTujsC50k4uDGbJSsWPN7aVjnSBUA
rHe6kxY+BgY9vAAvbpCcbGhlsu6MKrsl3MQM9kTFYiOr0yJwp7AmtdeJ4vu8waxAprteJjt0LKHw
7K4s0/WUxlMIpnUq6vOkZzsZewDXB5K+msFJ/bE3JnibPXLIM7TFgUzfIYeFK3JjKa5iDBSPFgJP
wgODdvRmWy/rW2HEkkXuWANPjYjk/raIddQjk1Q51kFm3BquOmKyuh1F7Liu7NGJ1zp5qMLVRTij
TGhQchQ1r6hVFiztP2hqDkaVxrC/JVGVeWOWl5rX6FGvuIkQBgj27oY+7xr0qHgIhJp9zyRbPrSF
ObgBGW5baUrAL1TOVZdN66Jq1mNkFQdwwW6vR+EqnYt4o+rp4KdOmq/Drt9r/TR4qmgekxTsqdGp
ZGCBiFjnmvYbQ9Kw6oup4TPU1sZsBnnlgETfMPYqXSrm2WVIFJ41uhifLMCcoN7h+xZW/zhXprEl
4ZmQs3FyMWreY9demZJZXRtOXq8UuYivCXWcvU6OlTM7z6ILbeB6sFuAbhgH9yMpsBtDUm7imKy1
aBoDDLV6Sh5C2lFUNCQL8JbwG6g3N2k27qpWh/cLGoB/pVcp3aVx0Ot9Oo6qP8sgdMYWMBWhxsyu
rTQ/GxByxlzZ68DWD7kUjStlIGNhnuvZAwja+YE6qZuZ0vUQhJn4CZxAPi8ii0laW5n+KLf1iwlO
0yOGV/ggUbONVZbGrobD6lpFMOInitVdM1n2iibFXlXGdWwIhXi26XuOEuR7EQdby9Bv4276bhC8
vBpkh0ZdR2o5srmaJzC3d31nFeteqgJ/NgiLdexg3wRa7Jthaa/kRCfKmjgGV0+c2Y/YNxziWuqv
wd7Yh6YbeS9qzXkLdNPNFivTJBXPDVqL7WJl2cZNnm+L3O5f9Abk4BQPTCb9tI+h5WO3roqZoR2V
Zh0GqzJ22ru0tAnGVrl5HnLkFaNvVewjeJmySCRhN/wQnPtLsDAx7ZEAE1aq7OQunFZSCQfWVGb7
jF+Uq5EHgmgK1Ziac3sawqH5gQ7Aaiqm7AGaAn9u1PqHpGgkbwMFdyWVz7yxJLX8NVpzKrZaCqbb
z+3a6t2pVCz7XJLMNnFTy65D8o17Q9rTnpUbmrRVvK1rzpTbpgVhIeCd7xAnjNcq5Ki7AJNUvBsS
4v4MJ64uFTRD6zLuB4bYhDjvITPKT6YcUE/S3xUra5azMzQ49a+2sUNzlU1h6SWDEWvn44iMD3N+
8OLQ3O88qoCczTeBpf482eM35kz5C0kXzK6nvFF+FqB7fbZoxpVTqOJHvOgfG6bhm5aK5c6e9ORH
3/BzJikjrKZVq/1csp+OR4ggqk7gL104xiBJExEl3nfcCZHmVN8jkHy/KqGn63SUqu9WpcbbhLzU
bKeNbbqOJ7l5MMpqYn9YDjBrAyNv/W5GQEIagmR4KeNlPzRNsFEUXLuOMbxv0UImS7516nXKvgkT
sigXylsc9vdVMCCKso1YsV3wUiigSmIPHC9nNLgDn4zefGAd2YO4jW5JnwVqYdWdum44ndJ9AXug
8yyROtFZqM58VDPt73uQAMNFiNLrKrYrG2ylmC/K1rbPwa3yUzURb3Q5Nm/7VkV2QiVS7U3M91fJ
0IiftO7UFY0zA+Idj+oKmta8noEdYw9FeLCxLCu8wrNBUI0wIuOKh6jioeLq0oSv9ik5tzCyI/FU
92F9o8+1ctfEnO9XceoMD3tjR5xUCaXSmcSteSOMWjwZyw7TK8yZxOy0SuINZzbeGiSisOx1wM1r
vdq/yl3nvhFPLfEf33tI3KvZIqumVKBJunMXcVorQLX7cKGWdk7b/HaGxrjS50rCH1M64dVIpi5I
X5OIxt+oZHWSd4Q6aHrmagPmsXOQU6rwB2cx35BtDVy4iAgJtZHlNHDmZeVOKJNxFRtl8E2YUXhp
Gh3kw9BMfaIg5ggqMK5+FxBN89voNHUVtna1n3Ac+6HU9Wd1zpeH8TJ+W5IefsLxjqH+8LeFDLq/
Q8YxE+BrUIEX+FdwtVbZrk4DRFFEb8Mle00tiHKEtW4AGQ6xyZC1fjKLsnNnnnPaWEUD8ommtW31
zW9gk4YXBFNGZHu73OUdAGNmLqpxG+dRf6+XbWd5Q8mHzAw5PdhtLR61JDJvJWdGbwcUMbqazJw0
oYaI4+94zsdrRBXdvSzG9BAvl1utA/vcSJTgUOk9B0rR8NGxk1WXIiO60hvOmp1E0zVBGxMKMDQv
0qijwaJpjxYuT/RdJUcFpLGBn1jO6YGSffyGvbD5Tci6Lu3nmpb4SoLU/2IJ2nweJuOgdOm3NOgz
TQmOsilBmmYln3PJg50bHHSSxmcXtheM/bzvTUDXRL5cz1JVs/SaOncaa1Z0laVJqXg50p5r0FU0
caFacq3lxo7IlUEGU3hO076UNiHvzC7yxKvyoXqRykS510Mx+Gg3lWezT7rO49Grblgt5pdSTUTt
mWpBtkCdGN2ziuLD4JpZ3PtCcFpM3uTNRh5SBcUqJS8BJ5l0IBKD1cwy++dR2NVNG4Dl7SpVXLb9
JH6MSVChqrbDq8AESI+A0/bjxtZ2rGNOvZpsnu+CLNKHKo4L+aaW7IY1HuK1sSunkpNna9YFe+Jg
jeKuZhEDFUHftMUAUwWa/XOG1HsZ5CLc9NnCaDLBblS8Ns+1Wk/hNVthfE2ohFjD4Wq+1aIP3HqO
Xtqw5I+QwQs/6IX2ZDihsdZFNntCn0pf1cbCMxAIbxTOl8tEU/fTtuY5xH8yHdCmjdcUIcNrQO29
moW6l0nlLRHUFz3BrMwi5Zi9TA17vXOSy4r+D7kh/T7JST4CsWJeyUOuXEZWzrqhzYzX5Vi6APsk
rorJCG7NQEXhPcaEK2D4mV2lYNhIOo6Me7nd99OU+THP5oUcDvV5EVrFPoyKyaXUpwQEiOTSQn2E
+A+K00IvnJa99rsnIrWKZWXD24l/aU21KkxFeGOrn43E7D1QbyN7I8fhyRmWOVPZriM6y7sqKC2m
ZREFaZ+U04M9DuEBBdqwJjFra5ZZ5TuDFIeofsqtPcyP9P/yH2luzRbvHE6SKukhCz07HM+aJj0C
UJg2u1SSNbcPJPkqzTHcNl3H4EvphE+FOoDBT+WNliTNbUcaGEudEx66hoN0RmBddzIoZRrTk8um
VH8ku8S8N5sW2kBs3Y+Emm9ol0bUgZRybh6TLVHGQ3QR2zRuSkXdEWeiPEVyMKx7W5I3rarMvh13
RHL1PIwEMhHqmtIqDKfJPKO4IARENzaQq8s1jxMLcJmwOw3NCjUluasvfdqpD6PQlUsnd2ZUC7l+
J6Ix8UZq2DXpPtizAlTL+JqsGxDWzdrom7FaW9SFbt3W4QrptHieGTWpnkDQdVkl3AZxkYUx4S6F
YFkTU4Q8MWnw6ia1xwABkV2rep1lUtDrYfJIKHG6D7Fmt2mVESGkS+fllIw3M97pNpbyNY/iGhFW
suRYGxRkVneZ6wZE+LSkzND7NekUZA8JuEoHG3WXn+aafdZMQB0COVpFBljLVKuNq1wYZYk/z1EY
WmTzbprK/sI0IBJSo0kpD5xZ7EU4JldZokWlWyUzLsW6LtiWAojlMWKG1l84QZt8z7HNbAyFBjyt
tZI31rxE43QxES9OsGjbaWazq7P6OHXJT8OCNcTyAbDqviaKZhv0rdfbTXpBXHxJuMHwf9k7k+bG
jTQN/5e+w4EtsRz6AoCkSO1rSbogpKoS9sSWWH/9PFDbPa5ytx2+98UTE10iSDCJzO9dXZ76dQk5
Oil08L2iaT5f6A7Kz4xZ8599OFPmnLeulptzXaxhS/UyKdi4G4NxVMbzvNioZU33HSXn9xgt4isn
1vKVLPiah1avPbqlILhhHJKdcofqdnE4sZRLZ0B6+2oNkzlOG45D89loVmN20qx6sqPR1Xv3zC0Q
+/LQcOprbUI3H8jFra+Bb1ACYlGha5vsUB5CtSHy16rK5a3ZetWtk4EjB9nCAzRPJ/UNe4r+Lvs8
/UaH19qEpsYLtqgAToKozXucct703HHi4XvLGHLwlSN2HjXHOpYNpU8rXoAXdkuws7U0zAHQn/+p
jjPzgfMxk2lBTdMpKeb+W1XU6ls/9IAISGqrj8KWoAr9quJXvc+N9yKlqZheELq5+naOX82Cjmqi
yDMMapSk9N800WhVYK6j7+7WQsj7ssWTgGYSPejeTSg82dv+BKIxzCnLIzUHDji1LOv71BkKwRmz
jl8xW/E3fjOXXYQfohDky+osI4yhqojGnne5ywVyqUii0nIZYmYumme27M+zVSjmRl2OBknwKEgT
rBtUfwar5s01cmLgxyi1/UU70F/HEUDBkMYBw5R/kadbtYjTVRxay5ju90Bb2eoouRvi17Eb05SW
qMyfgzgR1Yc5DFx1aC0MRxMZW6//upli1JKBqBTLyEKiV1GmucY61wHzRH0gBDwJLVL4C5zPGyhA
h7i8F+jHMCJkOXAPyoKMAbNA9doYoEDXZitmY68EZpGlU/W9mFBU8BXCt4YTvQ00gmMQyo8EGxQU
NKJiGA8Vztr00h/V+DE6YKPBYIomvaQaI30oltE8yEHKLzSHu7eF67dxSBO1/jClTb9gsrSN+Nqm
HxR93ajzHjmV864zGfPl0SkkafaZyH8M+U42GWvjpUsELsNdHDXFv1+l2X/LmF4yAmQwgC392H/P
8j4vD/7QtRAYPjaYg15k9LiXpBBw3uXrXM8k+N9pynpND1iHnOioWSNqTXc6QBSSmkuCZdtMdPzU
yXLibzX2r7Aatu4RSeRPFZrrvJbXdBHoYbsdIUtXUqBYog18RARs7tqy1k9w0oSCV4N1WyXefIGW
KXta13R6nEwqxz7xzv9pUB+W5vs///H2DacqJzgOQ1/VD3pSfOQgo/+Ghv/grryoBzwtbxL8+F92
zeO3f/4DW+z2V7+pUL1ftvABKhuJkkIC8juDpW//gvrIQxQCawFRs3ErvxosLWqwSffQye7jcAhR
BwT9mwqVF8Rwi6MYKQlZn77xd1Som5z191wgoVoQcZsM1SWU0P1DKDpw6jTUmdEdhYwBjvJcM+70
lGYtb8yafd3mHpq/xtXfe82NH7DbUYVXyfikdRkwT4ebwC2xmNS6Iw/Fp0sbfqcKPK/QHrym6iOX
Q1i2q3Xlh0aaz9eGxI+Vb34lHp7lk222avfZHZekVXzJYJ7OkTTdMdqaJUIj0bsJn8jW4d1Wzv0g
h7/ya/3Ey3EHNgsrHj+CW6DmfibKctxyYz3i15g7Y75xYtrckgV7FfzL9rl4379bIv+BPfgJyP+8
Hhl9lg1TgUjnZ57XpNpnToqiOU4aLp05KSlNweqHf+6vsiZ/4im2K0GGAS3BAAIo/EEOi7OQvG+n
PPKIpUMv51DhL0I7eGjy70eztA9Lmsd3f/vjEf34KapDY4xU4EfqgAdUP1WyL4+Dk5KJpXEA2qJw
XMFuKUCn//7VCGWEbcOk7CBV/fFqie9Nmaxy5mF9EsWl7MBRZqczJuBl/+HPr/WzAmO7n+TCchGs
of6WaPDjxUhGL9Oq0LNjm86lFVop5+MI1z0xIKRLAACn8/XQDcbFhPHlbIXSbnZZT1vNn7+PPy6g
zWMI8UQCK//9megqjR699mDlx5ak6zSa+4W6IpCoB99p2O7//GJ/XENCJ+gP6RXSKJLcfhIjdaiP
LNU5+bEx1vW2xlkaKY1fcJM2RXpcPuvmXEmJ2V9c9z99SFJ2AMIch0QKfXtu/U6vUyQ5px6HjVPS
JNMEI9/mZA0EsMhsyP/etTZ/uU6buoG/macgft8fr2Vn2mSMqZ8dM6NNonZe3CJo9A6d5DJZj39+
P3963n5ei/C9zctOiyQk5I/Xyivl4ORlDdH2OhlRHbvVqcys8a+iN36iwv91HUIFIXo/l6v543Vo
E0C5VM8ZXhw0etE85Xwoe5Em6AhO5DTLUAXPnMXIbeiaPN7pVZJe/vln/WntbO/BQC+2yWeQ1/5B
8TAuRpG1QvEekFREjTG2tAKsWnIZW0t1qhOPM65jLX/hv/28hb+Tt2yXJWKfD07TB3voz1FcY+KM
9Rq72TGlRORLlzvViZPdctXkMj10ViOpj9IoYPwM5XNDDIPLeJwcOX8znLIlSWD0q1MRy/gs0bWK
eu6Y/1AQcPvnd+c/vU+hs7dDsuI3QSf141dUCCueVlfTznCBOu/LMthdOLalz1dUOgRES7BLN1hy
zXVhJ6biUh/p0wwsiYx0KGr73Fd+TIeAZ135mtO7e2dM65wON98dD3/+Xv+4ardAHQrrSYjAV/vz
WwW6UHVPz9ux8mnYDAuOnEUo+17t/vw6P/3q+epoC9g8KSig+O/Pe2OmwRfEWp+hIsV87GfbHCGL
WpyXvS3u//xaPz/OPy/mUoXwaVFE2PjT/V880iJtAmmPWJThE7x4jHTawokZd4t9bG5u33lazo1h
dql6l8mBulD1FzeWvoDtl/jjckXVSgQHLDxfNK6cH5dB2TWayS8Dom2YuuXoliYPU+XPVnNEp7Xe
apajv4vNt42O6XNWScHNM1hsL3AqXZz36E5O/jAsN9TM4VzuaQPrkNqrIQvNolovy3Sr9UR5dbeW
VvwxUsT95C1UjK5lB9blt51z77YgMSQVifOx03ng9tVk3omhcO6dlHptRS7ERSoxPkd6k22h71SD
LkkMplkipbquOkL8ynjR31cm0cue2oA18GcZf4CuiOYkiT9cAzk2MRUkht3vcxeQPLDcLTdToxUU
ZXpr2m+pHxtfcX9bj5NlUTE6x5/oFjbHj3JU9hRVarbSXQ/SfZlY/LJtwaPF6MbsndbxhPLaRHwk
hO6boaRyXsPVoXsJ+Zh+Mux17AmHydY5DEkXoMBzB3Mn89Z98doJNhKPJeuNX38CM1X7XL5pOu3W
M3uenXo/uC8rbaDRTL7Upbv9bS8omEoWYnJ3bTbhUHW3pl4CeJZL9pnyqW2X6frz9lLjqnamTPXb
xqKg7YSEtEyPWBId62RCOV0WiV9ROUNYBgze59NqMJbzTq1bdwUw0KusC1Zkrc/IVEuCr+nxaLh3
i/AybL26nj7Yc2Z/GejRJncYtciNVdDbTfIUrzOlGZOzapKob116cWFxJTUt3ZIcfEylkLP4Vu7z
xLIePTl2pNsTPHeqEP2/l/Re742utt9y0WplwI8GYCYG4r0VkzarEDPAfEPK6XydLfaYUvxtZK8l
PQTHeTXADxfdhvDf1mE11Vjqh3yiQC8FsYvW2eAAY1T1updjyVpyK7VeJhPcQBAzei24uymYroSm
6+Facc4Z0i0qIecD9AHhG3hPexbYTsdQ9pbS/HVWzx6rV2ze6i5OZ6p9UiYGR9Tag5MW3LDP9ttE
K6mi84i/WjWkFXScXkNctnuVu8ZZMq31jnp5Aa9Zd3hV0+yoe508hwW2w6wqobbNXr80LEqjh1Z3
aBsT8UOiXHQpQ/HWOrK4XLgalJBwr6vVPRTUgYctjPtBz3LrxQOPDtDnHvR6UQEmBCvStXmlZx1T
kAFJt/fnGjdgJ8si5K6aT342XmeJXE654e+perT2xIbVJ3KvER5o9GcW1eQHbcXHKguEeGlRYObD
pBaYvQ2tJewXyGvrMqmy625WG24IN44lBxaAmKe9aLNHJ6bth2Jk85xgsFAHyQobJacDzkQ9LFa0
oOmqO5HfIKrI/PSuT5d3vzHfmoGy+VyrUFU6ttxwM/Oo6d4zCBEE+2g1ZbjMHrva0JivlWWfVqx/
wWhmV6lDLWFhOw/jGJ/X0k2eFe71XQo0d4KV5QFsb2ekylyunMyyLtXaw8zgBT9pI5wvCsILejkX
D7lKlbu9D4LSmkn/vdUh4Ck3z4cAwCeGs0+s/GTUNjXWsZa4F4MoeUN1aWPzwbu3PorVtvbzVJLQ
rkbTPydDpL3moGSn0URYRFS4+MvJGEgeB1Of7pca5XVQ9w3MfzOuyyWRq9Zu65La24WiwaTKuuNc
OvMxJRCbi3KKphlUv/PENN2507LsrHUYdtv+I6i2b0ZsKE1b3fTKXUOXX1p5tDUS9lEy1HHYLZxF
kM6zF0qnDxEQZjyK5BQkNhXCgZv47lmTM/oMrD/KJha5Bym1DwO8XhN2JNBd97p6cksMkcaUjVc2
NSt5mJTUKUeKIIJ8A/yrcw2eZy/zQtzoKEf3jjskX1SeTOfWMKMxj6dTPg066Sve5L9a5DjEgQAn
QzLLc/Io/S49WS3n9sDECXS20k7aBPRlqjxyS+0WwNndVUv3LGtPQEqo8WWwpfehCOUF7pYGkT6V
cL/QOu2vBx3pEpklE0BlPXAek3N71qyrf4VkwLntyn4J6Utu0La07hkTtE9ajAFO1hhD970hyHTX
TPlCjIp16VLlDnLfTSXJK8YF4jrJEUa6iJBL/7aMW4iJ2Iothv88tYEpoNO1TAN9UKV/4kv172cx
IH1LYwq7pTbaX+dV729dpYEatLKPvLo1I89hCTi5bAKqbsVhcrVy73hq3NGGaj8WS1/fYI63gio2
8mOct+aWhJFFFn2n7Rgbh1EIFrYvLx3ggzCufPMmQR96JlCwXPhJ0gcd5dP3sWgNOIupPpQA6fsS
OvFtUHwkHjRtOPZTZoXk3ndZQFWwd0hHaZbQCgb5esShPkl9tq4G3auv9TXm2O9btRM0BAfI3VLg
J0VVOJaHspDuC3oBQJy6Tc5nTXh1FMd2eVw0f/muGMcvlDUNt9DdsxeQgDH2oVZI9nSgcUQG9Siu
mNibA6SaywBg1KfSWIgTGBVN6HlV3jSOUNdeP89nVguxGma+d1bNa3ecPKmR8RWjxAGev8wH6R3s
ZKzeC9m6zq5o/PaLnQhkiU5efPiiysB+3aY+EpgMlpSX3ZOLxqLipXcdZpoy9AW0b9jH6/imN3aO
Ek3rKWdrCPxjc9UVTKEEn8/X4Rx5QhbqdU5q0pDtisr8Oml+E2VYQCgJ961+JykuvXT9oX53SfIn
vAPTh+ezB7aUJx/QBMQRTKC6MfSxf8+poD/lZAdUJQ+BrsDpjbSvLcSj0gea37/i3/LsAMh+Tj9S
VNKhyvoSiN5WkjFJaR+tk9LzLRrzKpvE8KhRbP5ud5n3kgx+J0nd97USqdfqCba9pSpdophkRTSw
Yy8nGld9NIXOSNSSkV3pRdVGmkf0aZC34NAZvHjIKSq5WszFJQq6BdUw2/go6nK2eFdqPrNlrl/a
U1ZGJQVvKBDNZanCchjQMvNwSslfyNv5zIgndTK6qhkiRckIj7NlTe49KzepAhfmcBT+zDZigA6x
Lkufp0+/ag8ZrhEq0Gu+NzaFg6VvPRRrRvs4sxETRlpGUqu4C52XvVIkzVIGUdIvU7cxJfaRbj6j
jiF+WnDuv2lmo32YzjBdxN6SPAi55qFR87KzPfuPhqTS3RxE9xo3dsZxUvfDts8eORiTuh07Op7j
9s6xnpKEBuFl5fGKUZFFVT3pAg+l7mmYWMnOgHhbQ9319vYKzdtJRXZToVdIOlPgTmQ5cN9IvDxm
bNgezN+w4u+owVKEeMzJlD+pmq0yOYPxMfeDM33HSuofmOXtsO1Mf18Q6hkWlXMy+0qEBgVqdPAO
tDL7GAU8U4vcmOWs57Nxvgh449V4WxteOK0H70DPRBEgvCkPRObM961jpiEEVXKZy/FDayCw27WS
gTOO5ikD2MVOms6nrCP33teBB8x5cyk33XCAUtbfC2X4ATM+uw4HoZM91PauR9KBClb1F7qa84vC
mA+Fk3Ca58AVknTvRIrYswlHDXF4s3MmOrJe9Gr0GE2Is8KFwAZRxzez0euBKnN63lX/XXVavWu2
MGvDyWr08P5rt0ABdxSonKsG7GClFxT51O0AGZo59r4mFYxzCl3FVX+qtPZlqtbrgUAdVTuPhJpd
8sgFMCozde5060feJk84Ju9ceKqG03Qo8/LN17PpsBaAlK7y35Er9OHaJUPka4Z4rMus2+m1+T77
BgcrggIjdFXH0ulURL8frdUNomKXGvHE+VqNPm7LClQ7EBoTQTINw5fVWr/OY3Z0cvRkLbEwU7j4
S/JFpzuOXonOK042Co9goVI9qzPrYKy7saVyfZz7s0GlF6J91L1xeGg9FPppn+GKStIzF0UwcUjj
8KyZeHLnaVRnIzPMxTB02lk359vPfNFPwsrcZ8JZ5CGrWjjDPiVWKWsd4NEp38YJ1yf2qp4MjtDZ
lhQGIbdeKOQD3T6t5jsipvxvpGEs2klrSgCdoPB7Tz+YI3Kuc+VVW2dSm47zTUnaFq9ntkX+tgA6
k9aDVkkdEzJe/b07FU0XgGralMjreWnsjT6BZS84D525FjXXV2pQbhb1KH5aCsIBTdHyMnIWPrlP
SH5fvATZYh87/AC5KhQDwaMMIjipIGJNr2YsSlj2FEjzeAFn2jiNpR7il8/SzVhrmTG2Aq48W8nT
Yo978tp4udRswZScufR5Lq2jX+WayMad2oJcaN/msUTpuxVKY5tOMAmP3/OV0L7cWYwL3SjWPaI4
srUKMnSSSgPkTgjHujN6oVDqdUwiyTrq73U9OeJSpeM28vqqXsJUNP0XKm85OpR4IQ6NQUwUZ3te
WnOktktrBvRILAkBkQaWc5ze6tUp0ftn3eYfsdPmRiADLoxRHmVD6P/Kln80C/oUs96KT1YqAAV6
hnxvcMEINqbm83pjY2u7pXa6Y+yQHMecMB5I7qieP/+J71Xmne4w9n+G+LlCrGcmaVZvfaWYwQg0
AiXwrOl6Wjn2aAybcD2rdO79gpuJR10Eeqra/SdQ3JQzNMpM6vWAYTwqq6zBVZ+h4td83mKVkvFD
xJk8OJXov9SZ4gPAH1ckEM7rbQ/wcoMs23iGHOVblwWpizG9IsdOSLRM8yaZ1FJSkYqB0MUGjwIi
Jj4XJG780AjGvnZMG1KDlhwDypbyHQxDiaIVAexUoMEGFQG85GEwoHCI9c6PqOcUCJBiGG/WP/Fa
F36dNHRYaRlUbw6i6K3nfof5gUwKn0gy9g6FYyFZ670qyEC4KMntuxLGhBs6X2HIVgF4FdP+9rnu
NGK79rSKaRz/t4jLjijkVPXobcd5CyFCNxh/aBJ0jRRSe73Fxc09KQdYNoP/l+9qvqpd4qAcQMrQ
NtCcmtKQh3qD4vqBTDB3iafrz5ztus7WvWOzApSt89r+uL1gmTv3iUl88meoTEOiU6Tchlxy6epo
vvmTQiImceXoRU2tuFuGM7NgiSpYLkdeaLesnS+idtKIZTaEnaMyK/Bl9Kz7VON4TRwTgVifwJOh
mfHHipvlfMwxElgrL5rPWv0GlCitiO18fFTmbFz4xhSfRtSGb3FK1OYSp/x0tJSfsG0NcJOTik9x
Y9Rvhduro9/OGhkD/VjqNMyWsXHHcMAnlDjVB3QNScEJeCuL9WVmXjC3dF8IfeUfVHpZnIaa2zT2
hCNiX8FEsv1gzb5Iv1Vr1by1Xsal56EfTyWi9COZ8SxIfB/927q5yJD53qqWv/PxkZzz8H0fRD8S
qZgxeqjmK4JSPyQTxjv0YxefdNqeDkrF/NhnfoHxsPggFtI/qG5Uu6R2lksLCPyyqciK6yaxCLq4
VuO8TEzjWlp4SARZ1vhlmHxEJHkcHvBAAX5Ai3qR2FbB1ADNiWYzBGHTwzrgKWbCifLBk4MW/D3B
X/YGFanVJJk1PhaATsRRzXS6H0jpePFt7lTiJNrDykDw4cYNH9hX2xrsdIzE5ELEpywxkUZ4ZNCe
ae6W6em5jH2ek47fPYc5OWTAmJ/7OptfSTvYQsI4kHdAqdSMpBwr2BlJkbww+lFeIQcaHjJ98r41
I87PrJ79E9bIciHqi53JzqggWYS7JIEvWQEj2o6X3NniBPvO6uLIJU9ijMom+y078n9Ch78QOhAx
shnm/7vQ4ea7lBi1xjeZ/aB1+PUPf9U6uPYv5L94GMO3HgmQbOP/E7f0XxDEQefxEyQ4i4iff2sd
bMKkHYQOOlJPoptYvf/WOlj+Ly7co0OaE1mqn+7S37K0fyXaieH+r5FNUE4/Qe0eZj0CAGju2CIq
/1DSUlZWz29cX84E4qQlGgyUD5EoJ+vKjOfa3/lmTt5fBXhT7SeFVBL0rOMZtJ0u9mvbTXlIFisy
MSJoMW6mMFFa0NM4HHU+tJGKOfQ6y3m1GHpkZ8OM1hBEndO71oOQGYtNd2/Jb0Gzek5c7ro0YClp
jBegy9OVlFizfur6pTuxY6VXMN465Tvr+hibmkXQI3qoXefrTc7xoGrvE4BXynNaHzGfMesu25Tl
gGwYNd642rE4g+kNzjFcwDimUnlGAkv2XTNIH5kgVi5n/uZZLKBknHZ9+yKtyjgPDLfXAWKJICsD
Sg/NXa1N4sb3kvJ8tPz8OqtTdYkaWzsYcb6i1gMUCOg9nKkNiQtw/SQfQ8FNCed5GgKt4yhXVhWC
M59EPYhcAcbccZsNzUUhSOi1fpJOMuwkcvEz02yTHQHePn1etnECCapuFAzIXjlrdauvZX2TU951
nWKJMhGKF/JEXkgT5h5QcDGl7p78FQb6zqsupYt6ZLe4zpSSetQwDEqhf6HySl0wxTwTkqvuKf0E
XfA6ALrIJFehCarBK7C8DdbTXBZYCgfLO6DVzudw5PF4addFFi2WjvZt20cEoti7zapIoSBuihM2
Ev2j5wi3syuDcfGGjFIZ9RNmUTvRb+xhyOqQvce6MrR+eDGWJnlEqjdfj30uQp8YNg11eCgqEgjd
VFUHygrKk1928YUPf3krdGVfFrb5JZtsJypqvWCSHDYjXRLfY39ucXIIqmn0ChDDUGFR5PldDEh9
DUjrRvG8hcGg4Styy9tV9jSF6aCD7Kx1tZ0Q6vgs92PBUFqBrEzTV4PA0n1tUxsXkMlt3LHICVic
5/bYr0aFFNO3dvBroLi4siNHitua1RYarn9O/H8aVB5GNC3tn9cqQ744u9o+JUEKpMLjXfapCJMB
r7MxGNmpHFPt2cb5ciSBtb0TZdNcLoB1J9frW2Iu0mWHQmcMaf9Lr6yxZd2wbKdgdnDBITVGACnT
LMqJEyB1zSGnHDpzvlsmhaUgyew6OTh2tSTGoxeXc4a9x5iAz4Wx2s4Q5VOapN7d5LAxNiD/vjfc
m2YhpnvROyQZBKLFbvqErj/Jd7rIM2ZK3b1VHh7+L7O9QqcPlIFbe+nXbNiYXBeuP2ZXvreYX3xr
k2aUOUxVSNo2ibK2UWuCSGdL5seJkIyGdM0VaAopONDuoatpgrsf6Vme7lWRDaA7SaLl1lVh6WP+
UiDtX2WEGU4SVJCK3gwZkzHYjb0582QbsiR5qYwsKcOcswnfj1ZXLM+pXvTdvKwG4zrjDB/fo644
icpcgpi2laWK5GxRnv3CMWlSX93CNwrnhXvkD2PAcbQ+ZUpaAig6LpTF/3Hi4pjrtdBkkOqDih9k
MTiM5S3RdWioOtyaSJ7mfxHF/9up/2KnNkx9k8L8952aiM8u+XGT/vVvfhMk6r+wb5Bw6ZLJS16D
Bd/8Wyym+MVB2GQSC8DusIXf/3uT3lLrfhUgWvovZDDZ7OKkphFSZP4d/SG6xZ/2ZNQP7P40SeBq
tzlPbJKA3wl9fLOWXlx75ZnlJS9Tkc5wfkijyS15pmbkvhu1M4nl4NmrjGdcFsZ+cJd9j1tVbbZV
jEbm0Zqq5dhvplbJ4HXk5FseukVvInczv0KKdx9LTDBjvVlj680kq212WVJu9Dvt00K7mWmtEsSx
8bJsH2ty3g0EcOeb+XZas2g7U5/LCfQGG+PmYmvbXa+ZZrRsBl4dc3w7VtdLT21Ts5l8c9y+3Wb7
FdCIUe1Obmgs0/BgZuA2yWYUhpCFtcI7PG0m4l4lX3g2kYW9GYzdzWqsNtNxvtmP9c2IbDg9/s/N
nIy7aGfjVh5wLQ+bfRncAt81juaaBxB82zhF3WZ3zjbjc7FZoK3NDN2ULa6FzSDdbVbpaTNNTzbG
zRIftdoM1fZmrc42kzU+izcTU8vmHD4hXq/2VYZ3Ot/M2QzsyY5vNWC3lXcVDm6Fkxvj53W8WbsH
DTS4sbAJz25t3EEQls8ASs0XZEj7yp/Id1bVXYHa7CIrvW4IckJ2oEqH8rJrrGTamd6I8Fm2xfOA
ie2W7CD7aPWaComU32jTZOzuW0uj0xBV67ldLCtxGpXoKFR3WoTQTXbV1eX0HPsouDmh+U9zZRWw
dfWAl7TGiJtC8e/6qcB2RYTRrTuBBsjSwttQmqM4U5bXvLhZjmg+d8GJIN3EuSiBLXQi369s+WlC
MEo8+4yD3QX+VWblzDK4eegvAD0HLI292chT18ccqdZal6dWWzHOtJ502yADStcCgz33SsdsfL4F
H+/Nyc1fXRPLQzTHidwRYxE/5SauAvSa1W6usvreKGrjymIgP7c3UToOnPy1abYQbd9wt8YDaNp9
ldOmofA+3yyC/WfgkS5BKO1516NmPqwTMeWWmgj8Aepa0Nl69lurW8SL47x97wbXOmqWNWwIveKu
djX/ZoP4uIFaiFc+Q9lBatID9lVyBxUv6ZrDJgyRyXJjJixNMcRUKTEX8+HbJVnuKDnhPVaoF+6I
tMX0UgunoNGE76HxSl7QINO03ZVdBgs1VsRkq6p5Sfn9HTKHrA9SGRk64xk15XYsolQLNP9qafEu
Zu06HozBar6LGRImHurm+vOd5QSGevuRkwUB2MTV3yZrimtRdMIJQaq9W3ve3Lqaqj7KzTsihRwe
+tyeQqZyyI1s++Cf3jnOVerRnSv+ISdk8yhGHiIRyaEL9FlPguFk56+fKy1H7baCU/sjaOEC2pjN
k7/zbL++nijggEFPcmzXeD6foMnML5PcohVUZbu3nUjsI9jlfGdgM4m6DqOUmQyuTccSX+oAVXrS
qi2myYwnaL+pUt+Um2ZXUq+dazToy3nLJHEX6zmnmFardikrsgjADeJXIvXbYBJVCkgSz7zQ6HFF
l6byfZmk2n29EsS4Ohhx2gSDWF0qf/f5bVVTVd9nydJ7YY8kTkGJjtTm5dy5xbXFhdFu8gIK0NIR
DSovP0ygJKTKs+phxgJiKV68zl5Cs62zsM/Xq16mV2O73HAefRhb7EOjqF9lhsm24tjge5emGrAa
Jjcpp/ugVOlZlXcfYvLPYSoxdDN9IQ+/m3sLQ1N6YC54SqgOiYQ+excOmQP42cWu6DUQh6UOPVPW
d4p9DCWERdSrkRnOHYaMx97IjStn5BkO3ZJEjtswkrgEMmbVcpXNfjTNedTH9cmSbnxjKA3p+mzm
e69OCJCgxT09OHWRBx642m5pCnyeRN2cjWPZhMor2hR01Pgm6Q9G3PUd6LU+b9OsOYdkhEM0K+No
meJrZ6gz6YlbhMclhR6DhVUmiV9gGp57zfu6DKTfgrRW+3KEeq4WSTZpZS0RXj6cbeaG6jaOU98P
AJnhmObrt2oUOEiIBNmikPaNmu8lNMXJdwu8iSoNQXT5gjPH2M/tEAf5tBTETBuPzoKPCB/NsZiX
Cr2LaZ1NPIQj3Rua3UxNQaD7w4lUkGav1fVLqw+EmMhav1gK3aVCRG2BCo4eCYAs3ajaUKtaTsTL
h7U01BN47vfMxJZrT63+6uIjjoyieFBkLL4ti2bt+K3T12y1XggvSiYC3vuT7cd2G4zryvPAGsuz
JF8tRgckhOGK4dWP79uq/5YuChpbessV+S4TudIJ6RChVKa+BHLthh16FHlRG84VHQLFLcsKToc0
+BtrXezdZA6yxn6j5WeFLJrI7rWRckKz+d4Ls9itlYnfoabmqGnehrI2I5og/Sg3xmcdOpkhi92e
vgZBNuXwlbToF1jgg7608eNkNBBpVjEGAss1HdOE3XS2eIwXSQEJP0PMXjJ5puWph+i0IoVV4GLy
8OhxSPC+YdYY71xsXygH2u0M4fpb0IqznABDJyYak8IdwrXyx9wdkPb2NpVmsZvDo3VMjF3lAkv3
AH2jhkvSsad90fO3SWWB4IJRu3Fe39JLTvJZ2nKysrawqqbzrpqxmV6lvpSvk2lYV46CwRScsILO
ydao5FfEk1xlGNohzdswJgLED5w5Ty5G0huMU2/Gxkzv1epcMchvtGUL8Yud+kk5s3btGJ0XMi3O
LV9ijc6hS6iHLPLhwhWdzYqRcRLULYR3YK8T2+A81FeQuC5SP+qRY0qSd3Hfxk8+8ZFAuGuW75AF
SYlmUkIjoSo+clIoDoZet7tsLmOy+gWsZdrNH//H3pktt41k6/qJ4MCQQCJvOYmiKEqkZVnyDUKD
jXkeE09/Pqhc55TdvatO7+uOjnC5qySRAnNY61//QFCTfWflYfdlbOJxX0Wy/urVHU4xnIUblGrI
7SS5GIaoYAHI+TrNqcIQthsHEzyd+Be73pdY562rpkuwn9ABVhyWz9vKcGYS2atsCVVpG0B4yBPm
bRNA5sqcsrkir2FY92MarKkZbieMgoRhXBE9hjTPn5+TpimrDTNaPHXGmnQzK7VWcdRmO8gr3RqG
qriaS+YccaSX5pBroCfR0c3a4X5GeLNKh7Ll5hr8Oz1iQFQn7YiFSmo8O506WUXVfh8lMdK1p7ud
qrxw12fBgkTVIWPION70zcwWx+d3sVW4cIOWd5AkcTFQvUbAMbqPTjVdTQRMb1pn/qwJQz5NsU2O
qO8nV5g2Xnmo3taZ1WzLoQy/Q6O/cjquvKEus+1AQPl2Iir9wDS7XfdJG1yPdXAk5/4Cp9JlpO0n
13r2ppsgwVATtwUjSq0tSvOLSjldrRvZGx6juaQiUGShlYxJeCaZuN6whdsxxGVkFAOYsUH6DzP8
2kSAp8wQsoIcMz1Bx8L24QgVAdJHEuapC9ctGTaTX9koj/t0SjIQkL4vN7kXY8gGrTbSb1HqQ6Ja
eU5Q2ntuw6/I+86GqYYdKP6iQu3Hz4Gc562l5/YUJm65SwZX3KJ1fKpnUl3nyrvEQALrZO66CxFy
9iZTbnJXy8p9bZfRSmIX86vVWt3tmIOPxNbwvQk1/iCuPSDDGpwFbRcHMdH9oCZs79Ge2kc0oPVl
GSBs7QD+oDbkN+Q4ARzAPnkZu1Bj0NAIh/ueSZsRe6swYYCX1m2xHoZ4WgdIHrkqqwyLacF0y1cP
yuimhTp5MzsU2oyK3qU9DitBPtfJs9J1Voq3iJwabAJidWA2CcwFqknRH6LqfDXRL7/L1E2O41i0
1PGt2DtejN9Qoj6b+Hybq5paxsC+p0uvGTb47ZIZqY8CQ6AzU4f5a8ZA8baN8jca0DDfMk6GQTZ2
i2y0CMpNXERvdZ5z6xt1/i4HsK7VGHTdrofbsWsss3mmfPG2NmYIly5Q85oa6OLEiXtHMBsEKsvO
nIMpVL2Reman9cX4CF+kv6krpzjO2eBD09RddrdQjRjF+E70WtStGa6CJJ52uRVxFZiqwQSD1rCk
DsiU/+6HJgfHELrWBfsD/2vXyOp5dvLidY5KE/FK4AiDI19C0urNsXiATV9uwVT8m2BxHWo5GMGK
ZqKGIExWizcRs7v0FIf9+GwtzkXeh4mRC7yFz0Uyloy9S5YQYTV3yYfhUbF4H6EjXnyQyCr5sEWi
eu5wSZr+8ExyFv8khKvDj2jxVJKLu1KDl8l+wnApXZyX2sWDCaH/MW36nD4LRjT88uE+jLrq4izu
Teni4zQvjk7u4u0EkAXctvg98ca+0Pgxm1FRuTMSXKHIcsUg6gPK+C/q80+oDzsXLOZ/Rn2uiast
cBT7RYf6xzf9CfvIT9SQNiQqpIBALgu28xP2UdYnd3H0XcydFdbXy9jmpw6V2QzAjIKXgYSHnyeQ
+PwJA3mflId8AkvCJQDU9P4jHIgcgt9wIOSvDBVQtoFMuQ7Ktl9xoNiLBbyQNjpMNa0spUjprlwq
ypuqlka70pMl8G7jJKnSGsucxaySq3TwXQqYliW/byzm/mu/zLzDPEsRbIkYn0dirs0JxpDIxZWV
QGQ5pyppoF4I7KOwUYE5oZHbsEntdjjSVfn1Kgvc3l71zP9BQvDrPKrEk8SBjw3R2dbciVWRMC1C
4Oc022GJ31gDrDLsbwOoPMI3SBhMtHz76Io6HwZeOJsO+GiVde1a+67tbqxwFPZR2V20aYH9b5El
yFU+9JcWi6udbHHlXTGQM50NIqv4c4V48zxFZndqmMRelha/2MqpNHAm8afQXTHaCNGDJNUlYyqM
B8xYb3Hb0bDZPXWwqya+sSL/ihu7wZ+ojMudW9AI223EEKYb7dTaTC5mG6KT9tdMcf/FTpN9tmwM
FVUkvoU449y5pVYbzhbnvrcTJrMlE63Isu8jbyZLrPDQKWlumqkysnsH+uvJKcaLa47t2s3gOqyq
SUZvGMVUV0JiG8gxmt5YeY4zjDfVl6EhDQ8KRBze4t4gTmO0RHR1/dwfzXFb22V5Cqom/5EMntoN
5AzsWhdD9LCR7YUJ45sbcEVYAX4pnhHV8If4A7eMrwqYbdXIvFiTeH0YRpj1Eiuzz0nTOhdnUtON
U8nxHhs1fLLS6DUhh+TFLb1xM4fTTWa6euMuKlZy7ARFcGWch3LKP2dNmq+LNGtPEGQisuGwOAlU
CjU56U7GlPZrCF3tF47WgOrcnk4aM7tNBRlya7m8UwNPmo05BOHD7EtMGDK/xtYiKUrFj00SmpSq
sm6ciDmHJmss4+vvwl5kZ5LzoDwBIkJlw64PfYoYEPEFScChPc8nYTjdOqkG8kJxxrmaocVeTJsV
Lb2+O9qpEDcahlTVOGJnsexvy8mZn4eGZmNrdAvJj5HBBnu2rKZ/GcSmTtPxqifLe2fU/Y3HaPCA
lOZ2GBCTrCgC8ANjALb2oXbsnSIbiBdjDUJKxcGtD0DuIPk8GrChaQouPiDTLpA3YmAkSN1O69En
95HT3BngOhZJlRuViYtVm9m28Ku3toI/nCflo15MxKk+vuWyyXb4LsC7zGP7xhXwuumzbzL9DjuW
mBMLb/K5N7+KXtF9axXsq3EwbkdfqS0ihHAZET1zGLZ3dpVPO6NtSvKXQvdag2Y8CpyusHCU7SYP
cFU3qIi9xDhIQjiQvdjPuCXV217mzRU5ijb+Koe5i49dDg+o7kBjAaaKoGVc6ymmn+S35VOSb8ex
infpyBhRpEl7QZmYnSvfDa+xFEefMKfONWEO0zmfsvmq6FKMPauqgZk4ebeiGXCaccbrRjPa2kDl
Hs+j6B7pro29UWv3NAorKthgZStGk4afhD+1qa3GTuDSjE5+xOvilENWIabOZVI5q4eEvnxHpk+K
E1oc3GvHj+8oLl8KUYlrt6Z5n2PrBZ6RSxhPY3bf2oZfGalStWmqzL4JsyLf4WfOkjaZMg05Kp9M
R9m95tgleZzzjgQvPHdkob/NvUJYFXA+U2B3x1hP+pvSE0qBPDbrz3UDSmGSDxv6RX5XgsbhBqqy
vroP3QCgpBojbNEZ6jMkcwfIJXNSXlfpwFQyLjoSUKpCXdDu/GDINq5DGEW7MfIzvLR8i54H30V/
VXlFjpRCxIzDISr2LuKQKvaMnTXjTujbXb7TEXxzDndMV6f+EUIKSrW9JjTwkBdm1HO3GPVbamAo
Ba81weJ2ikbbu0OIhy9cgvJon/Z+Mh8n0XjniQv7M3QVtgjEMF9dN6DgT60VN4dokTJB6XHc147V
H68t0iwiBuKBFLjmVfJSY5pqbwIK2kOJXPJQ68DYdSopwn1Qd9cab927KOuzz/jbOXLFkEReRWnA
wlXzGD1Xvmi3gy3yPRPA6MUndUkxiqV0ZPjQiWPoNBYGLaLCM3IeSeoZKp/94QzDsGKiQDHO0f6j
QJVHVpewx9tuaNt70idrcyNxT2ngiUI6XGG5xggQh/r+q4nx0UvdmPEzdzJ4M9Ykt/SJ+V0wuOqH
OUXoJ6IscC4G3i5fjTSbT7kpryWS2+957njvbqFcUvgip+7hHQz0FPi4QkQfrnNO23VL/aA3OmOw
v0IjGDerJIn8x37Q7jHz2uzdSMyETqe3sUP2qng8B7XwHrlH1LaaZtpdrW0DwqusGE+n5KteN/E0
vaVxrASHUQigkBbD4kdPtZ/ryLiPE6+Ft+TkzTNWoenJyUhhZRV3Qq5tlc8Mmur0XZBCeaFm/5y1
2Wiv47kIrlMrzcG3IjYrHLr6bq4d/GnasfU1jBL0xFuNt8ctY+7x2R31+D3wo/obmvFhh+hXYY8N
1ZtcnRreLYG1wz3uwnC6nLYx3oSp2zuNLxX5ADjP7RmHVc1eGmP1TYUTIaV6DnrU+p3DvCZOajwf
yAH9Cq9NiJVfOt0lEQxbsOhyasCdKrtmz+Fkg64JZZ0WU73inast0kzzOVBdILZFbKbTxhoM96rP
RHwJVEUgMWbe66LvCyB+aL1XHM+JzzB9yNeL8PDI2L0+WFHnbbxKmGjRehigNgtOZtW8hGmgmTTB
j7CC7LZYGCuxstrqbPVtt2ldVx0zY6ANkXRIm0km1XUr0cOt8qxonqFrd2SOh31rrfupLZ9SzbRl
2+GIhGYzqefv+DU7t4E5VhvH9l5FGKkvMirylzJsy50TgaZuOOKDfKWHlN4cOjUnojtp8zqWprxV
s5DfBrfJgIgQfQHEu4smwNHOqxyb6KYLLOdRgW7EKx/2hljVDfAl/OJyjzSav6Zzn/p7nMT0xU+D
elhPxM2+DGrAK61wq28It7qzi4C7WCeTbT73MwXkNjTHnrWE1HTFnMh6V7VdJ4usLDQONHzBE11e
8QX4zmt3DnmqN33b66shMQyM45q2Jr/EYRofpvfm3MdPdSFPoR6YeyIxwjUOIRJxR4Xu1Fl0yjwx
XAg36E7hXbvM6e5w3DJWvhXKq5q2HWZEM4hXspuQFghCOh+R/0oSRvKRBtAyHAtWaBub2MmF4ant
EO6NWKNf2wmM4lm43WaunAyOodkfLSPaen2Tf48Su8dJvPck1tzQhVcD84BN6nXNl9CVwatHwOZu
KE0se/k05wVnE/1tZE/pdUiZBTAcuHTUcRPilhsiXHuvwGKKVbP8URlRxtHijLcl9uJfs2DKHmLX
jBBdurDiraA/NtWk4DgRWHaTNrmCz0mNmI/hwZ8hae2KpiYDNlY1nF47TJ9aJuDNKgpGgqKj2AVo
rirb29bBPN+khlUdRk9ABDf77GiLOH4L5rhjVNp1+7yqh10Iu+O6zkKorun8tSIAvF9bttW8hE4t
7526Nr5b8O6v/9slF13c6X/ukiEj/F2XXLz/i1mTgKf4/8yaxCeJBYEjiecA+pZwEf6kRvifQMCo
wKAPfjS7/Kc/e2TrkyQbiXjLxULpjwiMP3tk+Qn7QWz0qYn/aK3/E66EWLrtX6wCYEFavIuFQGmT
wPO7VUBPtxbP0WQsZpDTBtfa7MVNsCBe9SQtIQRm0oGUpNUYt/fk+q7TEJslD7u729kLxLS2SCLc
4q83vMveyu9mRoHflJngNRmqFNtGvivfTGXAGi7m4lvuBg7GZZZ9B1juwWqgQ7tF001kfZrk4HOt
yjwGtP5nibHZpZn64c4cXvKyYc/QWD52zFqeIcwNxnoeMgK1U7OaXtqsyyfS9Qw9U12HcA4mVVBH
OB25b9vKq9PXiF1M/nCTY6+ncb4FCdQxk6l64gTIVI/ofgL9xjRtFhu3QUK3RcsqaSmhKCJu8xPn
qlaLUzBRmdHRYY7vb7mwYqgCReY569RIy7eqrarnsjPnU99qc907WXsTqnZ88/OheEY+hQyaYkbf
oJOrz7pKwhc7sumME3vRJ/UMl/NqTQABwojYH08zZpv3rqNLuBH+VGMrl4+SLNI4PflOPp0Jv5t3
le426JKupRyxSiUXcj0UPea0Ql+N6FDumagi+02c/G1q0ek5U+7fe65VXeM82X12NNOJuIVOKkbt
7IO5shB3Irw8uF0oN4lGwoi4PA6uZ9ILD8OcRYvk3VVYnbq1PPpmbhfrxtDZo4NW7zO5h1RSvYWZ
OJkH1lNM4NETWonpuhohEy7qwuM4A5B3BY19ycRsPU7BfJxDq/+apbqq14tZ/nEMmvoGdcTwQzVq
hlWvO4T1bSaiu0EU2baqVZFsilHVxcqy5HBLO9tYK4Vf4kv9gSDjLepehXHOwNNG5PUtIck6W8wB
a8TttRPeFz508D3OGvEF7yHnq42W/axml1fDXqP5bIHj7/o6EjeWndAkRH0Z7WmFgX01oxW7G+r9
qK3hgtEYARZ4oj4bRdgcHDNX38dmlM3OwwSHMsRBsLuF4qMuAD/zuIadUxpPuCN495GI6ZjIRoTu
pto5fRNV6ShAC2aFoTnnG+V21rrOScLmc0wZArbRvZyS9ra1dHSQDGzV1irH+hgFhdgYng7zDcuV
PDEHkiZu4AgyjJr/bpWhuK0HBHcL27c6JYUETqCuZpc/TYWVCIxJQ5xleDwTbiqMeIfY5B9lYYUd
3j5q0Il3aUs1mdmxAAUrIBvDo5kZYxDdFgxYzUKOHBx9iIgf2tejd2/5CSWrQIPuODRn2Ioifc7Y
PdsW05DnIFAa4UtA9SR7odp1WtklRhut+7nvXaB6HcM57QQy1oii8SRor4+dy6hcYA67avGQgZFK
yoUKhnTrO3hMN+yXS9BCRV7FzM6/TB/tKkCFmdzLmCm32oiKZv6zmPEVo8WVkExPtlUb+7FvHgUl
9NlI/SUgY+mQHVrlISy823LpnvOlj86Wjrrqc30GpbCv+6XfRoAeXvu6zc4jkoJL9rMvh/rlqGwr
Kz5Ih/YdA9x4ZUHFzhP2x9Lhm7T6Q3LAkpOf5Bg1EnLQAAUs4C34gAtQkCSAWJiYryC1t/yYBU1Y
cIVIOII4FLAGa0EdYNC3dzFAhFoQCVhgaovBrHGbzBZi/+W01kAYxYJlBAuqker3ph1usEDI1kFn
omOzAUAslZo73C++4IpCww1M4ksNXgJwwuCUoKXYvpgLpoJf9iNt3503Jsl9B+zC1G1a2fpGLnhM
bpZwTZ18lU+yW48LcINn9oBCZ0Fz+qny9zJiAqQXsKf/A/cBAapjqz00TnvTLeCQJgTyyl4AI6vV
aY2jqaRdVGl0aEIp8AAcq/k5mtr2Vk2j2HlMs2yW0Y23wFJmiOuI+QFVkWpwZbiFcSWodNedLueT
/kC32tIaVv4CedVaq4szN2m0CeMuO6cLOOap5l2W0MnTOLRu5lzVkKlHP1+jjSEgbiggxax8lt+D
ZE6ywaCV6NMFjpsXYA4FjD6RQEFUy2A1X2ZY/WvDFaB7Kj67jVGzJYD5GlAvkBSgvybP8s9DFgRn
dwEGxQIRuqWpNw4fk6L32KQLkJhNwUu0QIv2AjLaC9wYL8Cjt0CQeJDm687xDu0CT049SycxzK/u
Al0Sd0NtmsCmVh7v1E7l20hrcfENJddkBegdahy160eZ/VicNk5E27cLWDp2Aty0WSBUzhjjmHQx
uGod5QunGkF1vcCuzgLAugsUq6Y2ehMf+KxCR7aWaX9hEWYnVZrZPZ7OLt4MQLvxAvJalrmk/YnN
Ande5wsUnJEYuTH6BR4erW/u0FAfW0b6OV9AZHeBk7tS1Lv2A2PmOFzw5sH01pYgNkR/4NHu4lq+
QNQG0O7BbUcNKSaerr2OK3JKZ+/ayEhF2vy3Tv7/qZNhivztMGldFsX3ty5+67u/zpP++LY/pT4U
vdTBi7Eb+jSUPhTRP0tl6XySTJFMk0pZLKMmGL9/lsr2pyXzj0g+iusPhdD/HScJ8xMlMkHMjutK
i4HSf2RrKj48+/7qqkWx56D0wILSkgyVfvctdG3N3IqUlH1ZhNbGjuJsG82FWrtd96S99NWHRY8n
+txtcRRV1LNeC8lQpwffQhludv6DPyDONrIuveUgPQ5AaitpwGmpce2Ezoj7QIL6TvdiWmHbO++E
k5ubOqwcANVa7SoC3ti5GIni73r+yFgxufNXifDTrVXLaRXC6QXpMbHyBk1bmyboWpK2T4vXYe8i
ga+r0l57bvKKyb6JfJYvTy1IR+Ugm+tqaJ4sH9vu2R2cVUL0zjYP5CP6k0viWK8DoU18b/WUlfGP
kvABXGZkvJaefWYO1K5ssgXAyaZuazb1k2clasXYGtxuMSWFOEQ4OaDnBmDxumn867DoOmg3PJpB
gVN0ucMcOP1hc/CuPGIZuFFR+JoQMlcZU7WVSMMv/Ao8BtO/zilYN0HDVw041zB1Q/8aBeB0lE3l
PhENRrNZmDHlJvOKwc4ZnALlNd8JVOWvYoXjIyBEQVXJI6gwpNxSZc3nsMzOiiHZNmt5ySyEJuCK
mrc/EgnS17whZwn9MOfwC7pojGQW5aIqix+6wPa/dhqbE1ADqAMfQRzJwrcgY1TUNVAhTLPbMsuo
1q0JahpRADAa8/1VaQLhQGhoHwI/SI+wDTAfMTLq+hnz59Hn6TktLzq68tq3jIePRRLjUbTRAh+h
SpK1Y2nnnA/YvTYmrpaIRDDSWDLdTPc8xLypMIGa7BiN2lkJqFkZ5tNBqs7eDhXfjaQU3pmSJ/LJ
001dtvZWwvxbY9808ZhYWH1GW5K77on1/GNSqbOilfRJYYpfyU3ks5/5f8ly/w+WUWzGzufUH/DS
+ZBptRZyYJsa6NakhF03bfP08XnjMw3rIWNZdSO/bxixZKTi0itr4JIeDujBtMIfbHJWtcfX+gTU
4ILPUimXvRDWnf6Cgaqz8vzk1UFnRmFBuMpQpZCUeVxSyAf6l47Sm31CfxQcuL1nvD7YHUq2TzLl
B3qST9jvWUw+u/HjYZD8N5CcyJdCFHrNy9GmySVvh2GRu2ViUjHdQeutC2Vd8hZrfhtroNXYIG51
uqraQfJDgYeYapM3JAvVJtLcMYzaG781iM70aKLBb+M14x17m0o2JXS5YzySSlD01Os4MpKfMeL6
5dtsVBoKc+MPUbal1shIwEp/mNkQn4eIQc2yveCizHvTwkBuEhni+BJnp7LHj8XM+bhFpMhEQDR7
NQGDMV9etmHql+uPzxZWpbMyAnJcBhiEocUSKGiuGEDzbD5W+SyxJSirRl21oUi3WMKonQfkSRQ7
y/ljASwrnC1+jsVcXDmaY0wN7G+B79L+42Pu+tFhH7CMphR4dsDK4aVaQLQPH0JU95hn9JaxD5TD
6eXGr7HmL6OV/gjp1Vb4F3GuQNdaIyjCAqCwUEI3fXGUsTmd3Mm98sfk1QhjvcJIsDgGKe1TJtkR
/Wwa+9Bln5Kwa8ExJltZeiyyIoegY+A8sp6JOePszV+KlsPBApclCOJKRRmiaKbix8DCTVm0jreW
kOAhUrskNNgtvkJei3B5EbZPcW7u0Sw5W4O0irUMLQ63kY8OSaK6Cnr7TE6Vf8WQQ19VHYdJJQZE
jeSJrMkDitdjj5sSW6Qk7o4TLJckNHycTbYiLelj0w4xEQ0Gomp+doRVA0uiccXZ1okmdskAKe/K
5dphZKDriSwRL+bzKzNzw8C3OE6emMBnEeEJl0ej2QEfzxpoiPgzOpH7HgOCnSi8dCvg4GP34XIE
CrcGXzeCe9JBcsQOdXblB/WPGs2BhBe2ZdOjI4s5T4SRxTurad5803C3hWExE6vlY45H2jY1ontj
7E+yROdOMxwedDyBxBiMOOAi9UjI7HSkwykmWK+bOZu/pW6WDysMmgV0AfoeA2ZXk7zaTMU2VpUo
dw1C9eCGuNK1/lgltzps+0M8mnyEDpEn+P2Flui3iVknCz2hu48IeADZ8qwslLsGwQ9EjZRU10mr
pt3OGGBYaw8E9VAF/YsBoeq9VcObiE1mcaEzpT98RCKzxykxAyNz/I/7jnzlncrTCaMWCnpnTSoJ
ez4RgwEJ1qbGtvzgVmE9asDZJInjlNqRL6+ZTbT5vqMbMZ50iMQ+6sMhQ2qinA7yJKUppLG0jk/u
4Nl6G9pFYFzIisQYRHoPf0Esf4qa/5o9SqX2KwQoHbEY23qeRLOvHOquv8qlMmXYM8mO/Z6+DSIo
uUBxyuXiFP5D35QOy4pdJ2JW+t+/7m8u6bgV87rC8k2AR1M65m9mqQoTQk0cWr/HqWE57NiDTpy+
F6ORwvdIf/z9qy2ir9+qN9y8PQtfdkuZ/2LNOo+hIZik9ftMs0CWSgB/EWMbGq353ybgjyiCfwDL
iWMW8Lz+Z0rZ1xfAZFKpyuKvTcDPb/vZBaCh/6RIf/ao2xWF+wJY/+wCLBss/Wdr8BesXH2iFhe4
HfNNAlNR3sJPrFy4n1zhIvN3IIIJ3NX/owbg1wUk8Lv3fPwGsNi3TO7n363aYUrXCEx6jzoLXum6
iKd+8QzsICeNdfvtLw/mH/fkx4vhHr6MAJZ0XkKBf92Tocs1jipJnDFwq54LUdoPuhvUY4qjjQdt
yKyeQyx2XtSQNPv/xUuzG5dwZUSbv4cXxEZqTR0B3OePfBwcGA21Rbcnp63sPevB8SesbVqzWbJw
AkT/q79/+V9PheU3l7awESbQu/HB/f7yNiBhoRA9n7PcSPEDMYaupnnq5+pAxBwvB3rt/0PkuM0a
+cvh8PNFWSo0lzT98vcjsKiKoA8rmirXLuyHgsPy2s69mWgqvLYfq85F1RUvpik9VpDtVYSz1LtX
IVPDaYnnUNMWXlXYFEz71lj4sjMk5BfGLcxPA9gl1g0uxcThxEuW5aqtFovaKSsc5x9yIH4d5vzx
a0CSd/HecC3TEb+dqP4I/gkfjn6sN1grTNahqEND3+GJaD18ZENN6T+Gf/8qt/35qortQfAIL/x7
jDSaBJmQw2CdkbBYDwXZQFfgQdEP3OQYcRDyc3FFZZ1ciLxwmaI+vvr7FfOvG1Myw3J8idKYdfP7
XhmUKtI6nayzZ3jTJV42jFYYPYVDbf2TEfy/WSgO18dCXOUFUZT+ui8DLTtw7946C/KOLkYVIXcb
YgsJXeA47fsEE+4FJGrZnUvEEfgcm8Ugous+SZEK/ue/uGMKTksACedfVq0tjFLVZmCee+yD6rWQ
QVYeYR1hYcRIQf0vNonk2GNf8j/p2uLX352ay4wNZ7DPTdsRMQUxa16LEOFoL83yJm+Ig3QwQbqp
65hVjgW0dcLADmaUTixiPK1kLm8Mb5guYe1OxDKbNoaf6TK8gKx+H0W4zfFTE3aZ6yPLPSjE/9nu
7x+Z9W+OF4kaHbk6VwVJ5L9tkSQLg97XyjqjoiWGfJZNs/9YNx/y0KbB3zujmnwm/1EdsUQl/S6e
M3SGWmEWq3MUvXEqKILnEatzuKHkhfoNItS/f5//7m2ir0NWD0lXgDb9+qyNye4H5qvWmcQvHsjH
YwbOrJ4tM7Ae6qz5p5Vt/76LMJxgVXPnmpaLKf/vr5h3oZ2YOMqex8opb9wud18CNS1/OAnTYBPt
b+N4iGUJLwhgkg4J04Fx1Opz3KeEkDmQQN6dElEvbhOIPww2QUxO61Esa+LjEbXcGh4eEZE6toNE
o2w5PhHGMcm+kl9oRpp48/ePkd/gt5Ody5pAI4lDj4DM9y/+PLOfKlmTgn4uKRbXCg/5ZpNIA6WD
k2mEkkPEUJtpVNJtbNfI0OgOeRDtVBTGDMP42SZO0xUNZ2IPBFp0cjfModHtI6/tLUz8Qr30zm4w
b0xnZiRqRqPxpTLQg21MkrFxzQo1liQQ6XHyBFNkZ6Aq6rdcATDE0yQja9qvijM+sxHgQJ4cccwv
T0MSyHrjlw3GOcjdjSeLBJE7q9TZm5m2hNNTB2B5qWdMwPU0RO8aIrWHgUFELFXH/X0gHABcpHaS
6p6QVmYCUwSwBOuGeteV4ImrQUqjeuyLLBk3TiDlZwVJBUENZB88SO2hHvAIDRuk2Z7SZKJ2tv+K
XTtaO8ZzXbonU6xjCICMGEO5WsdwCHxLHFEY40NAxOjB9JT6zDiQSYmEDtecjdGxBBS/rnDxO7KZ
feRRWFX3MsyzZj0pEQUbPxnVYxj1XLvgIjdS92w5D5Y4ViLYsW8pDdRWImHh3ZWu+9ISjx6vC5/T
hhKQg3iouAVasgIZNiKdizaBUxhrvw0y1KXYqTCxThlIcDNbkeUDdha9KauDg6mZviU3tj4aE/3m
LtSwRkltiSf/WoRxdBpS1b35RerBbcBiaPFdbzbKweq2sUWza+CjwoWtnkfTnJ+s1o8P9uBPeDj7
9qumm1y7MSFvQLfBziZj/FuuWvepXESSNTHO7yyU6XvYB9hZzlFYbEwsLKt1FHQ4t4SVu8mZcaOA
DXMTHkNQTHgka8PQEPC6d1Ez/ZjcOKwesFXGRW4A0UgRoBeZyh8krFacaSfop6Xc5HJJp1x1miAx
D5WnqwKbf1r2SBjeOiW6Blv2WBuEB2/81FLVkxENnsPbTZOi2WhCtP2dYS7FD+yES5mmPGkcrMsb
5AIUQ5zgiP/9UTpb6IsIVvMwYAhrtHxiOui4FLQmSHCQZDWvVMlZgR192QJxQyUBfqj5GehNqmea
cj5ZAqf4UOMESp1pNj4Rz8BSC5zMR58O1XMTi/DcS5+53oxZ/EvgkugTxib1apeR8gi3zH2BX6Ae
R3ic7+2M94MHtHg0QMWOUuTI0puoBtBhh/rglQ4/Hnksb46Oo7yhrAsee0SQmxTV7g2KXvsBluHy
RWWmjl03cD5znAUBWAk5D8yzOv5NSLZhi6KLwgf/Ff4FGBruDr7Lw2lsbmpcah2+ooms5NQXNUcM
cn//GNYELioCYy8Ym3CpxwYn6scZSQ3nHwOXS1QmdbPH4KR9r9XyKFUjrIe27fnrx7vN+x5oxakF
BguUncyO3Vjf1x+1SJp5orkr8hQbhnCwTv3MJzKQ9nuj7REDBou8Vyye9aWPaTecJS2eRHSu524i
Mlkv1aO2efZWrvml2JK8UhoRWB2XLIZk+duAvS7O4AnVp5kO7oufcYvi0ta+Vxm3ba3C+jkhVNWB
4tLqy0ehMKc1SQToJb0Xe/FQSNqMj7bmzUBESN6ZPmJEHjOguS5rwzyROo36rQzMU9uQ24ql5sxn
95FtX5Q1F09bNnt8UqaLmZgU4WWJ1a3LGOYZniq3uU5to9kGtqJKx7+NhEZUj+V13Ta884HvIXy5
HPV0rI2G+MSPAgcyi9qmc0IQ6Efz4yylj05Ukm8yF53uWhgkoK8kNlHidnQ1piC5S/yIRPRyxbXD
G6zsiam/b/wf9s5sOXIjy7a/0j+AMkyO4TUQI4fgTCb5AmNmipgBx+zA19/lIem2pKoudb9XPZSZ
lEoyAoO7n3P23que852srPh7aUCoI4ZUv0JWLHK1nxQOum3NzjNsu/khcOf+Zxn23CMZBxzu+Mcw
sdiAa5fJ67bRpUqRVtnBWiwOBiYEU487fcb+7Z/4Os21MxnYRRfEysRflnzaacy64zyz4w768RQ1
CSRmkrMzFS506V0+cVx1MZGPt5KuCWkJaUwNCESCpxZWeuDskH/zYWLBAzy4BddsQGT2Siqx/5wX
QVvuhtbMDg6hoMRWpaX4RBDJNVVSqx4ui0BR4qeEqctVKYssvPEW4ZwAG/DCefrXkwUdRLl+68vB
ku+5RaYJEFTSENiljkCvuauZTU+KgHF9HWaOoGRzxq9keql7tSTeZxcMvK/EyVY7G+wPPGLBG991
PZ/k8iS6Krf66zljCRAYudTO6vCic6Ztk/4+VLE9nwKEriQatC5Lk40E9Fh1VviKCVIx3KIcpW3o
DRyK7AB2ClE7SfW0mLmAxJ5bz7YRUAOEOWUIwSAWtLGOi+zYKIYwseQhfN4slO9eInnRW2tW95dv
yE7EGbn3WIE6MvcPl4J3nQ0MoIj5ntGi2M8ZS7e5mSlpnyGtWs+kLnNbaE6DtSU0r/z1xHjZNpfV
5ImSpeGcnCDlu69Chje1HRiotOxq240jlYy+ap2cCKnIZ6tct53+OKnHtygy2NJyHHhf6zRBRA03
4dFcFwdrprOimKODS++5T1iOsoKXiwEqq2Pao8PBn2Zj+CbqQT2mGenAu3ny2+OCDK7aiXAsxaPq
5ppw/9kt1ojwX/HpKr2y8F+Hr7UyKVvL0T0VbUOUdwibr7yqJlKLdyWTvvaJXMaZR4TEgCpa9eaC
KVyvfcRqGIcmsVjkOYokuiR3wbszdeOZuFyAX9ciXbhPuc26oBdWRCXsOJdnN05g823UgBBe0Rf9
Do0vfrg8ny4u+QP6tvGA/MMtbpkA6hxTc+yONNanqxTncvDbA4G7O/hiQFcwiuum7ggSIaT1LsVn
4tFLuTwVnip4KQoiDs4eWOGD1dbWORe620DkCNl+Xk0eL7yVmpUIV48R4RGiCdERGAc1RX8hYyYH
GQUz4sLOnfmzhYMQ1HWEwWfS5bojj5z1LFKvmbc0v3mzkBixwzCJd5jr8NAwKmK1dzLrjuzD9YFK
nYfaJD1yZDTHon1ZAeGQYELQfDkUJjHRhmS65lwlx595bfQGhKA9QU8YSZAM/aZJuineg30HcV+P
+tPm48Br5rQLvzdBvPxYoQeDFUGp9hrShn9NRML3hp4W8HTb7mAAG+oIvew4C61Pk4WE4ziMU53e
EfNhNuRUA5CHLsWnEOB/oJFnDU+7acVr9zwIgofo8BbhK7L97FBLpb+vH8735FL5TzCWqzvwnT9S
IzYiTJz9UZStufE7VvYZXuBX4vTNxgdfsMF1XhfR1CCDcRTbI/hudqQFI3REeNUQckJZvNciX7jO
meSGNmJe1cEYc2evk0SmTdI22J4mVZ0yybTCcXvLws8nqhOVvTrWlqyXiIBCIA2N03yFSqdBebZi
MeSQCTi8twdy2VU/mFetXvyvUEjRiCQDiDPV6GJqsMu6PBmNTReGLtsIsCuejackt7k9TN74/zbU
2UWOWMn/NrHiBM5MclOnF/924oxT6SNdmwaEKsFfR2jaGtHYzrwzulAuSlbZ2Ql5VcMU9tDG7Ph4
8erTbLIbzgduPPNJGezw8+KUdXtlYl/80nDGZHcJZbjL9R5uGXn8yrCbJ+hSGCZmUssr0gEwAHUD
a1rjKT++pp+GDSVtwpssJMmIuCPrnCgRvlrG0P+0V4YUnsNcmxqM+1p7NvtnhwXgOFYJq9XqZfYz
2oKS5AuWyDAvNPObDXO3tJCOCd5iUZdxGNxgY8uqLU5b1mjlyveiJKygwafy2bW8QgPBwIcsNtBu
NGLvJXplXteGHYjaLj3aIs1+cSfP7K+FHHnjBoPcG1G04Y3x6wmjpUeiseNVUQcuMl3Svk4UbGo4
9tQ3jJ7H7tAM/bgvXdsOqFUG8WmSu/UcBFZzzTdmVaLPwyXxc4NtI45tKonKY2PxpsV7TulYb1cM
/SetSzt3a6KXg8uRWZjVl4d9bUOXrDL3CeyUYEdgh73nN6fPaTeqF4XZ9iZ1l+xFjgkSW94QVmeq
nXXPhjj6CCQrk6GiK437zvAakh7WsEb93DnqiI/F+DFKR/zMw3H9BePG9AXqo+e4PZfErpCkeW1J
AvIsDmWHkubKN5eP223HOIZK0rbQ0nZto9or4ajsnPlIBZLcy94qOSRPEMEnFY1VuWyLXpgHnM7L
meTL+CVlsPqjaRd+EigNYkIyg3C6+7U2qFhLM5ktPaxlzIuPw3u/tBX+ExrwNxMe22Ro94cOzD/R
q28/gXp81j//ON/57S/9rvISmlDNoBE+Kt0TTP7/f77jh+QJmCz1QpgkBtj/PePRoc08+HSnsNCT
F2OSLP3ffggNzyUgmvYVPir+6C/5zf8uz/nPbTfBr2cCyuTDZEJIrvRFAvaH5EhSIfOOon89Mr8X
K4JmtyYRL1leKp0SmyRC/E0LV/dM/ziV5BfSmwLYjXAVmrf3l37yUIbpwEgZvLzKuwfTQBPgEXrz
Nx3yP3foL18r0EkNjMcYuNr2X7qJg+DI24pUEcPaZngC6MsXDbGxGX5NRBVziU+uY/Vuc+OxZ9Lz
8odn4F8Ms4iD+KevaXmmrcGtOMe5tn8ZZ43jQgY+vXO09l6poKLhj2W+ZR4nl9EKRraO2k/pgwuH
C4sMGSfWaKoMjU9PFf6EuNpiLYHBc9sDHkRwYBERHaxzsV/sgv+2bBYOJU5p0GRQMkfYJeKe5Psh
WJYvVEIFaSMBeDcVrMfUFcTmk3UDh0u03+KsXQ6aCZnhdbeQKTetQ9iiZ/soalrmJogV5bmDa/QM
yEbdD86Iiggf5yen+8yM+mZaCEDhG2Gin17LEYVHn19UIwbnsTgLrGhuyAtLY7P5SDPGE4RI8xdn
Rd3TE+JPaeXFj+HkV8N26iXHGj1mqKKEaYcVEUvtOgcbIidqFF9Ls1b2taVh9yOtIb0T7UoWmRsi
ZCfin0QEP+semnKiSzT5M7b9wSc+ykthc7LAHgFR6HYfnuFitNsHIBzx1Tr66sBuUp4ueiTLGabX
HLrOa5uv3hN3B0FzbwK2tDlhjgQr/FgQlkeJj2wsm+vlJR3i5n2k7ytRGNbm0ZuR/WBrhIYx1BR3
lpEdkXQtX/Molxez468sZte/kXJNT0OxubfJQCkDeewtH5DvqIZdv6oCrgj1E74ECkKk1h5ink1R
lnLXS/b1uZ4IE29t3LJeimUC9iXRR033w0VIgZcPUj3KN3tNjhDFMFO6Y4sFhtc5MAY0M9lYntDv
y/Pic3ZBKk0h2Tt1V+9M7L8n2aNpIyio2Pouoi2D6MNHthUOZVhrz/TtRVSGyfRLYS7oVoah2FeU
7SwaVvORqXZ6jWlL3IbtxI/CtXmQlRYXKb5xSDF3jgv9shutuLsINl2MnDvP1aLJMK3QLNJu2kxp
Pf0C8ng5oGp27xKXO4FcKNi4tVy2FUwgmg9y5LoWMEV8UqDQUcQ5BD4FFwSXZhw/embc/hChud7W
c7q82NQKh7rhZSi7ttjj8xl+mjnFSAYlYZsm6PBwjYM2S7iP+agvtX5EyxpQzdLx7deLtLFduRMu
BebBtXj+O92KQ1YTX5V98T4zJ4cO21V3SfAFTYmiMzMqL930MeF3aS8+TJhS3+w4Hl8Tm2dzYzPr
PdgmXBfXLT/c2J9+wRMtASwLHkrNuVApN8rzjWGPC1veycpx78JhFnfjwkSkznr5Pgqv+TBghe0u
gjVyopsPpxILmbeGeFKBpjoaOTCNoJ6bzwTeRB1lzmJsMBgReq6/XJDyEmAqMR7VImtswlm+3s7Y
Ot5kbxSPS0Ojg+Rvro81oEDDyFJF3mxmx6GxfStS5IkehMogPpeeyW2qCkLtIJO236yMgVJuLlQk
jIzb8+DZtEvfmE/oNOzpEo2ddaP7nll055Lj5Ky1e6TTYNQ7pvXzeLu0M3Hwc+KM7qNT0M6hwbe8
WAGQmsYjjH9jEVcKPH719jyHAg6WbYeE1CrOcdNYn8cGF9jAE4ZSq7gfzN54QI7/aIjx7Fay4rv7
4mGFhLMRPkA/0kMBA8ZnKFiwRH1eooQQyFNlFy+9cK0dYW/jbnSX71kAZtadxp9FalcnDFBkTLrp
KV09+sLWKG+aapp3pCwoBAPJ8JODYMtUrb9WQxuTOtpZV2otwq21dH5U+gIDsUyys7u6yy2gvGmJ
yJG78vLgyihku81Ksqg2MozbE7nTOmNfATnDkEbwA4l12LnLr0Su5DM4QgMZe5e5j1s/LrWf7ezK
CK9zhg639FfmvZfywrY5UXDkZBHQDJMAijo30rYm82TS1UaJR54air0As4mB1dohLWDCK3VImRpE
tlGZ17PIwuOYWE+UaQgj0cPeWHXolDuba/+jl/PsofQLjXVTrdzDTVIO09GWGXhti1zEJgay1YNf
q21zPCVzaIHNC2nJi9hrt0vc/3CaeTxQGrPnsYGTQItha4ODedjlNZFtaDisjTUU/T4BB0VQIoES
mzBQHwEByZvZKdR1rRJ8LmVRvIdG3PiRR8L9AQIs8dO+x4kbC2sa+ZPrcEJ02gdOZ7DoRobOJ8n6
iteeRYTDOuYs1NK8V7cuAulrYLkrPkrTPtlKIlpNU96qfgctp8W5zhMIIlBcSa9TL+vs5IiccY0H
fX2cyy1tyQa6n7d+SvJwTvZSrc8yl00SWX14VKsITxWZv/dZ4RBBD2/gqqikG3l2WfG4E4FZzlg7
exxQD37vFhwOFguZXjfjMyKktzWmakettJJRS7gpJXT+zfcwpAbmMu/dmIJ8DCdj36ZM4Makeigt
g70chswpyxxIhcgztwmhCa9lkFiHEnQEyYFNegomFe/COXZvm7Bx6dHMxmM1qOBstetytQTdRPNN
kG+0az3c6TQTzykV8k2oBtLrwSPA8St1XFPlpsWt7FfrJNNKd7dTr7su19h5HwmVcje+IL2ZliIO
0nQB1YqkPzd/kZUON8Ln4qmt7lOf1haprqyM7oB8U7zP5Ujy4lpk+Y2LT/FH5eQeXOHeZWwJRNBK
xHs4meZxTguMaGZTQ1tD4lrs/VRM3xv6rNFQzvpcINsHpUhC8dqpbnbBVGXXhiqJiEUEkfs8flV6
6pypuwnbvnGjToFQ2xAKkx2JjIj7KKe3cbfYcXYkOlZ+t8kDgSoNYFrfGwJX9BEpzx32IY2ezkVf
k10FITmo5fCT/JhZRsls0wNh4ImWXrIKf9XUj1u5GPEjw0H9DhQcE/zYlDHNXc0QSrMK8qYUd2uW
GY8Glj2+buake2bUBYUl8pGo4pCXbl1Pye9KoivapYKbRH+PgdrIqfDXw1eb0UYhipCpRe7nyNdJ
suGcXAFw3CiCP3YcQ70nVbQcy/SBsd7ZE0rvPLXLk4Oj8KbskGS7Zg9gnO400uecxiRNGCLtUtGz
udPsRtOZhONrZhO+klScNAjQkudkvXyKsP3mGB7HUgyrelEm4uVrICYZ9wJzzVPYttY9y2D905Fe
M22NBHkwCZMslYnuF12E5wts60NqGWTPZJCqcB4aQR2ZVbccdDjyNWN8vv9IvnuSsJc3HLbeZZ8Q
jrLo4y9+l3d/UOUJxqa5cRLmTEGllq9goSOCsa2BdZ6FjPRnwNqLiOl70E4sTwUxrQ//voiw/lUN
YWEOol7yUftoe9AfZaqdDdMTXsVwTAy7vYpDFkOOw34dtYzDHvBqc7wn7Hc7cWM+IN4gUSFtGEzN
IP6uoLH+rCrQBdWvnwStFZQyDEl//iwjDbqKUJDh6JKnmhJGNYo7nwE5NhYsBovLgTANubIDrXym
2021y3vhHAHqfSRxzYNZO+1V70wLBADZfmOE7t5Nma1eZk7c+7+5cBTHf6kxLZSLDq4qrWHE6//n
Dxv4zLsn+EBHI9Ns6h603kKgdWRaeXpnjDx1bEU8YAR30e0fmKmY7FMaj9x8kneOMh6M7e2//1CX
kvPPha8jEPqhOg4o3P+p8E3IucEFmfRHBq7IppECxsi4x/aGQcd06Lox3bI0rztae2w8aHbab7mk
ePXB9GAinopHItLbK6f0wNYziPops9J/CJil7MKhXY+x0TVE0w7C+FXd+z8in8S/eBBpyAY0L9Ao
Omim/1Kzi9GAP77QN1WoKyISAKAnMbVd9g1Mcq5lPW/D1PG/JnuZjlngkHFm2Z9BLslmT5xdJjgu
GYKktlFWze2EeOB90m3fbHWKa2RjzoftAq24lYmsp+suTQO4ipgyTPTL+0zxQlcsJcckzMSdaaVy
16mK82rJ4JgDJExK5SzXbsppvmvhEzR6hbHd0XhEguE9GcJfviryRYU2bBG7Qoubksb1OPfOTXka
RxYwsHmc2SmWsT0QiYL0noRFIlGSipX4clZX9do+1GWr15RQH9sLDvQh0MWNa2bek+sUcmerWAKX
geucj7AyJ02qIQF3ek1WA1hMKOzyo3PGAt1KufrTTRvPCRcpwyZu0OZWO8T9KSEK0sFEdXQcwEld
JOzBwCzKF6rt1waJ1KZvHVmcfG8tkxPBEBnoIf0vYg708dYk5cmLYsLJA1KzOXFfhyYR/9grlGQ3
5kzfmWleA6LWozGkpw3J5NjLN6XiKO8ri7i2hUM+5bR5pPpmicW292bmlJqYUETUCwMqXRViblId
hVuQuvL7ko/FvsvooI/kYG3NYuaJhHIxbNPaG1+HrPzwCceLVkWPnJkWoafdoiHq+tqFBWEBBE5y
8dl0jMcut2mZs3EAroBeEBe4l6JADOUJXWrzybis+XQXQhsGGygBDgrupzME3T2VKJn6pN4RoU/R
75V1/1aTE/amlEUKByqhj0HXdnUalnoyhhLKXUuFTKOcx721JtWp62FCkBOAwyrJ/IfK6cZXU9uM
0Mk2n6JnPGm6VFjSonrednAsKDEaq3/DyztTi5TyDIPV5w12WU2GuMZXEAxURrHrDn7UiJV3pCef
3UKbwx+SnNH+aGrFValWpLJUhyAl3PVYp+yJrWzpytkzW44K9RZ6MdGJBd8XHNP22wy/5cZiFPzR
S0a9CYq5q2zxcTYR4I6zoVoOtWmLqAnq6RWEAuX9vGSHQHeAkDzKc1XQH/LJw34J5nr9gkKVrLss
WBkJeNX9pHz5Hekv5bYpkjtL+x2rOdW+Y35oTfD1w+VTK3QgFq5y5F9Rw3D0ZnHm8mTpV1Xp9d0k
/HALklp+iFaNe9VVubfJTTxm45TRGdFuq0yZFPCpctsHs+64Mw2h7j8ve7GsE0Yv9HqW68IBGqAP
vfR1EOdtaKzy7Ugev14Tb7lVE921y2NoK1owPN6teVSjsdy6CR0Pp1/ah0vHp3Z4fCps38ht6JwQ
NlGeytrKjiXhdggiEaaMMemml/YAFiQug9tS2dJw5NLrRt6aBcu+kDSE5jT96oJ1uV153XCgE0cR
b2ZFLyxI6F6ZUhWPrXRVBXG2CKlTOJKNDTP/dpxoztXEXENtNMuTWvlGaMgYWyUrr2ATIlCxY4/h
clKYIpKjHgnnPIIEx1nzrq54YxJViTu78MQTBx6zo/E19W9D3tERXN2i/bY6Lo0yMcztjySn49Kb
WAjxKtG3sTuGZ7q54giXZY2KHtyt7tQYcI83AUcN5tRrxk+qbJo97coS51j8+kv/5rJJqoLebd0g
MTJM4xd0YPq47OvcnLLisNT2ZrH/9dEk/2WPBaw81Y0VP5pWWd9gzcUpKJBMBkPffmssemgwjemp
jfqsPKNMIvmESitKzIHF3UDOhASp+VDkKm87k3nT7LPONjMRpZtUtN0Ps9YeuqIYrV1P+bTrPY7n
A+BU+AzVfdvpZRggRX+NDYuOZJj5nHmLjr/OJkpIjcOBL9Vdb84lehegQPtgBluxToz9z7GFrppa
cXLnj5K2UaefHwRkR0odmpEeX4ecsvJ0Od4GzJQZP9XFYzVPdJFctknPt5AX6b0BR1t3BVI8vcOR
qftONFEJh3Pv/MQQbBUzU7o25BjSIt15vvgswwrblEf+x8mlHI4uWgXpOSAfRm4kRo7ytJQmEdxk
gpDRziG20veAgDX53hO8K/fdyjy8Ykq+s91kel1mjsmyoD9nNqX9bFQM42PWsW9NH0CO8UrieGOW
/UtLEGidewpsOKZJnRKLpzh+9qwm2FONHooPrNM9Uy0OJyQTQABk/UFBQRe0KXkpFnNqPkjlpUE9
0zN2sphSYeDg7HhMr22ay/CYLjgOvcwq8i4BQPBWd42bvFHVL6jPbJ1kVPWKLhRzuPuOps0LwabQ
VAl+W6Kpn7iYJssb6j1c3qHDruVNkhoP26M0SGpRM/0yu1RVdkJN1F7NsqSJqJdKRMLavuoUd2tg
g0whu42uF2oXpw3ZH1JaJryTHd3pevCXWz9EXkD+2PiLD4TiwByeBCEOeE5EEiLHy7KR3/sKccem
JX7lhAiCIkZm6Z3t1x/TJLhqq48+xQ60GncquAZDCYewnub2G6cSgtlGBcGXuV4Tcm5Bz4bt1WSR
nSGFvzZNzAlyATw0jdzwJSjW28KmpX75x8uLuVQ5W4yBe+OHmNlTJZvKqV4Hda9sY9lXaU5A+tzw
QmecKhNf6/smwZPtSn+FMigynMAYQr45M6ww1Rdfo7s23i7tKWAvjWK/lx+uTWVKmB86DRJHpq20
1/FAI4FvPJ98dLbHEQze2iVk6+lJDDmPcodPmV9WNGNwNcRwIy4H7f+MKv9mVImQWFdt/7MZ7amB
df9f28+iGT7/OK787S/+Nq4MvX+gwre838xo3h8yzi3T/YdJNptDN8f1bU87lX4PpRD/CF3UbYGD
p/fX0LffLWn2PzDM2NpYFTIS0/am/8O40nb05O4PZRRzSkugH8U1BwfXxAfy59ouNPt6iOPWuEb7
PD0Ewq0QOnXiVJVrQegQ3m+TBLdHyqTpEDQuTAnCi08BKQ/bpGjm54V94Nrp7Sqy2oGw2cyciCTO
8zpiX8rpDdbprhiSRzIojsh/Js5tHUpHt36dx+J+RqFDAywJIgNb68byyCKOiUeltUGoD105ck9b
t7SfhpoijpxDUmacpDq789TjsgrZfPzB3S4s2D8J6tksgfOSN/mXgyCOmM7xYQkXwkUbTxzaWbg1
NvexeqQlP141Mmiv8XJPxFK1VXGgXQ44gCkFKaEeaUWcA3Y5fIwrFxDrHm2FE+VFsyIC5HKeO89A
EjG7S7ydFKrEjU8tl24Ws16Oq9mZnFJcQhhEK27MLjiWpf0oTcsnTy60bqvCumaZI2RLhXQcA8r+
Ii1ox7dBvB9MWZFfhuU5gDS9aZNi3kCfjgCIdxE3q7om7J1umzD8qyrPKU0aIkNHZh17ZRO2SvMM
U1wkeu2QKdcnOj/gSJb0NUTI+zJXwjsp15/ea6ux0di14dZcnCY+y26xTRLrmLrAEoZzbqIBJ9Pv
qe4c9v9dNjeB8QNhiwXcsylHY92PXp93AE6bHiCgaEj8NkieHVCaoW9qsf+eSYyFzj4HLVF6RBu0
86HC9X60faEOpAsByMmI3Lkj1mN4NFBbDAgajSodmMzS3NgMSSZu/KIzaV2SWLczilULz0HlYYIg
Ju5MtLsjja1RKZWsBwIG1q67bfIyQ6jKisjgn4QvPEU+Hc6JirMmMrsePAIAaRQ+diuZWQWZaU1m
5JDFh6bLyehFo3YgjCPwkzuHHuE070Nqu3E9uKvshkfqBoJcXmZz7M0nA/VMkNAnzqmeiWStRmXv
TWxfKuMDeLSw1S1c+UW2+5Y8JKI2S9N6awKpHmbVrmS95ujV93Zm5Q0BgInaZsAS4sgY+z7cZctk
vKaFyIqtvfrgjgavUreFhQBhU4ftT7Em7bqlvx4/Er+O2J92E9F0eSHT11jURXU28sW2okou5t06
zd60Lwk3iFFkpQ39mqGuwTpbKYE0pbHLVt9JInJOlqcuTn1keUan3oqM5H1Aswj4ybEjuiypkjsm
se2dxyRhN9B5iLzUqucDH8C8XU3yLaqkxRRfl+sxIyXgHkxkjTqPUmXjtxZcIHdBnk3Zb+H7yHPA
k4EXnwJJYDAy0MEvNsmgwBEYFtnlplX73PIVmBmaxoGstymld2r2w+M4+fV9G8jk4LfuJrUmcRfm
U/Icl1JdcxSBfNkC3vmPdud/585mQ2T3+LsNMfqEZJnV/7Ql8ld/V/AEuKot0/eQ8LB/aZnObwbt
wAHj6gk05jitfv2T3zZER/xD706QXR3Hoxj22Zp/F/DYCIIQwGjXKnsZGpX/y44oLlKSP+yIGKkg
jyAx4md6jsVk9M874pjZRY0IsDmqyacoDFPCe6MamM0hxWWx92o6R2T758FDmDmMEOyMdP0Z/uV2
KtOAOsoZqYHizHmD9rDcN55dP029B/DQtdS9XB34Nv68iqPsdJddb9DXmDSarV/UKONmxY66HQzy
GTc0AUPnJkDkf4agztJHmIZzNYJqRPFG83NlUV3QqRWjlyrAy3n91VdaR+6TjbAvaHPd4Q5R96R+
u5HRqMnYma3hXHXw3tiyPEH+peGkdnqaFLHiEw6wW3wNMbRAm5jVEYsFuHMMAqHKzHqnynZ6p73o
k+NfxcMv/BaE6J1Lhg2sVAwDm4AOa8oPLpdduKDHV3HtdRFRyk2xy4xZHDNaov7OWREVZtzwI0lu
6p70RHxZ1prFP1dPIJ0prJl5+WowR435ZG+uFDSeZrN4JFoQvSjAsTsi4utnDs7N3dB39MFZXhKx
RZZr0itKfbrOZVXC3TAtnXu4pjJ4UAWfC6sUF5LwGHZNk7qJrPhc+Q9rtlKZJkFwjwcWmJFaO9Pa
xqHv1rAf5mbvBxXtkdU/sdvLu8Jqw3si8bL0JndDcey5fmREU0FT6rSHNU3nGyxo9l6lE7qiTBC8
b1lt8GCg0D5j5UXWjxTxWFmMSmA6WM9xgxAV15RDvhelhRr9hhT/djKeVgDhO8/PrSu3B45Ox3R0
txkTwP64Guhb3NGCO1ln7fd5rdr3bmzsN2kuLiXN2sJTEQmeG8uogCMNZJ9runb4oCSV+7K44ZPd
ZckDtA3OC6HCqx+R3fVhx0zjmPcawt4OqTF/BisDRIyD4Y2Ujq+j680E/Fde0zjyaQHR9mVbROQ6
Gvg6dMNitv0K4YEKak5pROAOp1SALqc1I8dH3yI05iZ1VHjPWM9yNgxyvZfaWtzbtDdAbSLFcg2a
Jjg4VkFTqVudQ0IWehijwMi1K8zgQnTHBX1w8N5ODYePIeSclFLCx9wfQ1PCQmds5x0DjGCfIMC3
R1xPnTFcDZ4czVPZYjp8s6XmOgr+1xGdZJvf/DgxcB12PRFY8S1a9ek6m4b+LW2rM2bW5KYcqyz8
kQuD/s+GLP7GNa5w1fn11rdL80U4ZrbP1oVkznVYd3HHxNL0+MfBoSnVrsmM/8POtgZcqts+hzHb
Sw6po5UiTZA2afS5jUik4Bl6RdeVeEdeb+OZ1n98IMZ45cglCMqN0HbJLbm/7dYrFDOCwe6TnygW
7PK4mIRLbKbRHrfLoNS1EZj5qRlNsV3C+rFZ8U1r2l0+WX0UBo26mrE97HwOLTtX8/FoPBxmwzU4
YbDSlDEs6Xg9YEEhU5+x5maRg3/uF/VE9Gey9ZP5EAy5eCW7hyz2cRw32op7Nwfmo4UaczNpjh9B
SdQMLmw/AiphvGveX1wTg5OL+trUMMB88c/masfvbVfMR0IxyqfaAx6Ya4zgUuiDQ9lP95aGDGLn
YFiswYOut56zNlgOpQuUMNV4wkWDCpXB37IKyHrZhWNIZ/Yd64GIltK/4yR3O2jwodQIxOICQ9RY
xJwwgttOoxIRcNFj6JvvIavtodZAxeyCVtSQxToGt9ho8CK8yCwqNYwx11jGpdS6AD/5aPAWbRML
OFqhMY52OAJ05ID5NuftfCTTd3jJx27gwZghLoKBHDsPl1eaL7uho005WXb84RQCzZqKteMwdysG
7YFtnkZcGMXRqVxxXbeZ3IckbGjpoY6QGPFsEgQMRs4w/IeRJvYhw0i4zSvslgPVHU+Ft/rn5UKn
nC6kykBDK8Nf8ZWALB2NtGTvTc9rGLTf6wbb4Wbl+P1N+mW1t8ap08yZYI+HF2rrim5LzrH5Fmpo
5oBOKGpofZ9rUqiuURx1x8qpggeHP0AyA2yzh7rp41I0I0ujOJMeKCdKK/ic44XVKTS2M7wQPBMN
8ywvXE96QTA+CeNbt+7MSVhoBCjzRufsMHnZrFUKAcSQdNx8VJ4HX/qI7TsC/DqZjBwDR+N1kGb/
xhNHPZSNs7w2Sdn1NHEUG7J5dvKi3gaD9naWPAawSU1l95GyUvdoE/fN3NM1Tp2mmTo9XNOx6kiz
Sh0MFNMFftq5cFBrZr0UipqOSqfUemkYjQNYhJ2qNEVVhi1tyNj+MMLxK9OoVc8mIc/Q+NXeFS90
0Yxb3qkiAiwwEYXHOrdqcGvSuQfl5B8xRNfAJpV61ZBX1DPExWXLN1pXIR0vULC+3322FV3jyTHx
9ali11mAYxMEcZjFQdzagZMfpwth1iY6G/tZbN2XvdfBJ56LhxomLXaU+qZawdRWg22CB6GjRwJv
2kGy7a1qBeCgqQNwbsc8RUi61ZS2yGD8SD9NQ3F9ohq2epjfUlyxuBYCe2yqQbqD25FpyS63Swmo
+7Th7Rq212ydGQRvagPjbTSWt7M6TvfWVwzyJ+iyNgoN/x2bIWGWGuqrCvC+4ULmt9TIX99p3xsN
AV6hARN5F7N2SrnDXVVsg2RyjrnGBzuTPImF8RJaxZdMI4ZLnvkNGeIWnec+PNgaRSzN/IACh8hq
KMWuxhXD4iHFGILxqFHGA+fPCAVv8wTqFvHqhXkca/wxgWjTDgEhNayGI4OIrUj0Cn7EcJMtDVA2
W+HcETVQRlUgHlooyza05coGu5zRDd9JGsvXTGzxekBn9qsZDq31s79wm0c+UmTVmp8qAZj3AJF2
WZuSXqmhz5xY/EfLWBJwNnO+Nzk93tkaEd3Biu646U3ZHbLUPKdL70bCByuda8D0kiobo14Ovx36
tCqk9xhDxTlQFgtqNY2pHoksj3Ky0/zJ49uBsnY11NpowVv3cK4H+p76sNla9V3z/9g7s+W4kWuL
fhE6MA+vNVdxpiiS4guCUouYgURixtfflcW2L1lsU1Y/+8WWwyGhMCXynLP32l4bMRINzkxRveAl
39UmhXqs6Vfh0FwBwcDKSdicbLxFKoonmSMunJvxbmi6a2G0V61WXrBbQ7LtkhGZtyG8adz77AE7
xQDhNXeO8XWOlThoaMBenJfIWc7doi5p30twBh7jJC0r5mtTAhT+Xyf0v2Hzsg+3kYT858Lv4rlp
nn/EXfOzbZu3rdC//uZfdZ8b/BGA2QWl76D7MwBT/bvwg8+rqj7HMX0MBq8Mrn+1Qs0/lD/jlZmr
kjH+v/KzjT9MAiIDzB6Qzw3AWr9V+b3vhPJPGx6IUlg4TMj4dSfyoMCaXOShmiBrJX+JET1sNb8K
SYvH5fbm6ly/1pJveXnvSSn86xyJJqFNBIBr8Yk6OVJe2qWtBvc73yQMstDFk6DyIzWWPK/fP5Lq
FAP58UCc+eqXvLGjRK2GjVFkYsdep6NG06+anm2EW8/3v30gJFWmTRnuclqnaJ/eyxFx0E/bTUw2
sjx7CbXkJeW//8lhFCYOjlvw4R61mBCa2BkF6hyFBPCpFRvmastsTP7BpeNZDfArBSp+9MgBenvp
hF7YVcwZ9SFZEqNOnjlxy0zDy/QXJ0Wb/20LXj0OvouS2lScudeslrc3yevBaVC6iF08DBkOhel2
ikYsitO9UI7Kz6+g0ha97W4cDwapEdYW+ZMQId4/ERqAed7NSuwQXSJ3ZKi2S30+g5WWPOs+xWhi
S6oxLPa//ygqxDbuLM+zXYbu7w/sygpdEDrOHS2C6ksna7iQgZbdayl/+vwcTz1Rx3NEHMaqAP+O
t/r9oeYu7aYEfd1O6+BcFJ2Y1qmph18+P8rfvMU+nrF/H0XJDd88IMpr1mvYG3YalKMzU473fTGU
h1L+s0v35kgnl27IirjCGsQDknfTilj7Z4WBW/4Xr5f+8aSYN6n83MALbNP0Th4PRgmOX1Si2Ike
9qjQe3olFHv4XlUTggQB0kwDaWxqPHg7zLtUFgqnY8E3OOAQc12cShi0/ZGkAokl4cdRUOuldJNg
FRobhY+dmHjto9noL4TXYEsWs+IfBKjtKmYkmykmiw7Bk7ns+GLsGKwUN5MMzIfMM6u9Q6ToU18w
qh2K0aH3MKPcnspgO6Q8z5k3uhHS046yCfkhWs6aKTv5oeW6y3LS2JgXf2m11IZuNA8/6pBVHngY
v901OEpq4072G7CuNJDiag2UQ/9+5K4lDb/naMYtQk46w56+qYJIXGFpqFYUVvRZeioRcry6HKx3
zaAHpi4agVrHF5DWaIs1KTSA2pwdbZp6UaTEWmDTMrGSsbjEUVKuXZdPABH3xqaNSelb9pAuD3bB
QD1Fa3Bm6G218gsGv34AZ8zLdfMhinvnbIyM9Cnyq/zeHfDB1I0lvtVuYT6EnDvtwAGVmChsZhhu
2OOkjj0RtEvLmnjXwfpSPmqM5e6bwXfOkB8UNwBj2qeQS3MWp7W4crv0BZB2t+xS13wo/ORlbIbw
S+vO1Z5BCL++gdFFgivKMcngHTN9EOTxdUqI7m060s9iRW/ZyGEd6iPIxGwDaBTiDS4PSYSjemF3
ODYiSwRXqRuVL64W4IOuUi4ijAfqZ21At3x87HMQ0gdyYsCjYKlfM3HkNNmbL+Hvkr5ai+jOn00l
VvKS7CmYcWIXGNBXIYEymJ1aokCX1ayq7QS/hLigoBUBlVzYP8ahgFOCdQOoCHUvRncX7dS5RvL5
A9AV5w6de/Fi4ig/cI7TusR/smAYU+/sFKpHZeKCssqK58eRugNLHaMg8yXIdNWmG5FXylFAokal
jtYuhKS4GE3qdoD7QBnwUAX3TS157Wx91pY9O+n1TIAJug/RkxsKCym+b0st6redX6bPwUAqc1Dy
HpEEjbsxCfp824DgRkEQ9I+znLMtfvI23wyaNJNNKrDtr2dsjDUsgGjoFpAjjO9zIJQXnnfL1hRj
Mh+c5mvvtSAIU1oMHvmWuwJJoLOQCFcP2HIT7BBDotFc4U44cZQ91fCFD2MYlUhJwfSThfiCFCOA
e+1aB34IFVZUTCuNtgMWMYxcl1EWYJeJ8mBLbPSw6Cw+fZ3Fqhb7aJHgrIRf0l522SoWY/yzFPRY
AWehLHSV19w2ukfRTP2W5hshlEHHgzAPfnkY7OSlwZBJxd9SUhv5lrbEz7aT3ipuCHStTYxW/fcu
nhICVF0Ec6Fwz/gUejdxx0uJ7WZcI6bqL3qA5Oso4z23/TZcmDQUHmi4zWd6MG6KmSoumkfRLosh
a7IFdomE4W7OQ31EGsQ59jqQFcGVxaYSwwJvPThNBCZgeFDM0uaZJasblJp+SykG6dHmvM0ifSaE
zL+CRe4Q09KoxglQkgrb4B3BA9Zh7HiiMhbUp06BCXSIXKu+5PSdhkY9gap1cNWW3fCj0WQuF1HD
mhPbmX9juJL4G510NoeF8sgppKuoGt9jtjBp3K3o4yILdKzOv6EZLdFBdiqgQO20ukDW2xwUPGle
KYuY2VUrd+DQhOnKXdL4LYYnY/gRO+VelDmpCEGj8wRj+ZRJfsU4vtrEg+VzE2ieN7XaVxNMeZYb
gocJDU6XLArDplfG1QHcgqrKRXJ2XHWx635rM9/4qZOLRFuDZ8TRgbVlYUsnHRDkpqdtxhrHTmKh
aa1zmUbOpkFyDm1DxSkw2N/WLaOVfnarrxgrg6uZMfBq1D0Jc6kZlh13WMH6IFREfA3uehGR2g42
5RDOXXHTdKw9WsTqMQS89FlfcM2DqttYKWzzqOwTmlCm/j0wuvYM0Rn70aq78rMm3zWu3m9TCBTb
Ioho7cjkykqs/pEednM1jXF7EabzQ6JbwwMpQP7Kn+ji2bPh7OYgmRHW1sWVYCJznWffvJqOE1YU
ojNC6uw2+cr7fC97PdqZfkV8RVTUSwg+4sqecIPxWYy2LO7fNQf8uOnx0csUBUNL4vy+Lll5ZcmK
oxc+1k3dEMD8uaWkVKu9hWszz5i5B8w9rIFJ9ogL0bfLZT+RQ7wrTMeWW2S/CxNRKoH2TUDwwJTn
LGYpRR6pn2YaoAmJ9Gxf0tsJ6Pd6CRwfApvJXa1pYufCSgosIXWrY1Qb6mIhCvNrQz/kMNRWcaCb
oAuUthi3CMHrVh3EMDNHEEhoiHs2DeZI3C0yT8n6VzDUvq3R9UJuydKYmKakL+LDkAZWT6JUEfb+
AYMhM28aaIBQaa8FsiNoOJDeSzOR2rvw+6z4KehwLMgnZsrje8DcmZQAdrdqR0d6ecS9+142QfiR
bXtNABG0kdTugg5Nd5SuWxFLGw9JZxA42xjNk5/pGd7KMf8ypNaIs9pwkdyxucb2JbypP4BOzFaJ
0L/bfrcTaUqHdyLxii5gvDEBiq1YOPobhwivCwMIIbZcr6BdCPd8y3tqkmKR4pvpcp9eUk1KxViH
zxljlrVHstHaVHbYipH7I3080P18o2mLR/DlSxhE2jIg+++S1zX6EeUe3rdMMfJzj+iZNNe0fTI6
ur8Brcj6Zrss30TWworDjTGgfAlyZyU4YfKlByZc/uT0v4AOHA0572oV4AbU/jqkScwnir79bofd
zHNkI7LId2j0WG/Mob9oo45UNl+yT2jZWl5Olsa4wpzZV2SBrM544Z2zFqQiGWnBrwo1pYX68Hvo
EBh0llSxq+qONzt+LzIj3gF+jyyM+05HTcmAbjF4BHzm3W048Zn7vMT4UBky/IWIzJEgedPnUMXc
mwPiuXMKxmX5rq/ZhIGYDvlA8Tkuyxhmkw1w7vPjGR+2/+qAnoNkWg8sy/JPKqdSssGx3SxnQakH
bcEqUZHsWPZiBdbiuQUXTJc4Zj/o+MP18bNDMIHhbmPQfxucz9oyzIC1QTrvt2PDd/3z32f93e9z
DBORgCKAfCjKxZhUmm932S4uCvvQ9U3xUlk179QA104vFkQYj2syGnmR4tRoLwF9UczSDb4SBhtt
DOXPbGXKAy10wm9MKs8mEYAS8qlzzmwTnAKjf4m2GfEN2YxM0lu8QbsoZFW2RgrXte0V4RfA2fYz
OgWm/wH/sWWC6d3gIucDHE5jfq8nSfp0/CqWJUkCy2FW6rbPr4Wh7sXJ04jcwUXsA+oee+3JwxF1
+PT5emW7VuGEHA3QVMvoZDlY9mOdeBo5kwLLLn7CjSPx9ZPjePj8J3yoswMLpD3AbsS8Fo/pyS9o
J3cg1RyRf0C9vXW0CPYeyrxfLAMfOhYchUaFCZecdD7vtBHTJV0fumWV7FybzbMbsXCVwm2XNX4+
wK4ZARNTSvGAF6B//PwEzY/XmC2Kpfo/CJCVKOX9C8gc0e5lPsQ7Ju9RiJkBt6hG4uQTuCznrKkG
Z7oKNIBSxFDfZyR9v2jCGdbt1DvRkhgDsrhZb2W7qPMObFTUkuxjE2+6Y/+NLQbz7J91aITtXgsb
Ctfjr/+fcvcXyl12msqi+Em/OvkRJ9HzuxCJv/7SX61qH5WtYbLmAhEKjlKkf7eqA/0Pm8l6gIfT
cemMv42S8/+AUgmmxsXWp9NI5lf8S7Zr/EEMjv6v+Dl0h7/Tqj6qct+8+/ScmJujC6ZbqNu2bp08
l/WogT7IG2Skwu5hP/bkzo476dAoQKpYujBoYmCz56nSQbDlLRGUiCkW2FkC2IFe0pemgSc/Vdsj
h0DZCe2DndvpWWRCaF5gCubdqssGos6bK339+hvf9r7VL3v3y1kaYfjQ7GHhQK118sv9phuQE8zy
7AipNBSG1WGbdj71no4kf6Iy/vyAfJg/HBJYu/pm03l3uZsnn20tydGIdlV0RlfyvGphdzOw59uy
TW3M9eBgaq3eGVLH6T3UQQ0tzO49e0dOHvBBJ4qNah96kIQWc+9xVUo3pI9itu547ZcJNI6KtL7r
WDldchPF4tYOy+osbRRjlZ4O3wgjC6W7qGXNrJgEVLzy0VByrY8s+3zmU0Q0kvPclqJqQIX6HCqg
HRGtpReqosMJQfAOrkZXAikl1LgCOXK3CUmrvpgUo04aFg/BYPHplRZbocnWICbOLXBW6dPHIE0K
gvka25vSWalfrsc2fMc6jsw7A2MXGEiv4dwaiX37iPKM0CWweJmJD27RgW9p9gPUPrcy6/hqjAt+
0VHhxaYnHr9K4FAz43kNA7CZxkBRzYqJxOWcDZ62cb3JFY8mNpr40ErYv17UgNLUkAH3t7OERqpZ
uTk+CN8YtSfLbLlySaPwmVCvx2ovhc8OsyfPe16GLl5YagcFbETtwK8jWJkv+DjXOhIggvFiZVuk
o1gB3sWlD70iQbldOs8pS/h9N1Hz9J3kr+MGo6CqE/cmpsmEhLmpuUivLGnXZtT1GMMHEjsbtVqx
5jqCR3aOIR7EE9DHGB18wl+muVISABJYjLNopul1OGIDPSV/C+CZcv8UDz+oNZXfkbcaEnY0xRdx
NMw36HLAbdAgG3fKG+9jeCSteN3IiZcwB+xCgeF6g7eqehNpTuhFoIJrQ1EdxukOv3h7ydeH2qxI
Q7yEs9OBpUlb52KCX3uvIWC8HHqRXxMTS044zZEdxZ3tA74tvecyyvoHYZGywYybRzYe0Nb1Qw/d
M07Vnr4AizodzNF1cNLC9LvX3Lppb15ZuE7v8dj0UgFPIeC68kpHtGttGgCcJSNuRZUF1QvKdbbo
Gtia+YOOLfcOxbY9vJA51olv/LFIX8Q4ELtRgGpNXQVXriLF5sYg2i2pnI07CF3cnjzTahdU/sC9
xQ4LwXX2gKVzZXi5vLTkpcxENYSbRtdE83iENyM25EXQZo8LnJhoq7ZHAqUDh4YI4xEpetSn9CyP
hGqGF/UOPDHUZqtU0Hiv6jgKTTJonAZvGyzpMeW6IPFAuNk51BtlnJnyLptnTbvXOm+uz1tTavJ6
GiF8bHLKk+HrXFBGfk1svchuQxW3g9taQo/vAVnOvdpEzlPBtaSm5FqO+sC2MwgiLgQzKDjduQ/x
zGZViQ+iBtK2PD7I2ahx4yoIJXLl9uqlaCWWL7KEMDuzmBP4k3Qo65ZMn2L3ccz9zrxKQ2x5S3gk
JM171mBcxuQewtDMFf5VA1g67lC/yfQJAQZW6oXTgduxQr/NHiQrhBEDKJodeVWh3Xd99jZaCEs/
j2Bhm5nBv4TnPT00tcc9b1XGRNrO1vjgd2Gd/XS80kQRQhI3NN1C703zquD7M9cLs8MNvQ9BChfw
HypX1/exSZTyAr8K/X0tiXSAWDPOvCTyL0tLDx6dvgtp4xpfvD4ah6VRVN1XkGYaZpMmXvFgNEur
i+K9lQchtLIQnX+R9ISIWMbkrGKvcHZ0ftwB8FlaawltdErNDUJTtyQ9UkykPeai2gvh6/eNI8yl
VehPGq0eUudR12QTyeVJPIz+zsjM6HvehN7PEYUewCJZXrW5e94Nsp6wYMjxxq1QhDlWX65JwLRX
bPusW4Zu5ZNhx8XGLHXaTd5cOAu99SQMZzRrnsioTsw5yy8SEeVfzRTVBG6ddjNrLS0AXCfLUmIu
Zugkrvp8Ls4dOhxrFb18w7IunqBpxl96O78ePH1E1FI3qDSmelzo7Du3fVIlX2BE51hC7CbaSLwA
5wEfsFWe1fMh1wJYVhZ9CkwbpbLo0r1Jequ646MjHkunEPEqnZty45Nu9xC7rrq0yCIXzMyQgLle
N14KdySDkE7MCvlR85JIT65gMaOnmtNoM+SmeelEjWevYt0pJ2RBbAdWDcERNGSLauvn9aSmXFa1
9xCqbCKHhKCwElsdjcpKco6PWE3pPkH3cvcl9VdPsqTXXdatHX4JROxuyQzINo4WuEst1WZ/M02u
e6nFbX3Ggj3t9LKc9oNmBPu5zYb11EiJ8hl5d91NKU7ixr3rk37+U9fz9IxQm/lMljLIV5/vUE7a
CqYPzpKeE5JXanz8XidlVF0Vlp/mGEHHFtJyBiR9qQ8K7W9rtIRB9FRnIW/57vOjnhRvx6OiaWUK
zE7Xs0/nsXY4x148OMGhxlz5DXYbC4NAQur/3tz3eBygKy7bZRPwpn6y++rjyu2aIAoPNn1y1lRd
smYrf74zKnzv5yd10h84HkyNfLmcBsqQ04g10hobLWITeDhGBlTKR33UB2hJF6w/P9THjSw9Eiz+
7MV1g/38yUa2jgJPaKPuHix3Mi5L5c91BjAI9MKrs8aj8/bbx1NmCYPHBNOgc9qaMfyK1zYvnMM8
xuH96yeojHW+GE6ppiqvgSWfH/Ok9OZycnK+7ivyJzfvdLM+FZHdBrK1D7jf2V15ms6ekAWVL3A5
0lWlLcjfIlOEyBtg3ymfj89/wMeHlEGgo8IWPfitzqkXoyrtWh9z+B7da+QAFt/RACb9D47i4aty
lYGEyuR9lZ/D6UeM2LiHCBM5bHklIvWnXzWv/u5cKCh9bCq0Mz70a1wyW2tH41yOygs3YYKEFf8f
PCaYAy1YsFQ7Cgz7/lyymumwAJx1MEPAAomMeedew/eOqQmtGPv5FyXdx/WLNZ01jNOyLf50cvnK
pA+ngVQQ4Nah+2hgwmc827MV6XL6haDL0Vy+hmR8fts+vux+YCKZwaNDrPqHNyKg3a/PwjHhkPJ2
hxXrZItcfDWn0CY+P9TfnCIPB9Im9uCoV04XSw/GIIcqTJzyyptdANWeGyakua0a4KqCG9VT8/lB
/+78yJvyEbY5tPhOZWI9/A6LyCXjkLvIWMoC1USu+/GWQoeb+vmxTmLNGMmApMIdSGi9F3j+xzdN
jV111hOmtQ3m+tQosGo4np7fin6Wl3gqUcGGE0Eu48C+jtnf1Fz2NSy7DU1Im+KiYmAJbeVPA0s7
u84ZR+K1n7ki/8Vl+bjwAtixPKWXQsFknErNysQZsMkAsjSxJwEICMExpErsv+hTunkLctB/9a00
Pr67iAx5q1QrEp3baR8wyumXEHLEI+5r7HVHX2X8YKyAMycJasJ0EqrnPU2My7rL629978zGylIR
f3VjEvZWRx1hkOySUOFD2ol/++PAcADlJDo1i3t37GO+GRToNfTg3uetL2afTbfupHiZGNY3RAYn
MA70X7VxPjybiArV20Arh0fUPj1gnTRq0z/Nh94Gct9AM0oXRyg+X3aq8c8fzr87GHMVi0Z3wFJz
+hVAzRHoEUlFhzEiLSAt4aDqjU+V4+iCKunzg3241ZyZ76Mw1HGmsJypbtKbS1lkmiGaUJ8ObuhQ
WEZJy5PFi0iV+PmBTDW+etcKQw6HWJIvAifn0hd7f6TcipPRFd7ADkLGzbVODdctNdj92ddQI4/o
TKQ9nRA7AugSDzGDv1x4FpZwlcQyVuRvxElGn0AbKJaYNwIZmlXIwjE5L6DrRXBErrofQ51RHA9M
r67bEuhk8YvF4+P9Ifg0YC7Ddw3x5+lWCHszw92iaQ4YCsjXYmh0BtUo2UY6oWufX7QPL7/rGDwD
uDNp2HofBlTg8My2H0G9SOTE4FOOuRPY7tbY8aszuxx/2T882QPR82c9hJvAfxrYQk/vUjkXllET
k35w69H+6bpmf5B2GNwfGyKu19DVqefc+VqNo/mLlc48fURsJdJErIlhX40h+Aa8f0TsHI0DUpv0
YED/LYgITIntAXIOL9Ayl8MY+t8Bu2X2CoeU0WC3R41RWjJKdmY7IeY4BnHpXUEXcc5Uv6aWnios
Osmfj8QUWWDih/xpJNdeO2kl/xLi/12AJIlJdeZb1Y2TNsgM1OOVa3wMtlMrDXF4DemCNDNeO8NI
a6wJmR+fZTSOkHDUfeThvWAKfeHoWiYJVMmKm4FuA+iEVtuOduJeV5Oh4dr3SubLfQuTV/dAxZ7T
ltbLZeM5XbCIbSnI+LRxgnq5mIHRTcrxDkXpAOPMWAJAcjrwZEZcYybo6oTcyQXoOfDM1pwqVXVO
Yt8MAs7IjT8H6ZP1lWop70tAHBnNUMCo8XU/jfzZ02rkbBg4aHoHEs//zu0zqqKynvl/55p0jOPm
s89COi9BrvY1tXAh+5Tkd73QLQeGmxmRkrZOcgyyfeRr460YMSddI1QiWzWL6r69adD/FCsURbzd
lVGIDEceipaV7Fqj3jARJjxFZZtGrltlt+gQyIVlDD7T4U2d+afllgSEydpQragh5zaD+uIvHiM3
HZCV8xeBsJlRrZna5/1rGJnAM7hJyN8ZN66AR7eiD0Lnqp1jGuF+MZGshH6RfxGvYYgobLDKfT2m
nfZlrBIOXWczX61ARzlQL+Ic4sdVOfROe2vAWmhWGY9LfE29CrGMpEnQqygI7X3fY/bIVh0Zd8tZ
lCDDjnk0cAt4gsoSWzTClCHxyPgMjWEfA/kK+a4aKGoqmdPT8kXXYDzMqWExWgd0GREAjPLOKB1C
0XxcsNlFCT7AvNQSybfhuA+gZ8/TB8CMVgORRfTNgHGCNAxphBBbOU/V+EI2SXgNnhBl67EF5+Qd
P8aKR+POTk3nOQnjGBtc16DLfn2tXKXa0xVlaPDIAngunURFJDkE9hi4xJiC8lWsl2aLtmIpXYen
qPZdpXfLHa6r2aieuZU23XfEyUO/GdFGXr+OZgxfxQ5aaiMR2ezt/Ipk7sJIVSdW0p5fCBVKMxpE
uiyPnz/P7WgyxvSuvHMHzgnxTzg+0w0MU0JkkBrxmhZCY9KQTzYX1iaIwtqkgRklN01Z80MMnd7J
RuRmc1vORj0+kftsaUCRPSfLbv0qGLsLZ8yNOxeWi73siCGYfhL7yCOLXty0byZDkIgWT+yNLd6/
wcPqA+4kjqtFTLuCZ8VmmoMy1G4t74GNORSYhQNjgyFunvQCwnQYottYsoQ76SGXDd36KacpiRur
nH1aEgjeDoWuj7Ta6JC3Pg2yuevT4fWL/7856S/mpOwUTXY3/3lOev9TFlXZvnX0/PV3/hqTesYf
tmepnSAKAOabFlucv1AOOHogZ5OnQnvpFfPwFm4E0wC5gEmm7ge6ERt7vvAM6/DgUFX+zpj0dCtH
lW0gZOcXUi8wJj3ZYPlG3824w52dz6ZqUcBBXaQRi/Oba/I3E83TDQIuETbC9Ld8FUZDv+T9Nzrs
+hpvKuqALiVnjfBHyid/JDmgZKdyXbDy7Jnx8QmsGMi9skj+I0tW3a+3e0gGmmz4CQLACkOk6YfZ
Jt6XfLQyP9hFdsAO1ZPQovvR4LgOtITUAP4WBYUIFk2ZWKtmnpKfo0ard+1K1yLAQY1oKFu2be/n
S4tB6KHLiARp/JTBbJoD+W0niesziuaLrvHC28LNh9XnF/BvT4INXUAHRmcXeZpho0uEHUU7B7t6
BiY62tW8KbQCGoI3TF9rSydsxcgYtGrF1C8Nnd7hEKCnd6pIBbRQZEGQoDCtVNyG3qP2DBQqsPcz
EJABqEC/Rz1bJF27mSC2obFTYL7Pz+FkC3y8D5SFtHcoHTz3tB5qbKvr+OwFO6ZbkBXhNi5GdkiY
kX8lQjvZAb8eyUddgJsLHPNpt9hhtlkIgyMdgbLTkQLn+vVBttBDoYr+qvg6eYmOx1MOO1u1cGm3
qCfwTT1kGg2xgVrO8aKEgCHTZMzYIV757evHkJ4JmyJz0208aVsFkuUiHzR/J+nqABpjKGgFyS5r
/LvPD3QUJb2putT5MIrVWZjUuvBhUUgjypiBZ5AhBIzS2YMoGgc8M9PEjZsKslYXBtncjKHa7BYd
j39OEke2QuAf3sZdOZ8xwqlvJGbBZOH22E2FAfMMq7Y17yLVxa9yYIsJz+ZX9sAk8gE7gXwZpQPz
rCM1dRQEjBi+mewats8Pgzsnu89P8rUOeneW4KVVLwDauTLzON77uxayV2GSKccdwlODAOUKfGAU
NnsNtMKmgoe/IIvgZcyltnIYURGY6KW7vEg7IMuihcMq5aXIkkGNu6xVTfv3wTCz5NLB6/vkscd/
gAiFtXwwvxhBUecLOeQGu54wvzP1LNigBihXbY80ICZtdFWiP9hm0cYAz/TEcpbt3NZx2MuZzo5J
VHXG14WYWBGaaytykx1JbBNs36RYx6ZtbBur8u8k8bZ79u7FqjRqEGFMEX/EtMyX6FOjvS3m/krk
xkAs+ezZ5wjh8y3CMWeNk4nUB1t0SxdyQr5sjajaZbLK7lviW8gCYVpKFvGVE4jpz2maFPYkbpX0
39o6oZ0iyXBjcwms1V1p3mzfOLGl37EvLR68KM5ehBFTZmR6MBETIrG1k2Ggo8wt4/HR80vCfwpT
7pQfZo94fjyf68C9cnPCBFo/KYMFU7PhqgNw971MEXDQy1mTH44FKcx+apnmXzBO19DeJmDGPHko
Cpdf7Ro12/tgP/ZaeVmFqObNsRxaSL5SW2heudVFeq6uJ9bvFC5YQFgrcrWG/AHrGzmew8IeY31P
ml9xbodEKml5Rha7UejzpdER37OYFGZL5/uyJACb+Kgq8PfdbFvPMnSb65TrVO5bvYMV5zXWXWZv
Ssgra6zz+Dhqy3qucLJsCHTRVpYYiTwhwEp+LaemW1bZOHBrRmzsYxXthqnbxLF1Y4ZgzVnb+j0g
A8IAkDj5pFubf1qSey5dQ2ADYxqKj2cJ3CVbYSRCFR5mchEXLVtuXT8IU82gI5uM+GCMvpRpdAE/
5SkGHLOL21a/DY0ZM6B0H6Y2ezaZYq8GCNVMB1GFtE7obywpjXNv7IZDSYDhournEc8WUVgdY+JF
2+shcCUtZonq1NS5TJd2WinACk6yrBkhs2p++E0T8cSPoTkam5m9BCFVVQsAuz0PV4+cg89QtmGW
7ZarFFz5qotccyubRjsjRbY6R2irk4fhTGhWGv2mSxoSuMqJYd5CN1NxNVc6d8hoDAiGk2Hv43LM
d4aVABiveF1cbap0fEc14+NubQ5oT5n1Ufi0cYi+IC1/yN6OHtPQ6P5UHYxHq5fDofD9fp/1QQuo
VdjnEhUFtgkQKYAc+n1n8H5pUwZLOEdcYjFFRg+wB4uF6GFlYDZjpB8BK9Hm8avd6+XG0uFKYZOC
RJsT74HeA9iV1SVbw63L80Slm5d60S6civ+JfCMDZkMy2CEQgFvdqpu2mgvF6Yg8DlMionDkDNWl
PgH1CAWbgrmHqiwV81iYhb9KIr4cxxAOU+9IpevBYXPG8uChk1lD/AWiFyPangkuepiDwb6iZ61f
ToledyvMJHCwdVGRlqXA40Guz7spTeWP2MNhQsqvRwAGWIzS8Yw7TVfxc5WIrwBxsztRzGfivnXU
qYAAVyGppzU1Ee4XBoTZbQ715vGYVJLptDBeE9kdMPx5BkZ9sEnREoqxX7UNfKAEWtOsxfouT5H0
pJKTxNM2X7h5RdAaeuPdNFni0orJNPIUP30amC0v8UoSHlKVxBdIsNQEuMRXgYpqc2gVrSE0mWvb
sSOsLyKE5mvP/B0zyJsHugywLSRiFDzigb7t+5ZT0lwcZVRuMzrWLHXWsDadK0Ples30ObZMikn3
QK6zDDzS7NirgNMO3QAeRS5xU/K8GhZxbeyB+/uEiIK1hXLskE456TbsbcytoRf1ligL5PqSGJOJ
A8QrLefLO2NE4mdPsfNEXhVpNxC721vCkvhTFnXw9kEeSS82HumJnzXoTrZeX1dk5ik7PftF68wZ
ddi4LAqG7KzLHnvqRsT1SH4qETp9nsabygpjpdy7M0KNTlrbJgsnG5y1l+hQM8oAWkqM0U6SHhVv
ufxkhUrbr+Nz6tS652l24FyOZQeTES4x0DcQMecB9lnByjo1yAQxEMSX46tN5fh5/1/B+quCFQ8I
G+//XLDe/Ryfm3fl6uvf+KtcDRRlQtns0Qd7lIXKwPFXuUpT7Q9m1Wr4y/7P99W28V/oQQi+Aep2
pWFgu4h09d+qXtP5wwdaQRGLUcVD+vtbAAq2uyflnIHc2DYRpbGpoZTkWO+3bYBbNJ7kSt8PtSkf
es32Fk0+/fBHM7+cDa1ex5oBP6dQbcHBv2ga0T+6fVp/EZX2pdZlc0DfCL7L9+YLu+q0/QTVP9z2
Fc25rqy1587zqgWhPDqWVT8kVgGNbtRcl54zWTe2nWRmsWC/YXj72ZC+eclyo1dfm7xGooVAbK6s
rcATKS58IXUvXbLKziO7n6BvC5uGTpbaG2w7OrQhMUhZfwVW3jrjwiuB8R3iYHTpmZqo0NYw/+1m
ExNYLA4tu5ucyV2Zsa1FzjMxN0iKdDYOXjWZ9/YUNTUMqsqoqPewePhbeguTs+8YdPNBxpHlpXfh
pGkdYlsv6+tVXDlkz5Sh/6cKW6YZaELoq9cypjfskiDGa/5lnGUqoNvldrPNxso8o+qaGxqgQXwW
pnzvWBY8p9nQQU379Ux+Av68Kt2xmxbfxjKh05yXVrvDwOqvB9aib5QL9oK8lhhLJOoqYia5WV16
UUPS2aXmcJ9WibUln5LWOk26HeTjmJ58EcUPyZjQZJ76ZO/540VlS+SYXfdAklK57PLm2irGmEWl
D8A0Ru6PdgwH/LjDtzmFRGaS4JWNmOrH7H6kk76YAiM9UKl+J81crq0w677MfscHd9aKLaC+ew2b
MuNdMWwbL/Y2vllume7cUjzfu7lJ/nLSMuGuhgUei8s5rlGYdu23qmgOBUmDu6xNxMqjo0Bv21w0
Ex5aIfDuy3q+xoZYkUaf3QvUIqsO/NA6K/qfeLXdi8Kl6zoElbto9JHYxI49QUNwTwbmZ2v3ZLGM
bDPM1HIxyhL3FxFDD1Goj8/D7v/YO4/myJH1iv4iKODNFqYsq+jJZm8QZLMJIOESJuF+vU6NpIgX
WiikvXYv3vRw2FVA5mfuPbfqL/7Inc4SWz96bVGQUwNZXRFBEG1D538Vypz29eQUX8RrLqzq1zUh
70ODPU0aGrXgX1Jh23tHG5+BSGEGrteKOrnGlohk4oC92A1VoTMFbldHCxtH7UZUFkfOhXzXEx+1
y2oHfFKuBfvJnQklL+sjREWs5ZwdIVdT0USwKb9a68Ymc5qaIDuuL27hIW5bfH3gm9fI2TSXzeVU
JYZGgppvLi8GAdRhXwHDqNLjtjU41gfZwTjT3p01JTerXMQp75wg0iQGZwvp6W+1eUCcRmC/M+F1
w9S5MO5Xvbyrp1IhdR9541Xvd7Flb9pPi60V8yzkDCdsUY1kcS8mIEtrvWgHs9TVEyjP2Xuu7BJe
r05lHHYISK6SBdUO8pqfpB4aPvDFSrwMbj1iNCXfZU9GuHlqVNajirBG/ms8WCW5x/P4hz24Rej4
ND0Iom+jCdcstuCpIthkWdbvDpe7nmSevZ7UWDQsrOZ1DvYjj9YSaaurL1HHbwvdYZjHH6Pr6EWz
OQXAuiiVox8eAt61OeigAuqdnK+ghYaPweFpgWtNosMOF6Z+zpug3s+FL6McdfpeN/GAdiXd8Cpc
sqBaTgnu6KjVgdeh0FShJTdaCNlZSRpst8V9WoSmv/1aWIG+EdW0XCuhffJKvZtbQWxrVbZJ3YGU
1DqbzTvVaF+Z4txoxXc6+H2M7Lh4q3tBSqBLaMDFhINNR65QyG5GbTxAUn3tKrP00fxa0DUplk9G
MO6QuE13EzDXJ9sKtOfSHjwaFqcAux500VYHJJMjcOU1nheTUFc0dTvog/rFTdc2IQgA/OA4jtdq
AGTBz2nQCuvrvr+9taWduo+EnVhEoaLthqSZ771qeqhyu0AAPxxmQ8/NMGU7xF2ykZeFA+txttYP
drvOwZ7q4E9vDo/eYudzOJAqdCCU55fLXiksdIjfpjUdbYJrYoJDLCscmSn8pK1tJ0IbtTNmu5yh
nDLiRt+CRLZLEa6ZDw7SNjgP/PVazD7JEZo+XdYiELQ+yosLJGfhMsDJnjxTJaxZsn0e2OhZZyLv
AyFUKI1+v2pZzxk8XgLFqbVZxJzexlqRTrV2ZJPohO7cO+Q/z08KZUFYIuxPWnJWgX+2jCAXgnrX
Ljj2+oTA2Fh0cLZB/WelNUh0zRojZWhaLIeyA6rYsq4KfHN4CQoRxBYW7hhcfUCQR3cMtAD1viZ/
ls57rQuvTWg61E4fJBv5NcD/YAN5p3UjW1DVC9mk3TdAxgvcM3U2CEoMt/mGPwRZco9DVL8zF77Y
Rl/Fbi5G/bghNDsQxkXajmSDOoEoRtldogfw+TurUlQYn0vOu879vW1g/BrfM5K8HH9D6SjPjkxx
k65MP1JrXkN2gvS91TTsh8LOIyJffpRbBbtFbr8zyU8t8UpnIXVveklJnAHqKTj6cZR/3caRgAhG
8qJKM41yJpTX2fYnLndTQtDIPlrD+QF9+BfPerWrHAqGabHfazLaorocOhIy+VFbb/dYOpbxp1e2
CXMOa7TNIRp6JHY/tE4lHgOzlUfdN7c7tkl8DF75W9WpHnOYtpzaxfSOf54LY7SeC2J2sEVBQRWL
z7nuFtWX2YwmxnRss8qu3Z2YvDVqAq3ZDQL5tGmYN+feZgNyWb+GPF3DiRyGcA74HUi7LBMdeuPb
oJvbQ0nmGR/ohkWM1lrR9s+l5Nef6JU+eO3LEbpo4790nsO/a+nrc6/SI8nlc8QoNXtUQzU/OEAH
PjzhPjvogghdyq622Q4HCwGdRVox6X/OkPJBAxm2X8HlztHiALlbRz+xt9Q1o27wMr7paV7jrYOJ
WbjwYqKsNaHAkkEWr3zPoSmN9n4ytvGgb4t38BbH/w2yQidte/kjZDreb7qliWQiV+0g5GjdO7U7
QWMmMoiTVRLZ4MBVCcwpAKzsODwRev3U+YHzNK86lAdOTY0SA3dF5NhD9TP05NTfXtSM7xSxbhuu
Xu/upTQcXpkGFjTux2CDJYP8JmaU8AwDQkW4/e+wJYtfA+CvrybrTvgu042WNs+iLrO+aQ0deLCF
+cfIhFaDe3EB06PsXY5ybjFiF2UuFK6cdfmj45mIZauG5w0V/hFvjHeZcg0aSOM+bG5zJsJ29OKJ
62A5IEIQPM7u5H2nmVdHuTl4JEM7xbsjexs+TOHEfT1XCeYfGclWblBFO+DG7Wi1Tz15UAWcQn24
LiXQk1BPWycEn6KyeOv9sWYfM6z3DVS5fWb0YpeSqb5D5msmkt9rPxIlsReOSOt951XFO6dZ+c4V
p35V86I/l2JMabS94qg7MxVv2rmnrpnYnhYaigt4KHNFBHYhVsgTt0zQjYlHoJm8ELk+lwmphsHJ
7AjOQ0BklOFiNxK/SKYnkPr7x3Fbxnfd39S3I+fp4A9tcG6FGO/x+vevreX0Je9fK8bY6ty4rG+x
NlRX2xuy4LoVtA/D/JIRLQI22rFVEEOTsVw4vXKdkkLwPqCbt2/2qbQiMyH1N/cXsBsorhM7Mqof
ZQe8iP0CNbN3QVDb+M+vrlXmH2TPuxrFinqutgaVzYBX8EI+R/FBl93s+tSv7bjeiGVSqtFjgZGF
vGybiWk41HP9DncpfZz4o/htOF77Oniea2pj9t/qq6mbNtZyT+zcccuQ9VOSVs10C69AzPxioLcK
b5y7/ezXJUbdodut9ZiThdhVkdS2ChZ4L53dTPDBI1T2vo+dDaK4mIipmISh7upmU6FtiuagmCA9
mGQQrk++J/r2fsly4g2CbNE7t4xYK0Er+sZQEayDHyplmgB5KDcLiLGgXrrZfm7HDN0Px9hKLEU/
HESQ10E4i3XaztViaxEiHiOpkFj0hLLlnKMLpiFKJ9c6jLnrvJtkbqkYHYv0Dn3Ju/iFs5twQ02k
2V0xTRBzeIR7kZiIdhBpwEQijsKbOX0Yz9xNI1xEZPzG09KN9AKkwO43x83jCc3QCcivPPY8kwg9
rOKOyPUiSk3l/dTETREhdiM39wXc5P1Sy5ehDNLiw0CrH9V2MIO7JRDNB/YAMpcN3l/CMbKDq2pK
cEK9tKjDN/K2iVlPCpfTOQmGigw0c9g+dQrrM8gSB5BUdW09qe9bfuxpM7vxUcpC/iL+rn6aZzKk
N4k4x6xtCVvIsCQ7nho/dslemFkq1UGHrGopJ3YYvWivtt3dFDKG/TpQRSYoPQPmXoZIMu46inOM
PYvZj0SYe0egw1Pc0rg/EVcS7HqkO5+OvdiHGnMKEytOJkaFfugVbb4HdjUBzWGrBPwE1gg0hfmr
CkgsrUz73lry4Bvi1P3EbxL2o05cuGmuh86oOkopld3hDvEX0Bb2jWrudjsJey4h0oz+hodSDw1R
5Mmc1nkSoE2mG9HK38ToyLANvPqgFakVazM3STO7DWvqChwrov6VITZqQcIwa3JFPO1+tLb1SeJ7
VzDzL0uJo8fJEJZRgWtVUq15/ldK177gqyo4aLsMrrrGuztw8CtJpmmVMyjscc/1JVHl3jKvj/mo
B9dpIXMbaLx7KIkES8Clc2AObXsqdOPB9+spHAa2Aui1sk/y8kTctEzqKew6/4r/r4+WWi8To0qZ
8FeB9ZGxFQ+teUBzWhd5zeB9+OgsEkTyyd/bDpIZzFzTt860Ga6nvh3X+rbgo/HE2eSMKlyarIIt
DqRceJkbkwH66QRWnrCVgivSLL8wgJ3zDFrE1n2zoPk1CAKOAJfpbcLSpiQpwLIS10cLVhVBehIF
3kUWAcQnZzo0PGs19EhrFlElPbogldlLd9e6ouFpGTymoKUXmRj37ipCzx+YP+h6rOxF+cnEjPs6
jNTbWIDMuLuNfxZ/kLfc5graFVmHhFDof+eGFk2MgqR5e1TxrHXmoxhJvGGJ92fMl/Hk1YUIWbp5
J9zqcZ6vkrAVt+MC1soTlP7pcWPYucuK7ot+jVJsbW6ILyITj43CaUvm6rC+Q7kmTRHnqoX78Y1S
6qXQui7y+tE75y4ZGd2yUTiScJ7O2433jESJADb1OzC6y2ysFkgO863ROPLEZDOQdXvIGIBW3hFd
AQLqepIWdJ/MUpAbL9sNOObAzTg3a35XaM3HCC0QvGj+zCroB4029d9KddQQcvuct+aHBX/kiMfO
/h4chFl61lux1Oq3hZXzjyTgnPTAxnfHkKkHxTfJ3WDD3frJX0dSptpMGPEofeCC8OyIrkW6xoBi
nZ86w9hgt/spWHEGEPPOGeyVqKgabrNdLc6+VFbw1HBgjaG0nNblrwfRD0hNPmq8CThI9bI/4bgN
563IFlqdlOx2/joXBut491ybwtootfZm9yuM0DU3UIUM0o0hUXourybxzEf+B/+obPwfMzOfWDpx
ePhF/s+65LQ6XK6GNf9JS6m6fYmVM1ncGxrbY3fmVMtpK7ySV91467mSosoYWeSYt1kgYaDRGigv
9AzwarwTVHlkEO1Nh0o4G0yOBHfpp/kgWnVgzg5mcDstPPBRVUgQ41Ct0oAQADSwHZxD7ySNadzh
uvYSr3Srk3QY/3WBPkQNpT5mpQXgod3d9dn0GIjhW68Lnvh0dUifaB47WzYxgxmPQMHSxHE05nt6
FwaIW63dz6b9Xhj2cB5TTbK5c4sImGCzz3WJcbutjcMiaM56Rw3HBq0wkwvy8PTS+YZQHzwqTWcM
l84FtuL1d5kRfoBM1tqRMFWEYrS+UtQVzzAQ2T8tBEBEQrXzX2fwpmfOPlbmrtNHHuuiU98xjCL+
OmJ7YF+q3teYsxQFtDOiWSEHNBd7rIYoJSxUxWaBXCXxMqOGe63n5anjfiSbk/VoscrPwWjbDyTi
Vh2X2rb9Kc0c8LWxltpn69Y9EYxkFwsuvD60PG85+CWEGq+kRfIC6C44TzIY33aWWPW6flFn8Wpl
sv4shOHft7iBL2zB1B+tcH+y3ljxFufacOoYQz9uCyFlDjKbJpKFPr/6i6MeTDO3t2u/+K0MUfW1
e6agNQmaUAjjbQvcndEWhhe7ZbHEkvCbPiLrQu4KkhToF1LtahSAKCKHy+BQpNPLmjmvVAjOM7TN
dpd163jgPVgTtx/AxQf+24ymOZR5Yz5nOpTzIbfufWNIIfXcNEh16kcG5rAirmjStfNsUtTcVeRF
hB0CgzM1xLjsMviyEak9rjrZDedP6I5swPdZOi+3IVGVh2h/O2qa2jWw6G6C8m5upRN5btu/9dLu
zl3HAjTM8bnrodKZ8a1SpNHKufDhtktgXdFF6y8TP8CN/U5t76ocwTii4mVoxICaGF3W2xdLSXXn
8fR0kS7ncT93TXG3SSnxvjLgwaWtMiqmlWW9YY7sP/HXUQlxynzUpev9tvvc59VWYjxIGKRhpy0d
Ratv+1D1tIo8bd9anh0lwaY1OqKEkDaM1HBTC95Qc5IAkmciQ3GREibGTA2acDktZWTxoiFiXtaC
gp7GezG5oilBaxlPlvyZKa8TVgSPhEELqOwuy3Rye2IAkvM+K9Lucckm813cEvJi4p1q+nXHeADl
Z2AJ7Cb/aUDcScXbZ+1DtWnTu2YX6mSR9KnCmiSJC0yD8R3Atn5lK7nuTWgPAc3rYD0Oju89BcAn
AeYbaXDWtNz8WquiPI2DPz2bpsUwdDEVb2nbcKyGQGobtMEDG0O2pYKXErTBGquZqWBo9UEmrkz4
R+6ToLeqMzK41dmN7uzwTdciScc+E/FSDg9bBicwdFfJfpIx1Iu+edlJ2ByVuJfWn0rWxkcKTCLj
phj9mElHf80DkpfQ8xTdu3Kddjdr3LpZC1Vh5pGKaXaKRM8Q1UuYpTqKjPrcp4t3nGZ9TOTglnew
qLBUl56h37UkyL6OosHS7S5FHRO1g1gFgwHHyag9YgKXV2ed/UOdG1kyTJvcowiwI/LJeUq0fh4v
mPetX0xvNS6xWb7o1Hd3fdvNOzVS/TPO9JjSaPkTkMQp8pEGM7RvRZTJob6oMfijwUJJOJzSg5s7
I4zOzbgEE6+GJcyckAHr2OaG/9As7nKcobydXFQwc4jUJ7ZHug5FxRgxb+5PQx6oiwYR4g5N0lfj
L0aCNVDfCX/9zNY6j4ilpzPwBWNFIwUo1/Xrm1ZYKbpFI08IO0Xjx4O+zyc5wPtYzWM5tMxs2rJZ
4Y34W5xbixG7MMwIGWypZfWt/ygqe41oFViM94u7cZGRJ+B7gCEo9Koqbhxzqp4WJy/iNeeyEc4t
0aTcpvJO88hGdFjfMGMFprO2+Q7PA+HF7XZ1yo3/X0+R6y/r/TxipDKn8i0YzF9WxmHtaE1S2NaG
33D5DBq8QhAei3ie8ywetArInqe1OxOE1GG2672diafNl7QKaF+jQOmEVGfbPSYg9NCie5dDJx6g
W4E2Nw8UVuN+2uzpt7awBjEt7RcSXH2nb1TIS6exgJ+4qMkU+awD0T3OqntUrVmtIcg/rnbj1gjm
lXaPZnWNCOLIjx3B5cjstW9b89TlpsYJe87/EK5Cz6AnsH+NM6EPWb3cTVIux77q3v9/bf2/yk8w
cCf8T2vrS9E0f3mQP/91dW3+x7/1n6trPyD21cKgCXbqBoln0/xfq+vA+ycFQXf9f5hTjst/67+y
E4J/Y9aGCtB22Hqbzr+k5tnos1koOACk2UwG/OT/i9KaRfV/W13rNFo0OR5ecX5B3fwHV/cvOlEL
/Fo92o1+bnStzTukF7arxYvRpIdiNBaZlLZFMbZak+x3i4Z/P3GZNv5dlsobuCGKhuEv9ycxzUiZ
kXHARV22yrbfeInJSJ4H4yvzzey1JhotKjKGGnQR46XTs/Fhm7k+dkUrHA5BqLaXbOYfRpO7BHKv
ibw8MH1ozp4gTxts+GOFWvaLozZdz/rQLcyNXHO8m0RgN69WmSrvbti6TWfz6s4KHmdtqW/xDySL
PTIMIhLlAgEgdUVuvZXDGlu9bgENt9QH4N45J8toqrVLSVDJzXNVE85a8t0+Z2lVu5HFOpjJXJUW
rwZBmmEGZ2iLesZl7tF2kf94nN/Prq3M4+BRAJuL+K7wPyaFVxCOone0cxP4lL0wCwJ4rfLBFZCi
DvwR64KQMyU/cCEqHOnmyFsOzDIZDe1zKVmWMGGt52M/eBhymsBKOkZ3kHH9fIoBQnROsmHnfTL0
yrlMAbshY1SecVRB0OGu3oL0bat971l6TvrSj6vpk4g0WlosBulUhMDblPhen4pfEynWiWYR2EtR
4/EZyCnsGJSf3KCtzlRNt7C1mp0eElg2nCU5hudRjbck4EzmyHDc7alrMrvQ92kGBac0KBLHHlc+
i0KUWfNG2pqPSDGy007s/DVND3Zbm78IWKSO2AZtewkqr7IJkZ2JFSJMzq/eit5XzWvmow7Rubhs
cyGddqyCYdgjcGCGe8yz28qhRolZGJ9kU/UZ3xw7S8epgqQmPcdkcXndANYmi56iowfAfYQR8uTn
qUtYpA38l1xkQeQfXZ3ddsyTXTR1eLsY7lEYWUU4OGwaqi2d0Pj5ksmN91IyEKwd85ip/uKsPhUY
NSwTo6vdbTTqDtvxpUbvVTa7hkngKyUSmX3MPnr+M7uMKW4IE//D0OdtB6ol3aXT+gy1ZDh2fZ4T
8tSJu67W9KN0CA8e085kSIyvpsQ2mAwa/OTaXoqTjWV/N/ttcdaqdTvqaDv5girzNVhN/Ay+HXVG
Rhdz62y5/Kdd23gj4XmWJY643756XFunvrCzcwcBhnah1pMeoRuYomiwpdoRocvnQ7dU1FoTZZ0W
aAx3RB5ljJScrfvlLdCtAigvhJRwRQZ2T+4g+Z9I8tSaIb9jKwHqAmmi2J5HZuDhrR1hU+Okkd0L
44HfXpyFs2qklAFUObJ/VH8Jg11jP7f4cHjZDh3XMKhpi+EBe5G262AU059Y1RMt9d1mpPj/FKHD
5vZSuOO+1YfgRMjd0xAQdI/iIfb1NckEn37m5pE/MSbsur2/LhdhaksYOGrZ9bIaKX+2IcxS+80F
Qh3ODUIAo67+klTXM1yaXdITcvXMdOPi0wBEwYj8rRsdDsHCv9iy7kNRsy3T/cBgCW3aj7qiTK+X
vqH5m2aeLTkYDd+HuzeHmlkeFdjB76s/m0edj5kyOLEu907I+3AJppageh3FARZlHvNWGI9Z3j1O
AsWxz19qa5vr4tvis7qdZqVKPYb9ZD+h7TDtp8Jk9dDKW0YWEsmdXGQAkjr/pWsDtjFz+clHGvCM
5iIaChThruEjdgAQhSapsJKBY/1xtGYZZpsbHEvhPaVu/whujDade4W1gzZ70UDT8c65Qts8eSkq
ImsUV8E8OkKLOu51vqid3nYKcpCTP1kMZi/9oj9tpDqi0a8/hsxkdxgo4Nr1runoyhYhvRDR4tPA
yJNPiPmG0sVOWKXFr9fanyy9r6WVczt0yGNLg8g8Mb5U6EF2Zr2lz8xLL/Kf2aMxilfwga9OFtD0
aNPnsAW/3Mw8mopFoDSU3NUYckJwuLth7o/M+faBKVI+RcQBppF17BP6P43DtMPpt+GgM0WTqUda
4URadVzn1XR2upmgLsN6UoEkoix/c0tzC81qS/TWJl5xkAnpCL8ZnYO4sh3GfJylUvMf/MFieSuW
J+a1rCLklHURx6j/u0wz41fl+C4yRY9XTbORi3vTBQJ1MnXlCRfyuHOmzjz3rvDDbpIkrqVBm0fl
Wvl7gN/bMW/HwyjFaSrScj9WOpOXQJMgobQdlxnDXqJS6bTtAKW3rew/tsb3FY7geq8rBojHvMYE
gT29u1SK6IB1ntqERUH+JRfXjmZT3S1Fx50wV6+GPR2atKUJ2bhYRUAiQz8+T/AmwNrWf8jxPgT+
+kt4ZZVM/H0AtLVlZDtecZ5W62hAZ97ZeeqbUeY423Vx7IodZtrJWOF2PTuFk+1IoFvDQWXWR9oq
+URxXTa0UyAYE7/kZJpqq3nItAn0ddvnbjRyr7FBaA5r64jYMAy5YzSq7sysSaHpmZhElV6wStde
aeFu1/OcxS16WM13rjOLpDdUdc29nslpie21QvAWrptQT43Q/GMwlMzUJuvVXnT5pbFKYaBeI4ne
Od5s0dLia8A8YrfrdOCeNZOJvq3Wpgcj94CR2/NI9908zI3GuqTUHus1V/dkIr2zi+13anHbU7e5
7/5gVy8EOZ5MkrUTABFTbDZV95vjlR4FLPknkrs+gTfZH61FMxPRTvneJdE29H1ZsqtnXFQM00eQ
ZQNKBF+7ZFAh38gSQSg2Df6Pq5wsVo402Rlb1SfLqvXZm9E7lcr/IM1SRrVfe2+etxF/mrp6RJaG
INkU+dMyA6kgHI9JsEXCCsoSXiK+MBFaONx2HdN73mt+vawf0JqLb9mXX6uuMTkImundGpBnQDy7
kj7C5vsmM/KENACTFz2LkI1Nbij1vjqzaGIIqJiNQi/LLgZpqYjcmY2ihkuUCtonxAiElLLKVY9a
Z/mHjUXLu4Y9rR3X5WUifmRnBEVQEK9bFnfNOH53pf+H07kiFscNYryy6pXp2xnJVbCXAdEKDjDN
hKQJLghMzPGIPibKHRObO9MWE6KdBfXQdLo7YQwbOaHDelcT/3GYEaDESPf/kLpuRGqpCuNBSoaU
HJADYE5lEVLqjnNe7e0mg19X2yWX18C4vAMRdc5cBh84BIu3W3gClhq/Yn0EOdx6rnPL+MK47n7Z
BQm93TZmAcHJRCiAJ0ngC5Q7E0k2TElcdXY9nTy1aWGh6Gst8x4hAPbPaG7QNSDrrOKayoPsjmJC
jVenBvyHM/JEb4f0L3sO0M30xoVCK6qb6a0PtqNrzt/ggtx9J70truESJQqrBhDAFtnA4gRkXet7
vrWTI0i6DAoY5FXLaGqx1e9ptAmc2KQKG8lGy0EZH/Zpx/1XtoecDTeCJck03jeqgwXQLcxRu50a
fSaM17qKXFivhe32+0q6/pm1EbjWEa5P6QXgPPNdNXX9U59P9l43vlSVUzDBnUsYRb7i7kf12Zkx
c18rdomZjJl7YeoQ6al31ybxuurAppB1VL9g9ghMI2q1RhKrNcWsZDuOk8IJcamx6erAc7N5+T0H
451Lgb9jEa+FdSBfYZS3CWl1EBiL+jy7DLeY5gIrXSgNYYjaFek2kjuxao9taz8FQPz2bmb9qRr1
Cr3Qudfc7ZENvU657Ky7Bd5s1MsxljY5xJZ0euY0y7TrN818A240hGNV16/LOGBUNxmoEdHJhs1g
BWIhqBE54KrQFFhToFC8krEDeRIeZlS0afFd9kZsLN5GlAhP+VK54ar/szXw01fPqO5I97CvPWPa
SHXND8Uvs698SMgIbaNcY8q/2BNI2SHfbSQrv/a2uM16VbYjVCpIbJtix+x8B0eQqC74SdhPEYm1
C3Snu7LE/kLHkMVBubj7fC6Xx24FORsMrsHuxaPqMcgKYBZ8bZZVXU29jWqGYyhGUTbktr5eCao4
aQb7DNJBrMhDd4rDx5vvoGt9t/QblaF9IAD8zCSCQUZLd7S5Kx9GCcFwO6Z+iTZY0/ZV/qMxFg4N
d9DvjEHIA57fh66wzii8OB5z0k+BxOk7KWlvJ7O39tY44atyDKgA4uwbFheo0EkW8l8dL7dCq9g+
F0/9SVX21bYlz09rParxQsDtK76kkbzcJvutaeYUKbs6jsW2RZnl3TFs/eVLslmCoEXYzIrSzHx5
RUqEhLvRjTvblo9ipjrTBqFHo9qQoTJO1IlUQfGbbdqDcpnohmW9bFwJAiWUyU3QgXiT+W7FTX3s
eYJ/r33+1yrJCbBSFGS5dVtRzDYJS2Hu1B9Viz4uKQqjvnJlIQFYWquiwGt7DyNOj55wNMfDxHj7
Fn1U7kWBco99d6/nDPywSpuzAQ4VyARNjuxeZ+VXACXy6UhVXRInljd7O2jYdqwoOGZdubseP8fa
o9/s2uA+8JV4aArNIIp0UOctL9yTtPz+wJisPKk2XXfObPcvNmO/2O/NT3p4cSkbmwY/0+9RsU/R
NLTZnQUZAdWf6VwQ7dtJh+B9b7WEiwlkZ7vJs7XdCD0mJkedAqCBrdlYdpzBZyV4Ci5SMYxZzGwD
SbGl32e2AuMshZUwgE/vXXDMB69icVOrIKxNDzhyxSdGUXtpVNUcerEenX5CQTFPVzCnlBVDjgSj
DH4Hul7EaP3h69Y58GPpNJRB/RbPJT9+CAi24d3JXJbRJl3/7qZGYTLAPHWBFYEUvjpSNx69m4ut
quppx3Hl4IZljIjSp0mqsiC7Rt7TTPlPSmj2nlaYiYu1iI+pxGQdprZeXriquYVmugVipYMzAct+
KDECxCZp2wgR60gDLRLe4rJJkxpuLqkK72tp38QWUoTlOOjnsURDO7TWT7epywruMrz1Fkhsrwan
e7JsWf0ger7GtnQx95U4aKsKNR30zhB31hiXcLPPsy0eCvOmS2zrS+Z6b60fDHvq6y5a8AaGw7Ls
GkPfZzPzjmrESSgRt+0UTlfISwo4cTH+3VoJsXW8rGgiw35NIYlYsJfZwsCNaSKs6U04owXCY8u4
xhoiGM6cyjgRDjlBu1ivUKQwMz7NvKmRStGI6mrkjHSMPqYA/Jo88VV4ztG3u4cFwvWxGFYzpoU8
c0S/yXRqdrZaElotnmRoKtE4DUSu4DPGBKLMvb/MjFFQobFFto69NJ5WoR19Ety3ie16RxYvSvF8
a947m3V7OM+zvzNheXB2Pplrhlwwm8akdGc6L38mGYJ2cNT0cNvYCjMRiI20mE85VpnQsZuvZmyD
R5GhuaOa3Xdzl7MftbZX37AfvC0Y40UaJrojfTcOjscKqBduRKGsxW7lIS0lM/ulTvO/vtFdh808
l777aRkm9JHP0cCPMPo//cRiUvdZC96Wc9FQB3HHntoQUqBtnH7k2JdRhZgFFXeedDZSioFkq9LE
V1ltTOy9TQRsvchpD3MSm0NOrd+iFQ9s08opGlTvLuCUbe++VpNJMnjuSvDFmE7miaZ86taeP8RN
jtwBER3676TBzckQfWRt32FvqI0zmW6RKxYYOf/O3rk1t22l6fqvTO17uHAGVtWefcGDSEoUJVGy
LPkGJdsyzqcFLCwAv34/oJNOnO5JumtqLqaqL+LEsSWKJLjwHd73eVHFqCumOJAOC+WxS7BYJGTW
1CrC4ma5c8lfEgiHXXlIiza6DznVUBp1lkQP6iUtJIqRirx/Mly/7K7KsDOmK2nk7JwdUEb1jU+P
MHF82IrcNldYLUIHXiMvapg5KGMyjwrL/pcuH4O8J2aNmG2pVv8j8/rde316K9+7/7v4175SXHDO
Jf3/+/m33Y/fx+/15q1/++k3pOSl/fSg3uV0fu9UwZf+4F8sf/Of/cP/eP/nJvHeX03iyUBij/jz
IP7yRb8N4okjEi6ODibtuNF+MZAJ70MQMCv1Qybpf5u/mx98ekF/mYvDvuWa/pt1zPE/mJjJzIC/
YLKFCd1/Zf7uOYuh/3eGf/BkARsDc+GK4gwgmOln55i0fDIm2xj6vGdSZZLE5Q/9ygVszgfQd4dX
zLkBsHivPqfNVJ2WifmqDYGuI4FW2dYKcERlfY49WtpjfpeEfUYYrQENWwRyN4rUuSZXDufCkDbt
xgthIK7qSLjcBID8k9rpJTdDoeujedFksYw6kg6V3we1E+5KUyS7xUGyc/OC2j0ujWjTqdzfzWki
D6wGfPAiy1E7d0j+HAVjbFXq0L4Jxlp/ZmuPe3cETb52EkWgmrFUDlUdnevWJY0qNfR4UOaXHIPa
G2OB8HbOnchZMV7tKSAxVmlWAVd5NPp3GvsY3C8fhy8We6x2SxwXPADb+LqoiL8HTSrunKwKD4Sh
yvd4tKMW7Wxj3adJo8hidOTZ7Vx9neUBNv8pz6ZyWZW+ZyambYS884ppo0MfNcX+KTar+KZrZuNr
5cfkwBCzBqpqbqvDlLYvgxjbc6YXLH0SDh+Tpu8fBXIGWgxjll8W3v8Lp0IumABTc/qkhylGWQLU
ZFgBAwXptrLNVB4STyw6MtuSby0sM8WmVX/ybZ+7iqqKL7i5+j2QC3THbpp+nU1VHFNT3hlz7F3n
sm+uZTTPN02EvACDc3cVIDQjGZ6+A3nepGyJfT/OX+h6GajxKim+W2l0V3bHen2ygoiw19LniQIu
WJF8oY5W6qFa8cxkRyZZ8QTJN/mEtSfJ6Rkb1HbTWOOb8T1UV7A8zYaZmZMDeOfaY2TtqluEwYsZ
D5QCImeLJI5kXuDDMUP6NXq/ZFPMDhZl0g/095QBIaXjuMAuqwJgWJMl1X1KbsHKpR04xrKe0edO
xODJsLxtSIA92qygJvQgmrkUczXuU17dxM8EyuLlEuj0vrSjdpsVN3PqfkAZCAnNcj9jD0I4HrjU
YWFlnaC2i4c4mlC+hca2SUoa+2nY+NI7obwevlaBkx9MyfhII01CMNthbHdhQ9zMM9NemFx99VHU
WfRioAc1rpnMt9lWVIH1jTlgpxYVt8KXpymChim3XntRRBR1iJgfLPQan/GH22vRaOstZ9hDyTr1
07mDAh/uXYrzbiVDURN+ANdClA4L36hPiCVSkeU8O4OZ3LRkgXyh4DerlQWyK14Hci72DVq5zxl8
p9vcg54ASCcXT6zMa2Z3LJvYiTGrRPoZd/VVmFTlG9A18ZHR/xfD1CjMG+mgnPend6+RrLg6y6qr
bRRG1UsWU2KsC4lGkTerkq99QIuHSSBDlhjV/YbBFjs3+CDimNgjPWsvH4CsYvdqUz7P3IVbsgil
uw0hAuLnCMjxG1THyKhJNy4TcMSRfXud11Zw7ZndYgJKGGtKJtu7WilONEYhwdoANLAbCjc924Ph
7erUzMeNIfrI3bqBNF/tPCF/FbkmzZrZ4ICokFHuEPYXh3hy2hPDMMiDonb6swxTkBNRUGafCAJt
J6o2Jt0cZpE6IMNh7BwauvmM3wTAuwvic08iYkzWpjl1d24nja+1FzDs7+Cj3E8tkuosnwlXrI1M
kG7qusOVger+M/mM+h2zln6d3Mq6dbqUWNFe45jCUz/JaC0ip71LJhHlm9BuSgYUOiJKwcDhZpnN
I3rnZhPmQjPoxbRQgvrf+FVw7TZTT4poVTyIpCsAa6TRAV9hvEVO3e7QCD3FuCF3ndSgHYFhMbtA
zx1gCJ4qlhaDv23Ncf42O8NYbgf4DpvaUYQ41wkajMIMs7vRJFNV3bgFKJmeRY1u0k+zEdPfTIFb
5eZLOOXMuRnUOFbfvyg2wdkdAn5jZYvMv7My0jTg9cizXxbm2beC+J5jcYTTnc+HIdbP1KnVucXZ
fVZox+BkpFn0rOGWvzhQCRkUBRUVLbTH55DYVw4pzccqJPzt3lRjeU9eUXuF2XbhSeUuIE2WKfTY
jEDZr3Fsc7dDejylJ2ULxTAyaDMK3rI8ZcLkx/Vz48rqCpqwDkYmH3XB0MmSnX8krMW/Yz1n33pe
FdHFzX306IbSP2RpjnVCMTRArEx17MwGNhEjVuUOL2ENBnOKTqJumkc2TsEh5ol/ZTBP5uUkvR35
T+pqjNr5c+5mCKbn1kAPbBUT5SJamZG9LdCHSG1z5j/DRqXWfGP3c3DATcQIRGf3baEI2IBddhfV
LG45ZPPorOdo2VrYLFXquF5Xs7vkfqr6HgJCultezydZj9ZRZLPcc1wEu6yVBhiMYaChtTWrdRwo
36KeqJl0pDtbyXZseByzn64ntlIPdi71TkxCHAZLdc8yqsv7wfKG/WJKxFOlanSOTcAeodMxcRsz
voQNy/uEbtYRSF0WIduqyxyBmGkxtHlgT7K2cO/oNNE6BmI8dNwY01Vj61Mlwq9mnYqvVufYOJ47
r31JGel9NnWUH7oaxglsXywj6cBRw+WXcJN2Cwf1Ewipq3TI8ns2IfpzEwR6k/eW/2rjhr2zJ9y9
fbIcmqgL7XQ3a024soRjVT9Wk3ghYYeUkyEJk4Y0i1ZZaxMiRMJiQYvX1IjyR9h1XXuPCjLF8xWQ
D4TGzM89onysFrOfzzyH4bFVmVgz+iRtln09r3xtz7jJ2niDJDGcrpzED3AB+ME6IZIlWmexfpjB
vmU3vSy6cq96I3nxGsdL32yfj/iaMB3T20poVDFjeX9pQ24ta8Q2vqtjwrTVNZesLdkKDRWRU29t
NL9S9o6fWNtWX7NhtJ8FmoAnq42ba+KKntoqmLal05aHoO2adaAIPw3q8ewX8ysH4Hc3Td6y3n8N
lFZfiLWggnAlOo3OU6+BMLI9sJDiHovDFpmUceTNQdonG3Jjga9+d2ZvqFBZtljZiIUNSSFRKQmc
2AIeHE/n05pRPqOpBtVf/BT6Sm7L2Z4fkpl6h/2T9krjf6Yvuk2/yrqrv/c/d0KX7ua3Nul/U/eE
4YW247/Gb5ze9X9cv8vuffqpf/rxZb/0T4HzQZjYJrlpOaiPFt3Rry1U4H3gno5yn65o6ZV+10dZ
HxzOdPaQnrCDH+AO+rQ++c//44QfBN/ONPkT07VMwPa/9o+/sBtpPX/0k/+A5Yii6uc+Cgq+B8Ea
6SkMkADa/x9AdDYuBMQ+ntyLAWUiETtOv53AKuc3JLJ5N6Mp2+Exxph5XZtpog5DWvUPSWMM5S5n
AJAz0hrYYaGGInUtUgSCKklcVzPG6xghQPrAnsxkIoUbPxYtofUckoShW4mzoRGJnka78l78angr
qE5jvtXT0EbeY5/X80MnxRM1KsO6qsHxU/sFjgwikqjxUEvdKo1dlhFyaLHqJhWzRyL8IsDjkJpl
pPa5qnR+3UkmP3UZpswg+ULtB/h2vGA8kYvK3MewrHM02wZSF0N872zJBqGpnVGvhnKWB9KyKFPc
MW/enIEd4qw7jFFuh0V7eaEuSQiQeb7w/qcQgDu+WluDPHi5nHFPgF6p11mpDjPjwTVqKb6w8zSt
hl0twza/FKX4NGRzGyPADc2XACzkrd8MuAttgXSLKmNPvSMPg0Ha8WyFWgN2YHbSpb0ghoyyA8Oa
wN9Nn2NzYnRQ+WQWqgW3HBuvSjneI51tialBOdZRhh3EI+1ZxfOUF8xwh1hZL7JcIvjy0eS7FWUy
3oVNYXyfEy3Wo9NG13kyJt+MohtPDe347vLzdctPxZUt2dDz68FmulitKkz2SMypPa5Mqaoddc3A
Eq6Z0arxIlO49VsSAnGiBH1qH+OQkjlZqR6s1BHecJLso8LK573f9dK5SjzC1nbOvMDEsohVUWXU
+fXs1odButDbEOSArEhjRFConRDqN1PIDg37HbeBkmuBJe51prpuw6Ozvuw6L6XWRZdGhF3xLEnh
e0wo11/aJumOIdvLp4xYgSsm+9LfkCziAEVT8U3U0sxlE/qZggzAG6PhzQ79jMEsxUZK6jpPMps9
gApgV6qdZ1K6517LkhgllL8IMrgzVGjAQ7cTu6Kwne8aA1GzjmQJJAKS4phsYpsC6UpkZp+c8qLm
ewlVQH+o2Rzaa9cZeIdXg6wDcrepa89RKabbdNYo3Uk83My9GYEbIRYTF7gOd1YvwJMUifNMEmu+
K0NI0dz+ltXl2KdluMsts3vsa/fF6wt2PJ75CQHzhJVtaPGCZiw/ydrCDFfG0dyvO8v3r9JwRnQU
2M1amXl1HUdANLk9hZLlQVHfd/5Mdrzh+BiVpvLeS13rWsUQ/xiEx9uS6eCyWu63NpCd6wQKGCZ7
WztrXXjOx5Gp0sorJ9a1hEfyQaWrX7mQDteVXaVcVNQvVwthdmvXPetAkxz5tdKdwULV6W4plSi6
QycHRKG9+96LEQ0kA4YFM+jMReZbkHgfGsI9FnCrsY2NZvAy0GLfRpYVf51kljFyI3sRW+5mbkS+
qSDVa3aCNSv5CUJLtTb5mjdwhsSfGJlElhHXZfuI16fJGLig6FbJgNzNyKv54+hNWI6zNoHG1cjr
GdQacYIePoA2gJPmYDtAJBfDjNlWKNCh3BQ9GwQyuNhyV+zINAeFtVKFNjeD7083oEDqh4RQuE+C
5++AuJ7H7NCUddDh4ovltYqQlQESWeDY4CQQyC3E7hX2HbVG6lhDlK8auZaFnTz5QWzO67FgyGzL
MrsZGH5NKNBTxh+Zjf7B8VGkSzGMeI1i3P5TSci1CVAoRaReR21wqidlPOU5exSMVdBHhB4z1olV
0VO5hbO8hz1PUVURUFMTmv1ANcap1Pkqer2cLG3eR9/FWObXRc0nlERQjIOXT1Hjc2iNdD/PUsO5
83ExmfSkbORWwcQdRtZ+tRtjjmey3G2Xj4O2z1TUPBD4u3FT2VTLRJ7CltCmHhi1aENUJ27b04kt
aD0Bp5kJnQRueitBrvxIV/o3rewvaGUk1vvwsP+8XHqlcvhDsbR80a/FkvUhZPgMWsy1gl9Gy7/y
tcWHgLkyuuTAB64H6+C3qbP3Ab72kuHjB5YT+sFvU2fX/O+ovinIfj9zBuoHoyxA3OlRfYW+/4da
yRrYEptmzO0HMHy6zqvYu3No7U9zocO/gET/HfaYx0LleMGsuRaY5Z/n2xRNTE1DqzoEEOJPoB+J
ueGQe554BY5tC0bmd2/FP6gEl+/3u3n68twW2BtAuIVM/XdBI9wL7QDrL49XLimsGk5UBEpktk79
6Dq4CyMSE5wxtJ5QZ9h/ASn+YxHKg1OFLkhx3j22aH94sq1h4oHuZHWYJeqisiix/hfWEB4na0be
F83iObLNv3rK/+Al9ni1HHaWy7W2XDa/Jz33XZ9JHQblAQHdeJ8Dwf1Gsi5BISIlWiE2/9UwlwuK
mSUIFxFIDzh6yw/0O8tAZmLCRTMg9okR1TdBSBjaRPW2LUOHGOBo8F///D1dupWf39TAMx1/6SLE
ArNm5/LTA06dZc5xNA57VY8A5ZQfEWMxz62JEEe7eMgn5iSnsCAuO2DWem6BeD1XTRNoRNz5jAEv
6IIzsndbreTgKeSpS6VkjWJ8QbP6F1eBF/yDnxenBZ99FkV0Te4fft6qFGGcwbbdewHxwE9Gicr5
posLZlVxzV0XeYGlr7kjTwX9dO9ZT3wGp/OSCbu3zcT3r9MudA7lROZ37HQSWI1fcC0xICOiZyYq
akT9lFwPpo1NmQWjdSoRpZWICJf8KoWdEMmITNmSTjbxmY03WicMXkRgqcCsbxpjGs+XPOkI7zvA
IjnU3peQO/zEBHweB8SULTAs6Xgw2jkl/E0aohxYHO3GJ7TPIjq3kjsuLoKsdSqcieCbFh90Ylnv
XKV4W1dWiqb1tnfF4D6M1aSPlZmQ+sTqgKaENhPn/nIQyKnkczoO5NEYuh/vRd7iL2dC1ryqzCYa
SZrO4UegC97u5jUke/beZB1YrmGIcXyNZia2SJ68t1Ca4/lH/kg5RKQUJ/14NlrDeoIYAGh2Tr03
T3h2dWDSM+IO7VlH+64F0faSOqxcyTOl7gYVUYCCYnScRs8ohggBUKEmJ03xOl7CRyLpWk+KxFe8
Ya141i054L5BAEwad2LbOprUlgl5A4Cr0YC90sFNPv+4VpMsJnUncVKtbtN87L4VWU3b4no8WXvC
QbfrNLmwa0NOOTbxIErLwxJ1juXUB4F5IWgln5JBi+ew4Tzd9Dmkkm05uVwnzH7ct7oLCbeJGz78
bSmOYpLiuQESjq+hSrkyaAOxAcQEL0lmlXBdsVACnZsAqQ8+tHDEPB2kxEtmclzTHF4N6hK8jbr5
oJIsxWCMJvKcIhsuViFd9v7y+rtjz/xNhS60qiDYwK5OunVbCfN0+Tt9xAKkJCWIc2NO9gbP9SEJ
+mGjYyGuVLvAIJLl4+ET6trsuy6LohurG8wGPY+G9duOoUDyG1iSJjl0KId7ms3s1Lc+NpYVxBd7
fGxgnuPgiOoxGq6KDH4W4l6+oEKDCZ/T6oNhpIw2SJfpOowIu8lUmd60Makn56apvAIvsQcOtkpU
Hx3tWUyvBAvqb8NkAJDVhCql93oybP2p4+VPdnD2h11HxatXs4loywgJzYHjTAHtDR6vc/cEQybZ
jstSDkLtdCWcYt0uWFt9AdyGmXPy4FKD2tP7SEzjTR/jafVLhc6OgDredmM6uV7uE64EPbcz4egC
qvZX6FotFINJf9ZJC7u2Z9TxuXdzAbra6WhJ0LuPN0NgDHs3rKE8K8BJlNK4JEPszN/ajmOTXiu4
rtLEPzVmJcjHnt3pCB6nhIA4MgpAkhGnu6qZ+28iTZbEUkPF6YaLW1y7EXQ2EmOGju4oCKJnp+qw
71qG+xERjLFOZftWWQFOgML03H3LEHghfS5J1/KShjjl2KYSi9+AMFDjmdsc17JNZna6942Iu/S8
kJI7ZGUereDzopDOVkG8ZMp4wzCeL6mqCPWsU+NazeuEsqJAlK/fxjqMnzPP58AENf2UETH/KWND
Nq/pfZ1DZEJDTgPoyWEjgJkIEVUbbqP1k++RUJ6iuOp4GqDvnTL0rr1iNsWnuWusz6U0jPkwJ64K
D04pZwgaJM+NEMgtpq++7ThfkOl4MNUregLRREdtNPE9uPLkEIfiKUgSyGm9fIPhuJz+qfWMbEZt
MsXrxB6Wc94jm+CaFYL9GaQ7vHI2R+ZtI+A82j44kE066IPnKHTgjm6xnyRWcONGtQyvBF3m3ajs
UV3Nrv1cJmGzqccOFd9QJhoFO23biih5b1iVTlSd8Lq6XwrL4e833LHkRy8RdvRFhDolsK5tovpq
xlYEki7OlbsmCtg4lkWqeOlKNC0zDerLFIQsKt0qvEP9iE2Xp4TgEpk3M+uoe63HkFqk6Rd2jsZC
kFsDb2uLxXubsr/gsHCLWJ4Y6UyHiYCmkzFO3BagVJUXrvQ37FDi6EGUXubeMzcLOsHx3MW45xHr
LZcS3TmDh6S2To4tOEtb3+ZMz9hWPA82Pw1QTXHsNG8NejnBOViSnYL2aAmLTRuX/5HkS1Du6BCQ
4RcNhu7Yzjnv5SD3UzIQAzWQeI3O3fPDo2CqtM7CmkfOuJmgIgD9et84PLzvaeILgon7eC15YCea
3beZrluB+OOYDBJFEFNASFuMGNYkaXPBzRGA1mj3qJViwlh4BMvL3ui+VdC0sAQ7kivCnlvvDRHf
eN+lEL/wnKWwUqa2JrCJiVVAxTDR1+x+/FjWJWWrTTIqichYYtwC9kI3bUHK4DCp8b4fqH1LAAvw
4oi9uGY042NtVxNuslsLZwxkJSnqV41rLrmzvSXPMC0bniv4Gh6yon8Ozm7bFB13C7/HwbcqkngZ
heCdH4IAQoFL+m/eZXhZWm96JBnRe/UTi4N1kqzxdSOhRyLHypbAdyt+0sFcI3Q3SWB3Zyfsrhqw
h48F8MtriC/G9162YpcoLcAo8Sm2NqkRiGd7ZLcFD0lyJ29Fbz05khxdzPsjGVoycAneisd0eUXb
mnecvDdu66oJcUiWkqPqMVreURjvvE2XuL2i4200LOieK1DpJohwD8Faui1CcPrPljEBY+d1orR8
9J3UUI8IVAofnTj28SQ8Ew8hfG5VjZiBVYVxO6VXU45C1vqYhVTL8W7UPZg5yxvPhVl729R0MTFg
L02BPqA41P5k70rmO3oV2MS65nAlTqTsDGvy2qYt/7QszIn/LrK5ueXtb881NJFDDibvZTREem30
bKiHLuHWM4XlPrYhZ0wj2upCwUkvQnhwlRkxIAnEjTt10botnQconilm2FhdWWZMoh2IU1Q4Y3uo
B+K/4r6wzpXLEQP0GIUP4LcU8g0VSe+X+XcS4zy4oHWEuqRmyde3Q73hE6hRz1ffK8Q5uBLvxOjq
A9c1hYFqTUB9jQmykB3nYJZw0KZyPypQNNTG0ePoKxai3EQ3TJ5wbLrunWv27i0wieqBd5v7MtEJ
19z5MOhDF1kR79avw9LfxqK4VUBXVw4v1Z05NfHHxvDVK3kDzqkeSjCkTmxSQI7trhBFBVPv3imt
M5VftWXhbn73CBC9dn7MKUu22KwKKzgVUbg3svndawn9PLnQizH5eI5ONqUygfZREYBeM7gDdyQz
DcsJkixhD9yvOA37rL5RrW0cfGdqm9suh8FDsBWnTepLrsh5WNSm0Vgk3f2U64xh7JKI/Odt1NJ1
/NQah2jc0JgxWGAIaf+x7Z8HFPPc8RqsSJeifxiBX5HOMp7//HH+rvshS4kMG2YZtP0ujdvP3RoB
jL3K6r7ZFywiUawEgfXUIpYoWEAQwAyVmdblchz++eP+XevP4y4LJZ/gTRf0+x+6LlrywiHTo9kD
7fLfegP3cdmNxQhvNOH8qstqOvt+wlncDkuV++ePztzmj68uMmu6Yj7g/BDss/7Qo2ZMTyy/3mPD
Qn87h9J+CpdTNwuY/uJmbvjVbCRtyVJ52y4b5n8vOP8peSjzuiWB9b+e2N28Vd3bTwEDv3zJL/M6
4X7wEB0wZYALzoDB4s39W8CA/YHS1AbTsCR647n/bV7H3OzXbab/QcA4Y+1oM6eA82D9K9tMiAo/
X0xLXjV9TMgdG46a/XcTujbqwyKLR/+mXHA7a5uBIXRHCxkRd6/OaPqWuwNLeo3g36mjUw1o01tL
zzQkKM8eqQ93ztY0Snoc35HjlnQX4DT7MFKWjx5jyb/C8TQ3pzzhig6uSjlgXDv1tC0JpDObA2/t
dobfx2jDYR8cB7ftvuaIFFCIIBu0bCNYuwkahgJcBXs8hA1wYKZHI5xn6wi5CuFD+0MFQSJ4Nu/Q
OGKwqUar8NZZZ6LLCy4SiqINVXufLcoK2UbitUMfmKwR3iG9YCebNdjxJJGeNeIMdjJuzUOQo7sd
L/IN5B2cz86i6lho53d5W/lY6NB8GIv6Ix0wFsxeH1yRS+PRjiwykewiGakv8hGMrs0un8vikC3q
ElC17QviSCQn2NPFV8KTvhbjdApNGFW0FeV04JfodlC+c5cuChZyDK1tv6haxovAZVi0LiQKInsx
LwqYixjGbRZhTL1oZIqLXEYvyhnQj+W9WtQ0Y1JGBwjjejcvWhtYNdO1ASAGajDKSoOABiPdJ0WW
fuN68B6yi2xnYBV5l5RVuBs9X+67Rd+jo756ShbND7kB9X296IBgNyIdckO0TNT99ifjIhvyFwVR
7cZqQz2Lsgi0Aktx1EaUk9yUU+WqrWVXipIDMZg2IjoczVa2uMiWpkXBBLe2uYKPy+5q0Tfh/Jy/
movmKeks1E+LDkotiqj6Io4CZz/Rmsz+YFlX48DiE4vDr//uc9sdkluDIQiBX6lZBmm7ahkTVfI6
a7pYV9dl1Omi3gRAEDJxZUvjHBosklmp6KLTuKzJvzW/Xo6Jf+9A/mIH4nh8kv7sRIW4EadV+hP5
5pcv+nUH4n1gy8H3sclZIZdl0dD/cqaGzgc/CNzAFeyoF4gNd/JfQ1vg5bAVIeePusG3LZOT+Lcz
lu/GRJ+9e2jbnIr/yhnLRuXnMxZvtAgA7/Et+SlMKpWfb9jh4Nd1PcXWPgyhqTOTrMO1xEOAXmtq
j6l2tmMVfZ6qkImQCuPkowncdE29U2M9jdXJqdkvktnkYPaOrGgrkafco1RsEGlWi3J6CfJmR3Dg
NH+KmP+FjKnbNxMEmEwxncn4I0VR9Wz3Pt1jqSkWB9uQ3zystDfAs8XRnUbvDR0ZM4vRBk/qNMC7
VsRaiOfer413TCTjRyLKyvFdBBxEGWNjDnFQeFuJDjKMx+yGuOAGqcMQVU/acWNSNGMDW6fqbcti
TVsbWFk8PLdzUg3bBhYz9wUcll2Ztu4msJ3xZMkRbjZC988FCn37piNzlJeltu29Ner4iFsbPmru
ow/j7lgjFkZSd4UWDmVtl39xy7m6iTX1rhfO7saTbv4is67aelbkEszne+sCkv2zbWfTucRVSSZg
R81cN2WDhG82g90YJe7BHAfjlXsR0SS4wT4mZpdsEO0CimnnoQ2emy4dejQb9EDbWc4UV2MWMXCP
BK61Nfl/vX2Hq5NhpuH51pNsyW5WDXkTK7/Qzasbu+GRnFDradTLeMpGf8NYoBbWk8g9CuXJ1hix
0p7BQoH5rCFkq2BkIOveOnWOQ/8Z9B1wQ4dlLthsb6AIDBNBy2zIlmZUo5C8sdhaIxRY/vNHvjne
cvrXVpHVuZ6ScjFuOVMeHJtqZBqMWL9cez3Y1swNqVg9RbPaDy5VNd02PXCM4fqZIARqWjZb4tlS
dH8opod64NJkRG1b3mXcMSACDWpFJHcvnAODce+tGYu227l9SC+H53m+ERQRPM+SGt2OUa+sM6gv
1AnLi4K+ykWauISJX3P/5QfQhE+TvR5nvLqXaXtBumQENIUb5MabUDZtwhGOzwaiGzHfER6T6Krr
IzM+9M1ALx5DJ/+WMftep/nM7128yymveEtAeAHKvF0M2AOMEhbn/AEcRb490An+O5x77BqznfPJ
kHrk/1xS3vFkuYdxTHhb5mViCJWNObfR8CQiZZv3uNx9en0eEcgNgeqD4TsH8i+5Nn90BJmOF/Fx
ztgeQgd+AVfbJHITLei+cTcn5/syNfdNqviWTT9oJG+U+zjNPPcBjwfR7U6b1IfUSWW3jZAqOevW
TpeBhFPwtKYyDI8JRPVPQHgm4/nyU4YFuax78r5JoXGYjyANa3yuMoNF9UlIeCarIu9YsnS+5n3G
mN9C0NGwM66Ipucttc3l9QkXDNKpn0R9I/yuvpmQgHUnMS0Df+iBzJBwuKU7jABcEER/0pVeMuih
p6BtL01rukqZ53yf52XQlvnGck1BWSD8xTPCEgX+oFn2WWC8mErn43pxsOlNLwiU62Zfn03NFGxA
XvTqcKUxQKqVBTkJj4GFFB4mSh+SIYnyCseGzSh91dmsSlRZkZowAbY6+WYQ3VyGdi2ndrJBBGid
s2TqmdtIFhK9qzqQgxlD/oGreIcVurzCTGKvzSH2HlTad18z3CHIm7jpPNPdj4+hb6BqtSUXti21
5MnwAhx90zV4dqRsOKRTeVW37rUsABKICsMHLxmM5lF4AXANEXxtm4wQY6uqw8VOCkh7ZWOCPcRx
5h5wrvD6TmMSPUt0kEdftTUiH7vUd5R4OBKG2Cb/s3fgX7XY/VYloclAOoiTqoswodDljvFQwf07
FwN6EGpM1kGrgABO3CVzcGVoOb27QelcRwwU99kQWt8KL5ifw1iNwRX1OoAo6afvDraXJ+V5E1oa
quGJEOh1nRofZWbI58R2u02FVAXXpQgZqFuYnCksC3ag7C0KEL5ADEpcnOhp3lPk9nwCKKtuQk8H
UFGyYHJhvUXOK76p7qbHNMx2zF4IY7PMbyFgebAy9LJ3Ganr1mk0E3Aftyf8CuU76tHE3dIRkyE4
YpO4BpsZngptnK3SsMct3bQj13k4dNaxgO/YPpBXmhxI5N71i/+LwJthQ5JYc6sVuTm5oaL7apCc
JhNWlNRo1BkyJ3RHbZF6KDryjQjOcY4NQ137Y8Rk9hnShnwstHufwMs5o6VGGhB3aCaRzj7CwkpW
7Pb68K51Q3OfBkUDCjQxX2Jbj0zWw6eZMdonnG72rh69Wu48XdWCzweWsT0pCMsHX+8hK+Exbez7
rmMZ6pMMwLzNTMwjuiFg5VHbmw8d0UXbEfnCtsiktejhJdwhoJDNFokUeQhJlOjPUTOWBSQ+5WVX
ZqlUuZ/aolBrw3Jh5zhtvQ5Hs3+yCV57TW1hdtwK8airzAXaitv/MPhsYtbayT4zLGxudKHUqbfN
zwtN97YhTxxvhB4bH6FT1B9RvGWbgcb4cRKGezONmfUAuK3/Prij/DwJltZvY28WwwPjqihGoo6R
Py5y8MOtfLGnOXpIEos4MD/Hsh5aoCh7i1l7R0kT+Ei6Ose4k7L3t53txGTEBuV70evx2LJo2Ube
BPk87YfXMPWjTVwm/r1ohEezoIGW5VVStisTzMspoEu8NbFaVZtEmcaDm9feJnAVE8KyCFaD64/X
4FGrz2SGE/hVNx8j1TBDNeVzzy1xC8jc28BOeLXs+JCxyjsak+e+aA0XlM8cXmIr6qxtBGyKdT2h
mw5ruVsVyH2oNNC1wMZqYFqEnwV1MzKxT3qXZ7h06InrFJjEbQV6dzJO+IDtHULjI2bIGnKB9SnK
3GAVFz5zVZtYVUJ/F1o1mFOrGbgO7IZFyAh4KHYE6Smx2/qryucWfiVcxxxXtt04/5+9M9ly28jS
8Kv06T18MAQCwKI3nMmcyJyk1AYnpbQwj4H56fsLyu62VdV2174WVceWlQNJIHDvP178SMizT4XH
U4XVjgd9CdAKr9Sts2XaGXCpd+iWXAIZoxdpNtZN2ZJsCrtTYzwjUSboiuKJ6i+U+amV5ju7tJLN
ZBM3t61N1sy+ky6uBfJ5z2SVObuMBpxnky38ZlaO+YmAIw4oGVV3nEADPhEsEJuuCC5OZw77uuxj
/tUW9Y1TLM0jWRLYEudSjdu+gl9EvlYhpBRpf0kSSfVmKI9Iev3bKovmF1PlIcRX0b/GfUzFbUHA
tWv5DBTTEL0MtBAhMpiIqGiUc5J1MR0mM7JXIoj9nexhIFZdm45yVWBZXda+18sW4D12uROKLsNj
6DY7go15OqJegELyinwP6eITgsQLH+qpfQrTytuBC4fplsfheCBCjZiGnLIaMuRX5tRaj2QFQpO0
aSw2yxypGwyIgkrdeO5vwFeI4LPtydnxNdOdR/Gfv/Y4bz5w+MrvlFOP2yST7nIgyy3/BnLRHII2
CLe5Hq3qQoENDFjuFkKaqzV0vdwS1F/TujAg0+39/m7Udv1wzjstbtVJeB6e/LQY7hcIf+eF51t2
15W5Ew/rAkXiOe1QwqsM63AP1Sgf6atwFrLT8KYhlGQsKEfxNbNsM9oRfU7O/WAyC2bSyh4iHrKo
2Kdbwt/VlpY/wiZT5ROqyxhwZ+doa1bl7EQovfHzbhYnZcYSwRsy7OpxCccUeDuKd03Wz7eYd9z7
poxBM6hAMDZUkREwXeXdzWQ1iInLZDpbbqee47E4kVJwU/vLtGkCu3koVKW+IaXD8Nc17cka3HDf
Rv4rg9q481SLobMVl3SYad1yhyzLdtj8o5xE42W0dkmwLPNqFIRVUNNUEkJU2HJ57B3CuqasQHvD
kUfGGLwWIoiS6P8Swu42o/uQ4jDqf85GMC8PJDK0CQ0iidt/9bv6mUiQMiNDEIgk1FwNh9sRh/K+
iR3vsbLyT7WTT/ENCV1eeOuU5ns3BvXd5DLIJQTK9cdsJJcbWn3O0NmksfeI6wzdclLwT+24aikL
OVc11TVa9wpuvobx+wThDIjjtH7knSO7bs48/Y4k9xXGePjDJn/+wQj8ByGd5wqPg/qv//wJfMRK
4bg42y3QRwHiKX9SsUW0nc12xFzrta1Ao8Am6iax/bzMnvoIWivZ//XPc3/WIwamcCzftYXjmchc
3J8EbNjvZnR1qjqURRvc0sxYv5GrQB2H0RXEdVT9tzg3hbiPBr8nN6OVVPKg5Dbi4g7fNgA/ZVLB
lnZq0T4AZFr3hSEXvNHgvK+DFqZhf2UAFEsZMrYVkvKCyHQCFnrRLU82OoN220xZe0j6njGTeLv3
yh3G7klZAT2iS2dZZPaVmnb4QswqiWqUubCwRSFCgsSJ2EUyToznAnLlbcxn9aFDPL4jFCqfnCBi
ou+u4haJH/XNhGKdcAzAyOmz02TBop75shiqV8jmWRz2V25k5i+2D6KqYXXb2JLTVll+9XbdhQvZ
WPd//SH8TA4FuGekAKkBATcBZ3760MmCsumHp2fBpaebTRMBBFIQK2dd++sfpL/RH1mo6w+CnGEM
IBkZvcJPsEvLBtdAfR6omuEjrn1Kprqy4fO5kuUq0bwI+heWkIWn7Nu/+tN9Ez0qOkmhQfafpYsI
3yyPWgqqzNLafpYjetekSWbmR03ZTwY/VXYeS4AxFqxtf/3DLUiJn167jzbV1OlhnoP96afXTsQw
FHDYVgfwUb47WYO9uPOQ2j2XqWJtFhbJZIwxM5m9P/iitux181Xk5YcI9uz5+gv9G978G3gTkkZ/
Nv83YXSPOiP+j/V7S2Fu+SeQ87cv/V+QkwNLcrtI1wOS1NfT7yCn+MWBZxWmCb0D2PhHkFNCN/lI
dl0uxh9I5v+AnM4v/FWLK4SL0+R4cf4lkNP8h6PVEqhawFkl95vpeBoE/YNU18umhuIklR5Ybri0
rCCLvc2iImRc9tAG07Ybapr+AF1jMvzIGBJHFEQBSVcLvoK1PZKbs8PXU9C16VKidjDyyiLTskZh
bDL4OOqjSFD2zBqiqzUWRuGjOLKqc0PPdtq8kdXnaGIBTG1Mc5bnjDZFdskAIQ05Hm+lFivW5sIZ
TKAtd8VYWv6txcb6/kPYGujE4aqMdMtvZfv13s69uN2iRNJf4oRAZFmazGfKw4JXzGH84LHWiEin
/OnxipAViTU9tqRAHcNMg1ROPXktMw41UKfKbSufWCaebcrnEM+BBRCvxnSYWHRMIW8Bhj3PhDGC
vfSaOK8DrbS07ag9mDxEn7E3os2xp+lcVUZ/cIbYeVk0GFI6SH4YnAFzZKGs+8hueP21B8iUypxv
jQ2Xh4OH5kthGV7UR9pqsKgUlf2cqBwkJdQa58lp+WtX8hyA1H2fI61x6SkpPrjWqFdZ0iHPphPZ
z2kYI4ztgU/ANYOJVy0yfqaf8WRCDMlrD64Co340HZYUQgrL2ENgkiHJ8YeQ8rIxIewyTIajUwV4
ebXOC3WFfj/JI9NY4sTTdcN1zZ/8+EB5RqAwInsAOU6vP+GrxIiPVCmqZat5QuwTolOlZhFJF4N+
llyQRPMSKvKv8HsjXQG/Ujlonpv3vC9EboCtxeATCGJmYVD3YniIEJuugDarsyI2P2GuEs4uLxb8
YJSZf4/DXhPsQxm8zvn42C3K3c1lTEgtee3En2OmuXjsuGJFmqOxJmKUUxdFy9tVPFi5BRd6Rkhl
uEMzwndaQg0SoBzgd6P2D8jddKZzLEkExfQ3cDXYLdPpKnA60KGrphA3COd57nlglwRscPEZNmKp
cLC59byx7j6gREhnMLvauo/HhpsQ1zsfcIVjAbT4itJlaY0gqyQqDWcGNRgEM3CJSsxnZXBb4RgX
B5LinaMBjQlwxoo/7ZKlB0AtyMlBHkuyLXG8BVdMCLX4MSG7iTArathv0NcJ0mek1VoF5jsdInOX
mYfeHr5Z15gJEjc72JLtAEg0DJT8alUlA3T4er2Er6KrmXaPm0rf7Km+SEOJDhNokrdktKP5PEXc
Cpi5qxsRUw2/uxIWP4R5XVUDida5rxXVWon+QyJyvSVwCaLUS7RA6yqaaUwOjsRKmreFQfTQuDXD
IKue9SwIVXk1UnMgg5ztF1NlExUkk3jcnBKeeLtQm0iwozsOqzEpeDlmIghrm/hAm6vimbp6LjA6
rw32Ix7D5IsCll+1grOJDX/FU9w5UjMdgN3kwe3S6Adzl8x8ByYyBr7c8JGp956KnXPaDGDFRqtm
ztNoCTZmTl2jdFuKP67axWYyUGrGRkuWIiWaK2dq2V8WNff0/XFTAJq0OE5X6N6mx8KuxvhxVlN9
d4WUkxms1pm5lyntFUe/zGA4Civn+1wBbzIciDTsODJME8FsR/MP7yBT5mPNhU7QUJw1bxmoySGw
VLQnRsZ+vppxZKYheT9GFfukggB9LsJRyIGFFzxlGVeUEZD6sMmJHX4OTULmTlHloZxz2Jdi+NiU
mEETTLkXNmzBMPIp5Uko3lViczRb4cw1hbeSCxzCno+1VUx8JrkLiPZLSIWmn61nIt/pwc1agpuB
riquF0sxslOLzSyN6ZqVXk+7iWZiqG7j90mLWkc0BFpcRE5pNZ9EqkVUdhSqD/BddL2xy9WteQto
TrSkiWulN6Lu20PP+Nfsrte8sAVfZHa8ZnJK9fXfe9K675MheAV6QIZMlAQ/YoDp6C5D48IYmAkN
MSuEg/4GS6q+HnX3JyiYH7yyW/NB/jjSUmWhAEMkyKXkhmitj6mvSIpoBjG22xq79llI7q48z4IU
+ydvLzvj7nrHFYMvXkcgUms9NW4b0+/HyVpR5iP3Y+w3r1ZCWOXrGEVz9smlsC1ZoyngF7WGMdkL
Te0EOcrOtG+KixX3NkRg+UFyEd3Yda0fBo2pH85hxAkcoKS8HxdXs1rMD8hUcTlbqymOSwvh5xzP
B44fpxg3VtQzQjCZlzgwZbUENwVab7oWvRAZM1KOIL8saU6cVoIhe03YbfTKo7Q9lB0qP9q9TL0m
aQNFxT1JQB9HDGL50XbTNR2C8qMqi9eKpt1TEE69Oa5mf4QyRb3yjFbqqHsw6RjXzCrwdE1ieO+f
rdIzQ+5dONi2wbFKFn9372qGlry6iHYMWNvEayBw4WK/NJ29NeyquVWa5W3pQzW9lHtg1f/YojsW
ahX3NYHyQVuEZ/KVqjWxXp/IbNpBIsEc4o8/12JYpazq4XVpn5EL0+DkEaMVHglLKjhVkYpgncJ+
i0XB3tRY0DY25YBk/+P1iVayESl1xHZxsAjjiFeJqMm3Fxl4W2kPxA8my45wm/HkUoBCwLU3zsMK
oz2Bl7MkG/cQcFm2dPz15GQRxB3cIPhZHvyp804qDXjMJVOjU1ygdYvRehHWUN0ZpiwfkiXzT54d
cvXSxreSsV9tIz+tYW5rStpJRutviBc277AtkZGmDHd6z0WVvgDYvogUxdAtnKG4NBltBkanRgix
pQ3QfjrDdzW3wdfYx6qsxgABHBfZtiHcfePjRSa4PQ0Opoat5qkjB9yvJypABFl1vaPSO9rB0vmO
90t+pJ1f7pZ+DHmOJ+Y2SsaXQJe2ZAl5dl44foFK1/up9zVqphmYccZwQLTzzsmgKohNbi8K8J7x
p5Rbdypoy+7tZ4PwKyBvpe4oX1wuxYIcqPL6YleRmLwPgwHONUjENmrUcxP00COtZDLaqqKpqLoN
OaKIUF67I0B9xNxw6ovWOuGCMw5uUKljFvTitnLonuFNowUya/D+ojAgL7LxtwaR4+jRJdW4VZGd
BSlEHlOnsWTWAw8B4nME4aERRqtj3jrzJSLR2Cmd8mAbqt37+gnhzJRfTBE9EW7GB0aXhvGmwon4
SiJU7pZUE2A0XHRlaT5mRCfcVgCFL/ZkG7fIdHJy7XyPrwMNk1+7IQ+YS2x7OeHfaIjw7arPKeO7
VsYTFMj1jWXCpqr54I2OcW+SMrbmyettMl/seo9k6rTKiuMIkvBuZAXCYy39tkiBx3zdKqBoLhtg
ftQ589L1ezPM4rWLqWzN4U/npJvzICKN8jiUdDzGkdjaHWX0Vm3m+rSyjnPaOu9hS57nJqzU9JmJ
eMt03TIJJma5mTPaZLtGyOew4UTh5G8LiiSptCMwwzug7nX2lDLMG4RUlFnA8Y63cW941qp2+jTo
OUjQZjabzjUfScLPKVJz85aoNa/Bjf6YhBYF9FZaiPzgLWqgnC+boh30QbPBfVeTIj6QDR7Rc07C
XuSE+07GBgdTS0Gun/Xjq5Ep2+exF9pylfRWvGnrjg0kbrbwIdVdQs3dJnG68ZUk8/y4SKxBAX6v
HeFyC/Z7bUhJvWQn7dx8GaPJ5xJ3ikoYp8TVgx8HaYE8jaKo6BaP1z0EkvqkS0Ruita/o20UUT3T
wFMB7f2ZwgnZrojID7tT1qBI/6Rk3ZtHaguD7mQ01mJTPuIgqkKV2DcjZjqDyYncbCd8CLsAzWGt
BQWTm1T+W9jkHOphmo71zPE9m1iGXAsbzN6DWl/ctZ3T2bOKFHlyZKe4Zu+8+XHBU1c39Uhy/X0n
2hGD4BZE2LX8eVYxcm1Mt4B2H1obX4jbM4OS6cS0VY6KQUQOgmeT5qfnk6m9tFc1BgaAfF00I2M5
RXl/h9b8A1BlkZ8ifJsF2vZYo38Ca3p4+qTukpSK5ACvRVERp/JpEUuvPosZ8ymh/QHTSIVjjAQN
ykb+DhfVCqk/w0UaIbNEYAkdQ+rYPymUxlha1WJ30cGdMJTiHVOI9PvACu17y1BxxLAZ1nvEBjGU
XB0u5bamlOk+Kjvr2Td7615g3hv+BsT6J28Lgi2s44ztUvyD27h0+pAkCRFp9SIb2cTTH2sbRUFM
ZGG+Jg6FyacvFoYjY4j+Dr+7yqj/BB/yfuCN1/9jBCc59c+ARjl7lFoPC+/JnLMKpVYz1zxxSERN
+UDimfZxHFm+85x5oXG09PhdCjSLNwhYa/tByJk8Bapluyg+dHqDpgS7TL9f/Z9jSUPy37xd/+RD
xB9sobtHHI418Wd39hBEieEYfk41ykAGD/a+XmlXcs3QhBm1WZfw9Vs5qeadEoj5senAKpqYXT4B
BH0symb9ByTrn8D7/yB8C1AVm45A+CY8x+Ix/Oe30HCJnKNDOAYDJV9odbWtdkBSrwqIh+6DqzsJ
Jkt9CGDMYz2wX5Qjvtq91fJIXitV6x2Md/avfzHnZ0We/sUk3hUpfQwK/yCh93B6tkXbxIdaRkyo
EXkbeb8K0BV4FAknjiqfaiLLxXGutAFoIpQsOw3CHh57MQQ0Vw94Yk2T5JOVuM7FVscaeyUHIrEw
vifanJuHlZ7hNdaDNZU72yDjmtHUaycSzAEGP34spUkxTo89IiMOobme4P601IOQo+ms57j3pMy4
tqDeSDiDnGYD+uu3w/7ZR8Hb4dmeoG8JGkYGP0PysWWATGPe3DuxyxloVwueVb/Xq0458dtfzb3Y
1wfjqaR6GpFgEfNrzUm/PE1ogMqnyCF/c+0uUEgI5fhH3iz+H1nWHNGAxkrp2NqWMBJWP92S8xYl
h4pwx2KdeNQQbSMKNQ7LrLMEXBumkfLgGX+Lz0LwcX2x/0ai/w6J1iEVf7gudHb2b5nYOpz7v/7z
Icvfgez+jEH/+KL/NS+AGFueix4s0NlsPCZ+w6DZ2EirlhLbj23aPE34T78LbT39XzgBuOVsUOPf
RbZIcy0XVa7kuae/zv9X8GfW4j8/wtDvEoFoBwEHoA0W+nP8RztkPgW0VnMSnTFtHKp2OmaVHYY2
/+LGJVo5l/ZVggJhbN1t1sqeIqbOpTfRu3o4YWRqFqeiCJJwb/QG22CPFObGx9mcnjusAV/wonlv
7iLLU2xFVBSOqb0JtOcRNCspTvZE4JLMgmHTDWmJWrUxAJ3jurpjhayXfTFb1AoQ9xUtsU0PGDBG
8DbgpvQPvkmQP7fbLD8P48S+Oduux+COrCPV6U1b55rMCMPnJ++DDmzsr9mNVYukYVfrnOxbJswY
E4WRF7T/9j/sFdQn+s54n/+wXvhXHwbZQZy98aRaD03OnGLW6NTVukHtiTZylK5w/XzV2CFlDxss
/0V47//wgIQ572ezSuaiZ1YL3cAcN/0weNbaumrixx8C+SxOXAZyhkOXsbVMK4yHRU+VzLySPcvG
iqBL1HJTFwiAtNhfGmFt3LQWyzqTQ8TAS86THXvoIShYX9IPtqJZudm6K6LZJYKtSiiuR8cf7e1s
Ctt7UuCMo0nX0NlMUXIsyA9W4yDwD1JafYwNY9hHbm0/ZRj0WJkVvYEDxvOLlSMglkE9v3t1mm0R
L6GeymZKo0mh3A34/G/RtaCgU6KgRof9IiuHpls1ZUXeypD3R3+YCLSkAKgoUCeAhkcPwJrUg8X5
tJEiyjaicx1UjhFcHO2Yl7YYi09hadDBm4W0YlCEXT/kqXyhkCK6OGyFZ6onvEteZ8NbTArZhrR0
qoPqeLpwPVRAN1XySrRceM7tav6Ec9ew1zh6h3XIwr2hBMK7D4IsfI2Juz5MsTQeDGanbsUGGeyQ
MTi3IeruvQEivmwsr83mV2AlrKLIRV8aaZVPwIsZOe5hHLH/po0zrcFRvGldMY0eyxbBPGXvdGwR
ldwdR+qB92OeRa+kOzg3weJp+qd2x2fmTTWv/Jrojk2ftfl3axQS/YO3ACcA75TbjEcNsbK2e24T
kmfb0X1OGw+hUY/YRTiTd2uBkUcrPNR5ScxZPzxARtg3pJFWB/xV5DKgbnUI/VLtJc5l+drSybAf
Qq/+OtrxJ6sh75roBv/EJ41UsaaRalY16e/QLBdo6PhEm0v7HJEo97kHVqM0aJzsb2nVmjfGUrLm
N43jncZ8CnYirX8dgiY8WC65XvHEdJdRXPEUZH7/2ZRp/mlGXvzJGbvEXbuNn31qjDKgaoU7TBpd
u2dos7eBN3a7pJY3Y0UHBjGL+Z4NlFzfoHRP40QnC0MA0DxFPIFBrHGSUbCl2+hdaSbnMkynE3jL
1K7JYnW4ipkUYrL28xVt4GoD4z1vq7EnYTgklI73pVt5Xq4r/UyaTNR4qsyg3Diza78KrKwPndG+
JEv7lNaG94HgkIRlMxhMBo0RN8Parpf02WtTcVMAZ9/ijKV2M1XhxkuiYyCUd6d77Lk1evW05H6O
6t6svsnepOBlXKqzg67+a8NI16wsg97DoBjrG9rnxUsU00woG+LIVmPRUDiyBNGdsK3+raMWpKxA
1aDQ6FzKLAuB+NSe+qSO3hV12L/mtAGu1dDc2j0tq64cp0089M5nm8np4BgeC/E0jvOtPREYJGgx
QRfR2QZ3nIjNe+Tkxq6tUHVQ4+FXF3Sm0PB1ZzGxadRwUAnEBlwOcHJMDvJ0sHW8SzXquQZjmoMo
OPS/ZmPBdNcnGtX1NQwahvH8KIwQQASw4b2H7kMgTTYf6byalOw1rRNRdwyj5sfUpo4C/Etjx4hk
1b0H4jKvop5YcMsBIwB4iY/kcAKS1DNEpUFm7z06OCIPR7dad+b0jVa58tHCyH2MjBAbRqzYg9NQ
kaZZo2htxHRrdDrH0a/9b6Jq3e+VIT6SurFvLW9QqLuaYl6RU7BtmNC5yY3sbkRMdhc4WXYbm+Q8
r9LlW2zaWKS09xhByUtltk9kAptr32rjdYl+DtxBxrvEslyEiEtwaay22hrSjp21IPXyEBmU7mVD
RGdNEm7asrU+4dQX+5Sdfcf9/i1dSv+xsbFxx/SVPUdkOsCLtvVpTLNi2+Iczu/cCsmtq0qEh6UZ
HehzoL9UFrLbC8DQC1dugds8GM8Jk/VHM4EKrOzayhl70N5FMhQnfsN5Y481JK9buzVid7c4F6FB
AZ49V0erpEjeVOa0mZWZ3BotklDEatW+66d+I1DtvtltSwqCXyFO9LIvnbK+pg0inYXH4y1lq1G/
kmqMz8JvilWpKhopithez86kvlvOkG17a+6fUlO62ys8X0V+tiMvxccQb4RPyWAprU3v9mPgNPwW
SfswRKljbdMl0F3BdgF828bGcQQ9TSgtdEsadU2Rf0GS3e8iQgw/KF+2tjOWOLTp/pfYz39ts0Qd
SabRKHSWbUD6PR7dXrCaCdw6DElnHk2G9g3Uub2zSQm5XWoj/RakPlnneWzsySk1SJYM80va5Q5Q
ZJrs6i5tjsQS0YiICPHgiEp3QjB5GWPl7jM7Hm6SooJVzSeQtc4yjI0JQLeeatSxjqfKb507JvT2
grL3Ec2FcywPI4LjdeLeLYJUnhK7PWhxYO8qy/3WmPWlp9MCFTZdVAKbJ0e0sZrpvbcSmi/iWCY7
7B1MGLkpt5lZ3Xt1e/FMojRUQ/h20a/MIhs3Zlxi5+uIOa2WaFe2NXWmJGutZFJCxsVk9Sx5tAtF
fucUhvEYqGnc57IPDmJOwROd4kJa5Rn8Ld51BYWeC96RtcyxUg69hTg6y/c4QqpNt9TlRkSVT5tP
b+3LAUFkZHjOg9EBgHO2e8+dsJMDNURg/671axNK8lDntFglQKMrWGuXB1lGMxxIyGW0reBbUszA
egaXH916BzkN5UUa1LAFHX1GpNoQIR7U/XFC3HZIy8hYRcninwq6dfLE/UJZyMu/d6n/V0uQcOVf
qnoeqH2pyj/FNv74kt82KRp/fmHRDgBpsAZKR0N+v29SNhZx6VzlcYGPyx9f4m+blJC/wN5QEErX
gPdb/vVv25SwsIXTOeSBVmF3lLgZfwq1/suQa/snZSY+dJ3egEISIx3aIfsn8CtT/ZKNfZCc0ywA
r8UuZFJz0UaZfAjCWoiLkA36wSo3y3YXhgH6IgbuRK6zcKjG6b5BF4USISNDj5CerHMeOYkYAD65
gAiZuZbQsFrakx2ihdbNc5c35kdh1iN0HIdDgkHSin1OcFS+MCxVbGPa2FeBIBY3btJTkZbWd4cw
nmrF7e1/NXTMwiT96ORlollVVQRI0Xn5o+uP4T5aaHdx6POhhiDBNVM6su9ZcFpOmCWvWxckTxgv
nml89Sf8QAXQN3ddgFMoHpIjtYkpPLVIjh432ZcRlmcrOJkksngZP7aen8UbTNHzeehpOcaePhbt
1ql5xSu/Xzp/q5q83hD+FN807IiUFuAeiUb5NRmH7kUNMk7vXUwyG1RJ3kPCiQ4pmUwxfCv1rOuO
ICcCvYIpwMpkog148tyO8Cs+iflzOHMcGMxsPeagMHryBDPXSlUzO9fMr3/E6RDfLOMEtZEkPKKl
mMxjVDrDNqAnnoxe2Adr58ErQC4mTv1pbpkuo6ghL8f3huJkqBLhluH6+KWLcPEffOqc+pWT6+aT
dEnoyvCmWC2b1FUIpXWj21vH7izPvBKbBt9sKKZNkMfThvIAagdNRqLCSOPvXpvjRYiS7KAS0e8w
R8iNq7OG+yr2Ls0i4HtLsPmNPXfMabJoT3NFNbVZNNbFcINxWw4FwUPCozqxbV35MdKHsJm4ae5B
Ceiqi+eqiLNVNAe+tWtKo74VkQn/Z5a96dUnmwQ+v+b4RRvmbzUNQ//wEJf1WWTaXrfQFidWpgMR
XLKn4kmBwlXYMcIMQ8MK6tr3s1VtCeocC7zwzqVX9NSvFmvwnkgxStDdGFNQv5Lv5DX0BymTAEuG
wlVravmUM006jNimI4fnUYgmWdZR/FE03lwDpHmIv3N/pvNgcEEUtRiYEdCggX4ou/hGhuX4bmNi
YbBVY896UxIbMEU0bVGiaZct+VvSjA84tOwKLldQedxZDKPrcYmM7mC2hbcroyQ5JxO5oQxfA8nN
VRsW3NmhD41JTCPFiW1aEQ1Wh+Czt8uS9M3Gptt2XcV8mpt6KAZdXWG0yyplZ4nOskS8sG55iHl3
01IAPyjX3LdQvps4wpTDFScM8r89hvPc8JJ7o6ryYTeEYc6WY5kSCiT3x892opi9KMCKTsJU5K9h
xbxAmH6jabnknjJkNa19N53d+65y1LLrmrjodlE/V58nervEyofxfF6Yzqq9COu23POH2pNoUMl8
4CSan0QTTNXRdiVQZ0LOuNxjo7LH41X45FR1+30kYe7qhnUSVy1PQ2YP9WHMYovk63CeNn5tWDeO
UubdEqb2RYBfs6mKIC22acRp5vbERmRzk+6XyfFPKZ5WqndGA2n2ZGmfI2DzsuEnZXvfD9U2t6KQ
UZzPqtpFbF8bG4vaxahnc9g5fZxvZJDaN5Wk+NbxU8gQI9FyJRGj2a0XkSCYy20+50xE6de28dJ3
AtKNF6fNhzdm26HdtpUQ3GtiGgjlXhwUPmynxzaKELDBWaqtZI9ob/gLeLwsQws5UKbWM3oCH7Ll
RFqHa2MiJvi3NlcpVeXQxWwAa1tJk74t2UaEIA71cDCaVtu0u2KkIafCciMY3uvex/5A45c1R84r
grpPsCmyowRVq6YCjHQH6Y/eRboJtuMOPryz4+bo0Xhloi5DWpEbLj1v1QRqXoZK3OeFTdAqCEVh
3eG8rO6gNmW695vK+dx002dUYogdOpkA5VsJoMt6GMyOELIhBYgvKG68X2ZLPRLZRLFxxfMrulgT
SWQIFUQ+L/OhcLzOQz7CdheFJ4QJo3+PT9ra/Xue+v/MU45jamT4/1ZJP/9alr8q9euvfxypfvuq
30Yq3/oFZTT0Kapmj2/22zgVmL9gZXbAcH0oJJ0O8T/jFAWL0D86bsc2dS+IllT/Dk6LXwLf0YNW
4GuHCnD2vzBOQXb9GZyG28UIYAUClS6jGaHNfybCPEzqRjy65dEYMmXV+4GiwnTA/jeOlDIU5P2s
NEUz3nZaRVAo8BBLKwsQ8HqHphDJKnRDADdQYTIAtBph0roEqRUKUUSWzHpsuZEjOX0uyFJjd3Rc
5z3Q+gZbKx36wB3XUH1iS8PiR1/W6CEcJHpuUkYbgh4b7IjoJtAE9IgxTROlMBsdOOqkdm7cIHks
fWQXKSerACtEL62KY0+iPDo1uesVGaxmN5jrIU2iB0urOco5yZ9BAEAvBiWQe2DQqD7HVt/sKVNb
TuoqDMHrKr/ypEEuMl2lIwXHEM7CuXvJUOfcTuliPvZja2/K3LuwYAV3Zspq7BdR9IUIMxAcJxso
SegxqSUNwWap2e6RZ5aHMSFEUitcqroCWURrvpO0ka2WfrAeSi84RWW2caspOxs+JWIeItyVNY/+
NudhTCcxqprWdMrt2AhzbS5C0Gg1qWOvFuMQGot1EllsnHJV1qCYDQ9PzlLt+KzuUHAi56FsmCFy
HPtnXP+oTuAtbqOwcPcCQfDObiiQQre8XOrBVncefU8oLexnqVVEc9bLrRrB/EIvU5clo4hhRP61
k6RSbwD/gJm0KqlHnoSE94tZJGpv1U566DGB7xHAhq+Dn1S7NA3lB1NLNt9htErvIpeBN78KoqYJ
bZSPb3KTxL5/QLfR7gizTDazCUhJnjysqFZYoagKvvptOX6PxjnYLWaJVK4JIZK5b1gD5lHlt3Na
v7Dkpi/MJ/O7IWGLVuXimne0jww3vsF6XTHcI0ALEDXVkY8iTGvDYq0SC7VezNHKMVLNXpBiIyYz
HNHghK2yy1Q1xgm33PBgs9XeiCaRE/WZ6DDXiWUU3qE3+oRmXKX1ByijkLEtWtHGYb9LryI38qgo
RtHKN/sqgmu0Hg5NX0p3WYBIzhY8ode5TdeCAztjEwSIxlZZRbKabGKTDMM9wJ7TBU+Z4l0r7ffq
6rdrrt47EKZPkqY7HSiyDw3fMo7qh10v7xxkbgRQj2XwjaTbBmdfiMlv0XY/1dt+8S24ugAFfsDS
7/oXF8D+TBVd3PY0a3vPIlQUPbY9mqG8DE5jhdt/FYQKtVHN0Ifq1ihSog/nITrUwsvaFxvjOR2F
LmUj1E+X0qsI3FWurwx2GlpnHjgoed+LgX6ZUKbYfrdVFJr0SzRjtzbRF97Thll4n0zXtxusD+5s
Xcop6MOPNGwUYrglWHHCrWJGOLE1++qJK9eFpwlghFY6CCRbT4POHPxv9s5juW4lS9fvcueogE9g
0IO7PblFipIoHkkTBOXgbSZcPn1/Saq6pK3TVFePe3BCIXMIIM3KlWv9xlZx8Rka9Wqdomayab+1
8PA3bTSO5W56UnlOloyMYE5ro7aLAHnpUCDftPaKMouTKcqvjYHcNEr4X2G/qvLoIs3encTai2Y3
WTmEWSqrSbxvgpJHUrgxNwvTsfa48sHWkBXlcRsrwSOxj+xClSSZGzeWZEw1YhoU0PO4aV+jz+q2
OFKPMCvVGaRmYGN5Aeo7FYsARp814evFCAQEBuJuw08HtRcwxtsQ8PE9ZgbuecALbcBWfADBput4
PhYAI26a2O+vyjxm3y9BsguezG3d0RNHeCvZsRFTdGyNC26DHa6m1SM2gxO0rxbjlptAfj20s8JC
lyKmMFkVxdvdaFx2VRG61xFAxcA48LJXATg6aZjvByB91sE2br2oCxT70JXaQWMBvApmvc0tyrDt
2wi2/K0K++lj8GQADEnoTCMSQYt+oIq1+OlRDTAbMPweK3tTS71+6df+M2fUcEuzF8caUC/bfMqp
9Lt2b79DJCY5oJAevQ8Qon7jkypxODTVVYUk/utWRciC4kp9PSEJ+kVDcLpbE2cnRZjSnyuSE2BA
+0MpoImjURx9nKjSt8hMux0esf1yFlpoRMWo7IPFLHfdvBafMvrU1wEyGLeIpRyU1fibRdmYgysv
o/pQTJ6/L9ZE35EyFyiFx0eJL9Z7yH7qasVcBZRJo4/BVENFL5x53mrJvQTpr+w19Img2A2LG53B
QHdg571gh2MpZn48H9CDH2xcB6p5igfTHbnxvJ10Vu79Ik6PIR9AU7ZEhIKOV0Zo1P4HD+gxZ2EQ
d49T5KobR2jn2zS67SFQJOGlkzinUPbeX9bC87DBQuYOFP0BDfQOgWdV3Zb23D+M7MMbkBnDHS3y
+BXF3gavmqZ4heUUICkY2bdIFQAfdavwVOnpE+pD+auVwuZfSTvatwnSIPwQGZIJYOlEJwJP4rb2
7Fu5cHtCEC2I7oJCLMfYDYfHSDTbXoblzlu0ejNIUK4bv47Cqxo/cW7kmT47Rdl+niF6bZCSsPfl
2tpXWOD8lVAcgdhEC6dqBFLQ1urtcdwaoo3tICDbJPbep817E+S5ffYsCQOZ0x/NWcvr4CdmPvLx
jnpvuaDBUWJKJcQkoPIxBWZE7hEw2PZYZGyhd9EIaFJXIS+LY1sI5Cp0Un4aMjHQHNjUw6R2bYIk
v7ugirPAFUGR2S6IBMNQopbXTKAixTsPLCv6s0i2Y19+L8O1y9/8X37/P8rvwVkBCPnv8/u/cvml
beir/ZLfP/9f/8zvw39ENgASh6JkJKLY/hcBMnb/AcmRymgM9/EJZ/JfOb4P+AREI4Ka/M2TMeB/
5fi+i9MNPHCouVwAon8zx/+1YOpD9A3wubFdYjpNyvBSitZ17Kwcgyw8I2EynJ78UQKnMZgmmsJb
xc55/GmA/gZc93cPFC5nLZw/rNocxvdnvmXJV3cY+AZnj6C4e2Jk6BiqVYju8inFyOQPtG2uUD9B
RJ8/kMIy4wXWF5m9i4owHrtaosPjn0WbhY9FzAO8onDuZYDi18uf9ivw8+lRTDVzTf+JQvelqcmQ
zajelY5/xnsbmJkohhMxkgOeQhnuOnSKHwRWirf/A0Xhv/lKVhISrRGoPAQ1zaj/xGKd+3JabWvw
z9JFc6mJOhISK2hMypQCVnv5Ox3unpdjygp0gNEAvQujS2HABXnMWiy5DxYg5EE0rMh55sIG+jgp
QaWq8aBMXHOlo/O8DtkEINgxQuxLhby9bXh6L7/R758fok+ICiyXZbjGl0jkAhQPdJbEPz8biDyJ
d9k4Nx3/l88yYDKwZL7DwrlYUPQ1UaVfV5/i2QwZykeHXqh6efvkxfLyZ5m98C8or1lQITXFCL1H
wfFlBxc41Fx1iG63o3/GRfm7fBIDc2vrD7P5d2NHEHKeHkaUutiQ9lT4QgFJP2tDWiyiCRhMFOJ/
4mjDxHv5ixwzOpefZNDiLskWQ3hZUYgSbkzacrxz4eZ0vr2JZzqJBYntScEswp/nEQgymzSPAbFn
ysOaEzLnH17j9xUcIqlBFd9sVd+9XDCJi5hDEpb+eYmUe+1RFYd6lsC47izJCu1jNBfK0iUtX/Vo
HGTM5kV5Dj5fLIfTy2/zdzOAaWwMtZaZFvbFiior7IDqsmPzGg8chD9nKN4IIPrwVvb//qNQ4cB7
Dc0l7zchEXAlQzuI3jvnAcMbPyk/0t4i1EdGEu/lh/0a6gnfPhISiOTjVMTjflu+Xaa4cfaddZ1g
aQNXEqTix8aDD6ufhPAaQwx8+YnOryHYPBIiAD3GMGTrmF7gr3EQjDGgTRznru0EVxQUESkCS7BV
b0Mq129zCRd+7wUAlLOoAD9u0M71oqhmWw2eEZQc+pPuOf6eIgg+MXCEV+2C7k1w5MFRwWn/NEjB
0xH7ry0RcPBTlUJh1ViFIQZ7qTqPGWfhL7XnX8vKrg+2xmKxzUPrkDqyHLlW1isWuxViaC16dUW3
hnvwqeGbAd2bJxU7w2OuoWIAjkjVVzr96utCvgrWLdPsKxdKfbZDntmZ6FIYMryTxv5jn0UYLNAN
PdkF/9sAFPZKIPs2UAyC4zobZQI1ifYcpb53PRQM4AZ813pHiopLFr1hCN+aK9AWr6veOTngHDFr
QXgA740Y+D504zzBCxidOboTTc8zIkYa7Np61/cRxTp/8l2wXjlcb0TfWCGdoVKvrVD6aCU6Dq/n
zjAVVQobch0cwN1P3m1lUfUfRde43XXtGGmSCFc3y1UW/GDA2vknZ42ZMqG90Hhr00l9AJ7D2lNl
+FiSy2uAGC4qAfiUf6WsaU7oaQoe67V0v3TQ2k9TL/q3Q4h3Aup+PYyqFEoj8XeiW0zTrd46K/An
C5m5s29ycxwqLJpiMIqfqPQrAIlj4iH9MEguAVbrwjp+wsnH6AK+RfxOP7gTvj7PQgl1CCrfWQb5
taxTF0iHB71XywSBuIgy1sPYGcA+JQnvCg8eRrkuoAVrxbhRAwID9nTKNZzU3N7CykOhNBuKE40Q
bgWrEKxshMgBm6Dvr8V1ZhIT2H6Auoz5FTagEKfbFf2cyrZQLgiayrlFr5pVg7wZwg2hYTqvRdEp
HHCRAt5OdoKfSmfipUV/ED8uf8LVBSodL+Ph5Qv4CVTf17DN2H+tnQKmr6GF3WZWbUxZnohMSRsZ
ej9XPHjjT/UNp/FYyxPNoQcJGxuZH4UpGfeq5a5zjHGxUsh1HGjckHSoJgDA1lEwudGi0ukWPnHw
OLW4wITZCL1SNgMWuBSCBlD+2j1pjVbezk1D/1MzTc19pPP1puqnatfjSejQBKyc6ODk9nCdV+2E
eh8Az42slgU5Wt2OO1sm4T0SDPm8oTiPVhWdFSN8Htnn2s9a9LzKOAYGJL3tElgANhu93pfYcqPu
lnUdInvmwseapM9qy+aN6iS4oCIZ629tMKjvka+pNrlivI3DAGkRRAYplI4lkWmrKwLXDPuDQbDW
7kMIxUweKHOFXxYtqEfAanxFl3ZID6j7CEpaY4euXdECKkVU/TYuJtiDcDGyT6lngZnFfeKGNjua
XM2Kh9iqRH+M5Bx+xNpHIQvR6U9hOrfXng90GVSirz8h11XuKbDqrXQmpjFKgmmLn3PzqUD/U+2a
CXU7lATF0SSjMAUXOOO7YagtYHoZ9lWjWx+46ioTmFBgaO3k7VhK66op++6qGDJ5WINx/ZZAa9kj
eGG9Qaq1/pCXEw2+tVGokAEqLbDkAqAxPApFLxfjJAuaZp1tx2lwDnXX8oMi69ZfMpvw7yXwS6mm
Z87OeF+0yAD2AFuCzRAKNKTMzHfzKzLd6ERNBog2BsTzxk8SHuRXcQJ6Ls2uIqTGoGsjp4wBj7V3
63Z83yHnjOtaIw9jgKFuk9lfKiHbD7A3cUqOneUgrcTbIZlvH6EV1m84lWC4asL7q9Dv502X2syo
wAz6VUuP8A6afXcH7JVFbQGVUY9rgnyE5RZsCWnIV/u2UzgOPmuMuN5C55doq76mg01Agm4OHhOa
IDhYBT9/ELQ59tG4BJQ28myBQABKnm4jaGm9dQMg/onjL3dPUh9PdkxKxpzH0Rjgpwa6Ff2KoTI/
zVk6eSxzRQgiGpOYGS88a+Eehf8cKVw4aed+6ny2/pgF/clf0L9HdqVEtAZPPV5NTAD3y6qpPsIt
T8nnMCnaOF5rnNacTHb1J3jcUfd97SafEolQKP4hFb1vCn/+VkcznulBaQV/gT+AoZ/F8oSkAeia
ZklzfMydIvssJ/VYdIG3D/w8BYGLlKj8UGn4EO9yDbz7FLlZdDvhUbANq7zcZ/PcnwpE0A5rZEpr
cVqLTSz8+f0UDPXbMO2+u5X+sLi+87pUrqLRUIlq61LV3vtj535NVZZ+1Xk+v0tHwcyx40GjTmUa
b/xUzOD0s5yuTV9JcU1HWLa7Za66eivRUlu3JXWh+QRGwKYz0K43vQRpFOolBw5Sl1RJQ2aBti31
hAcknqFLU1KqbpZh8F+jBF297h1/fFvnEZIRrSO/+JNV7VvqcZ/bOJzOKuy0kVVwcxwxIw+ZFKii
m3nUM/K6fUW4iJMAlYjIv17n6XPSWfO7WaXlG2cc7ZshT4NP5RziyD0gBclZaTAjPVqGt7G/5jfD
Enh4L8zgiLIplY9uDjYaZTfK2QgAniGu0RTywdkPR4eQh0BvQ5trcVwXxC1gvuWQVY13D8EPZdjG
0++6PAOivY76jQK7u4mndP44Vqof97aUfn695MsSoLtgWxhZJYBFb8OF4vgxzkZ54pZrvSqwxnpv
51BjtxbE32aD+YZdnkYWz+3MCf/dmXp5M3bddFw4CM+IidXVrkNeSW5ah+tFRnA7Anh3UDMis7C2
6SSmN6k7zRSviwTQLY2/4WO5KFyp1yp4teQuYdSz15j6HYAw1KLqYUyoGbbujRKrDjZr3DvRPqqE
T0B05m+tiyX2IbZ6DUACnRLf77EHr0LUoUeRv5W1078HaCsfIqSu99OiaQkVxgJMhP7GB4SF6oQu
xM7rZpHT+NTZV7tWnEPKxpYewnVe7XyG6m7S3FOaClEYFF6T/LVro4JvD7NFzVJ56Sb3eu8QwRQS
mwY7x0MvBW3W1s1jeRxZu98BtCx/dZGnvmDVI77OIRiEg92F8DJl5QRw5dpKDJsk8trvYBZ6xPoz
vY4nobrvQbakd7KoPU65XKprD2B2C7Ct6XdUevuVYuiAlDGn82urmos9vjKJ2sWp6WzqdVmQzGoF
eJrRV9G5HMEDW76YPmToJCEgn+riNSLYwt4kqMhDPqgqtWmAoL3J4JBuObOl45/qDuLDiGcI5Fv/
+Qb7fzy8P/DwHNtUOv77Uuj/rx5lSS3w2Y/o6ut//L/n/+OfyFE3/kcMgSGM6feADjUX/2eoA1jS
f3BRhAjHdRQm3E/AUeH8w+OQtkGGwpikhMp17gfSIeCvAoqIked51GBc799COngX9QBex6GTjXog
BkU+ldeLeyN4wbWuR9v/ltm6K74jmpVg1AjKwerVTqnCXR+KKs3VQa4eEg5SgkH/siRV17xy4ASj
rdFZPoyCkvZ5WwKTToyBXFTR3Xg/2IAG1+3gd6FG6wA6OPan6IH0/rT1qnHV3i4vRvya8Qft2FYp
/cwZjp8xQqyKMeUG4XOhgcugR8pERwAQ0BA2C5r68bCtUPePkkODNFyXQxLK4Gj96VZ9UbThYhob
pb6I/wDYIvD36626ldDsldTBt07OU0y/IxVZVW4G3/PKmzhFFN7aLk7e1N/7cMjXex/4MK/mZuPA
9zQO+gzvf1pbd8+3458VWN3fXkmIGOgBjD4DOoYI/OsrCS4tdSuH9CsCnEF503Hsl9faH8kOj5kV
5nNJqpNnTrGBaBaNm7JYOrrahd215SN+n2vfb8TIoX2NR4W0s71OUj3udLUwFXvFzVY/ZEOYWMse
R80+vNUQevhnNeQh2m422jIwEV7+qItyH2ULswaB2cDsjmkLXJT7kqwkASBP+mbP1hq+CxBub9/W
sLH13csPAor9cxGOB8GChWYWog/N4EVmcH+qFq9V3ceaRPIrHHjX8fZdlZQ+oGWbHb54ovBfzzDd
ieCozlaW2nZOKqa3ZR6gA/Dym1yUvsyb0JE3TniUbajZXBQfHWCVdrwU4ddJRkN4G3RroRQ5kIVQ
43WK6noQ/ruDTAGG8hfQKscm078s31oOZAZOL+9LNfZDu+5QRwDctJkiuJrzH55lFuG/Kjs+X0fg
8h0wR0Q+YNcXE+rSRi4RRXa/Lk4KUvibizZRll0l3ci6QzLeDHG1gun+U5nvt5VkqsUIBIS2G1EU
u5RRBTQph7go5ZfFjscIgKuoogk9JitndF+eQef3KUQImUZUSOmY4H1ZvSza1innya2/SkxzAbbg
l968r+Dj9AYBniZp93qJdWLXr9qc1qq9D6as1A+FFF3nbbDKTRaQ0eiZx2+KIhQwHbPJgAogXg3R
ehpn38en8OWX/m1igsiBBi5oXQCg+63rhchnRLHCbr40qxp4CximZfF9clYr+NAiVNV6u6SeWvVH
rYvfJ4b7PjU+ujQuVdHLsJVY8BHA7VufdQAvDqdlEeRkVSLqssHeOkBgZXVim5Ticc0qbBB3/TAM
Mehua3Gn+7zW82AQ3XS1P4OSM4o0TeiuZwTEfPknO0z2xcUC5gUFzWi2SWwgiJdzG6RzBx56aD+D
IacZtCkivEbuZLgMLCq9UtiZoClRdLq1vCRnN0k8UDkMmhBnN5T7APOuX1iAdfE9lMaYkuMPx9kZ
/ieiWd+fAzAQZ6JLsIxp+EFidJ5QZqqxTlGoMSrJ7DQDiA/qC7QOmBGM4EyIRt4l44HuulTRmyTr
1PIRxSpSiE2/6ISxcPGsJcgjvxf2xcH18didN3iloqXehX5Rfwvn0cmdjacSqe/Y/nHwAZIWS3PQ
FCO5oXZFDMTJAbXygdZIVzT7ET8C/aCVJ6b7aejD6a0s+JMZRH1BBDFsrpY5c7MF7coNOTB3wG3h
dRYbPYn4GR7VsKLI0sMKNKcJEAJDManfhMB7+Sd5KGQdguxYMvVGzaLmMFv7pSAESyTw0xVodsyj
rRyiHfm1N5unWenahbcecpj9xz7K0f9MKMflNxWG0+txdmAWn7PeWsdr+ICA+rdLlJjIBwjGWc/R
JDMOSztR5szsI4opSL5EvZLutvWbrixPPz4gKBSi8Vi92nFY7BBPshjQwG5YfnJJTRCraqgo9b6n
UMYvKGSsdbGVXUm98cfP6BEXgGKSJ+ilb1lyYJY3HsIGjMEIW4FHLx015esVDHuITs/TqAKOoxC8
MUQO/sE8q6y8Ro16RLTDyZB6o6RvwYOnfpCEDEu3Cu7UyPFZZrm0seLU8sq2YdGAKyzqt+jttUIc
Cg8ELkUNAGbsqamJqX/gaj1UzJm32PxAKmlOIg4qVbStry0fg/ovfQ0ouwPFTZ0S3XkCo5O8i+Du
MSbgOWHUXiVhM0HrgSFkcrfCWTz+boW7bj6iiLtwuem9ZGrSPXpdZt6FOxEF9khETXxMS2uKNxm8
3ud3acRtbbqOJd4dxa6FR8JWGAv4VAUzrwRnF3YZilda+Xr+cB4L8y74PgB32mIzxxZc6auxUjwd
ogg0hZGRRCwoH5i8LYE1nd9KupHBBxCA/GYbe6vgtQqI6nxjP9WMIODEkeHUmFXxkypSQLSF1MJ9
/pBCImeJmtR6uu8ilNruuflWbGBRKGIDqaMmy/DnnH2+Dqs2wSPDnumx6L3BbGk/Nj8U/hDIpk2A
xCC/UN72pnuRl0gu7LkTdhKlxcXmankzUQHmB/YD0gDVVpOLmVXt5fmgdl0Zayc4LVGF8dSusO9j
tGHQtkBDRpjIlFXAaA7UKA4BaqGdd1Alms72jrVNwTtFYUffBeu6sPwjifOov4f7TfmRRIFu920Y
BFM54HFimF/bMCm8/HXrZDmFBHJ1M8OUEMGiHtAOkZOFpipdcQqoQ48v2nappLTmc5lIBJGA40rm
pveBvOJiJx2aVfCSizVt39F/SvzmtpVtbCQeUWedqz2BmHCz5wpfrP027cY2jjcjefsybZBRU9kp
8YoxQHcgKgmz4RcNeA4MHsF25ZvBAcPzzzZDhnhl+qpsgb6KW7WAiGLx5IUJKULNa4+S4JqYdYnG
omQNJV7el+m5hY3G3/UuKEiYB4FHqJR9wyjtasjuYMwW23LG/pYyskvILRocSr19g3IYZ0G71qgo
bOPeNlGQomnMyrXzLlHTwVbdzL/kCtPzd2pITFwqbehXb2JsOFhIGYVYwlPnLyHjpzKL6DAxiuwF
x1WSBTXB2YAMzez3a3COVur8p6iSmhcHmzvyaN+h2NkdCJccR9PaCU75mtIOOy/yK3PIKjX2LMeF
gl1rcSgPK/FhjTLLf73Y64AgFSEKFdiuVw2fFCFjMmw0LA6eb1tzuX6po57byI97CFHfDM7c9ihF
H0sou328T7MCwcCrsdB6oNGO1NuuT+YmgZk3Jv07o9a3nvOWw3/dTyvdpw5Dr9lilGCECTZ2MWrS
6VOEowMj+GNZ1/ls/m71IRS5W50vJnEOW8Ph2kK84tByADEyxp4YYhw0yERTm/1pob2lcD6FV+1s
5szBQsjNCbtUCEtaOPTQnDX8ZDUz5lB2vVT3sYvhN2sIE/n+Omy6CemYdhq7L5B5eus8pLXl3yS8
KTyrpsv7TzkxVx9KgTLCV7+o9ADiGELc46yRtniN4gkwTRzD6Ax2XjB3DdIpTRxgjQs3TcKtm+E7
3SJ5lQCrDGu7dl55FccqJooK/lZvpDMJ8kvUawQl8LzyF/zscX8lpdfDvGKpTXXbjTdAKVb1Ed+B
0X8XVmr1023RAzq2UHh1V3zbu5jvNy66SaquVMZJVmGKWM1a7+K80jZ8UVdDfFrYHPDlFZIDtu10
hykWKcZoJGj6Pi0wjOTgwyHhWq6AtZE5Va6zXdFsa6F4p0rGph0oCjjtwoWuiM7jSbie2vWtPetz
Ao/IPjoz6u4HLK6g9m9gg+p8myVeYN11iK3470eJ7EF7tDuxdv0+bu1luV/U4qkbiz6Q9RaIs9QP
qmFVbxDGDgego8CAcDZToRi6Y7QEqabQNoku3MWLrspjkitUsnXrRzUFWFzf3GwrBm0oqk5dRM3X
zIUAv+zKUK39t7gIvBFLSwFFYeN6MlD2USVNHwB4LO2gCo8JkgzhLahgqyyPU9iR1mbfMvDwKna2
LQKQbrvD0WbVIZ1k5YHfHlw+pkAg/in7tlfMjpy3YKxbegdzm5sDtau9ugvez2vQdf6uS+YhQRnc
Rly9PCEDFpCNJWBNu8OwrCbXhNuHXv5x8GCPcazEBBI2d482D2ctBzjbAYEhE+HqwDYZZm6B7U0O
UMPmFLi1J7s5OusekQq1hU4ycfQEWV1wytB9TF19pLnKz6QF1JrsL5SluTmIAuQMpRh/qqv4OPZ1
Hn6AqAmMELKDJYDzQmKk1tCNfUCYDKQks4+Q+Onco+8GZMGzTe5mbeN17ohlRYSm8nyGdJPMnOE1
rMQ9KkCh9k6x71akRI3LPdu6grlo86HkJVgdYg5VDyYg1pXLGT3DeiA1gQuhGKCuEebkpAG78KZD
mgmePYJVbmEK+sjfVdsW3i4/zIbeyV6SWLrx/jIuTJwsfQEpeusWTswbIQwineExHmKTr8b4WNLd
VuMQfqbJ0rRIdBaieYWZ5cSxqLrO5FJNJ0zKgs+TGSPVNqFyvo+WXEuEZypnGoFt0A62HcBl+MJq
FE+GgOEnhq8mRXoq94SyNqfUjxMMhBnjiFSmqViEyOHw9o6XWAwk1fYibo8ryg7U9kY8i2bCTGHe
YJQWEsKnf46E7tlCm7HDBZX6UJPxE9tahbW/K51mRV2KhMgsxRxgEXeWekmCD9XgUHt6nkYOTMd5
4Po3qvuoT4D0HzzaJ8zRSGPLGW6btJxQ2tCg5bDynkp6yOUpQ86vnq9ATIbTvQY9yVfBAjbFpwHt
IPRUOrsxSYWtUBQCHeRCb1WgtHoWS029zkHpaKbzqlCNgRCAj0JisvkJeuYQnGyk9qfoDstxt81f
hVTPeZ9V4zMm956HwGiPqSJJ5n0F44kt0te9KXg1Rc8/SCY0Mh8L1NRJD3vHLDAvGfPePfauoA+H
w+rT6ZpNyFtZ27GdSVS3nteRBaLOZfJNFZr1mGBZSmZtMwLF90SLht/w5+Zfk5UM+g6PBsFx6WS8
l7vNMmFSwzIcU5PMe5152+ftUaqAeanGuWVSAfd4qn7lLd6UfpqiOc1BXTowkNnVaL+wTPOVnADt
y8E3a7dqkLm6QfU5BV2dVjJysNpSNSbxu2puV+Z2tKaaZzV64BNs48RKsQKCXLGLp5YrH62KfHic
BoAt9QaITqcILuvse6/82VElLNrAZZ3VtmsugXQlubHRRTUTIv2Y9JKLJ/Os1kCvZw8ZyfUMQmhd
6E25Xl8+TpmzMCjJc+YjU3si15BtNPC1+RLjBbf/cSOOdBOTGCxpanP7atLe43eo0FA4Xi3LWr54
09jrO9uCGrf1MgBZ0W7KhhQRDhB+3ngfapizFlY+yNPeoY5rLt0ijEwWNiyOueQL/FX5w5Qe6nSf
yCRl1gwvlnR9iSA04xg/BQ05Shy0+oFRNxFXOz133queThq2UNwfWE5hwOMp7SXahMqOmByeOrTy
VbZvxMLSPwHjybiqlBF51PPWa6bKpFaVVcdNvVl7cKdoskwoALEwmtnUj2iyr2ZJCjuam9c2Qj9N
z4Boc+MOYksxkLMjzBbntpx2NyGgP0ObnQv0lbNmGd+ECwLGV3TKneoUSZc7BQeb5ZMf0GNHkesA
1qLlx8S+GohVRd+YTNRtXKI4yJCnWyMMYJrsVz0oC4IUCf8YbiWVK7fax+lkboHPF4sq0ealW73M
a7pll61gj1SE9cS1P0UFC51Lks3qn7OmYUpzB4k2+pgNNtL1HtpRotQeooVf3oiO4gj/UK+sKHBb
JmApptHKtksp87yBNZNLTWcg85ry0WsXc0NfnyMH/EiT6GIWYFbly7W1v6kZYdoD2JqGjgh+05+F
SgfgCn39z0uizD1zAgOUBTsLJlmFwMM48L1/eORlVY0yVcT1FG8ukD/Rb4q76Ac0ka1C9TkIZ9O9
eV4aFUxGjq6Xv+73RwknIsf1TMOI1pQBIP5UOnczuO0T1YnPdLJNfGpD35tICgnWxK6Xn/VUDfy5
fuxQOhaIZoEyhn/7W1dK2o6sUKjzPi9ejXfLecxql5UYQKxiG2ag9TkLddgSNMbGDyRFlKnqo2oL
UoR7N1UI09mIufKa2PMcmX/0PpohNVeERgSSM0GE/czvXn7934bKoyxMYgtrkus4XOVfh2pBjwGx
EBE8Is208B4cUOZayOHKFerlR/225jwKw1CeQzpBkCYu692kUbnbkEA9xlnkjespWaNifnA0KBKX
SzoCU39acpctFIeJgZwN1p+qqfsbgHjopRel1O8fMUg3MUotbLY7VNXMAeFCplh3SUy+TzKx8vtv
FRaNw2uiXR38Act8Ocx0TQPUJUxXle3mXK7IGR8MVH1T7xM1Ca6Oa5ZRpYpgChMB/71RdiGK8LUe
3AZBB+myeF2SGKLGXTif8BgWGGl2lbma5wU3tdOUGZzpHxqPv+r70jRB6ZiyM03egA4f5aNfVxDW
p5pgsg6fhoY+UbYfMMAjzBEUV+Y1GfpqcTZZjnBIvBVlkHEyvvzFT5SNn3cgqRZAVhvMooC8E3ju
r2/ALTGrnE40n/rMRktlTy9Ll8jiNFmMMMZT2jINmUmNsQ408ftHUdyC+MH1Apk3fF2v5ufBqQuw
KtSrAmtlF7ewfLgtoD7YcCTIcm4juYs8ZUXzJndKRbQWc2AOS2RYW2xsswQZwwxCOj30YqfESPHI
mYdlhp5XUqLbRyTzrsJvceojpDlKy+RWcgKltW6tARsSysjAOpmzsMvJbYT0zBHfdUPHa4nnAr0k
tSdqAn43SVMRqaeMz3VMspwU8Hap2gBeYvyjtBioTLrTAuzpnDUlZdmXh/9yWxP3XN9GHsG4vf2+
tEduFpll6/Vjm/UeOWvaKXMFirUyGcCPkvXLjzTx+5cJJ9TGTz0auEmRuASQ0yhbVS+j+WOc4pDn
7ccctaEbmF1uicuDtHkDgwwcuUQtAIeYCFDY5m1efo3LLwcIDnYekYeYz6bxftGhbbDqnJnL7GPZ
Uv68RsZU1e/dcnaHV65Uf6BIXUYQBIhRX6dSFEI2g21yscihvad51kn5acLIXT/AojTLAryvyaxe
/q4LyW7z0yPgStCkBJ03z7MvPiydF7uqmsl9jzWOHe0SypeI/0Kqybnp5sXM6bCh4V3zi6Bgw7pc
Ai9+4LIWwMDsKOtSguHKY/r33QyVnToCIgdk2HnKDQUFA3YFYPLMlLUWy5QBIhUiQHs1RaEpE5c1
3ZH7CQoKH2eVAWdRmoLkJqxMtYnXXAjwBLyyLOJodQClmvo3Lw/CxXgzBnBQPZt96iOi9lvHNACm
H9fhuLwf68KczElLq6LEKgLR9oeXH2U8FH9ez2ZOCV5ocGDoSV3/cj3PbUdN1fGT+8hvn541BpRO
ywmne44mQj0h6Ln3XgHSYRSapTFV0h+/G6bRVAis2WZwA1+YeiZ3wY5I59YoK85XVlmMln4l2aoh
HawOrcLj6o1cmPa49HI9zjVBbTr8aPzRLTJNJKsqXPaOjmzN301tbSZcBwVPwayedFg8lybAzZka
rxVkZiYLh6wFoTXA5sy7GnJTWP7RQmNHsnYLeh6ce0lClQMcvFPPlEBeHtLo1+kTAg61cBELh4HJ
WRjYF0u45wumyO6SL9XkiQ/FABD94NIePYVl1PnU+DPEnPwlPq+I5Ca7zkfVA7eY6mFKcxC4TTQ2
NE3RGoqt1ShKZKp/n3B/lYBx5ZRts2hyTzkuRTWtti8GWQs/YbCydUsvJ3yNw3N7zpCquuFEyjS3
9Wwqd5YsvL80feTpOhmwUUVrIrb9HVXD8sHSFuLXCsvleSvj4c7nVEK/s7K8GxRekP3ukGekJ149
ZPTwr5GToktQdIpyXotaLLx0p/oEaiLA9z4Fhj/q3naAIQ7i3uV8fuwylC5ROQ4zShjwnY9u0TT3
s/DGh9zzkBWLbMtvdhgWdx/LEc5FZXXDu9BHOIfa1HhCzag40CZYuy12zOGyXeYYJOzo19M1eMq9
wuWMgk1WFH+NkACpmuNkuFPz0N5rdLZ3pJ9o4jaW5W/t0H7jq9X+jPKa/ATk2ofFHoxbjOPrcylk
vveR//8Dz+nXYM2CoK1MMAtIFQxX9xJOg8BrKfogxUJM2Mtd7MLR2IdVqwqmzQ7f/2H5/bKhnx+G
wCGALCQYYx75a0aSaJ/Uboibr1BQazBCi33vNNRXN3Vd3kw+UlvbJW3rN7QIRfmHfOy3lf/0mWB1
aNkQxC9xYGMg47b0h/pr3zRcXKFyQceoPQfg28sf+fST/nUMP30lrDyAB2hNGmbcxR5b3Lp0J7Ay
/8neeSzHjaVZ+FX6AQYVsBfAcoD0mTRJT24QFA08cOHN088HqdQtqaerpmZdER21odiZRCYufnPO
d95BjXHPGDqPCwhv2H1WY5TZN4WeB4udCzaymlmuxEgoIVL3sSUwmbbIvhDriata1O6hUCr7nuct
vgHmiu1DnlO86G2RS09vNfOMA7L4zDvDORWMZ8+9PumPbkKfShSVphJilIZXBpamyFPsXDC9SdnF
afiAANG503tShi2rhK7eaKGlvqpIhP2Zz+9PaqFfnJNckqUMoAziumCd1H8tCTTFbkbTmeZ3s1su
fhQb0dYok2w3zuNrobnZs6G446ojYBIIPsbRnVlMVrH640/GWq78T5+MvYg1Fz0Irgge44u05ocG
WEuDnPVBZL+HHYsDxml16o0OWF4gkNncrnozH3dw7YmHihWZs+0p813J3Oqil6JvvcwOlatZC82d
MU8MzurAfclj5ul+nSoX8VTYp8mYtgTNGHfMQLMrEmPR+AoWY5M/tyNrl6RsAt+Wrn1D2diXm8GM
PyeRxJeGDTEFB4q1i8NSXuVWmy0Ehab7MmVRd49DMT0rhcMDQozasDH0doAHid79biDuCydbpfIH
QKRzvZ7om4z9dZWwCOGZeGtainOKo8l81JhqBx5LB2jwf3xxf5Yl8RFzbWFuUfYKulmCAH6+th0j
YT53O3ivYtO6VCojeZCxMZGsVhXwvwd6iT95Re1n4evXl6Q2oMXRdDApyNV+fklN1bM659H5gYfH
PDA2U3Iv6CblyKAy2bCIaDnprbB+l9ieH+JwbE9x7KpnpXeNzZ/89f/+1aLU5PjUwV2gxP1VDFgP
udWQbVZ8hCMLBvr2Mngp6znqV+C+LUjeesqEIy8BYLQWs8JVEglrB/QP9ko2uC6hiwqAnLoU9lPc
EnPA6JcReqE00UUq4mZXGcZ4KboID4plh6aH8UYfvAafF0AUqYJarkmQ9518tuRW4bJskrRVLkCk
9fyDwVZOX92LE3aoAmpoLEFX8/T2iVVLT6RQsAJXDBz30GiyAknJkLDDZen5YPW0ptQizW2rjwQ7
5JlRezXAIpVvIusiHyJac224McBqG0XdyEaTvVJLBnIIEtOWF4N0AYmUsRToagFDavvF5gWbX4T6
Y1uX8VNXDO2nSbgUo54+Cf5s8PXv549t0ieguEYwx+fz65Fs6GxC03FIPxzBfIDQITf5gspjYmvI
R0ZPZb/PTRfsRaF8mfpkKFCP9jL/f3xhQURQNhsoV01mAz9/YVFKNVB97OwjyMXUrb5+IGIGMHmK
M9Fin+3du4pQeJIgo2Aticp8jpwa+hKkV+3uj7+xvwzovt49Dtg+LH6QJNV/U+zOwKN6UGzJR2ir
4rYSWnOjZyDDbQa7R56L3WWXVe1BmkW+Jx9bu2gLmweZnbXjdWxHDoLkYuhPsdIZnyjnK4vo0Ti9
/ZN3+XMPsLxLgd6VsHQdzTRN5S+XrM+DKXcrs/tg6l2F91QWVuMzSZy8rlH7S130KTulZhYOSZRW
+RnNANeXeGc5bA27bB4sNwtPqj2k93ptdmxIeAps6qTOuNxhYvtmxbr32wf9t8/ibpKkFr2S+l6s
MMDU8Vv7o2uCJ/xS0/1no8Xlx/CPi48xfiv/l1/77rb4GmtkClpjRnaMEnjS/A6WpG35TUUDrTIq
t9wl3Oif0BljSTzCTrE82/nSGMs07DtYEruFvszgoF7YX4OS/gpY0loeZP8qIixYLLw80n2TyaVg
cP9LeVeBJ8WNC/2p1qHgvZolw2sSPrF0wiwDc+t6xkAXM+1iEsxyZV+SD27V8I7tYleyIdnCLJve
ayPscl9RpeWPLBLn4wg57qOqM3uFklLUc0W0bggsWuA+HCbzlgfB7HSkfHe6LmlD7KIGtzSFzIHW
KbDsyL1S0cNQA5bQFtHFC9TB061R1IzOxNC36nNmDIueazbhO/l1VOK9PMSOMiCqtBVP73NrwubJ
bD0dMXr2RSWd20jHnjYg+WCfoK+13GxJF0pItWvucOcJbe0wQs1UwiVwvndbRDUOnNpGzQv1SLx3
2q1ntXqLwLRt7EpO1zCyCgBS3M38qpiU+UUWcNO+TSn+vgH/9AaklfvjG7B/ff/J6YSBYfmV7zef
Zv7GyoO2BVE87cuPN99StX+n4uvcbbbB4aybzO0xGf/rbrP4EYsFmDZU+7gVxF+526jkfrnd8BYv
L0PTYTBQ/7ehZtTCTCYxgnYfydwDq2prPxkaYevWnC1gb/b9KwIuDqBgKw1DZNWvOdib9SCcbNth
6j9ZgdrpTxbgy8vSzmp48COUOl+X1WitutqcHoze7J/aFFJDG04ooeWkj77bO1RDZG60K/j0Rb/t
hkm76YyGgLE+6K/mmuez76Avw6Ez1zbTDKYXm5icxx3pPbkPbxFAPELidksan0SlFaFihPJemkxe
CSi5NqfJFptoZPOPHEZDV8PzWP2CFpMMp2xK0/fKVqorPK19DtY0H68C8nKJuQ8D/vZcAn3wcFmm
9r6canPezFo3ym0zkSu7Qtkk9UPnhBArsDYvcTUFeL0cIgdwT94g+IdgpmIuKwQEZ92R5dlFp30z
J2l/VRGcjTGeFmQgDwtTclP222So7V3uwsPwE5Mkj12McmuBZ6YMSMx6xJZvpPo9MpnWnuVqCNSy
rXaBhk1gmwd6CIDRsWBAbOw6Vmd1NSZ5Xah+CkWE9mfOC81vJ3SnZqOVHYLJsIqEn9DMFwwl4m9Z
Bg0c0sa46VO8ozXnDwMVKw768TKtetMN1ngyagRzZVjnG+lIglW7JSwTF7YSJQTeYpOAeo7veCDY
pjV0LmbX2y2p4UqPhLaiayx3ajNowVGvI0Zgldn0yxfHnneEB1vzRhmXPUIK+CLrD6guO0l7gyyz
XcripgGunXsMu7HuPoVBRArz8xijwa3f26FCq+FZnNZZcP56F/994P3JgUfGBV3hfy44/rtOUR+/
Nj+WG99+5zvizv1NEBPCssI12df9hLgzSUvE18UZB+HGoX345/kHxhpV3YJeI6aG788Cv/5ebRi/
qZrGv3bYf4M0A8/0FzDWGMp+Pv9YofA/RrU2UU7UHL82lkhVdVPqnbm3yBbycf2hKC3afjsH0XjI
wsrazUqJRKkkfOudsAP7ZKVmhYxa04absuxUCmWpvEIAUC9SvDJoowLjTiRQo1mlCVjWjWlfRlnf
3ExJH98h0cu2KcKtPWhr7aWUAXjmxE4O6MnX7dRUX1jKJTuMm/A8WHqMhGaRtPimSjAycRAKlptj
qt+yV0wPbpEVx8A2OImNxkOTUlyU1hKOlQU5IHzA9lrfDPsizmEt5IowSDkI7UNedcT+Btl4VRLo
sZWZ456mJgQAa4tRPyPaci8R16sX2hSrF4xcoOf0pUEIta2RY1vq4ZPmxu6lpqTX2ii6C5hZd8Qz
sW8R6F+LynQVT2XK/smAArhAviRXazi3/Jpl1bWL5JV8cBvFsWmNjVdnHGBWpsr3YeBFjNrAbBKT
mAvoKr2vzERU3ggeeSvzMdm5TcupaQ75SrUnTjRN7x5LJw6u2i4azm0Zz29o+Kanou6Mc5hiEzOm
ZAG8JuMZ+xX5TLoeb6oAHIE6iupLbnTjCsOFvZF91m9tLeXPAK/vmWmR7XDv616Vmt274hpeXFv4
P1x51Itwby4avC5Go0wyU7FqrOACUle+VxxlD+o45bQrCQLAC7Stqt76DN0EymfSxsdWmMNWkP29
h06SX6NFmHXM/0l6YHkdKGuD0fVRIsx/CKfYfbYrQfBCLOQhkGK4lf1Q3bmBGV/MjLQvhoYEBK+r
jfgxaM3mlHRqdkvVLLf5wnD3BtTDO2vMyP1LM8M4zxPlIMEI4C1I0cs8RTrMTAEtsX5oK4e+xOhP
gkL6mnwu+8AEUwR+MpvZWzeO8jIQItsRw2wcBUv+bS5F/Nw5dvxUyUhDwiitc46mnJDGabzk0DeO
OtFuu7orw6uWRK074hlcwnabbJ8r3V4WwRCQkGA5l3ol9eeCRuOiAmy8j1kl7RJCvHLgOU3GJC+y
rjI5HPVoMPk6QqdS1Ja497B9RWYBDGBJeFzrMrBfK2P4gLCb70O4IV6OMH9fYprYsANxVpNd6A+G
mb5NgyFDXwlN/dl2iruSOKuHppHTFiK4egYJKbAtRIFysBS0Mh66H5WseOb9/qCI6rUJ6uTaDtMK
HTnF1VscOMCPe34pnOPs3onVHCs3liaVFfwxCfkQB8OI96LLxAr9dX5rG037hVFGX0M50u6Quu5D
fRCHcqi2yJYQPwobYEWcJemZHTjJP0G2E9PQHgR55XszzctVI3mUdxyWz23pkuZj5cFmguKwYpgw
kno+Jjeywbw+j1XpGykjyzlayhpppU/o2Md7m8n2WQKu8flAGToRHK+vGFfIa6UeNwMYsGNVI0Dz
XResb5Jvg2ZQL9BcZdsqO5Nw0j8py+Y9FYZ2TtTQ2JEgowLFGZgfFGpfvxntxDvBRzOoo70ttWFc
95nWKeuIdIMngBiV9KQ6Z7E32FOJuHIKr2aS5rbKCCLTmybL9uuvdFyaqdKDOL7uwBUBci47IFCu
29+Dh4Ctm6VM+7MFuKt/Ze+6wCePoazAGS1oXg1GbwLFDN5yCJ44zlwbPwdWHXfB+mZK/Jg6g7rP
1EZdY8WrPH3BAGcLEJjUdvdsLZDg5isveMmaOZNOma5saMKIHJtXsQCGE0z412ojcozRC4C4h0zi
O1+pxLqTiTVSUvfB5alxOS/44noBGecQjZEtiB1PxNmfkqa/bEITSgczwlOTiIKqTXFPeWfW1+2C
Sk4Qsj8oQZxdNmku1xRb4UZb4MozrfAaqZfxyGqOyJEFwlwHTkkJnOgfsx12FwMLkVfTWLjNJF2b
T4wb43tsCHCdRZxiGV1gz92CfQajM/iKBgpaW6DQgwseul9A0WrHpS8ia15NUyvXzQhQ2vnKlh4X
zDQe8YEvGkgpV0EVxCfbIYYPDZpX6tnFhCPvsy7YxngoISuDsk5pF9ayx17lTV9Z192CvbbgX4sF
hK0RAHBwWaS9DJWergYctNiWeNzGC0S7WXDa6PKwgKQV4cOpEPEqLwb1KQvqYMfJhKm61VfTguee
u0R5k5izD3KBd2NUa65gE2R7a0F7E23bnDPyEu4RhQUbbUGAk5UFDZxsC8WfJkVsjMiuL+up+lIs
+HD1K0mcdRBU8WwBjI/GoK1mpume3ihHi+AX1hpFHZMqhfoZI8hiGSVhL09j9UzLv1AckiS864iI
Qg9M7iC8KMNtz1VYZbsy4pb2RknEoTc3NWNTO3CqT7eW6b7PIrL9xkE5xTqoP6fIryGXpbvW6p6t
mgwAztqK9Wo3dF/SVjxjqnxVg+4Tx8izU443hTYzH5kH9qpGle/rwp7WGHfu9CqUBxnZ9l0vU/0h
ZVj7Ruc4PqLOfXb6gunKq4ixRqcHibBV7Q6yaqq+3WaCBE1xQalVhMKDaAfcLMZ9aK4XicVpXNKf
u2HsnOuqXUKhGxF8MuAhKTrrBz44ZcJHslF6wqQJOtp23/KlI1lexBhDy2fJAUrttdj1llDqCmte
fnCWqOply7+iyEuPWjgVh65eIq0nq3phXRIm1yD5s6MdWVp910VzFGyzOc2IxR6bYcZAEi6B2Q7Z
0cq9hSrfWmtRH5BGqMRpiUw5NlaFok5bFNbFphfNY2OHAwroMFupE59kG5qPo6IPO0HOmT/lLYi2
shg3bmZTTmbRIa7NE8w5OiVVKS0vBTj3oNg9WYd6fF/MUbaO6MsPPEGUW8hm4YmAec3HwD1d9lFY
XdZ8moe5Hbw2iodXM3WnQ+0KBb24Au29GCcPNTDlFhy7znMtoz7G8Z4ZLHrradWXQYvVjXYc+gge
DWGpeEHNcz7DY0sqJdzPJpamLgiIY871+NCq4UloWeYT7CtPUSDa1RTa1UtnCDwhozVt46qPN3g3
SWkK1WBdA8RbD4Ep2UtEuB9bHB8+hm1n16kSFF+mA0pUA/XT7LAv+hLoAdwikmq0d0B5wnls1I7B
91tn2vBd74PKXHamSNHiPPt7bPyNqPMnTRxGwT9s4lYf2evwWn/82MR9+53fmzibmRMAWhTNJss3
+yuG5/eRMT9C/Qhd+ts0S6dR+32GZbi/MaDkrgZxAaPY0Oi8vvdwDlQf+i3GzxbwC101/koPh/D5
5x6OJhHYNBo1VQNYQov5y8g4Tch402a32k1A75+YKBVyhYeBwdE4U9eMdg23UFbTdVZi0/OzqPcZ
v7kYalXWeD3pq/jlZ+0piLscsUiRCp895vAxtkJZAT1OeITTk2Rhe10gHPfqLnsxlZqIWwClpM3B
xpoMNVzXoysIBzfteBfklnWbtENxIpVmvswSizvY6dR5BxMzMBe5ZM1MTU3JBQxG1APkxLURkdKc
tfVxxMSHo9GgOh+tZDvw5nSW0ULu7TkO9ljD2xti6cwDXeBLYlfKU5zlyl1YFcIzK9LCOXBCQmnQ
OUmnkVfziDYrH5tz74TvlgJlkoxjfESRfjb1ifRll7THyTIULwmLdotr7lPSUACzdFtMXAix1pYk
fUavWky+M68e9fpZ4IT3Yru9AB+IbVfXz7Hm3AV9d6HhVfQAC94O1aydRoT31GYFmFRnWP4D7mPK
T6Yjn5CBY0nV2vHAcf4CxG+/PPK9pU9Jp/SlspaetCxv4RzMz+Bv1JVENLRCTNVtugVthpnB5yt4
NxrBmuBypvmAOHkLcBMs/q/dakmcmm1SYlJF2bR9Wt6GjZs9lFNnPmijUWyNIsNRGgbGBtHnSA+E
HipS889mlteqMGeICcqhxaHwWmJBv5O4ahBYBLAYDZmtSUkBzThg2HZmh1lZW11N2GiezNS5E01c
bssR2DCZ8RyrQWqvZ9ZwO7cSzrrOnPtslkpF9zDch2YQHkywRTYgsyY/k3fUvSkq20rfrlTjDIXb
uMzjClolIfCjw2FbzessKm4NRRvXCBZJcdZL46bJWnfTOAGB6AbjvYA7h6j5Pl5FaHeBZ4yVu60r
gwoilJqGFGYq0c5ZDlaTXpSXujZ2R0SPLfbaWrHubUwnRzMX6ovJH75qpjb28xhA9wqve1luNKcO
aiYPk3rEHW61+5IS2LPgQUyfDERnZQtVugw+J9ceLjId3KYXYlEB4hgzz9NYYcs80b5tNf+e1v3J
QQ9sh6PvP0/rvu8U/1F+/sMvsy7/Ev+0q/j2+98PffEbbC82y3gmDJT2y9H+/dC3f2Mp4bDtQ4v8
+xbj+6nvENq7cKpcRMOcdIIV4r9OfWeBhfFDZNu6zo/+wuRueXz8uCfk0EdfaYLhYEVC3PDyl/8o
Npq0IkXnMao76BV+Hn5maIfGKdgnjrMqBmSVsXoAFbzmRnrSUk42o1n9cPGuv+0kfwSNuT8vzxnm
8RbAiWvUZrhp3a/E8R/0TqWF4NBxQnVHuhsxNObT5MoT4+x1kW/CVF8Co6pu5UqCVs0suJAyTLYo
ewhg05/NnoOPPCvyqS7UWfHi0tm0LlN5G8ByRJqqafUeLdJK6cGZqvINDjj/CCZ2gdgsfUkanS4Y
DJcJADKe7psZB2AOD1ZZTxbJ3qwGuNVScarUvmApqbZl5yl1YxgrNe38ySgeJnJea74Tu5GOKgf+
aOrGMewGm7njjFQSbamTOR4rzAtuaPzqrdGsm/RE4Xnm5OnWY0HUmEK3ItxnzVDWTWi/0pcra25p
zxWGbwobp6ULtzECdJyt+jH36y69GZXgLqmGep0SANi38oXnlbqNs+46bOxjohVf5rDziX/yK9YA
W6yIjje0EKuNonjLR1PdpuCGvEkd3gozXIXQJ09FM1geQ0RfioYXm0lON67CPAn9v1cB/5fAG43a
j8LrP58u+/fX6Cfdwe+/8c/Vp0YVyTAfYc5X4QE16XfdgWb/pi9EHW4iwUL9nzWkiR5BVbnN6OmZ
zn8lQ/5+mnxNB8cDxH7Aslju/7UakpPp5+OEBQBbAArSpfMwSdb55Tghq6rqLDuAMxeZyj5kcFYd
6YknfU0AHhOokOS8PDWKA9g0kd0S3WK5X1DVfETlbN2SVEf4oVYy+Rfa+JjaSny0DHtE08jcJwBP
LRxy7mZEsisFcWN7o2Q68VJRiA/+Xi0q4hoJQssMlMguyYd9z1yAvOfIrRjgZs4mbqJij1jH8G2m
BH5OntyqyDNztexKNlEMQXeduN05pT5BQKAOwSkzJKdRp7dbxFbVAT7x8A5Y48XMW+fddBsEC8Tv
gYqI5Uudp6oPok3shdG8khql8fc60UT1xZruOE/RuFNlaYKugaBdJEowMvnqNxGIozrwa8rNvkZ3
2Wl5D7UgazsP9G9ypUSR/thP48nsSMDS4hHkSBypN1NTlDcQVYi8a9XHDArP/WiN0xUGA2Mrdfdx
HB2x7lWs4Uafn81EAR7d1fplnef1vgPe7atJzOyMZPa9JaL4AljIK/wCq+NaMwSTIj1WQNe3Wan0
X5rUDvZTYBkb0jyyj2WJuZ4TR/uga4GT7DQ1WdJ6/NF1er12wYA9QUdk3EKcHgtMtpx+RXzzi653
UM5tGCejUz7mcf5Y4QS5QMgB4yUa+uegVSxs8+jSzTS2fUsu41t7KHrGQ3lvaR7JJYx959EUXqBG
cr98I++rvhEbUFFM2YiqYbutdxVB3PAjePe9zfyh742t2hs09DKDteSJVAtvzFRLr6epma+CIVL9
aDarU2Qw+fRidbR4FXKKXWSlW1SGNYB/xYhvB9FkJyuX0ymahHGBai3ZoIUbroe6qjdF04xvLaNp
6Aiq0cKXV+Qn2sKkQ+Foatuc0d6pnoN4NwKtOLXUvCUT1CEEAZIpfiYlkkut5anA8MY+akCUSy9u
bfVyAFGA4t0lna2GSEEAmyC+OHSa7oHaEeR3ZUz6JjXSavJH9Cqw+CO8H5Fu+akCItUrc9099jkL
IOBPqJz9virrDSSHU1zxpliRyAMTueY+rG384ERaR59lN5drx8ncHcsscQKt9w40UgUqhl0Adzhj
KqNW2O+Mc0huuTQWnI7qPgJpgo9Q20cZFPF17jjRJkO+/aVnMIKbQxNvaRXMh3kkVt0XPaD8pVRG
H9oOT25pGtdKGhAeazND7BjKh36RDtOxJHW79cnDLg+OAFoGX0iJ1lOnz9e2ZZbruXILX4ixWLWj
oe8bBtU38EutLbam7sGKrPJMsxNNpAJQzdhuGB8VaUyeRTJf7jvEAQL1QaHp6ZmLhM8eYMLW/bTW
5j7Zohid1jFW1/t+rEbUp5W2icjgWkUuivC6NYMLCCz1tRDVSguc+i6GOXLjGt2uhsJ9NXQqEOjR
Plgdt7VH9vq4j4N82DmDKK+TXFcQvWvN6LFfmW7Z1siLvOn1Ox1T70usatVKEWngdQi39kTbRcG+
UF2brq6iRYN9ZYxSvchtZa0W5XAOzape8lcTn8OTEL+Oj7u0isgv8hgSlFq5q9BgUD9XGh4AS1xK
syr2zLD1fd50cAS1JvdHjA/4poJwWxNnuApieafYcgq8CaLO7exG0wfxrdKfFXsiTT43z+whyEet
Gf/ROsG40WIr3YLKlyswlK2n6nN7jCOsWUWmmptKFqEv6Jku1BFlbknE9t4No2EVpEQ9GuWSUQ9q
2lfGzF3X+E6UVdJY4pmH4LyjgFY+NOZvpCdEhj8Js/tMAqW8NKFL3TRsX3zJ3mvB8r+Gcx6uK0Zy
tHd9v4XJp9QE11fRsz6H7anOs5uGPfQhctkUGHXNcnIZVMyFhfodPMq1qsXuVUMeJz6fLpjXZihq
doNl7OvG6Kya1OlXnR2ZHwxP+/Vgj2+MLZf0BuIAvCAdIr8WlnKCdFV5pbSGRzm6sW9qcr4RzuCu
WqMUrAAj7g1DyNVsOdkeZdp4UUSdwoHFuHSwYvMlzXoITnYVX2pBUbBkK7XXIQ/NFQOS+6DjSNeH
Sd9ZvUAZDCfeuo1jbVyxGXL2qGJuQFvtqR5Uz63xH69TFbKBVyBkXNlxfx5Id3lkWpL7SUcZPIki
uk7Q+SC7rsLhQQ1FdXCNyj6ETiQdTtDA3XFuKn7TqqfGVowbYkGvO6whgPnVDD99nSJh6bq7ZNLz
Q1ACW4cdvGVBWZzETPSD6yg36eTyVcNtRHVsEOBuFqGDbEd0m9Bps3VjIEJUneCUpDLdlqLp9gFx
ogQJq/FqkDmqg06PNujW423Ydomnj1m1hsGYn0Kr5vgG6/MaxSqK814Vx7lv7DeNpe2XGs3BpdXU
58bIrdvZMe/VyWwuU+J2TizRCYdulXnrED+wrmCM3BMO2x0skb8mc9Luo8QOGaAznei7CYTEnNnC
G5WwOcR4rrBBheZNAxTqeoZYtnJ4cvVYPs9ayIJWGYrh5PJUxm2sBf2jFsfKjlBO65TLODnosbUp
jWTJnVGvUmE+jArbWtXJs3VMMrBnhz2gMCeU2651qivptBqDeFB7ahV8OGnIERhG0daBOwdzDOBp
g/HxFJnmcGRjGT717hLx0WB5lnNWrZC5zp9Wld1FeVH4eprYtympmJsWk7TP+4OrlRgXPafqmvX0
S8DQ3MtLM7pKZHkiu3e6GMV4guxk3pNgUhwqTIJrRnv9NiZMYhOPafBSd9O4Nce4fhkV5muhi/u6
7PV+bw9Jt8lE8zJonCsu/DE0/70H2DRfZ130qnTWtKqZDHq2k8wH150IJwmz49gSOChM1jdlTs5r
Vob4+tTSj1Q7uyd4orilqEqPReXwqLegTHqQOJzkqixbbQtRTF5mobnJhbHgutT6YjCwHBSkTGyj
xCQlKtLDkw0pbV3rSbcLgyRmczck4rqy5LiPzEzbjE5H1k6SELJuDi+kICREcdQ4G4ZBm68IEUj8
1Kq1QznXxcZyhvG1cwIQR001U6SgmmWRgTgGkMhUmUSOz+MbHm/5IhjJqZS5r3lIQgpvBPNUXm2S
vHBLfwK6tZ8a1fHzJFV24VwzaGXqnyeehtjiQhJNxebQFOsBLEzkK2b4HrQEpZvFDCsmF9iuLFcl
kShNrqh7/TZW0QXoMOTUQPIEHQLtsKQ84Z+n2iQDXIV6qKifi33fa6cMmUTLprrEVrwmEqj2KD0I
hM7Ss0UAC0Z7dRqPADZVvyr0ZK/yUb8s29WdPgbB2i46ybpoalLGroB5Q1S3q2rIOtOriB14AgNQ
uxutsy0vntWzjaJC92C5JJfa0GpvrPEyBrF0wGqvZ74RpGDcijkrtFtnDMjAXQW9E5VvzKB7YZLH
lLn5nT3CeDEPgeXE6bEdHbe8G6aeq1YS5EX8LMoJKmUvqYU208Bnmt37BRbPleUiW0S+GSIdbIME
Xm44jR9SyOh9ACzsUSNYT/xO+aKEA4oBvZd7klFQG2m9M5Jn5MSHrneqiwoQjwflvXw2uPOMdKo3
vKJyQZ4Rqc3hpG9j20J8GcqxeK8DVbvA0OXsCRWcuYNp5i7tTtzNEUlOVW2JdzOTDahQBIzHwHKH
tTW79U2dM0BOQP8dFFSXZ3VgxisMNtCMOYduZ2Yt/X/UsM+qSn0F5nT09KHJ2ePH6U7Umbm2M0s/
qkXDSFytKQEs1SBeIyI3XEz54hfn9dRUlvdj3JuPjbYYtBocyTYsMQWFj4pfTeXK3QwE5PkxEMBn
8i2uwgQIIzZCl3xkQBqrPgnjwG+7GVmUDHWfPVgDjRV4pNewI+k8kNbOlcNTOPGotLp90mjUyI1E
Cj7mSXIXwj59bik96ZlY9JMDFd7m1txsnOViM5RPtgxU6L4spEGXSsBq1GOd2K8FOsg94gAwkEGO
FY1RUMKi3rX2aVMXN23okg5QadUDyAntSYMn+VSU4UOAj+hk4taIvblQlZ2hS4lCy2XX3vXq0XZz
eYurrSlWAakZ9kU3Rua5iKpXewZ268l5ZPqkkHzgI43gsR/PoclaAALfVZpN2SPQ/OQeoEqwRWuk
hSQTa/qWVqi9T+tueF+89L7UzfDY5KFc8Y6KTVIn3IQg2Gaillpr8mg9qHUWJd4qiKzhy0zVR8Wv
oPsHxYe+1nZYT5DnEd/UoUslxgYCLFnS6evGUZD82LO7H1Iz3kcI9U8WO/t9DnL9MrPoHGzUxSuY
rl8yp5zvyUwPLJjKgJs8Y+LQUK10QveB84xv/kDMOXkxV8pUzqusk8G21fvspljqJGPme1XPJtbP
Sg0PgY73XVL5soJwyx1BMJqf0JYhQy6WQlaz6pNlUFzHhWotJ1i4dqdqIL6kiZO8eirbwcmvtDRp
jHU2CZqxSuMpgLCpiVgcR6JRISibYn5XpkIdrjX0YTsRlQwBi16ZHttilOPdPCgJz1elpeFtrzu1
MWzGgp2t2xK9EvyPI5ekdpxN+VXsa3xT/v5XbkJ2NltlvJzDcRsodkV4WT4+/DD++V/mo78mLi7W
JyakGDypypjuWMyCfxzRymockszQhv9h77x2HEeyrvtEbDDIoPsvRfmUlLZM1g1RlVVF78mgefp/
RU73h+4afz/AdAMNTDqJIk/ss/fat9jooTwFROmEpXhHtEkOwEP8xSrtg8p0y6azx+K8dxJiCx5S
6biCNRt2/KmHYM0IOf67Ql5EpT/Lx3/73VwNISLuEQS/5ilLochNRtZ0A3Fy8xpmxeiYqn9Dz/hH
P0SQ2yS4iFj8d+Z6tiAzh1413aARbPQ/rgE2wqv3/5Mk/xNJkiiSTzLin0uS17oavlZ/2XH8/jV/
iJImeQyOJUBk6FbFuYzC+X+ipKu33qZJHoroKWGL/0iWlL8RFyc8xVabC96V4r9ZcrDO+OUy1dZp
+IGsGLAuawLLLx+htc5Bfi/JPY0I4FHB3XFLgxnkhE7r5svRq9Ek9wDAkgxHl91c43clhrb37/27
POPFpdWEvpm0jH5rix7FjhH8c2dRb1qlPtsDLQfBCeuKT6nWkOp+Nb9ndjwH0JRystomzMRlW76r
UCmlwx88yhZRKNpAqTNo7W66djidd8mQ0yVHOmLZ5AtknIaW5FDApds4i3ExR8rnN50W00RWrXgM
gTeRtup2lpUUJwm/e8H9hiiHSWWkIstmyA18LP47GMhOwjIBra3Qgt9YjN7R6MbuBB0kazZdWs2P
qjWAS4yMB8iHk9YRgcsN2J7jWv9Wy5p9mp2+CW2tRDLSX5JAwIPMVtEJlqoIwLDT6yLDkOzZncNt
Hozfhh66rkckiPIV9Y5ugJTWgFE8kKV1zjJb+4e+YbS+m4TnvPGKLHc5INSoe1npWTsNnewN6sU7
sMO7rBNAqieXCElHp0Oxo2Ziutbk3VJZHIELYVSv9u7KeQuHKfbAwT5mKQ1Z7Rz2eaNG724dZ5or
11BAErXm3UQ/e5aoTRB3M+cRAWo7UHfEnTELD5sZ873Pmtc3PK/ZNpYjXxWVLk99v9Dt1wbG/D2o
NBs/yET/c4lgUto3YApOKZ69MhJ7d0hJeLKRYrhFytBzbhmoy0S8/ey+D8Nel0dJuBRjdkplUOE2
ZJYWosbzqsdrWmum+17P3WaaZgiEM97qRQ/ohiXE2cdeuYNPSbAmTfMD0HHMeM38NLijTLcRCvk2
DbqkCsnJxmffHzwZsivPXOiyfnTEpKuGXWEvzqnkGLRf9bmjtprizRpaYe+D92NKp08sw/vhJR6A
Um2qPhDn3saOIe24OIO6zwQ4hPELhyc1hHCOnQeDV5CpVzbxl7iTeEj1uQq2gXHAqlhtPX3qKvT5
S6xifqz0uSx5P6JJfVor3w9uuWXmd5aI6XOcrF5t/dytTkwYzi1lIEd0HAp5gX66nqtoNTdrZpLl
59TI75jtfX2YpLb85iY9PJNRumRsvf5zog+kFPYFEL9XdWj0cTXXB1dw7c2HrF9vDti+R31lk8Xp
zS0P5mrntuLKXLPgW6Cn1bcbZ++njdXxCjTmz1os5n2tD9cxHo+7rpXTpVY5R+8CnsqSuvEhy5Tm
QDO4Ry3hSGvK+wNp8+A5lgifru1bFz/3Pq6c+al3pxTXiNxLrkUBMN8GLu5++uS09QQ6hpg4BXm2
9Uoacp4h4K11vJkKk45DS447UfX2T8PzkzIceDX2udYrxqF4c7GYhrQGY2QxxoWdYs4p6RmTz5yE
Fi2Sb/Av4hcnk7G5qfPO+TZoUaVCveZ7ABwt/MIKQc/S5Q0I8TSZbn2G5YRyigETki2Ia1uLN7PD
7nVqKuVvRvL3+8GJBXeEEdu+CJLxBZMOZAten5d+blFks/rJt5YLgHCDJkpEJcPT+pKvpSa/M9Jg
E8jC/z5rPSoo/PRIOqr67qVmsC3eFaymZAmwo7vBZJ8pKIjInoay80nhaaY2V/ezMGoUMaHFsUDL
ZBN6GROy2C7QNryNpyW1TItr+IrtL7UW3JB7jO08CZJws+k6rxzhg62tJbv6XbzzuulTnvQwNuys
vlrAWijXRfmDH6p2CoX0Z5xPBhoAJpO6SPrDzG74s1WtJXwO5ESlhcVFS4xYOIYHS8uOQKjNZw/M
aB4CIc/bPXjumCkODRO7TreV81g/ZdKoh3DRqicsX2MjxRD/RH83j5WqvFewG5S2rlxau1WrpwmB
NShdWlettMLqo7SjpqC6Wi29vnwi7b2MhfUhbkll+JOTnGvssQ/M0rCLWH3zymqpN1264RnSQpuF
rZaDOekXbN+0UBzNrbsRWjxeO7DsobTaH6UWmsVckzWG13udtRYNB6y7rFqfLpjv0c2Ca6ssBzXq
XdC2XSO/JlrqFlr0LrT8nWkh3NOSuPmujhtuEjzJYB6Oyh/mUz1HKaCJSE6AUFPzHhJB/qkM6vZT
rLX4aiyijw1y1t2oNftEq/eCOOWOIszsAJxp2UUA6TamW1E/K/lrsboNljmc6HdUzSb2xg9SmgQj
Usn5zqCiK3T1pqE1E/Ohxcdq79hR1OfqfTMBnIuuoGwpc7i9wqLBgE1Gq3cackYCoJnJPSzvK49M
bz+ox3HfLL6/AQ6cNQmlp1Po6vUJ/Zb90ZQrD3q/MjWtm4KrPe5y9+KlTfMSeaqLN4bTuYShIz+V
W/Sly6j3Of37aud/w/F/MhxrDg9L7n8+HJ/q6S+T8e9f8PtkHJi/CciWQDT+Fr/7fSoOXPJ8Fudj
ol6gzv6MCJC2Du0BRpREVly+jln1j2W9yVQMIcSHV6hNQZwE/wvrD2npX6ZiwsqUDbpEA8kHerbN
1P7ngyUu64G7ReqfTSp37gzqDRngLHwlIM2+l5VaTxNZKKx0hW48IWSQ32wgka+UiGFqibzeeKC2
zox1FFk9SHuIPuarFcm7Np3nt2Rg7UtgyG6jMKpGukOpjYr3I67GXUSQ6uPiDNPj2DU2AsVCCd85
yfziu1KLc1Ht6H9M5jqj/KPo2PkPOKsWbl7ofoM9nZIAmQI9vdhlid2yyaXQgubv0na/+4gSPwjr
0y5erLcsmNUnitLkUx4Z47odVRP9HGxuwAABrzn6MkNtlWavtFG2X3EPqk9zzOPMWvrkp8GDLmYs
1N1J3exRaqWCcjsvcOQychXX1esEPeDcTH56pWE81lWGcO0BObwpw8KEKRs2AjEAdDI5tS0vVpLl
QAoYlgNWVkwpK6amY+FG/c5RUfIqmNbn0PZL/0BhrA0CpsQksYgkuQexdnLoGY+P6VTEh3gN/DOe
LnUw67mBcVqW7nOZEJk6rBTweEzqiYWXnFgfSXHW9fgcZB18X4SJeWDxO49Vd6HGOzfohtCK8vY8
Rnm2Q2hzV8b1miRPC2CvW8EmcjsjjmUGjX+TC1mKfaS88Ul5ZXsEDFsfc8PsvyUGfSFhgN+8DiVj
+zPh7OHM0ZM7m26Prd+LZA3dKSve62V93TSbvpfOwgpSnwucqBtmVkppxXtBLYW3jDaR7q3FCcO5
AoJ/tit6em3ZiXUhDnjKblmWscBgfqkZj2nDJVul6VO6I9enLBceBbW55qArdA3dpsvcXciNPdE7
wh19Hd6qjofOMUKX/xiNc3ZSdtXu1mDJbGJ1rvrK+ct/cCcofrWu8g3eW30pPrP3og6QNedU0LIy
9HH2sTXzaFaPq0HfEAAzoIADSUiVPk2Llzywe19E8Z1315qo4Cs7Kjc2s6wQwC8mT806vZkuR4Zb
zAloW4oaLU0OCgV1ctn36sezz8+IILTT8vIsqQTbTVS2UQLIg7c6RpUg+VFHJX3KTPeKw/p5GWS+
70uSc0Zmd+FSs/RkJqF4QTC3BjzGAK6WYTvoUg6Q11ioB2sHSwxQU2yX2yIXdxaNItfaFMS8avnE
Yf9IKM25rGAXw8XszN1MdcLRnVtedx1uxDcgl2hb+R1XoKxa82Y49eJu+37E7QuNbI8xbjjTgkaD
WbZ4J3sOpstoryzzMJscWmccQdGVa3vn9u145jhaPmFUlGT4atc5uFmF8SfoH9eED2ZOEQD8yw/C
4DZQ+Pl3nLJym7mgMus061+M0SpuVLh6YV/h5UtnRzx3Mueu5bMc2AQUBvDsz+aQTQKD9RT7obKQ
J9WYP3BK+RjIrqBojA+2Qcl5NsRPBBppKa1FFkZQ+sIM5CRdsX3hH7vVZY+ZA0I0snp6wfeZbE21
BCevluvOKlwWz1ZmPbnN2G+5PeW7RXYOaUNZ7lzsWfMmlv14dYLc3FFKx0oNUfuTDSn0s1eCRSAZ
UhBkSpIzk7T3AjaRgOvkFjM3qZ57CqhR7pWpExlkquYahF0er/cmRybkTjI8q+LemMeNf6whuh5H
DmiXScC028U9OTHad7ALVgQup96JQ7YC7a0kY33A+U9TdGd9JVsH0ihOaUQgjccaqR12WBRMVGBe
lMepIPEWrXjB2T8WvNqWDeUP+kRArjNddG2WrUhopfMw07djVJfUSfr7DBrwd2U6xo7o1XrAzG7u
TL8BACa9cd/1fvm5rX3/IRniZglj3v7PGXYtyxnZ3iKW3As1plvdt/RiBVbxs1/k8OoBwHv2cPE/
tm0S7xbk5n3BYHRV6+CfMlP2RBFyAyeSbxXcdJN0fE6lja0k6e2vds8lbdstpyyrra6+aHrC5I64
J7iYMx+2I5+qaXmORaldn4ZIb4MKhgtpZHUhm865OnGykL6tnEWLzy2ziO9F0GfHNDJSrC2j53P2
8r0w5p6/tbPBsjYRDWlns2iSfZlnJWpnEX1IWNolG0p5+i/LO3lspYX8Yqm8P/ZW1JLeFPO3chhp
Mreb9cVGm8DWkFEKXBTpEG/ISXxgc29diGxNF9qVNDvNNTOutzZ5ctxRPGM6s0CMZc12gf2whO4y
JJ+Ie/YPNhW2D0lfR4Tw9d2eJ/r8NSGq+2In0us52mGaZ1HO0seSa5hxVZ6dbngcxqXP7mMMBsPw
2WzdILewEkwiNz8vRlxAGCJMkn6SDiDPIRxqd+RJlJssZ9eaSMSmYuG/GwUuGn18K3eNOa/f/YFj
SJQvVdh1aedtKN8jbN11BJ/jZBkPk1m+TPPcHtJ8indcpNGJt7LYjlVVPNrwTbYc6s9jbDTkcrv0
f37W/ygVJRhR/6Vb/o5vM77ly59jUb9/0e8zsi/oLQ/+YGX9ySDvB785jM6SB1XAblnozccfBvng
NyFZhZlaWGYLav4J7eP+xswe2DA3pEB0/u+mZKGl4T+BtAj3axofpAzs6S7+z18crXjmE1jdxEoU
0maC9iG8x0nE696mF4AYH9OJAoZjTPOpaTFYbLLaD55UrYYj+EF1sNkmHkx27Obfrri3+f/FP+p/
sBdyrF/md341/jiHHYyFqCOAOv51fp974pm5RZraU+yO74kfmff+6uIDxFnq0Fw31s+pkIbcpTS4
DbEdgClQWAB4vEff4dWIx57MStvtKPQsvU8IPPFtSdoJsHfSi9cS8dQlW6satEXlGv62oMnTvAe+
4fcGrhFI+scpj9atNPNqSLb0zdH3xg3Py7sPyaJiPugGQHuwYkX75Ed9Qf2K11PqY+RVgLAzCro4
l2w3d8FL62MWGjHr+PbDKtzxQ1CD18BRWSLNFrixML5lgCaW0nySEVxWxgwWxGEKIoy4GKtoATMH
EfyMlarI9/gP4TJko80mtu233BSmPZixj3MUG4cuXbtzG2fiMML8eEvNpLsPSmfe0q5D/rU+N9iM
Xjyy1qwM5+Xg9eOApyFBqTeUsU29teUOG2TurZX2cqniZG+k2JM2ND7WT4YMXk076zf0w9T1lqBs
8pn9Q+NtkOSnq0GN0+M65sEceqAqdlOq5kvsrWTC4+K+W0bSyiui8oaaRxHv/dyQ37oef0fQJP1m
xuK9hqNtpu6T6efNE8k7Oywjv3xw1OrhObM7kV95CPf2hyzusNkKI71f13bHWGbt26CYXhbTJKRF
b81pdhvnwNqy2jfekOSh6Nwx7Bm4d2vliSOJsGbHZtjY2KuJqQr78ompeQoFzViPvOrtHT7Mbg+F
yTzHwg7ImLv+ORFmEW+jyiw+N4PoX2qPMa3V8n6YjwaHgz5db3ZlzRdbgbWk7d7dS5DiO6AqrDfI
e4fFolhqpPWAyTdRcr+2E/4Akq/J15zLHmJxN4cDVxqh7nh6Mj0WhCwo1Z0z9eOukGlwkC37ASxc
FT4HpKi1GuynBFmQ0NtqbeIuTbiku9KL9hMPVOC3rXQ/O3yTEL+hQZ9wMO5wV4ivVgzxocyW5QfB
7ugKEBy5ZZ67o2ykmohYZO5rby1rF0ZeIk6WcrNuW0/2Aidi8KrloGrLYonu9L2/sdrSs0Jmp4Ij
ix0s2yIuYt1tFxkvgFwgf0pWLifK4QSMWKd2SIiYxUnhJYBBLYrkEjPR3cEa59UjD7yGUumTm8Jg
u1hOBv88km90gU44OIqJJQpC7CUosJrgRGjpWnCyaA9CAaugn+pPV+K3chMXMlIHJkQbj+QQTI9e
ZabOwctr95QP3YcgmdZvnlpnFkm9PNGQgSvZxbm3bZBWb9wJp1eVcLQkLOniUy5p5xXbPO3yIIyx
uy2szDrvSxV5wbh12g4Pco39SN2oHJSnWTCbbDDhAlgRihKXy1JzFNkEi1KnOnZrBzRMwck846B2
73BA7TYqja17eOrTo9sp5GVOvmrmON8X95IPxmGyIJpz8la1wRQpGrVtmNBvLreDuzLBCLEZo6L8
GA1V+5SO9lDv5sKyr1E7tRdDt8luPbs171Nqo148WiKKrRjR2UzAIheXaxRrmFiSs1od3GNWkrDO
AuDZlKJ6IcJI+nwZS/hnEzNmU3Pzdfo8f8viwWAcl/Rgg7Lt3IeeEgTjc2Nzxgjntg2eLHvy051n
YurED9S53V6aZfCD7uL2vJRiesV7WYRqEepJDKo9MuhvV8MFNhePdXI0LWoAN+SW5F0SqGzvTap7
duya9s5IuMkjUTDrU63K9MlDiBTHvuvjB7bvTbNRy5BTOugl/Zd6MTGAS8DnzqFbsmIXuWP+NWk1
vs4Rs7oOLNjwK+EcJj1l+3mBQDQk98BGwHk4qufHoWmrn9zfg6fASKZ962Hyc+mB5zwVmOuFdjyb
Jkg7O3U5a7h2ctod94b5lHl59FnlSvAvLjru83zIc5vs8AIiiIbAlS0BRkGLw5fTeheo4AGT7mIl
ujlF4FClsSU6Kab0uwGc/fvbdjT85I72Rjj2o80fqYS36xP3LbPNaTv5kt4KUq4fUzE0p6zxvAfa
fQQ/tXyz2j7gQnQIQs1Gc4Edwi3HKS7x4kdvc1+fAm8sN65j0IsqSqLOJtEJ+jOz20IL9kHWsPg3
6zpb9xUfdLmZUn+64Vg1Q5IQ1rZMFmszdvwr9U3jC9i29rHDU3wnnVYWYd8k1SurcvWm7KK/IyDj
bbuyng96LvlWGHn9xlXqkBKDSMStI/OUv1uSKLkAw8NeyuO0u7P9loUsZUqUxop+9STKOxU526ns
gEwvLFiwEq2j+dGlb6jatW6bf5MDVB50f2w7HEvpO8R5bcAdhPhdYlFPvAmmGYyiQ5OnilpCZXav
5Gvyj4xwvF0YN2Wm7g1T5k+L6T7nFDmyAStxddoSDmGI3G5f+3Rixwqq2rqP8krCGEnqLwu4hf0w
GuW2HkzeL8y+xGsNah6/2E5b8j1T9d0iubhDFqKN1ku68uq3vbj03M74FPXLypEdc+mGuYsAYeHj
FWPDY+VfkWNfe0O4W2cR8BwmysLPrEEND0nINxCGlpldLDuDqdoZQAefCIUMtzrLlkcJGfl5LpRp
b13KN2KIW5axB+PyFAek/RiKnCv5gmQ7Qw+zAIq4wqH8te979tAp5GqnlNiXcIVvYTh4b1M2t9/8
oG04xaxGcPZkj0sczZZlfpnVVMmJdZCbburWk59B/NsE9ehehtJc5QYW/8j201i9Fp51pi6tAKnN
yo3q6rCrcPSGjCfdJ5pBF+ORfWspDyMP/Uc+tRR8mFwDhDrrwj2rDERkKElFtEcSGXJm4xUl2PM8
yfxVF7b/PM9CbuvWIxQj0QLvfJiRrFICbZ2t3SK7dsCQZkAAXnnL4CR+xBbRPgl78r60kZ9h2Y4x
neakId5Y7QJ2rL22OrR9h5xrxKVps0Oi1gkDaDISv2zEAxXJCVyShiVZTAnuz6AyZRoWZmyeGj8r
zLCqFfAOe3QBNI5tYg93rr9YyJb/W3v8J2sPThYmTp1/vva4pn2v/9c06Z9Pdr9/3R8nO/83AYYY
DjLVHfr8xrf8YwMi2IAQOX4PRP9xqMP49fuqw2ZvwqFPaEtZQJG781/xCf8uYUxQGn4GjFaYWX/f
Xjiag58MYGBOyEHrlW7W5WBnEz0r9EwtYmvGSfc2j6p9a4jh/ZtWCUqAfjlBUmJDxwZVhsSr6dlw
dAT7T/nm1Evx/zd9fuJDvV65qULntHrgxnQw+VtnSMwjiTvMqhZbXKafdsk1mc2qLrWslw9rNCJz
1nGPj6bOseluAqF13DyywJqmEnjWYjSvOLY7hto+A0h1F6XeMu6qvrF2aDDrFbs79LoAoOFmSeSc
w8Sp1A8PW+4YtilIii6xg36TsS16ao0FUFgWzQd/muaH1eP3BRfBGUjJ6Fw7M6+bS1/DhV/ToYp1
qpqvdlCtuC2CfFuNhn1axoXosksEtGqOBRbfsXsW0TryyWdqFZvF4F36rmI7dvdT4BnWR1NFcbor
x3gG2ZEnhvOamAGKuIbgD8ldTc8lNKiJwoDpobW8MSECAY/2xsEkwZaZE+Skytp09ziQS4bZlLuK
v8cwMphbfLe2c+IczP8zFkngfZ67vKkObmuynTFyPCoAT/AjYPXw4q1gQ2z7ocg5e6XFpnQjky0O
naTfSo1UUxquVr9z1nqyTs0Gb4r/GUvRYOwqAZRtqlrvMLrrduC/KM8G3eZkrbp5fgbPDeHZZuNj
i8cVrBP0WcBvXfGIoAEFsCuBRfJMPfjBvnmnxSkNjutKhifZso/XUDnnnS83jGkdGksQPSp3mT/k
xDo+mxpJ5xVEvGxnrPH1584PQ6PrfA2xa4O5xf5rBPukEulpQEJ5zRhJ8cElNSfarjqlQTWcJXQ8
fEXFU6KBeQoaJuFLeJc44tuDIQDr9RD25mDheNypboO4239zahE9lXnibWcN58uhTO3MaSjvPLMg
7U4Mi2QlOL9ag/1aQyQH+m2DN/ed+wf7IntQBjDAWGku4NzAAQgWX1uOMmGcq3eGIAOp+UhiZzlM
bbt+tK3iJTMa69V1Y/iDFiRC/cSlGZoPlSTMgeQayVOcc8BxW7yyHTRDUgn+11UDDoNGqwbcE4av
3drvshUTm0gmucmb6U69QxI1LtFWK2qFG0ewFzVOseZ0e41qT7zO1ujfhFchP1oTp7UsL06VXIJw
1HjGXoMabY1sZIK07yaNccQ7sx7xbzuPjYY8sorMPlNzmL3yjhaHWcMgCdwXRwTL5pZrVGQTa2pk
pAGSaWevJE8GdSkH8JLlO2kyanwPHioN3xuDPPTesOf06i+d/RgAteTow0fiWFATanAmS9Nz5cb2
/egT81cadMlZE+alvUzmtclVeuX4376M+TgRGSMIapMj2hkz6MxaAtHslDvcDU4dGLt5hLTKCAFv
U2j0Jjj66ITJfToMqxlvzSzw910LrNNRYDvZZC+fQOeB8gyMU5UD9xygfBYa9xmNiQkUz5mxLMUn
C/fJ4ui4MpTQRuNCqdzgpK8RoqaGiVYcpMhq9woBp/L2VmLO21XjR5t3EGk7pdSqLWnoVhwKs9pp
b4lGl9bdaD9GGmc6arCpEwn1yAsS3XN0Gun0AoCqJChUPie02Wg86vQOSn1nppYan9pokCpvO58W
Y2r3gZc3323DHQ74DJms54igBBko7e0DzcrOD0qr0sDWzGIG93vH+glWUAPGNNp10ZDXANprM+fq
mkTlQ6OG4GZpJKxF1Pawog7s53dirKnhsdg+zGsw5MHNIML7SJM1KTdwOMGlrkVxCGDQFu80WqHB
tONIHHCVAbTaaMIhk2KoR9DKoOj6LmX0o11dx3bYYL/lVqPht4brEDprpXgm5+FYoTkYEfYjl6K/
d3bu9M7RHTVSt9dw3dz1kIIgrfIsYZvf1taXTMN4C87oh5ZZ8kV0GXOxN3g3S3MrDVqyObgtefuh
B7R2m4kKXZVG/jbYrXiigQEu0hoiMJ8e71JNYIKXd2JwHgMPripnOjMpKrCZQt3U0Nlnq7AqDHht
+3FynP4BqFq0XaRaDzZuT6iAY/PqBmP9zacR5OeS5nAvXLa0myCIv0/5nBHQWwN2Ls1+qv2R4jXM
9Z4wh9Co+T3BLvbGySdZwLDcF6yBS19w6sbdyXJL10kXiWzZGFfDjvaY+uQ7JZkWx83yn5UU7b4P
VPvJjyvX3cFiK7/ZcewfqnaOrjgg/DvlE3ct5rXDy+AfgzG3Cjy/PN82hRyK20B35X3ml/01Fwt4
Vr+vz21tDFey8S57sdy5TYXHTlJV4ycfIPPGagKkXZJ5BJl6oF2PVNL7F84Vyw/Txuq7CUasSxwh
2hhv62C8JAk52pZF9WHOjRoHVW9klb5pN3AHV5Jag+nX915e2bfUpGBvrBTWSupoICGRpDp4Qw3+
cuxR1kIrMKApsLYP59rzv+bm2uzN1P4qx75G7qycZz+Oe+Lws32ZhkByG1ysh6VdzRBGBDhNpz+3
ZBwO6zCibFTpNiDUfB39IYPlWtOVnpCjrGPL/uCxB9rNHgmAtq2dg8E2mJCGS07J5eFY5Gm/ZVHb
nJbV7B89J5ZveA2pt+Jcj/1jUsGzcDJwY21vkfHrxIsTZYkE69zIhzxqI5aWag4ei7jyDlPCQ3Yy
7YsPM5+3vZTmlWK+K53n8zkYLJ/8m9H+SMbUGjbGMpGFHVrv6BkZgAZSs5yIlv6BiGXzkC9Ne8wS
y0JRxUG2OqkRThNm20MkOu8Ts4AFfSvIWK9i/PjpQ/V9LWu2nFHefCaa6e2MLHhE8+xh2dTmwNwx
+f3R4pYXb7IhS85T0xknt7L6NKT9CsHfM9r1LW26klRVGk1nC0KzU/N4owA+5tKU/Z4EofMAajDf
i5SH9Uh1O5VUuEOyrd2u0GpnbsI3SkDaLWbEj5XZlfdqUoglmG3lgecdNEeJtbYYjAUFXHhHrN7+
vSe8maeCl74yoLl9aGQ+A8gSHccmi4j85QgqeBxFDi88FiFXdvEw1Q0ggE6Cr994Zs34qvplx4Z2
enI7VOxpxfjjmkt1P+TtxOfEdjsujsD7zuCb7KTMLZrJuK1Q+6W5G0yq1YZV8vSs0KI/mHldfJAW
MyB80lWGTtQSnM2H4G7NXaaV2IlOJugN4nAmmhC+Ap5gG19Fp3RU3bqdYzs7Z4MWUVMlUrrXYgJL
ZWvF/Q+7zLwe6lA+LMKnta/1L5Ei8zsPfnd2iqR9hPdpX6XsllvQdmIb5GkcDnE7n5NqWncxg//n
1fXvMum+xG460TGX3qrUEfyV8lzmnviSkq3AJwVTso1cuHAU5ZE8xG+5GJ4uwkrsbTsa/a6x168c
x7+lnvFIWeaKuqvcbbEKIlNtaob1UE0H06bJMXeofuWIcJcWgqhtFn/gbbH34+LLMOgRae2C4cYo
0nuFfHHtcb6LXkabWcElwb1ebPPcx09SFrww5RQA51hgHWGaovZLVuc4wSNTjf6e+ORy9lN1T7eb
9RHIGilBf66JcLoVnX5ArogGzCsOjBEnU71g/pDlwfPnabOmmf26GBZM4HRtQvThQxA53j1ptDwk
LZFfKy6/r0bvkV9zopeSdstjY0QL5qjevGou71bF2G1Wv+Mx1yfpCcCov1/6YQ2JUDrhItmXNfUQ
32iO5smeZ8u9Y/LHYUbbpetQck5o8Ei5DQvvP52Y/8EG7++PpS6F3/a7NxBH369lj0kkF5jtfnrK
yp5jnTF74ENXyic2zpi7zxKgzVvDLMXGewRx+K9/+C+hKkjCri7UghrpQ98SwS+psjWtOndZm/SE
Qbd7WylZxWVeJPd+HuRP//pH/bpC5UeBMeMfffoFTPTLj0rbNHPnpORHNZgpkLV8An3VEtc//vXP
+XuYGT9I0naA4AAxx/21pD6vF/w0uRefyBwue0rJJJjw2doVVTo8YKbOg4sKKHblTS+/Nl7MiXqC
QXBvEI/hcB0l/Hbvv9L/GHr/hqFnsXZmXf3P9aPbj2/d1z7/i3X29y/6wzrr/AZDCo1IX6omGU2+
3+/iEaISDVtEzVyf/lLb49r+XULCPYsjwLJpyPubZ4Br7f/cs/+NW5aGv7/KOFBbHSJauGgJe2Dw
fi+y/5OMU9gjAGM2kRe7XAOVXFcMURbma1u22VJdlJfKhaNNipGTicDwsabhRHlx/A7c+TpEz0Xp
R+um4te/diJz73mWu5c5QwFDUzea0OqRhjcWMJ19tabjZ9mX5a3zvTbbKisY98Hgpzdr9m3u3F08
bBq1WrtGJICCgY7ehrh0WD+a7d5U7ILz3Kwehmkan4LKZfeI/Sr/2C3TdJYGZTibuXMrvDlT9HE0
E53d9uvgqUj88qmzBk7R+XrCuDrjX/TiB7d11idTFN0Tj0F2hyy+79domHfGZA9naFlrOGsbEGyf
eSffvUGYx4qXURuGPG0dYhGOBI8xdH5otbXI9dzkE26/cQnx4dMuq01IQeKJZ8/RxqTZzXbKlLiV
DLOaL522MCHxf+CGjquJ3BYOJ6nNTqa2PWFBwYOEEypnKUuFh7ZH0ZqQXv4/e2ey3biVbdtf8bh9
eKA8ABq3QwIgSIpURRWhDoZCEUJd1/j6OyHbL6NwOl720w3bI0ISRRA4Z5+915qrhkoL3mSVT8Uf
Sqqaz/AhW+VV1sjAVFolV03OgrKJViFWtkqykgInM0UuQi11lWxJaLfGNGGURjKSs6zCrhYzrC+P
JfowEH5XxSoAiz60YN0qC8NQ0HvpZKfbjqoUJ/vU+vMqJINCOl7hI5h91i/tlYZbeUhspbsnmhYV
Wr4K0gq16kAKRirAllWwtqzStVoxJacIsuJW6mTtvlslbtoqdpvZ5y7qKoATqxQObYZ01mLTA7XU
kdG5Kuboeto4FZDRkcQ6eJQogC5Wkd24yu3Qckouk8jpSz227TV1cnmVrAI9+0Orl3zo9mgb2W/a
h5qP+gVln/Sh8iOJO3X1VfpXtKsKUKyCwHmVBuZyOXgW6tsNGZOvjGKsY7FKCXXNqM56g8e9X4WG
0io5jFbxISIFdIjDKkmsVnFitsoU5VWwmKzSRbmi5olXOWNK+V5tklXkaH3oHYMP7WP9oYNk9+mP
Bdl0rF/IJONVMKnlQeIkUkZQupLLTwyepyskabIb6YgtY7NCd1lW9XDbSOHyqc7w+FH1VBOolDi8
2Jy1rtf5OG7DcDcMZnFDkmh3x7ledVND66jYhyXFWaSg2DDKehVcd2R2iRZxAhKOQkJobMHk1ZKE
qBJbafYGBIKMIEqF8gzjDOZQ6vX8kWWkwg5El6gIa9kd+hz2u1TJJzQFFG00jKotLiXLpb6rr5mk
hddNpKuOqIX2khHEkKIcaKanNohW0J7Vz/dCpBpw2CKTILUpkY8tKz/0y0BPL5fMMdgOUm0MXkHH
7ToJNEXZSmRf5WeJI8KjqcBkI8ymDKqtXtcBK0nMIQoY9JcMZdZq7cqnk7aYOeaY1IhTh4xA6TEc
WrDm0HAZK2VSODlarCQlSICiVj0EeiRPVVY13aqZrDw1Ld6ALUicpqqhwJSGPJ3QJFmkUW20MGf3
9jD0hPmqIZiFFdJ2IFLzPiA+bBYPoZlX3V2nRf3gM6zjaT8sldpKy7azkhzmFHzQdLxvkim03vQQ
m2WxjVCqjMZDToBqbbpWBcjZk1AcJ19m3MFKSvNVaRo2Lja3/9YBv6oDNAhk/1wHjL/5r3lF5f09
Ol394zv/LAZMmZQrhTVRl6mZ/18hYKq/G8x2IFlQPuNiX4MA/6oEKB9kwU1GF4sygknTvyoB9XcB
65IGt2ZyL/2H4PQfq1vmSfwgjJMWt/xqzfl+vKNLAseIRfBautqrkczSEBbh4zcX5W+OCrzF6jsV
4voiEH+ZJfE+yfT6/kU6pp0VRODFp1FEjJPZLk5kDiZBAHr3R8n6b3WFP6kKeak1OhTVuWzKxhqV
+u24qsxZkRLiFfxpgOIVZyBzVBXmlLLaJzPIXn6uNNJuWgydAAKGIf/8Tn+6nDh5DB0qsqIofGg/
HhbUjAPQKFSaJcV4UVElWnR0/vkl1vPGdxdzfQlkXKZNJUcg2A+SzqaRZoLAldo3lPEyGdojXuZy
26s4HOSl/vrPL0Yo9M8vp3MeoYLVTey1MjfitxdUC1GVTThofaYS9YGBhFJt6aLnh9RgMc4G/UEP
MD5s9LDuZEQaZZIDT7NJMM3ThrRHKifskWqIwB+HVLoHLQwuDYWpXW8n4qsB42CWR+NWK9XqWbU3
DUXlXsUI81lNxh3rcUdP0mJu13Sy+jhDBVtHR4iTUonuXlT3uFqjVHN6yE2PM777K+zKY4jEzoSH
rtcglASNmqd4XkUIeUMzPSyNa6Mr0jt0Lx9KzBxfAIfofijAoedgq2iq1htK6tob+mXZs6GcyI0Z
PC3P33Uzuytj/U0s1i3R2hgOdCs/VPL0EtKI5yUS4WJtJLNKSxYnRbW2S2uD1jWKMqNNxq94t+s9
CNHraiZcAHRM4+pq3rtUZOI8TZSi9J2CA2mOjybpO4ckirstZs2K5s3wFcOPfZmKFtOAAiCWzIPw
0gnENr1FGWkPoWOWIY2OMRh8plaBm8hTdMLTD1Em2MiBNY9Hg2lj6mKkRTHP1hTaTNSSfvJiIs8v
NSIcyFnMslDYmVeVnCTysagUcADF1DTiQYdu8xSlA1amUuHnICZUL6WSwh1oYvxKGtSeuGm6nE/V
iI5BXjenEo6lqxZ16tFs4RbJ6+SmLst5S7iM4g4wMD3Yt/KjXqaWMw/wDsCqqv2nPpZr6i15Vq6Q
i4SXeGXeF3GpbAI6mk5Ui3UIGCv2fpGa4AqVa3NbLVhn86a9CuxZ+0QrsLvAnk19SK3KCeC/8HMA
LBuiamKvB6Kzw3v3CXsKHKI07kPkoNrk621s3xKfDoxJq5oTaU/lTY8EWG37+cT8r6q3dpXJHjnE
9SecPfhDmDtR3U9GvGtsvT/Stkw3wRIJsrxbL0D1m9OxN8FiKyEThzTa821P07BC/4M1YXW8reb0
ARID54YhkXY6NsYjPaF0E0fgY4c+HG/J2VJ2qhbLviJXpLDlHQDBqq2PcynDapRDo7zOZ/YN7mhA
vSv9Ur7Vgnp+bem8bjGNcNoLE+nYESO4w7wEGCmjbHLgs6UePWTTqWVotPTItJLnhdHcaoELvKCK
ZvTDVvDJSrtiG1ihvQuDYDxOmOeBkfVYf5ln7yilA579nLRjHZ+Sji1tm5PZsyE9ZjwwRyIMwtYs
L0iE/QgyM+HcQBS2MKNXLdCebLQ0bth18l1MoICvDtqLyecqWVl4n5ayvuFEx7MdL+QxlLTbgxR5
mi51ToAK1qktBRzrkpyktq5uMSlnTlEvX+LQQroayVjELFyS+0AKwQxI8i3wN6+b8CUmEjOp0ibR
fEn5sWEg6odGkcyc5WmEYFk3pdfTy39tB6hRZVQJt528ugq1i2FUxIgoKSPowhzaG1SA2ivrtrWP
8xFmr4LecVrr7ShCsbkx9Go5B1mKPBR18vxQKhZqvNJY6GXZNPNU41NTju1GhS2J/i0oYeoGKm51
lLNWsYvYADb5APYC8lke0LZUinObW/tsUB/SnIGkGijFNqR3qzcWPnq4JfBIJesUBunXYLIThMKt
a/aq/trLevUZHeNwXXFcR+KZ8eyxJIjreOaYgaMg24tcbXwN9ByK4GV8Ljkpg5BoeGWZfv+8zQQP
0GYd1MMQkbInZaxl7N2LfqstiaALC7FGyXLk5KWRaTsyTjpXrDBkQiOnL0TlStdpjSyybYttSut+
pdwW/mwz2tkS1d1vFX3SycJl9cismpBLtF9grWPQtpydB46MluQjnBHbujbfTJRtuN9sPnfSHROU
Z5Z5ydpJ2RVGnAND1OetOcyxr6Y6UdvCjnykCOWxnHrDNzrDuBaxkvqRFIYvluHmRGPsMsyoDvrk
6UFh5XKQ/FicvGdsRBbdf0NWEJpJXare67VwxZjnTx3ikpdpENFZNGJ5agvNKdMY/FpSNc25V6rO
A3jInTebia+nGWJ8wU3G5vlepC1WKrp9HmP7ds/+OO6HRGPNqBlOiWOn5LOKxDlr+z/qiv8W+b8s
8vGffFMVOa/d629/uIfOr/nX//2fc9l00W/Oa1p23zf8MJ/zjX81/IirxdNOk00gYtXVNa7724Yf
4Hp86hSm39f5H3B7Qdw93WyZmRL1918dP+N38jNkAm5l1Vrzkf4zipT5fWW81qS6ZgqKHlRuFnT7
Hypj7tqqFZOJl452Zbjs4jacOwodiGT53J6kTrddWIgMGwcLyQ8RRtryScL2SRkQI7QeKumKiOre
nWuJaIuZKEmzXNoTOD8/arT+YEG2c9CkiWPZF9J9jYBrWxYhO01srdQjPN4DJ+eHxLK7gig8Njil
qpHNt9BiBEQiHKCL4qk1B+GNPQTaLqk5hPN7o9Y0Qj+No5PAwX9QbR2rSh3cjkt9jYQZobsirwgr
xa/ByG4s+n/Y/sVB0Vn6cKo4ZKh96amXnT4hmSwfGlSmWjGfEKfgQkZlNQ3yWySJmNKV6IogSRRv
lpdlR0ck3BShuiPHpnhCzp8gB0pjZwE3iTTluklnnQy0FB2O2mleZubWtjIqVsxc8Po5un6ulO50
hWX7c9sjWw/RK+WKsvhE69nbsQQbO1bV4EMmwj1jwx1t0wUnSaxseqISNrpcaW7EUccJY0A7I10F
9HVZe4Auf4oUm7ONlt8hKB/dLjB3dt77lb4WHigMNjO1JbykUHbUQN5h8mHBiuZHlDjzdgA+5EJ9
6ZwOooyTzX24hY8uWGf7z3lLVQ2o9FAhtzpWTUzmLTL3cjEZlGaVZyxw+5nzEFoCQWJTG8K3A/vQ
UYVsrTX2JF4C6XHW4nKjYRsCAQMQR8Ng7QGCxMmFvGSvgq+8mAmMrBYnBVkCaFNYqvHGItV22knW
UXwhDjAsQhV7eKg18C3XVpKXaqrgNEgAcsiw2jKmAkNKNuJGAy4QaT3ogRpffUbfKE3qC+TSR2ta
rhIVoXMIMsiTipgoUHmJdmaVvy5G8pLUnb5LyqBBVI14mr1NOtSq/VVHLOFgjjUc7ol1J9mIkVvC
asJbu0yoCcJ03qpkxW9TIusGS8HP0hIHrHTGvlYT5WXWF4WNrT1OUvqZhNLJnSKrIso3mX1SEvPt
shRUaRn3At1eIlvDSvfh+INgRna1lTP+LFWaZ6ntOPGYU+CAehm2bTnXOyoH3cWboXuCKDEv0JKH
htP7qZCj3NOsz4SSyYeJ6D5SCIR0yXQlb7c9ykbHzOL4Lh9SCyG7kCEyoZBErtxcaFdbDuLW9G7h
OIjrfTm1XZN5cLpGF2qO8JaUo5ehyqZbTEyqO1WSb2LRLK5MH9FFAIgAHYeTE3UaFZWZiL2iEg9B
CTb4qhqinhrUYyvJvSMRVfqAYICrSLYaG2ti4ry2R8dAKglxDjp5ayTyA2GFWEKQvfPk1ovXRYQs
2j0sNjBDxX0qaTMqgF4+KF07GqgpYMRtRwLOXJJ5RsbYuUASj95eA9vr8av2VyYnR75QuirKGGVU
Ks6Snn6O2bFpn4MuH2pakL2FV85cuJ7V0hq+iaIQup78jsTeQmVeGod1hgGytruXGYOiMBEHazHR
5TbGnQiS2kV8UboRysXNMpL3q+sg5NXafoNldRcDYAuU/iZDg7Mhx0LZzbH0NdeX2csaCFydeRWP
fH1rFrtRzCQ86kXhmSHgd042uJ0Daqg1PBfMQvxalwCfQmu5b6nVfXNI8UkTQEL92HdbRbbm1Yum
Og0Sni0Y9OY0qybIcfXVrhl4W8ypEXy1xj0OxJDcANvFYUGBp5AaoNdfhxbchLnMwdloEiraDHAb
RqbUIwRgcBGHwFrvUvgrdm75kQZJLFNfhCCHOtSTfWtMj9bYmhsTIh3GOE3sezkuLmT2PpHPOjpV
ZX4V0QgBKeCcO4bZRVX6o6l3zbmy1ENccpTGM5WdVkQ5Ko6bLCLaLNBgpCKDeG+YL3OIZrZvLH25
03WmCQFNajw5XXY14yGD3E3gr6FB5spoNbRa9IJA077MOuo64MvHRVCNDepce52VDc5k8YrFslxq
tAM3LdCiRGETIrFo2qQjBS2StMxresPYyKDXK8puR3R1fJzrdh82tJ0J65BIFcXkQL0rO1Fei09Z
Oj2PQd/75mx+KXv8HVGYAX5Xu3FH5onkhQUTfVy39nWXDTcytsJNrevrLz6eKhIDt50BxjEP7sqE
UIuRw+tUk8TAggZsP5KeehvicA3STwPsxlrY93trWBrWGqJO5iAQPutvfMCOSFsFhjvBdRJNgZVQ
AxhN28WLZnihOWoeMDBtO+mVsgvN5GkcYoPTtXWZu/bYphiIsNq+a1JlHrIiCzyCC5eNXgnFwzGE
qkjPZcwPsooQgp18YVX18IEhF7Zm5i6foaUX3YMOAY+Te2hJZF74ZNjG6HJAE1jl+NgFQ27yKHK2
T7JNzd2XW9eB0dgIZ8xITdeHjD6T0Wp+rZYIWrZmJdTgQevHQuO0PM9gF0LXaEtWb3LkwYjFa0xA
YNxhJTFF86kc0NIXh0YbWjIgMT3TUAQ8ksVSxHAfo13TnD5qxv+W178qr00h/rG8vovKL19/27fZ
a/HlOzPGH9/4Vwtd+R1ZhEpxLWwM7R+98j/La1P5nSkckkK2JcHn9K8mugrXVYFeJf7Vev+ruObH
MRFfYa+rh+M/AFEREPVTh5T2vcxonWeRnqz5Q2FdNxgEchs5lWQC00tgCt2DjOhiN7RsGDGq8Tzm
w3BiSM4BsK+eyZGR9vKItrQk6WdLDG/qVK2e39pDXrAfyI9GIIfxpsrqxCv10XLwHmj7htAHbHKS
iesQbZHVmucqg8GjTspNMo3Nq63lJ5LSTpo07hCGBk7XGAi6xxzS+9ATYN3E773cx2fWd07LZkUR
XpRstJK14MtWGfTJy7G05RuhtGyPzfjKaX/aGCmrh444v+ni9xZZvUNO3OyapXWmT7YbmUGC5Sne
bfD9ozLckZ8cEUfXe7qanmA73uC6OrKaVfgyCDuJ4te5IlG0RN9ndCktZOWNk+1zPbdemVFINXmk
PZEB7MeNJTajzDiubFftgYRkvdOe0yF7NWVOCnI43slNelqvQJeTAs9R+j2pCvI8KKY9LUOnrOWU
wv26lKL8u4TaeGcVk9jSVw/3TWa/jUS17JRI98MQbCsdnv0CemQrjS0XBuoBYSwHNepVtITTRUTz
3Vjpz5GWHsIpe23q5JXkr7MZYYXdCL11dd4Qdrn3sptv9IzPatY6POtVvaHAOFDV0ZfFHsxahFdG
LblQaoTYkbUNQbMqR26c2mQuSUN57KqYRpi0Xssof+2VGSnvvKQb0gugnPBaFZF/LirJm7GVbzqV
ESsh9YpFSUlQyLEyS2mLA/Vdy/gyQ4lPaTodVT4cH62EIA+Ud1jq8yNKCLpIncjYQzXJwUnOlhJb
8HpsfSEwKTmU8/LY6HXAKWy65JDMp7kYt0XU0HQr41cy6m2XNCAG2stxUMN4m0RNfE5r8zme5M9W
rV0Tp6VsxcihSu38xegbv56Gy4I2OoZGyo2q+SErPmoJi0K6o7fV4wMS5RwBaOHz5KCsHWxUiu60
dN2mVsH5V638WITKm62N3SYHJQ8jIgPZNVzqpr/oU/ae47xEpVfC9M2nixYgIkxjFNOZij1xERLx
PiSXbD+uu1KIMwGPz2VdkIalG+fK0E0PryiwGD6baKL0GDXxjNNkpUVxO0rKdK5UqXpBamGTyBaR
8wGr/1YDCuZkUwheqtZR6Nnd4NfmPKCANoZ9C3FnPw0SXa9ozly2pvy6kKoZNW82HPKobreqlGlv
YAde5qERVwpe8LWbX8YcIxvyNRLHJinBwdg0vgZmSTeQ+XMmdgkBSI9pETzmkyR6FPQtufG5Gm+n
KDjrRfrSaARzpFPGAURAC9Bip+rmxq31iUDZRggsF/HUhPgbO2KkzPqcSdFNgYvLhQ35WEp04VtK
Hib7xutUzM1bUZA2XkhJ5OLzIdWHpLhqsYVHKFrvqPhgbzgF0aYsuP2XRH0rGcIh48w5vA/yVkyq
4mlmyec28wj0iIw2daBwFld165rpXr+DXoTlKzWfTUmce9TC+2Bo3qWxOeoi/ZXT7adV3GakZgGE
WQ17RFzz998IpBD56T3u5dLXBwlZFA4DWtzTOTbq04LzfPNNB+n/ZyIKbBxoDJMQHYuh9eMQz9bH
vhCzWfiA/AhXVlIMASv4De3PL17pR5mmtQ6KaTvxYjJy4o/d65v3NZrmpCUko/hql77a60RiXY4T
ZeRAT1Jouef/ZO+f3933rSbmn+trWirdJgu8HP/9/lqGWgGUAWmEP3dGRBk2XMqJB1vSdH+U0O2u
7xeA2LFpWd3++aW1Ffv4/XiU17YBy2CXhEmu/zDQBiw9LslsFX7LpM9Jyty6mQNwaiwXx6RMUl+2
p7exnQYvHUGXJ8i0nQabOJIl/CKMv8NiOfYhEzCqYd+2c4kwKVAe1ngcBcu3JajBUw4bdZmcCvAG
uTHcTXn4KBtR7mCiOfcWOXhTWdo7A8H6p9AwxFa3WB7++Z1S1/z0RlduDg1HBVvmj2gfNYvtvCRI
1o/U1tNL+YbMnZt8IRXjF6/zd1eUfuFaWtHzQ73y/acJQcSa+EvuVTvT9+003cxKrLtyxiJcCDtx
Wis9dcADbrNhvjE7Ob/lYEM62BK+1wPr8lqqJCkFhKJOR2IgyEka+4tki7NGyFJksdyTLJ5vwxC8
bD2p03NoqPMuD9XKneIZ9q3ctHdFOj1ODds+6nL9QE8x5wjUlUe9iN+Je+JkmGZ8iqQy7iYpeQ/K
5dEKe2/pWjbvSvOjmWDCqIi3Yb4EzA6mIwdkUAr9cmPORM+oKj+bmctLY9DSMRVqrH++kD8P7nHx
0v7FhoOIHw7q99dxMXHk65JW+MuIS5ByYmJlMypVbNAh+v/8WlTYP90chsw+xcEF5urap/52NWvU
OTbxkhW+kQ53TDIPefmrBfPjSfrhSTNBG5Bswb9tggm+fw0GsbiSZBkemj1UXhtP6lYPFsTY6hsn
yXnX4UZOVd23JfU8BnZEeFJ2kKbgCSPWZ0vAqlbpxHL0TDQfORObrM3qVM35SVHC90WMoIkDsn2w
Siwo5rRxA/imvcpiQkGt6sHq+GPBOW+PZ445lEHdoigkVkL5qDy1gYeo2bW6I7xvDe6L342CW7CO
09MwpagXwnlriYQCFQrqZKBqKAr6RoPc3ZWFiiNDW46/+Ez+5onls7CR2rAOI+pRv79gqzJyIvS+
8BUwoLg3c6J0kH5uVCnlPUdcgZhyi0asdc4NgUulbWDCK/l1l3AvQ5hwyQUjkz0AgdAJpXT6SH4e
EwCqFs4RgHziHPQmza7AOEekejpGw0pUlSTtmMn8CNv/bWnJIDEBQWhUh3bNG26kaZdG8uNMIbap
gqjaYZzYMQi9C+HrkSrF/alXLHytGNA2gMUgtDKzd6qxPNrYfP84Jv9b/c7fPCTsGes/isbg40Mk
/+12FdZMIEZ4oKNVOJQ4E9Gp/Dq6TKxSFf7iE0GU8/NzsiqoWNYQ3Vo/PZO1rs2aSpSo36htwTyQ
YYIVJIeAncpW+HyWkltywcy7QQTaEYBHBRhmJ5IDFyYYgSCXCTkK3I7atQXSwDhrO8wBFmmz6BUG
65oAr3Yb2VT7U1Fqjla1b3my3E3ZfCSek82Y2yzU0lesjlSpI2lSCy6tnnH8VKpbylV36BLL6/hI
P46Xiz5pTmzwhXaTHoTU8R3VOHhV0JMzvHTRfrKmm49DEPHF9Fy6FLh3P17ijoOklRKpvdQc9Yxl
vDQdnPwZgiha2YuaKje1FB80jWpNMXsHxM9MJ5g2bc6fBCQybumyIsDVm9ZdH6N2Ms6lOV5EuB4g
jFTieaoIeKipluQgOU0102Sz4qsbyXiuE4NHrCObEL/sW4NVdey5wLRcTjFSya09UYrrmf6cRMMd
Bmix1UrDH8jMQgpxWHIoAk3IA9x12YFD8S4P2FnicODG5OkQY3fKFOMlQrF6SBXjPJC2gN9s3q4H
I4yKMb7rpjwikz9nnf6sMtD4xX4s/ubxptZBmiWvRg5N/mGfpLGZ1Kpu5H5rzm/06O+AYZ2pL7h4
MKugUqWvH0ftEiKt19lUeh/PfBF13jy2xN8mfFudaw7yisS1GVtZGJ1N3GlhDWzHKlx76mc/U1qJ
AxqgAMA2scvsPHyrpcw+VQ1ajiVkX+yWyKa1nVHlm8R5SKwxSTc/Dhrlltxo1VbIcb+dQoTamUVl
HXIwZD+MNDruSUiZTb70pRtYQZlq3TXM6+i3Z6eh7+90o493gFcmFzQWpq1xOebReEmCHFu3IkFV
Lec30eKgbKruzuR0wNxOnAc2EQ6Z/UVDQr9W85351/763w7bLzpsjKHXe+3fu1Wevrbdb49xE8ZF
/N0E+8/v/KvFZv4OzF0IDtNQtLiD+aF/ttgsNKcGghMgQbbyp4j1L6Uq2lZtDUey6BqtzhV2tT+b
bJr5O+W/kCFMMOBmVmn/J402Yf30gMGPV3hCqewVnd/yx2PFrI9ZkZC62uZmfyytwqAAVav2qM0o
wXAeE1ST9ppy1yrSZs5D1FBQtonYUEY/jRqJiA/2R6/p7ObetvgaG3XKY0xI6w5z+yoq6u1VCoLo
D214Byk3jYw9rScT5l6youoMacXS2ZaRGRuU9cIZ7BleWJVPPuyhQ2GlPTikOQRmllvhg0LOTLAZ
DMZfAOee7XF8VFpi8xBFtaBRuoFh4ZjNwB4l2ekgit2GY6kcurIgBhyF3zrRlbJhjR6q74y5jq/4
FqVyGnCBuwoMYxxUSetEUzL6jVaXp2WcC2DOmvxEA3s44gSdL2iMVkhWG612EM7p9rK+c+Zhravm
InaQt2ceR2LqsWic8/swMpjAaoDWk5a/xpIDyE+JH8q0NGjXd8PJ0mfPGjK85sRNOCFazhCPrt7d
p1Vi3gSlgsKS9RFfgmh0xSvnnnecWdLiQO60aRQMuqtWA4yVuc4cfufU0dqOXJ8SYaBKUhG2Au2p
T9PKV+LoytRndaf00TXzraGjsSDrmWMiqKI5B/KC9W/RrzryWtkKCtFxQlu6TZB3vj2uc4aWiFOA
U4viSoPKMDyZYWI0bWHweRj91WKpfpfIn+JENZye9+KmQfcYkFV+sMfmYWbAv7Whd7yg85sPCrNH
5BJW5HBIWJ2vhoP1NLxr9UIjx95kSIV0n9ZJwciHq5xH5qbKSwEHqhU3qYYWS0L6/CloAvUWCUXi
GuEaPrtUXzuVriq1wwInuI7Dm2VM2sNkk8ydCMjjuJmusjVAO1NEABZYCm4pdp9DcCZbA6/GPsKF
ER7HTs6G28kOy/oVcUP7Io91/x4ng3Ir4DAfWd61ezJ58WEbWH+MFk7CthtyLhlZxM0JsNvLOGGb
Bk4iueoof9WL/IUajITu3ChqxEh6v8mYg17Pmam0Djgi6xPhLP1lkcC2JEOQkTUUINxa8r7PfVnv
jcQLBOi7bQYZ4QXMfyk7CpzQym2lmol6mjQKGr5ZdQ2zo2O+unFuAX3RCiSl5KqqEclvJ/J1b4dK
vRkN5dPSgihtoLxDoHRJA8gr3xYxMjzdjOpmx5le3cnIH5+MwLqEQfVVVntygMF8VuRwEwlrZAPF
WZQhJClsa+1YCpXzLWsHPwHYmtZGZwzH0EHtEbpjQZo0ab3RtO3DdlRPrd0u4c4iKhUnUFN9yjG6
9HcNei5+pdZDTBjcDDTXibVMq9M8aAMCMjF5vWzvZl2L9mm6DPWtuqhW7veBgkEEv0tyTDWwFG5M
VCikdLk0Ti1DS9fUymgfkcbl1hWRVcKUJEephPWkNyg9N91yJDGCLN2ujXYgDkKUsaDdjGAGjinP
cGPXxDL61ekzcvHZyZN6PCLs9fQChS5eU6XniK5jAG8S45Z0ydStRAp3ZiSAyRpS1HeodQ9Jqi1O
2ffVbuBAuR2UPDyNgzFyBZJ1VIq+d29gGT9N8Dcex9CJehK05TR08qxFIheHpeVOkpZ7SXWE+gNT
dhJO2bTqflqIJDf4qmNmyOVJybQ6RicpTQ1dllqVHWPFCuxTMVisVE19q9mNBqUSqYFgxu9EBpXU
dq6WmRxL+DZbO0vTT0tCDoA+maiddSXZsEC8oG9MaD72EVMN02481RAKtNrhnC3h/E7/nJnsYJoe
ciM9Y15d0YMM2jcdNegqULXTTSQQcaOZIsQ7n7NtiWLkCpjdy3rw8pg3D34B6pWnNCgphrpqHFEt
5HH3phbsNq4JQPgKta/tDaFyH5rC8jUpl4+xvI5HCmhzBAvlm2hp/LaykJGwwbpoleetUkjoJ5pC
3suzqcCYQT4sRuQkwrTko+hGecOObXktg9erHjbZcSIdxZ3U7C4QCw2NNgQJUdnoYIN1EBTPfbmZ
0XiAZ2ftZXCTObam1vuagw/n7TCtHXnSbhrMBVI5qfPW4BE9RVUYQ9SYrG2aUewzkLAdA30YWQ01
INq+Pk55XqMFmdovRgnjNgQh6iZZVl11GtTBpdejfbPYnykq831oNF9qGy1un46f8xzRi6zMitv3
bDdKE+0t6J5+P2YaZ07rDMP6rkNMCXMVaZPVD8Yts5bca6T2HM7JXS+30u0YJTc0660Dkw6QA3J2
xma1eJNIseBNMcbCjRhagYCpJY4qtUP86gMiiUaf5gc9RWgx9lzXO0i+oTiQPDb3p7mVw9JV2Tmb
jRpPKCZwMc4hkxlmMTJyVmvBjxfY1XKfx7ItPY+tOs1QqUxr4bBGA0oe0oIjOuymDMmO2SnK7GPQ
uzfMRiTOAoSV5GmiPc4DWh9uK0OhIYWuGsau0uRf5xJVOfhl9G6gNqTIqZJmedKqfnrKS3k6mJCm
jj2Ku109SwCwGZ8z5FLmdDig8x9Z+jMQZ4iQOwTj8uIqOSsmZGbxStgiDbyyTw6DbPcakcNmfmct
PR0jOW8dWssuDaaRwY0VfqnVXtq13WjctLNVeyMeQE9rOiQVOayQTVprXCAafZMXyWH4CLC5ovOQ
d5uGbDGKjpxjddws+uDIDIFg2/b0Xtjd6GeQs6cdGwAWkdvhpkM3p869bW3YuWTPaFciiDVHMD1a
E8TyyqQ+zC3UJWex2qHfAw/rj9g5pb1U14LCL5A59HDwt68VJG0d4AgyVDyAzwwTLdwpDjIx4YDn
kT+hMWIAMiVycmtFTX2X2Anya1tAYioZIO/Aj0xeg8LYB0MBcqpOUQsyi2tMMuGauXuCTWw7ATac
qxzoDdNWPvxn5ivIslpjR7AQVhJYDD3i8wL1dJ2C2mlLDclfLI1QcFBiuhqo8bM+iwSQnmTWGUnn
OGj/j72za04bWcLwX0ntvSl9Iulit+qYgDd2nGQ3yUl2bygFtCAQCPSBkH/9PiMJIgkbxxkuVKfO
3CXCo5nWTE9P99tvG76hfCGlYUGOoQKz5yyFq3a0yY31juWSKFTpSpKvKO+HITkXAC8d9ZthLUFA
WKayAsCTjrcAgUiMIZwLICpLUjhaAK5ogwT3GYmR/Tnxpy250oP+cp4O8dffb8xsM3KyVfI2o475
mz5wNbhgIGL4Iw6idDmMzXVwY+D6HoLD1G/tNN7uXgdrI5/uxzbIGmzuz6Q3WndjY77uD/x8Z72N
FUwziv2qM+eeCCKcO7n1NVnp8RfqMlGfYWYao+CKam7a3lTe4L6EjBo3Yf8vfWPAiRrbQCp93UIP
AJS7DwouazIbBoBuVBd96t/6GVWgibj1v+4KNmySj2DGvtr6gLWSgjA7ASKXrxP9T0jO9aHZzyiW
l1vLIUWjnRtnT/6Nud/t7h6sXfYuF6TcsaDnJpFrD1EvlN2hIO+mfDNwLkoMGZDOCHbvjbohhiYo
v6G1pTi6oAGnxlt/pAlqcE2QhG8EXbhNqO/jJhMc4ujzBRFiiMUhBg2+zgq2cQBLDpHW2fgWz61y
q2zG25HFer1TBFW5LkjLMwWmJu0BIvOrB/MKJ42xGeaC5jwil3BomuN0AOs01CJLQYie9SE/XgRX
sN0p2OIbB+L0MAr00ZUSDZPNlvJFgl4dUtvdu4VlaXcoiR0+qDmbxdoJxDuaT19Sa2J+td0MAaxT
Rw8EYThY7vLtdQjrBxaDsbjb+NgowUqhnpJDkcb5sm8+UMp0ng39bdr/Z5eE2ZRUW9BaG2qo3+80
ba+Pssj4fwXkCob+7P2fyOXZ+38erqiQUwfXgKIRf1Pd/EtGCqDhffJTFVUVd/gDdl1VBVmFA/EN
1/8GWYXZ49ovyCoMGJkUUnaOF39D6aHyiHMoAGPwDODFfQHCphXLKKp0q8BrTBFr4N4v3AI1l/A4
zVSKAm2zd+lqOqMkyjz4VpPGI8HYVorjyQtafoVorwerzZ4XwFN8DYfEdeq4lAH3HcpcTc+/qvDx
14ImELvYtsAcQZzjmCCQWkGgXI3VwASIe78wg1xZbEhk19i9OU4FjSTBv+Mi2XseUo5MuVHKbPCQ
2Aa54YqOKlhNQ6oJWTMulAYko9YNEHblhnhn6kHAbfurt2lZb1jpg6sOSK2kDjHcnfldn6qb40/5
NhktNOoWx5gMHxbcQP1rcia3VLJBV4kSR6LssUa9DM7AbKc7FJ4JVlB3ftw6lNqJQJ6suea+ZhCc
634/1+LrdardRurG/5zvA07h8Ta1Bg/Ur8hGK1L6dGg0E/yfkGKgBdWlmf1NIlr/egkjnn9tc9oP
qJpu6O+NK2vzcAdJ1fzqY6aAB1wP9d1s7EAukiwXyX5M8lDkxzfFF/mf8RpWExFZKcOC+/iP1Ivy
P704DZL4sKvE0w+hv04+hT/3o/MdNfTQhOyNRIxg5ofruk5hd9Y2w3FIxXjP9RC4CWGuKZk2OiVz
gESIRBWwVTRC0QEpItVjWDpQOTBNAbUTESLwOPVvfXzjI0I4P79Smud/05iBO0WhvvZBvvuTpC4D
XScg/2NSaPVRk4LZs/GWOiIfv2ho47oU7H4P5yxssBaQDtEIan1nc+iCFFD8fLmGQ7pYnadL4Wkh
aD2B/9Q0cUy1Zm8bik5CFCIqWudm7xjSS8DoaVy2NRs/d9FaQiCQ2UM6JjgX3OtdXAKEwUAFyS0B
qweXAvEI1SnmKNZ5fSXg+4BWw6IIrVFGjMsX1hTmUyrx/E6/nDYAenwSmXnpRsCWwu4RWq9aCsyy
LgXKjAmEM7gcJF60ru0H2PNPEOAvlQKhJMw/YGV9q5wkxmZdCpYNKYqtEHutnpf6p0trAWX9g+fj
OaUo8InQcKBhRWvtCFvvYSHrloFJW7TOSQFIINa1nFqwuVzYpklEsZxkSwiA4Xpgc4WZ0LWdoJLO
y2EuNX3N7lFLVYD+qu3e1gdaz7At3dDE1Uu0zkkBp7pWDqpEBR0tlheYB2hFm0Q+tnzVWovAsnq2
DgzVspSjvkDsXdIHoGRl1wL2MocjgDKAS0VDrHWtiKWICYFGxFoqWmmXdEgKmsJildwROgoBt7Ru
tnaC1e9ZCsjE422hezuBTHvpnaBRa0bjwuR8X+n1NUB2FKQEGMyVnLv08bHgZE8Dw+jZBM0cnEzH
jV6fvm32LMHFBp6wfF6+sFNSgJ9TcgsY4koIMgcfXbnRW+rQMQQSR+f0Kd/Uqelj2ElOHw2AYYgS
BA9fNDqsLwKHM9GyoMuDlaNo3dODYK5k9aC4KYCZFSmNj0rBMnrEgsnMr4TQPe+JBpU3K1fKPtKx
/nTBqsyuL1rr6mxxX8IDS+HE8uYsSBe7ZRloINtkpWBokMfAvSz8JEVrWQaW2cPTD1D14GDonhQM
/N6Sa4EdARekSVXEx89GYI08IWxofPc3dmwtGHwiWSnorAVyoEXqdNma2pHMMHhIbe5NRqmCOnQ6
QH6qyq4CnfmDA4OSqdKLrb1gi7sEV2acaqV4OrcXdMQg7VJUewb4XINplhqhbSI4PR1twY2p8quW
kOIurQVBWyW7Fyw0gkqIAbRy0VqnQ7kXcLIcTInyhV2SAoUhZP1IGM3EUDAUCNuWrakR8ClaLAV8
uC/3IfyAqI5hq8HcD6ZFwMr34sfiWk/94ODAPX1ehWneTH/9RcSjGj8UcfTy3d6xiuhvDWdb4SCo
PTw4DIr3VH9eTfD01Y13HWZ1+M/ffS9yo8k8Lx7k1TBLgrn/BO43d+XW40jsUbTU95H8+ktjnLVd
8EzHrSIVRPpRp9L9Rv5DuG4OuAh6yHe8dNexGx+GKD4jECs2oWzPAzeAdSFqJUCUUQrpvsMgjNxp
eBilGHXp6JTveb32JokPI1Sjc/AYh38/Cg45WtDnVsdrL3Azt8lbDpPJBYR9iIy+Cv95NQiDdPWt
mXdCbt8FVuEIqfvT5iosHayyYr/xQpJlmj1jLaN2ZXv+HYn7/qGfYnlTjgWDQ7bjN1N33liAqgHX
6QX6he0EErTmjizDWtJDXk8hB2lKuXSKSvccZq1uHeH9ku327lQ3kfmsXqBjRpZOlvmhp2JdCCPk
8B8/v8nfhqkfn4iZbO0LrI171197hyGWqprQ/OE/fn7M9y6V4NpsUKWjWPYT3rtx7E7maewlSWNN
Q74qXLHS/fuTuT9zm7iY0s0p3zVnQdzmoOV+hLNLvu+z9dCP1tLPmSGi2nqYRg21BwntRQYerpOW
DtFUOBbkRXKuxJekPN55O7d5buHqELBG2c/4znumHIn0wLNXt14Uew1Nhb9K+C4vMfh7b+9PGscY
nYuQ6SU6/yuMloeehLaq/GzSXRf00AM3CjkpG8dO5c68zAue5p+W/KjvKQPbEEvpeJMd9ftlgEXS
vNVowNouoGTfR96sDT0s3GSyY/7grddxTjnk1jWhiljLdv8c06Hkh/wYpvCUP7YQKy+a7PjLF5wu
RNH9Be4jn5C+F8dew6SoAJWyQ//k7Zu3ysqlJtvv58Sd1zcPvBTaBaz5/3rRipOt0bOpiOCd7IAf
pQEoAVqyXX9x4zlpBmSnH4YptCzANOG1k+78OQ4Dyc3zxY8nITVzmmMvfW3SY386/+LsqB/zNB0x
LKf+pwNu8bE/azrXxC8mgedGv/0LAAD//w==</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microsoft.com/office/2014/relationships/chartEx" Target="../charts/chartEx1.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chart" Target="../charts/chart9.xml"/><Relationship Id="rId3" Type="http://schemas.openxmlformats.org/officeDocument/2006/relationships/image" Target="../media/image3.png"/><Relationship Id="rId21" Type="http://schemas.openxmlformats.org/officeDocument/2006/relationships/chart" Target="../charts/chart12.xml"/><Relationship Id="rId7" Type="http://schemas.openxmlformats.org/officeDocument/2006/relationships/image" Target="../media/image7.png"/><Relationship Id="rId12" Type="http://schemas.openxmlformats.org/officeDocument/2006/relationships/image" Target="../media/image12.png"/><Relationship Id="rId17" Type="http://schemas.microsoft.com/office/2014/relationships/chartEx" Target="../charts/chartEx3.xml"/><Relationship Id="rId2" Type="http://schemas.openxmlformats.org/officeDocument/2006/relationships/image" Target="../media/image2.png"/><Relationship Id="rId16" Type="http://schemas.openxmlformats.org/officeDocument/2006/relationships/image" Target="../media/image14.emf"/><Relationship Id="rId20" Type="http://schemas.openxmlformats.org/officeDocument/2006/relationships/chart" Target="../charts/chart11.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8.xml"/><Relationship Id="rId23" Type="http://schemas.microsoft.com/office/2007/relationships/hdphoto" Target="../media/hdphoto1.wdp"/><Relationship Id="rId10" Type="http://schemas.openxmlformats.org/officeDocument/2006/relationships/image" Target="../media/image10.png"/><Relationship Id="rId19" Type="http://schemas.openxmlformats.org/officeDocument/2006/relationships/chart" Target="../charts/chart10.xml"/><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7.xml"/><Relationship Id="rId22"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8</xdr:col>
      <xdr:colOff>133350</xdr:colOff>
      <xdr:row>2</xdr:row>
      <xdr:rowOff>176212</xdr:rowOff>
    </xdr:from>
    <xdr:to>
      <xdr:col>12</xdr:col>
      <xdr:colOff>457200</xdr:colOff>
      <xdr:row>15</xdr:row>
      <xdr:rowOff>19050</xdr:rowOff>
    </xdr:to>
    <xdr:graphicFrame macro="">
      <xdr:nvGraphicFramePr>
        <xdr:cNvPr id="2" name="Chart 1">
          <a:extLst>
            <a:ext uri="{FF2B5EF4-FFF2-40B4-BE49-F238E27FC236}">
              <a16:creationId xmlns:a16="http://schemas.microsoft.com/office/drawing/2014/main" id="{7590D70B-E797-9746-4B69-12118B405D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16</xdr:row>
      <xdr:rowOff>19050</xdr:rowOff>
    </xdr:from>
    <xdr:to>
      <xdr:col>2</xdr:col>
      <xdr:colOff>523876</xdr:colOff>
      <xdr:row>24</xdr:row>
      <xdr:rowOff>180975</xdr:rowOff>
    </xdr:to>
    <xdr:graphicFrame macro="">
      <xdr:nvGraphicFramePr>
        <xdr:cNvPr id="3" name="Chart 2">
          <a:extLst>
            <a:ext uri="{FF2B5EF4-FFF2-40B4-BE49-F238E27FC236}">
              <a16:creationId xmlns:a16="http://schemas.microsoft.com/office/drawing/2014/main" id="{F878625A-DD22-0111-D61A-D43567FB94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29</xdr:row>
      <xdr:rowOff>190499</xdr:rowOff>
    </xdr:from>
    <xdr:to>
      <xdr:col>2</xdr:col>
      <xdr:colOff>647700</xdr:colOff>
      <xdr:row>45</xdr:row>
      <xdr:rowOff>114300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E983A6EB-024B-4971-879E-EFA920CB55A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0" y="5714999"/>
              <a:ext cx="2790825" cy="29718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409575</xdr:colOff>
      <xdr:row>53</xdr:row>
      <xdr:rowOff>9524</xdr:rowOff>
    </xdr:from>
    <xdr:to>
      <xdr:col>11</xdr:col>
      <xdr:colOff>547687</xdr:colOff>
      <xdr:row>61</xdr:row>
      <xdr:rowOff>4761</xdr:rowOff>
    </xdr:to>
    <xdr:graphicFrame macro="">
      <xdr:nvGraphicFramePr>
        <xdr:cNvPr id="7" name="Chart 6">
          <a:extLst>
            <a:ext uri="{FF2B5EF4-FFF2-40B4-BE49-F238E27FC236}">
              <a16:creationId xmlns:a16="http://schemas.microsoft.com/office/drawing/2014/main" id="{D968948D-AE03-B072-E0DE-C9C0DBCE8B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61912</xdr:colOff>
      <xdr:row>63</xdr:row>
      <xdr:rowOff>185737</xdr:rowOff>
    </xdr:from>
    <xdr:to>
      <xdr:col>8</xdr:col>
      <xdr:colOff>47625</xdr:colOff>
      <xdr:row>71</xdr:row>
      <xdr:rowOff>85725</xdr:rowOff>
    </xdr:to>
    <xdr:graphicFrame macro="">
      <xdr:nvGraphicFramePr>
        <xdr:cNvPr id="8" name="Chart 7">
          <a:extLst>
            <a:ext uri="{FF2B5EF4-FFF2-40B4-BE49-F238E27FC236}">
              <a16:creationId xmlns:a16="http://schemas.microsoft.com/office/drawing/2014/main" id="{9FC7E71C-69C3-D329-CBC6-9D1D5DB534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228600</xdr:colOff>
      <xdr:row>61</xdr:row>
      <xdr:rowOff>157162</xdr:rowOff>
    </xdr:from>
    <xdr:to>
      <xdr:col>16</xdr:col>
      <xdr:colOff>385762</xdr:colOff>
      <xdr:row>72</xdr:row>
      <xdr:rowOff>161925</xdr:rowOff>
    </xdr:to>
    <xdr:graphicFrame macro="">
      <xdr:nvGraphicFramePr>
        <xdr:cNvPr id="9" name="Chart 8">
          <a:extLst>
            <a:ext uri="{FF2B5EF4-FFF2-40B4-BE49-F238E27FC236}">
              <a16:creationId xmlns:a16="http://schemas.microsoft.com/office/drawing/2014/main" id="{D41F52B7-D9BA-DEB8-C954-58F1AE2586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476250</xdr:colOff>
      <xdr:row>72</xdr:row>
      <xdr:rowOff>119062</xdr:rowOff>
    </xdr:from>
    <xdr:to>
      <xdr:col>11</xdr:col>
      <xdr:colOff>400050</xdr:colOff>
      <xdr:row>87</xdr:row>
      <xdr:rowOff>4762</xdr:rowOff>
    </xdr:to>
    <xdr:graphicFrame macro="">
      <xdr:nvGraphicFramePr>
        <xdr:cNvPr id="4" name="Chart 3">
          <a:extLst>
            <a:ext uri="{FF2B5EF4-FFF2-40B4-BE49-F238E27FC236}">
              <a16:creationId xmlns:a16="http://schemas.microsoft.com/office/drawing/2014/main" id="{7B770D09-8BBF-A0B0-CB24-522E322D69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566737</xdr:colOff>
      <xdr:row>70</xdr:row>
      <xdr:rowOff>185737</xdr:rowOff>
    </xdr:from>
    <xdr:to>
      <xdr:col>9</xdr:col>
      <xdr:colOff>552450</xdr:colOff>
      <xdr:row>85</xdr:row>
      <xdr:rowOff>71437</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16C8B3CB-B43F-AB07-9EA3-68ADB536B1B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100512" y="13520737"/>
              <a:ext cx="3414713"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9</xdr:col>
      <xdr:colOff>390525</xdr:colOff>
      <xdr:row>74</xdr:row>
      <xdr:rowOff>104775</xdr:rowOff>
    </xdr:from>
    <xdr:to>
      <xdr:col>12</xdr:col>
      <xdr:colOff>390525</xdr:colOff>
      <xdr:row>87</xdr:row>
      <xdr:rowOff>152400</xdr:rowOff>
    </xdr:to>
    <mc:AlternateContent xmlns:mc="http://schemas.openxmlformats.org/markup-compatibility/2006">
      <mc:Choice xmlns:a14="http://schemas.microsoft.com/office/drawing/2010/main" Requires="a14">
        <xdr:graphicFrame macro="">
          <xdr:nvGraphicFramePr>
            <xdr:cNvPr id="10" name="Month">
              <a:extLst>
                <a:ext uri="{FF2B5EF4-FFF2-40B4-BE49-F238E27FC236}">
                  <a16:creationId xmlns:a16="http://schemas.microsoft.com/office/drawing/2014/main" id="{EF979420-007D-5C75-C283-EE7888FA599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7353300" y="14201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371475</xdr:colOff>
      <xdr:row>0</xdr:row>
      <xdr:rowOff>85724</xdr:rowOff>
    </xdr:from>
    <xdr:to>
      <xdr:col>20</xdr:col>
      <xdr:colOff>514349</xdr:colOff>
      <xdr:row>3</xdr:row>
      <xdr:rowOff>57150</xdr:rowOff>
    </xdr:to>
    <xdr:sp macro="" textlink="">
      <xdr:nvSpPr>
        <xdr:cNvPr id="2" name="Rectangle: Rounded Corners 1">
          <a:extLst>
            <a:ext uri="{FF2B5EF4-FFF2-40B4-BE49-F238E27FC236}">
              <a16:creationId xmlns:a16="http://schemas.microsoft.com/office/drawing/2014/main" id="{372C4F17-096B-1D75-91D6-26BDA4CA8885}"/>
            </a:ext>
          </a:extLst>
        </xdr:cNvPr>
        <xdr:cNvSpPr/>
      </xdr:nvSpPr>
      <xdr:spPr>
        <a:xfrm>
          <a:off x="1590675" y="85724"/>
          <a:ext cx="11115674" cy="542926"/>
        </a:xfrm>
        <a:prstGeom prst="roundRect">
          <a:avLst>
            <a:gd name="adj" fmla="val 13158"/>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xdr:colOff>
      <xdr:row>0</xdr:row>
      <xdr:rowOff>76199</xdr:rowOff>
    </xdr:from>
    <xdr:to>
      <xdr:col>2</xdr:col>
      <xdr:colOff>257175</xdr:colOff>
      <xdr:row>30</xdr:row>
      <xdr:rowOff>28575</xdr:rowOff>
    </xdr:to>
    <xdr:sp macro="" textlink="">
      <xdr:nvSpPr>
        <xdr:cNvPr id="3" name="Rectangle: Rounded Corners 2">
          <a:extLst>
            <a:ext uri="{FF2B5EF4-FFF2-40B4-BE49-F238E27FC236}">
              <a16:creationId xmlns:a16="http://schemas.microsoft.com/office/drawing/2014/main" id="{0C3E14E4-321F-42A7-B7A7-0A1BD2137234}"/>
            </a:ext>
          </a:extLst>
        </xdr:cNvPr>
        <xdr:cNvSpPr/>
      </xdr:nvSpPr>
      <xdr:spPr>
        <a:xfrm>
          <a:off x="57150" y="76199"/>
          <a:ext cx="1419225" cy="5667376"/>
        </a:xfrm>
        <a:prstGeom prst="roundRect">
          <a:avLst>
            <a:gd name="adj" fmla="val 7271"/>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379095</xdr:colOff>
      <xdr:row>3</xdr:row>
      <xdr:rowOff>123823</xdr:rowOff>
    </xdr:from>
    <xdr:to>
      <xdr:col>8</xdr:col>
      <xdr:colOff>293370</xdr:colOff>
      <xdr:row>7</xdr:row>
      <xdr:rowOff>9524</xdr:rowOff>
    </xdr:to>
    <xdr:sp macro="" textlink="">
      <xdr:nvSpPr>
        <xdr:cNvPr id="4" name="Rectangle: Rounded Corners 3">
          <a:extLst>
            <a:ext uri="{FF2B5EF4-FFF2-40B4-BE49-F238E27FC236}">
              <a16:creationId xmlns:a16="http://schemas.microsoft.com/office/drawing/2014/main" id="{DBB9FE25-F242-4345-B2E9-A39988D369FA}"/>
            </a:ext>
          </a:extLst>
        </xdr:cNvPr>
        <xdr:cNvSpPr/>
      </xdr:nvSpPr>
      <xdr:spPr>
        <a:xfrm>
          <a:off x="3427095" y="695323"/>
          <a:ext cx="1743075" cy="647701"/>
        </a:xfrm>
        <a:prstGeom prst="roundRect">
          <a:avLst>
            <a:gd name="adj" fmla="val 13158"/>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352425</xdr:colOff>
      <xdr:row>3</xdr:row>
      <xdr:rowOff>123823</xdr:rowOff>
    </xdr:from>
    <xdr:to>
      <xdr:col>5</xdr:col>
      <xdr:colOff>285750</xdr:colOff>
      <xdr:row>7</xdr:row>
      <xdr:rowOff>9524</xdr:rowOff>
    </xdr:to>
    <xdr:sp macro="" textlink="">
      <xdr:nvSpPr>
        <xdr:cNvPr id="5" name="Rectangle: Rounded Corners 4">
          <a:extLst>
            <a:ext uri="{FF2B5EF4-FFF2-40B4-BE49-F238E27FC236}">
              <a16:creationId xmlns:a16="http://schemas.microsoft.com/office/drawing/2014/main" id="{92A68EFB-88E8-4941-870A-B297A59C89DE}"/>
            </a:ext>
          </a:extLst>
        </xdr:cNvPr>
        <xdr:cNvSpPr/>
      </xdr:nvSpPr>
      <xdr:spPr>
        <a:xfrm>
          <a:off x="1571625" y="695323"/>
          <a:ext cx="1762125" cy="647701"/>
        </a:xfrm>
        <a:prstGeom prst="roundRect">
          <a:avLst>
            <a:gd name="adj" fmla="val 13158"/>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386715</xdr:colOff>
      <xdr:row>3</xdr:row>
      <xdr:rowOff>123823</xdr:rowOff>
    </xdr:from>
    <xdr:to>
      <xdr:col>11</xdr:col>
      <xdr:colOff>272415</xdr:colOff>
      <xdr:row>7</xdr:row>
      <xdr:rowOff>9524</xdr:rowOff>
    </xdr:to>
    <xdr:sp macro="" textlink="">
      <xdr:nvSpPr>
        <xdr:cNvPr id="6" name="Rectangle: Rounded Corners 5">
          <a:extLst>
            <a:ext uri="{FF2B5EF4-FFF2-40B4-BE49-F238E27FC236}">
              <a16:creationId xmlns:a16="http://schemas.microsoft.com/office/drawing/2014/main" id="{2EB8B6DB-269D-4D13-B43C-5450A7CF051D}"/>
            </a:ext>
          </a:extLst>
        </xdr:cNvPr>
        <xdr:cNvSpPr/>
      </xdr:nvSpPr>
      <xdr:spPr>
        <a:xfrm>
          <a:off x="5263515" y="695323"/>
          <a:ext cx="1714500" cy="647701"/>
        </a:xfrm>
        <a:prstGeom prst="roundRect">
          <a:avLst>
            <a:gd name="adj" fmla="val 13158"/>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365760</xdr:colOff>
      <xdr:row>3</xdr:row>
      <xdr:rowOff>123823</xdr:rowOff>
    </xdr:from>
    <xdr:to>
      <xdr:col>14</xdr:col>
      <xdr:colOff>346710</xdr:colOff>
      <xdr:row>7</xdr:row>
      <xdr:rowOff>9524</xdr:rowOff>
    </xdr:to>
    <xdr:sp macro="" textlink="">
      <xdr:nvSpPr>
        <xdr:cNvPr id="7" name="Rectangle: Rounded Corners 6">
          <a:extLst>
            <a:ext uri="{FF2B5EF4-FFF2-40B4-BE49-F238E27FC236}">
              <a16:creationId xmlns:a16="http://schemas.microsoft.com/office/drawing/2014/main" id="{02796881-1B9B-4050-873B-5FC5A06FFD36}"/>
            </a:ext>
          </a:extLst>
        </xdr:cNvPr>
        <xdr:cNvSpPr/>
      </xdr:nvSpPr>
      <xdr:spPr>
        <a:xfrm>
          <a:off x="7071360" y="695323"/>
          <a:ext cx="1809750" cy="647701"/>
        </a:xfrm>
        <a:prstGeom prst="roundRect">
          <a:avLst>
            <a:gd name="adj" fmla="val 13158"/>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440055</xdr:colOff>
      <xdr:row>3</xdr:row>
      <xdr:rowOff>123823</xdr:rowOff>
    </xdr:from>
    <xdr:to>
      <xdr:col>17</xdr:col>
      <xdr:colOff>421005</xdr:colOff>
      <xdr:row>7</xdr:row>
      <xdr:rowOff>9524</xdr:rowOff>
    </xdr:to>
    <xdr:sp macro="" textlink="">
      <xdr:nvSpPr>
        <xdr:cNvPr id="8" name="Rectangle: Rounded Corners 7">
          <a:extLst>
            <a:ext uri="{FF2B5EF4-FFF2-40B4-BE49-F238E27FC236}">
              <a16:creationId xmlns:a16="http://schemas.microsoft.com/office/drawing/2014/main" id="{C2C42E7C-B9C6-465F-AF37-E60A90302B3D}"/>
            </a:ext>
          </a:extLst>
        </xdr:cNvPr>
        <xdr:cNvSpPr/>
      </xdr:nvSpPr>
      <xdr:spPr>
        <a:xfrm>
          <a:off x="8974455" y="695323"/>
          <a:ext cx="1809750" cy="647701"/>
        </a:xfrm>
        <a:prstGeom prst="roundRect">
          <a:avLst>
            <a:gd name="adj" fmla="val 13158"/>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514350</xdr:colOff>
      <xdr:row>3</xdr:row>
      <xdr:rowOff>123823</xdr:rowOff>
    </xdr:from>
    <xdr:to>
      <xdr:col>20</xdr:col>
      <xdr:colOff>495300</xdr:colOff>
      <xdr:row>7</xdr:row>
      <xdr:rowOff>9524</xdr:rowOff>
    </xdr:to>
    <xdr:sp macro="" textlink="">
      <xdr:nvSpPr>
        <xdr:cNvPr id="9" name="Rectangle: Rounded Corners 8">
          <a:extLst>
            <a:ext uri="{FF2B5EF4-FFF2-40B4-BE49-F238E27FC236}">
              <a16:creationId xmlns:a16="http://schemas.microsoft.com/office/drawing/2014/main" id="{022FA817-82C4-46DE-B0CC-49F82FA90F0F}"/>
            </a:ext>
          </a:extLst>
        </xdr:cNvPr>
        <xdr:cNvSpPr/>
      </xdr:nvSpPr>
      <xdr:spPr>
        <a:xfrm>
          <a:off x="10877550" y="695323"/>
          <a:ext cx="1809750" cy="647701"/>
        </a:xfrm>
        <a:prstGeom prst="roundRect">
          <a:avLst>
            <a:gd name="adj" fmla="val 13158"/>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371475</xdr:colOff>
      <xdr:row>7</xdr:row>
      <xdr:rowOff>104773</xdr:rowOff>
    </xdr:from>
    <xdr:to>
      <xdr:col>9</xdr:col>
      <xdr:colOff>333375</xdr:colOff>
      <xdr:row>18</xdr:row>
      <xdr:rowOff>133350</xdr:rowOff>
    </xdr:to>
    <xdr:sp macro="" textlink="">
      <xdr:nvSpPr>
        <xdr:cNvPr id="10" name="Rectangle: Rounded Corners 9">
          <a:extLst>
            <a:ext uri="{FF2B5EF4-FFF2-40B4-BE49-F238E27FC236}">
              <a16:creationId xmlns:a16="http://schemas.microsoft.com/office/drawing/2014/main" id="{C1C1B2C3-3B28-4DB7-84F4-225170B940E6}"/>
            </a:ext>
          </a:extLst>
        </xdr:cNvPr>
        <xdr:cNvSpPr/>
      </xdr:nvSpPr>
      <xdr:spPr>
        <a:xfrm>
          <a:off x="1590675" y="1438273"/>
          <a:ext cx="4229100"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457199</xdr:colOff>
      <xdr:row>7</xdr:row>
      <xdr:rowOff>104773</xdr:rowOff>
    </xdr:from>
    <xdr:to>
      <xdr:col>15</xdr:col>
      <xdr:colOff>161925</xdr:colOff>
      <xdr:row>18</xdr:row>
      <xdr:rowOff>133350</xdr:rowOff>
    </xdr:to>
    <xdr:sp macro="" textlink="">
      <xdr:nvSpPr>
        <xdr:cNvPr id="11" name="Rectangle: Rounded Corners 10">
          <a:extLst>
            <a:ext uri="{FF2B5EF4-FFF2-40B4-BE49-F238E27FC236}">
              <a16:creationId xmlns:a16="http://schemas.microsoft.com/office/drawing/2014/main" id="{5190D62C-E0E7-49CC-BA03-391BAC685F5A}"/>
            </a:ext>
          </a:extLst>
        </xdr:cNvPr>
        <xdr:cNvSpPr/>
      </xdr:nvSpPr>
      <xdr:spPr>
        <a:xfrm>
          <a:off x="5943599" y="1438273"/>
          <a:ext cx="3362326"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295274</xdr:colOff>
      <xdr:row>7</xdr:row>
      <xdr:rowOff>95248</xdr:rowOff>
    </xdr:from>
    <xdr:to>
      <xdr:col>20</xdr:col>
      <xdr:colOff>504825</xdr:colOff>
      <xdr:row>18</xdr:row>
      <xdr:rowOff>123825</xdr:rowOff>
    </xdr:to>
    <xdr:sp macro="" textlink="">
      <xdr:nvSpPr>
        <xdr:cNvPr id="12" name="Rectangle: Rounded Corners 11">
          <a:extLst>
            <a:ext uri="{FF2B5EF4-FFF2-40B4-BE49-F238E27FC236}">
              <a16:creationId xmlns:a16="http://schemas.microsoft.com/office/drawing/2014/main" id="{9B255EE0-07A0-48F2-9055-5E839D8472D4}"/>
            </a:ext>
          </a:extLst>
        </xdr:cNvPr>
        <xdr:cNvSpPr/>
      </xdr:nvSpPr>
      <xdr:spPr>
        <a:xfrm>
          <a:off x="9439274" y="1428748"/>
          <a:ext cx="3257551"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381001</xdr:colOff>
      <xdr:row>19</xdr:row>
      <xdr:rowOff>9523</xdr:rowOff>
    </xdr:from>
    <xdr:to>
      <xdr:col>7</xdr:col>
      <xdr:colOff>85725</xdr:colOff>
      <xdr:row>30</xdr:row>
      <xdr:rowOff>38100</xdr:rowOff>
    </xdr:to>
    <xdr:sp macro="" textlink="">
      <xdr:nvSpPr>
        <xdr:cNvPr id="13" name="Rectangle: Rounded Corners 12">
          <a:extLst>
            <a:ext uri="{FF2B5EF4-FFF2-40B4-BE49-F238E27FC236}">
              <a16:creationId xmlns:a16="http://schemas.microsoft.com/office/drawing/2014/main" id="{BBB0BFB1-0F4A-4AAC-9E82-F59D6704619D}"/>
            </a:ext>
          </a:extLst>
        </xdr:cNvPr>
        <xdr:cNvSpPr/>
      </xdr:nvSpPr>
      <xdr:spPr>
        <a:xfrm>
          <a:off x="1600201" y="3629023"/>
          <a:ext cx="2752724"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190501</xdr:colOff>
      <xdr:row>19</xdr:row>
      <xdr:rowOff>19048</xdr:rowOff>
    </xdr:from>
    <xdr:to>
      <xdr:col>11</xdr:col>
      <xdr:colOff>333377</xdr:colOff>
      <xdr:row>30</xdr:row>
      <xdr:rowOff>47625</xdr:rowOff>
    </xdr:to>
    <xdr:sp macro="" textlink="">
      <xdr:nvSpPr>
        <xdr:cNvPr id="14" name="Rectangle: Rounded Corners 13">
          <a:extLst>
            <a:ext uri="{FF2B5EF4-FFF2-40B4-BE49-F238E27FC236}">
              <a16:creationId xmlns:a16="http://schemas.microsoft.com/office/drawing/2014/main" id="{37707D71-67AC-4206-8C27-748BC5A63CDB}"/>
            </a:ext>
          </a:extLst>
        </xdr:cNvPr>
        <xdr:cNvSpPr/>
      </xdr:nvSpPr>
      <xdr:spPr>
        <a:xfrm>
          <a:off x="4457701" y="3638548"/>
          <a:ext cx="2581276"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419101</xdr:colOff>
      <xdr:row>19</xdr:row>
      <xdr:rowOff>19048</xdr:rowOff>
    </xdr:from>
    <xdr:to>
      <xdr:col>14</xdr:col>
      <xdr:colOff>428625</xdr:colOff>
      <xdr:row>30</xdr:row>
      <xdr:rowOff>47625</xdr:rowOff>
    </xdr:to>
    <xdr:sp macro="" textlink="">
      <xdr:nvSpPr>
        <xdr:cNvPr id="15" name="Rectangle: Rounded Corners 14">
          <a:extLst>
            <a:ext uri="{FF2B5EF4-FFF2-40B4-BE49-F238E27FC236}">
              <a16:creationId xmlns:a16="http://schemas.microsoft.com/office/drawing/2014/main" id="{8620FE54-47FA-4418-8DAE-56797EA3F7E5}"/>
            </a:ext>
          </a:extLst>
        </xdr:cNvPr>
        <xdr:cNvSpPr/>
      </xdr:nvSpPr>
      <xdr:spPr>
        <a:xfrm>
          <a:off x="7124701" y="3638548"/>
          <a:ext cx="1838324"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523876</xdr:colOff>
      <xdr:row>19</xdr:row>
      <xdr:rowOff>19048</xdr:rowOff>
    </xdr:from>
    <xdr:to>
      <xdr:col>17</xdr:col>
      <xdr:colOff>476250</xdr:colOff>
      <xdr:row>30</xdr:row>
      <xdr:rowOff>47625</xdr:rowOff>
    </xdr:to>
    <xdr:sp macro="" textlink="">
      <xdr:nvSpPr>
        <xdr:cNvPr id="16" name="Rectangle: Rounded Corners 15">
          <a:extLst>
            <a:ext uri="{FF2B5EF4-FFF2-40B4-BE49-F238E27FC236}">
              <a16:creationId xmlns:a16="http://schemas.microsoft.com/office/drawing/2014/main" id="{156E1693-3AB1-45FE-957C-276ED07FB149}"/>
            </a:ext>
          </a:extLst>
        </xdr:cNvPr>
        <xdr:cNvSpPr/>
      </xdr:nvSpPr>
      <xdr:spPr>
        <a:xfrm>
          <a:off x="9058276" y="3638548"/>
          <a:ext cx="1781174"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600076</xdr:colOff>
      <xdr:row>19</xdr:row>
      <xdr:rowOff>9523</xdr:rowOff>
    </xdr:from>
    <xdr:to>
      <xdr:col>20</xdr:col>
      <xdr:colOff>504826</xdr:colOff>
      <xdr:row>30</xdr:row>
      <xdr:rowOff>38100</xdr:rowOff>
    </xdr:to>
    <xdr:sp macro="" textlink="">
      <xdr:nvSpPr>
        <xdr:cNvPr id="17" name="Rectangle: Rounded Corners 16">
          <a:extLst>
            <a:ext uri="{FF2B5EF4-FFF2-40B4-BE49-F238E27FC236}">
              <a16:creationId xmlns:a16="http://schemas.microsoft.com/office/drawing/2014/main" id="{63A9F6F0-D3A8-49C9-9115-EA21B411CC20}"/>
            </a:ext>
          </a:extLst>
        </xdr:cNvPr>
        <xdr:cNvSpPr/>
      </xdr:nvSpPr>
      <xdr:spPr>
        <a:xfrm>
          <a:off x="10963276" y="3629023"/>
          <a:ext cx="1733550" cy="2124077"/>
        </a:xfrm>
        <a:prstGeom prst="roundRect">
          <a:avLst>
            <a:gd name="adj" fmla="val 5535"/>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552451</xdr:colOff>
      <xdr:row>3</xdr:row>
      <xdr:rowOff>180365</xdr:rowOff>
    </xdr:from>
    <xdr:to>
      <xdr:col>15</xdr:col>
      <xdr:colOff>495301</xdr:colOff>
      <xdr:row>6</xdr:row>
      <xdr:rowOff>161315</xdr:rowOff>
    </xdr:to>
    <xdr:pic>
      <xdr:nvPicPr>
        <xdr:cNvPr id="19" name="Picture 18">
          <a:extLst>
            <a:ext uri="{FF2B5EF4-FFF2-40B4-BE49-F238E27FC236}">
              <a16:creationId xmlns:a16="http://schemas.microsoft.com/office/drawing/2014/main" id="{57EC8BA5-38B7-6AAD-8109-27BDBCB24B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086851" y="751865"/>
          <a:ext cx="552450" cy="552450"/>
        </a:xfrm>
        <a:prstGeom prst="rect">
          <a:avLst/>
        </a:prstGeom>
      </xdr:spPr>
    </xdr:pic>
    <xdr:clientData/>
  </xdr:twoCellAnchor>
  <xdr:twoCellAnchor editAs="oneCell">
    <xdr:from>
      <xdr:col>19</xdr:col>
      <xdr:colOff>64276</xdr:colOff>
      <xdr:row>22</xdr:row>
      <xdr:rowOff>140047</xdr:rowOff>
    </xdr:from>
    <xdr:to>
      <xdr:col>19</xdr:col>
      <xdr:colOff>381429</xdr:colOff>
      <xdr:row>24</xdr:row>
      <xdr:rowOff>76200</xdr:rowOff>
    </xdr:to>
    <xdr:pic>
      <xdr:nvPicPr>
        <xdr:cNvPr id="21" name="Picture 20">
          <a:extLst>
            <a:ext uri="{FF2B5EF4-FFF2-40B4-BE49-F238E27FC236}">
              <a16:creationId xmlns:a16="http://schemas.microsoft.com/office/drawing/2014/main" id="{3965342C-08C8-CB7D-0800-68D11F397D3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6676" y="4331047"/>
          <a:ext cx="317153" cy="317153"/>
        </a:xfrm>
        <a:prstGeom prst="rect">
          <a:avLst/>
        </a:prstGeom>
      </xdr:spPr>
    </xdr:pic>
    <xdr:clientData/>
  </xdr:twoCellAnchor>
  <xdr:twoCellAnchor editAs="oneCell">
    <xdr:from>
      <xdr:col>17</xdr:col>
      <xdr:colOff>352425</xdr:colOff>
      <xdr:row>0</xdr:row>
      <xdr:rowOff>0</xdr:rowOff>
    </xdr:from>
    <xdr:to>
      <xdr:col>18</xdr:col>
      <xdr:colOff>438150</xdr:colOff>
      <xdr:row>3</xdr:row>
      <xdr:rowOff>123825</xdr:rowOff>
    </xdr:to>
    <xdr:pic>
      <xdr:nvPicPr>
        <xdr:cNvPr id="23" name="Picture 22">
          <a:extLst>
            <a:ext uri="{FF2B5EF4-FFF2-40B4-BE49-F238E27FC236}">
              <a16:creationId xmlns:a16="http://schemas.microsoft.com/office/drawing/2014/main" id="{A8B0E715-EC11-5922-03CC-F81A3C14B03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15625" y="0"/>
          <a:ext cx="695325" cy="695325"/>
        </a:xfrm>
        <a:prstGeom prst="rect">
          <a:avLst/>
        </a:prstGeom>
      </xdr:spPr>
    </xdr:pic>
    <xdr:clientData/>
  </xdr:twoCellAnchor>
  <xdr:twoCellAnchor editAs="oneCell">
    <xdr:from>
      <xdr:col>12</xdr:col>
      <xdr:colOff>485701</xdr:colOff>
      <xdr:row>22</xdr:row>
      <xdr:rowOff>76126</xdr:rowOff>
    </xdr:from>
    <xdr:to>
      <xdr:col>13</xdr:col>
      <xdr:colOff>333375</xdr:colOff>
      <xdr:row>24</xdr:row>
      <xdr:rowOff>152400</xdr:rowOff>
    </xdr:to>
    <xdr:pic>
      <xdr:nvPicPr>
        <xdr:cNvPr id="27" name="Picture 26">
          <a:extLst>
            <a:ext uri="{FF2B5EF4-FFF2-40B4-BE49-F238E27FC236}">
              <a16:creationId xmlns:a16="http://schemas.microsoft.com/office/drawing/2014/main" id="{3B521A9F-F9DC-36FF-B59E-54A060A38F9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00901" y="4267126"/>
          <a:ext cx="457274" cy="457274"/>
        </a:xfrm>
        <a:prstGeom prst="rect">
          <a:avLst/>
        </a:prstGeom>
      </xdr:spPr>
    </xdr:pic>
    <xdr:clientData/>
  </xdr:twoCellAnchor>
  <xdr:twoCellAnchor editAs="oneCell">
    <xdr:from>
      <xdr:col>8</xdr:col>
      <xdr:colOff>458994</xdr:colOff>
      <xdr:row>4</xdr:row>
      <xdr:rowOff>47625</xdr:rowOff>
    </xdr:from>
    <xdr:to>
      <xdr:col>9</xdr:col>
      <xdr:colOff>276226</xdr:colOff>
      <xdr:row>6</xdr:row>
      <xdr:rowOff>93457</xdr:rowOff>
    </xdr:to>
    <xdr:pic>
      <xdr:nvPicPr>
        <xdr:cNvPr id="29" name="Picture 28">
          <a:extLst>
            <a:ext uri="{FF2B5EF4-FFF2-40B4-BE49-F238E27FC236}">
              <a16:creationId xmlns:a16="http://schemas.microsoft.com/office/drawing/2014/main" id="{DAE35CE6-8C8F-ADB0-6890-EC29C8E385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5794" y="809625"/>
          <a:ext cx="426832" cy="426832"/>
        </a:xfrm>
        <a:prstGeom prst="rect">
          <a:avLst/>
        </a:prstGeom>
      </xdr:spPr>
    </xdr:pic>
    <xdr:clientData/>
  </xdr:twoCellAnchor>
  <xdr:twoCellAnchor editAs="oneCell">
    <xdr:from>
      <xdr:col>17</xdr:col>
      <xdr:colOff>592801</xdr:colOff>
      <xdr:row>3</xdr:row>
      <xdr:rowOff>154651</xdr:rowOff>
    </xdr:from>
    <xdr:to>
      <xdr:col>18</xdr:col>
      <xdr:colOff>571501</xdr:colOff>
      <xdr:row>6</xdr:row>
      <xdr:rowOff>171451</xdr:rowOff>
    </xdr:to>
    <xdr:pic>
      <xdr:nvPicPr>
        <xdr:cNvPr id="33" name="Picture 32">
          <a:extLst>
            <a:ext uri="{FF2B5EF4-FFF2-40B4-BE49-F238E27FC236}">
              <a16:creationId xmlns:a16="http://schemas.microsoft.com/office/drawing/2014/main" id="{C0CB5B5B-6F18-4D29-E589-9B6DF18A612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956001" y="726151"/>
          <a:ext cx="588300" cy="588300"/>
        </a:xfrm>
        <a:prstGeom prst="rect">
          <a:avLst/>
        </a:prstGeom>
      </xdr:spPr>
    </xdr:pic>
    <xdr:clientData/>
  </xdr:twoCellAnchor>
  <xdr:twoCellAnchor editAs="oneCell">
    <xdr:from>
      <xdr:col>18</xdr:col>
      <xdr:colOff>304800</xdr:colOff>
      <xdr:row>0</xdr:row>
      <xdr:rowOff>0</xdr:rowOff>
    </xdr:from>
    <xdr:to>
      <xdr:col>19</xdr:col>
      <xdr:colOff>552450</xdr:colOff>
      <xdr:row>3</xdr:row>
      <xdr:rowOff>105273</xdr:rowOff>
    </xdr:to>
    <xdr:pic macro="[1]!Macro1">
      <xdr:nvPicPr>
        <xdr:cNvPr id="35" name="Picture 34">
          <a:extLst>
            <a:ext uri="{FF2B5EF4-FFF2-40B4-BE49-F238E27FC236}">
              <a16:creationId xmlns:a16="http://schemas.microsoft.com/office/drawing/2014/main" id="{748C9751-EDB2-4682-538B-4540FC56F5F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77600" y="0"/>
          <a:ext cx="857250" cy="676773"/>
        </a:xfrm>
        <a:prstGeom prst="rect">
          <a:avLst/>
        </a:prstGeom>
      </xdr:spPr>
    </xdr:pic>
    <xdr:clientData/>
  </xdr:twoCellAnchor>
  <xdr:twoCellAnchor editAs="oneCell">
    <xdr:from>
      <xdr:col>5</xdr:col>
      <xdr:colOff>438150</xdr:colOff>
      <xdr:row>4</xdr:row>
      <xdr:rowOff>38100</xdr:rowOff>
    </xdr:from>
    <xdr:to>
      <xdr:col>6</xdr:col>
      <xdr:colOff>295275</xdr:colOff>
      <xdr:row>6</xdr:row>
      <xdr:rowOff>123825</xdr:rowOff>
    </xdr:to>
    <xdr:pic>
      <xdr:nvPicPr>
        <xdr:cNvPr id="37" name="Picture 36">
          <a:extLst>
            <a:ext uri="{FF2B5EF4-FFF2-40B4-BE49-F238E27FC236}">
              <a16:creationId xmlns:a16="http://schemas.microsoft.com/office/drawing/2014/main" id="{F67ED108-EDF6-E900-AEEE-5A54ED9F28E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486150" y="800100"/>
          <a:ext cx="466725" cy="466725"/>
        </a:xfrm>
        <a:prstGeom prst="rect">
          <a:avLst/>
        </a:prstGeom>
      </xdr:spPr>
    </xdr:pic>
    <xdr:clientData/>
  </xdr:twoCellAnchor>
  <xdr:twoCellAnchor editAs="oneCell">
    <xdr:from>
      <xdr:col>15</xdr:col>
      <xdr:colOff>566550</xdr:colOff>
      <xdr:row>22</xdr:row>
      <xdr:rowOff>80775</xdr:rowOff>
    </xdr:from>
    <xdr:to>
      <xdr:col>16</xdr:col>
      <xdr:colOff>381000</xdr:colOff>
      <xdr:row>24</xdr:row>
      <xdr:rowOff>123825</xdr:rowOff>
    </xdr:to>
    <xdr:pic>
      <xdr:nvPicPr>
        <xdr:cNvPr id="39" name="Picture 38">
          <a:extLst>
            <a:ext uri="{FF2B5EF4-FFF2-40B4-BE49-F238E27FC236}">
              <a16:creationId xmlns:a16="http://schemas.microsoft.com/office/drawing/2014/main" id="{DBE11664-6946-CC51-36BD-ED6B5D27E21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710550" y="4271775"/>
          <a:ext cx="424050" cy="424050"/>
        </a:xfrm>
        <a:prstGeom prst="rect">
          <a:avLst/>
        </a:prstGeom>
      </xdr:spPr>
    </xdr:pic>
    <xdr:clientData/>
  </xdr:twoCellAnchor>
  <xdr:twoCellAnchor editAs="oneCell">
    <xdr:from>
      <xdr:col>11</xdr:col>
      <xdr:colOff>400051</xdr:colOff>
      <xdr:row>4</xdr:row>
      <xdr:rowOff>114301</xdr:rowOff>
    </xdr:from>
    <xdr:to>
      <xdr:col>12</xdr:col>
      <xdr:colOff>285750</xdr:colOff>
      <xdr:row>7</xdr:row>
      <xdr:rowOff>38100</xdr:rowOff>
    </xdr:to>
    <xdr:pic>
      <xdr:nvPicPr>
        <xdr:cNvPr id="41" name="Picture 40">
          <a:extLst>
            <a:ext uri="{FF2B5EF4-FFF2-40B4-BE49-F238E27FC236}">
              <a16:creationId xmlns:a16="http://schemas.microsoft.com/office/drawing/2014/main" id="{9F49C70D-978E-CB27-9E33-F62A0B94920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05651" y="876301"/>
          <a:ext cx="495299" cy="495299"/>
        </a:xfrm>
        <a:prstGeom prst="rect">
          <a:avLst/>
        </a:prstGeom>
      </xdr:spPr>
    </xdr:pic>
    <xdr:clientData/>
  </xdr:twoCellAnchor>
  <xdr:twoCellAnchor editAs="oneCell">
    <xdr:from>
      <xdr:col>2</xdr:col>
      <xdr:colOff>390526</xdr:colOff>
      <xdr:row>4</xdr:row>
      <xdr:rowOff>18826</xdr:rowOff>
    </xdr:from>
    <xdr:to>
      <xdr:col>3</xdr:col>
      <xdr:colOff>314325</xdr:colOff>
      <xdr:row>6</xdr:row>
      <xdr:rowOff>171225</xdr:rowOff>
    </xdr:to>
    <xdr:pic>
      <xdr:nvPicPr>
        <xdr:cNvPr id="43" name="Picture 42">
          <a:extLst>
            <a:ext uri="{FF2B5EF4-FFF2-40B4-BE49-F238E27FC236}">
              <a16:creationId xmlns:a16="http://schemas.microsoft.com/office/drawing/2014/main" id="{5E0C62FE-F5DA-8B52-6C99-2FBD00F9A6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609726" y="780826"/>
          <a:ext cx="533399" cy="533399"/>
        </a:xfrm>
        <a:prstGeom prst="rect">
          <a:avLst/>
        </a:prstGeom>
      </xdr:spPr>
    </xdr:pic>
    <xdr:clientData/>
  </xdr:twoCellAnchor>
  <xdr:twoCellAnchor editAs="oneCell">
    <xdr:from>
      <xdr:col>10</xdr:col>
      <xdr:colOff>490799</xdr:colOff>
      <xdr:row>12</xdr:row>
      <xdr:rowOff>123824</xdr:rowOff>
    </xdr:from>
    <xdr:to>
      <xdr:col>11</xdr:col>
      <xdr:colOff>376500</xdr:colOff>
      <xdr:row>15</xdr:row>
      <xdr:rowOff>47625</xdr:rowOff>
    </xdr:to>
    <xdr:pic>
      <xdr:nvPicPr>
        <xdr:cNvPr id="47" name="Picture 46">
          <a:extLst>
            <a:ext uri="{FF2B5EF4-FFF2-40B4-BE49-F238E27FC236}">
              <a16:creationId xmlns:a16="http://schemas.microsoft.com/office/drawing/2014/main" id="{98804E3E-C726-1E49-D6C1-8588D6A2462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586799" y="2409824"/>
          <a:ext cx="495301" cy="495301"/>
        </a:xfrm>
        <a:prstGeom prst="rect">
          <a:avLst/>
        </a:prstGeom>
      </xdr:spPr>
    </xdr:pic>
    <xdr:clientData/>
  </xdr:twoCellAnchor>
  <xdr:twoCellAnchor editAs="oneCell">
    <xdr:from>
      <xdr:col>3</xdr:col>
      <xdr:colOff>38100</xdr:colOff>
      <xdr:row>0</xdr:row>
      <xdr:rowOff>85725</xdr:rowOff>
    </xdr:from>
    <xdr:to>
      <xdr:col>3</xdr:col>
      <xdr:colOff>590550</xdr:colOff>
      <xdr:row>3</xdr:row>
      <xdr:rowOff>66675</xdr:rowOff>
    </xdr:to>
    <xdr:pic>
      <xdr:nvPicPr>
        <xdr:cNvPr id="51" name="Picture 50">
          <a:extLst>
            <a:ext uri="{FF2B5EF4-FFF2-40B4-BE49-F238E27FC236}">
              <a16:creationId xmlns:a16="http://schemas.microsoft.com/office/drawing/2014/main" id="{27D2FC48-381C-8638-C6BF-A4EC3E8D987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866900" y="85725"/>
          <a:ext cx="552450" cy="552450"/>
        </a:xfrm>
        <a:prstGeom prst="rect">
          <a:avLst/>
        </a:prstGeom>
      </xdr:spPr>
    </xdr:pic>
    <xdr:clientData/>
  </xdr:twoCellAnchor>
  <xdr:twoCellAnchor>
    <xdr:from>
      <xdr:col>4</xdr:col>
      <xdr:colOff>76200</xdr:colOff>
      <xdr:row>0</xdr:row>
      <xdr:rowOff>57150</xdr:rowOff>
    </xdr:from>
    <xdr:to>
      <xdr:col>17</xdr:col>
      <xdr:colOff>304799</xdr:colOff>
      <xdr:row>3</xdr:row>
      <xdr:rowOff>19050</xdr:rowOff>
    </xdr:to>
    <xdr:sp macro="" textlink="">
      <xdr:nvSpPr>
        <xdr:cNvPr id="52" name="TextBox 51">
          <a:extLst>
            <a:ext uri="{FF2B5EF4-FFF2-40B4-BE49-F238E27FC236}">
              <a16:creationId xmlns:a16="http://schemas.microsoft.com/office/drawing/2014/main" id="{EF543BB8-F539-4369-27E3-B28F52E76136}"/>
            </a:ext>
          </a:extLst>
        </xdr:cNvPr>
        <xdr:cNvSpPr txBox="1"/>
      </xdr:nvSpPr>
      <xdr:spPr>
        <a:xfrm>
          <a:off x="2514600" y="57150"/>
          <a:ext cx="8153399" cy="53340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solidFill>
                <a:srgbClr val="39471D"/>
              </a:solidFill>
              <a:latin typeface="Algerian" panose="04020705040A02060702" pitchFamily="82" charset="0"/>
            </a:rPr>
            <a:t>E</a:t>
          </a:r>
          <a:r>
            <a:rPr lang="en-US" sz="3600" b="1" baseline="0">
              <a:solidFill>
                <a:srgbClr val="39471D"/>
              </a:solidFill>
              <a:latin typeface="Algerian" panose="04020705040A02060702" pitchFamily="82" charset="0"/>
            </a:rPr>
            <a:t> - COMMERCE SALES DASHBOARD</a:t>
          </a:r>
          <a:endParaRPr lang="en-US" sz="3600" b="1">
            <a:solidFill>
              <a:srgbClr val="39471D"/>
            </a:solidFill>
            <a:latin typeface="Algerian" panose="04020705040A02060702" pitchFamily="82" charset="0"/>
          </a:endParaRPr>
        </a:p>
      </xdr:txBody>
    </xdr:sp>
    <xdr:clientData/>
  </xdr:twoCellAnchor>
  <xdr:twoCellAnchor>
    <xdr:from>
      <xdr:col>3</xdr:col>
      <xdr:colOff>266700</xdr:colOff>
      <xdr:row>3</xdr:row>
      <xdr:rowOff>161924</xdr:rowOff>
    </xdr:from>
    <xdr:to>
      <xdr:col>5</xdr:col>
      <xdr:colOff>228600</xdr:colOff>
      <xdr:row>4</xdr:row>
      <xdr:rowOff>142875</xdr:rowOff>
    </xdr:to>
    <xdr:sp macro="" textlink="">
      <xdr:nvSpPr>
        <xdr:cNvPr id="53" name="TextBox 52">
          <a:extLst>
            <a:ext uri="{FF2B5EF4-FFF2-40B4-BE49-F238E27FC236}">
              <a16:creationId xmlns:a16="http://schemas.microsoft.com/office/drawing/2014/main" id="{7317D2DB-9F09-0851-8456-2FFA940AE927}"/>
            </a:ext>
          </a:extLst>
        </xdr:cNvPr>
        <xdr:cNvSpPr txBox="1"/>
      </xdr:nvSpPr>
      <xdr:spPr>
        <a:xfrm>
          <a:off x="2095500" y="733424"/>
          <a:ext cx="1181100" cy="17145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Segoe UI Semibold" panose="020B0702040204020203" pitchFamily="34" charset="0"/>
              <a:cs typeface="Segoe UI Semibold" panose="020B0702040204020203" pitchFamily="34" charset="0"/>
            </a:rPr>
            <a:t>Total Order</a:t>
          </a:r>
        </a:p>
      </xdr:txBody>
    </xdr:sp>
    <xdr:clientData/>
  </xdr:twoCellAnchor>
  <xdr:twoCellAnchor>
    <xdr:from>
      <xdr:col>6</xdr:col>
      <xdr:colOff>350520</xdr:colOff>
      <xdr:row>3</xdr:row>
      <xdr:rowOff>161924</xdr:rowOff>
    </xdr:from>
    <xdr:to>
      <xdr:col>8</xdr:col>
      <xdr:colOff>312420</xdr:colOff>
      <xdr:row>4</xdr:row>
      <xdr:rowOff>142875</xdr:rowOff>
    </xdr:to>
    <xdr:sp macro="" textlink="">
      <xdr:nvSpPr>
        <xdr:cNvPr id="54" name="TextBox 53">
          <a:extLst>
            <a:ext uri="{FF2B5EF4-FFF2-40B4-BE49-F238E27FC236}">
              <a16:creationId xmlns:a16="http://schemas.microsoft.com/office/drawing/2014/main" id="{4CA34602-A66B-49BD-A7F5-7EB9CB600A02}"/>
            </a:ext>
          </a:extLst>
        </xdr:cNvPr>
        <xdr:cNvSpPr txBox="1"/>
      </xdr:nvSpPr>
      <xdr:spPr>
        <a:xfrm>
          <a:off x="4008120" y="733424"/>
          <a:ext cx="1181100" cy="17145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Segoe UI Semibold" panose="020B0702040204020203" pitchFamily="34" charset="0"/>
              <a:cs typeface="Segoe UI Semibold" panose="020B0702040204020203" pitchFamily="34" charset="0"/>
            </a:rPr>
            <a:t>Total Sales</a:t>
          </a:r>
        </a:p>
      </xdr:txBody>
    </xdr:sp>
    <xdr:clientData/>
  </xdr:twoCellAnchor>
  <xdr:twoCellAnchor>
    <xdr:from>
      <xdr:col>9</xdr:col>
      <xdr:colOff>339090</xdr:colOff>
      <xdr:row>3</xdr:row>
      <xdr:rowOff>161924</xdr:rowOff>
    </xdr:from>
    <xdr:to>
      <xdr:col>11</xdr:col>
      <xdr:colOff>300990</xdr:colOff>
      <xdr:row>4</xdr:row>
      <xdr:rowOff>142875</xdr:rowOff>
    </xdr:to>
    <xdr:sp macro="" textlink="">
      <xdr:nvSpPr>
        <xdr:cNvPr id="55" name="TextBox 54">
          <a:extLst>
            <a:ext uri="{FF2B5EF4-FFF2-40B4-BE49-F238E27FC236}">
              <a16:creationId xmlns:a16="http://schemas.microsoft.com/office/drawing/2014/main" id="{4B1C8AB6-4F54-46D9-B90A-F16D16606BF1}"/>
            </a:ext>
          </a:extLst>
        </xdr:cNvPr>
        <xdr:cNvSpPr txBox="1"/>
      </xdr:nvSpPr>
      <xdr:spPr>
        <a:xfrm>
          <a:off x="5825490" y="733424"/>
          <a:ext cx="1181100" cy="17145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Segoe UI Semibold" panose="020B0702040204020203" pitchFamily="34" charset="0"/>
              <a:cs typeface="Segoe UI Semibold" panose="020B0702040204020203" pitchFamily="34" charset="0"/>
            </a:rPr>
            <a:t>Total Profit</a:t>
          </a:r>
        </a:p>
      </xdr:txBody>
    </xdr:sp>
    <xdr:clientData/>
  </xdr:twoCellAnchor>
  <xdr:twoCellAnchor>
    <xdr:from>
      <xdr:col>12</xdr:col>
      <xdr:colOff>85725</xdr:colOff>
      <xdr:row>3</xdr:row>
      <xdr:rowOff>114299</xdr:rowOff>
    </xdr:from>
    <xdr:to>
      <xdr:col>14</xdr:col>
      <xdr:colOff>361950</xdr:colOff>
      <xdr:row>4</xdr:row>
      <xdr:rowOff>171450</xdr:rowOff>
    </xdr:to>
    <xdr:sp macro="" textlink="">
      <xdr:nvSpPr>
        <xdr:cNvPr id="56" name="TextBox 55">
          <a:extLst>
            <a:ext uri="{FF2B5EF4-FFF2-40B4-BE49-F238E27FC236}">
              <a16:creationId xmlns:a16="http://schemas.microsoft.com/office/drawing/2014/main" id="{0635D31E-FFB6-4749-A73A-5668FEE7D11F}"/>
            </a:ext>
          </a:extLst>
        </xdr:cNvPr>
        <xdr:cNvSpPr txBox="1"/>
      </xdr:nvSpPr>
      <xdr:spPr>
        <a:xfrm>
          <a:off x="7400925" y="685799"/>
          <a:ext cx="1495425" cy="24765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Segoe UI Semibold" panose="020B0702040204020203" pitchFamily="34" charset="0"/>
              <a:cs typeface="Segoe UI Semibold" panose="020B0702040204020203" pitchFamily="34" charset="0"/>
            </a:rPr>
            <a:t>Total Customers</a:t>
          </a:r>
        </a:p>
      </xdr:txBody>
    </xdr:sp>
    <xdr:clientData/>
  </xdr:twoCellAnchor>
  <xdr:twoCellAnchor>
    <xdr:from>
      <xdr:col>16</xdr:col>
      <xdr:colOff>87630</xdr:colOff>
      <xdr:row>3</xdr:row>
      <xdr:rowOff>104774</xdr:rowOff>
    </xdr:from>
    <xdr:to>
      <xdr:col>17</xdr:col>
      <xdr:colOff>192405</xdr:colOff>
      <xdr:row>5</xdr:row>
      <xdr:rowOff>9525</xdr:rowOff>
    </xdr:to>
    <xdr:sp macro="" textlink="">
      <xdr:nvSpPr>
        <xdr:cNvPr id="57" name="TextBox 56">
          <a:extLst>
            <a:ext uri="{FF2B5EF4-FFF2-40B4-BE49-F238E27FC236}">
              <a16:creationId xmlns:a16="http://schemas.microsoft.com/office/drawing/2014/main" id="{45D1556E-916B-4031-B0EB-A23102D720BF}"/>
            </a:ext>
          </a:extLst>
        </xdr:cNvPr>
        <xdr:cNvSpPr txBox="1"/>
      </xdr:nvSpPr>
      <xdr:spPr>
        <a:xfrm>
          <a:off x="9841230" y="676274"/>
          <a:ext cx="714375" cy="28575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Segoe UI Semibold" panose="020B0702040204020203" pitchFamily="34" charset="0"/>
              <a:cs typeface="Segoe UI Semibold" panose="020B0702040204020203" pitchFamily="34" charset="0"/>
            </a:rPr>
            <a:t>AOV</a:t>
          </a:r>
        </a:p>
      </xdr:txBody>
    </xdr:sp>
    <xdr:clientData/>
  </xdr:twoCellAnchor>
  <xdr:twoCellAnchor>
    <xdr:from>
      <xdr:col>18</xdr:col>
      <xdr:colOff>533400</xdr:colOff>
      <xdr:row>3</xdr:row>
      <xdr:rowOff>142873</xdr:rowOff>
    </xdr:from>
    <xdr:to>
      <xdr:col>20</xdr:col>
      <xdr:colOff>495300</xdr:colOff>
      <xdr:row>5</xdr:row>
      <xdr:rowOff>9524</xdr:rowOff>
    </xdr:to>
    <xdr:sp macro="" textlink="">
      <xdr:nvSpPr>
        <xdr:cNvPr id="58" name="TextBox 57">
          <a:extLst>
            <a:ext uri="{FF2B5EF4-FFF2-40B4-BE49-F238E27FC236}">
              <a16:creationId xmlns:a16="http://schemas.microsoft.com/office/drawing/2014/main" id="{0027795F-96D4-4E6F-9F48-7D383B77E22A}"/>
            </a:ext>
          </a:extLst>
        </xdr:cNvPr>
        <xdr:cNvSpPr txBox="1"/>
      </xdr:nvSpPr>
      <xdr:spPr>
        <a:xfrm>
          <a:off x="11506200" y="714373"/>
          <a:ext cx="1181100" cy="24765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Segoe UI Semibold" panose="020B0702040204020203" pitchFamily="34" charset="0"/>
              <a:cs typeface="Segoe UI Semibold" panose="020B0702040204020203" pitchFamily="34" charset="0"/>
            </a:rPr>
            <a:t>Avg Rating</a:t>
          </a:r>
        </a:p>
      </xdr:txBody>
    </xdr:sp>
    <xdr:clientData/>
  </xdr:twoCellAnchor>
  <xdr:twoCellAnchor>
    <xdr:from>
      <xdr:col>3</xdr:col>
      <xdr:colOff>371475</xdr:colOff>
      <xdr:row>5</xdr:row>
      <xdr:rowOff>28575</xdr:rowOff>
    </xdr:from>
    <xdr:to>
      <xdr:col>5</xdr:col>
      <xdr:colOff>85725</xdr:colOff>
      <xdr:row>6</xdr:row>
      <xdr:rowOff>114300</xdr:rowOff>
    </xdr:to>
    <xdr:sp macro="" textlink="Analyze!B10">
      <xdr:nvSpPr>
        <xdr:cNvPr id="59" name="TextBox 58">
          <a:extLst>
            <a:ext uri="{FF2B5EF4-FFF2-40B4-BE49-F238E27FC236}">
              <a16:creationId xmlns:a16="http://schemas.microsoft.com/office/drawing/2014/main" id="{BA1B2BBE-A359-122E-07CF-B4759CC822DD}"/>
            </a:ext>
          </a:extLst>
        </xdr:cNvPr>
        <xdr:cNvSpPr txBox="1"/>
      </xdr:nvSpPr>
      <xdr:spPr>
        <a:xfrm>
          <a:off x="2200275" y="981075"/>
          <a:ext cx="933450" cy="27622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97C34C-17E7-4D92-9BC8-B154EAF0011C}" type="TxLink">
            <a:rPr lang="en-US" sz="1800" b="0" i="0" u="none" strike="noStrike">
              <a:solidFill>
                <a:srgbClr val="000000"/>
              </a:solidFill>
              <a:latin typeface="Segoe UI Semibold" panose="020B0702040204020203" pitchFamily="34" charset="0"/>
              <a:cs typeface="Segoe UI Semibold" panose="020B0702040204020203" pitchFamily="34" charset="0"/>
            </a:rPr>
            <a:pPr algn="ctr"/>
            <a:t>1018</a:t>
          </a:fld>
          <a:endParaRPr lang="en-US" sz="1800">
            <a:latin typeface="Segoe UI Semibold" panose="020B0702040204020203" pitchFamily="34" charset="0"/>
            <a:cs typeface="Segoe UI Semibold" panose="020B0702040204020203" pitchFamily="34" charset="0"/>
          </a:endParaRPr>
        </a:p>
      </xdr:txBody>
    </xdr:sp>
    <xdr:clientData/>
  </xdr:twoCellAnchor>
  <xdr:twoCellAnchor>
    <xdr:from>
      <xdr:col>6</xdr:col>
      <xdr:colOff>447675</xdr:colOff>
      <xdr:row>5</xdr:row>
      <xdr:rowOff>38100</xdr:rowOff>
    </xdr:from>
    <xdr:to>
      <xdr:col>8</xdr:col>
      <xdr:colOff>161925</xdr:colOff>
      <xdr:row>6</xdr:row>
      <xdr:rowOff>123825</xdr:rowOff>
    </xdr:to>
    <xdr:sp macro="" textlink="Analyze!B11">
      <xdr:nvSpPr>
        <xdr:cNvPr id="60" name="TextBox 59">
          <a:extLst>
            <a:ext uri="{FF2B5EF4-FFF2-40B4-BE49-F238E27FC236}">
              <a16:creationId xmlns:a16="http://schemas.microsoft.com/office/drawing/2014/main" id="{B3FDF960-96AF-418F-A40B-322A832E0982}"/>
            </a:ext>
          </a:extLst>
        </xdr:cNvPr>
        <xdr:cNvSpPr txBox="1"/>
      </xdr:nvSpPr>
      <xdr:spPr>
        <a:xfrm>
          <a:off x="4105275" y="990600"/>
          <a:ext cx="933450" cy="27622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E188C0-956F-4835-B7EF-F26882A41A20}" type="TxLink">
            <a:rPr lang="en-US" sz="1800" b="0" i="0" u="none" strike="noStrike">
              <a:solidFill>
                <a:srgbClr val="000000"/>
              </a:solidFill>
              <a:latin typeface="Segoe UI Semibold" panose="020B0702040204020203" pitchFamily="34" charset="0"/>
              <a:cs typeface="Segoe UI Semibold" panose="020B0702040204020203" pitchFamily="34" charset="0"/>
            </a:rPr>
            <a:pPr algn="ctr"/>
            <a:t>$1301K</a:t>
          </a:fld>
          <a:endParaRPr lang="en-US" sz="3600">
            <a:latin typeface="Segoe UI Semibold" panose="020B0702040204020203" pitchFamily="34" charset="0"/>
            <a:cs typeface="Segoe UI Semibold" panose="020B0702040204020203" pitchFamily="34" charset="0"/>
          </a:endParaRPr>
        </a:p>
      </xdr:txBody>
    </xdr:sp>
    <xdr:clientData/>
  </xdr:twoCellAnchor>
  <xdr:twoCellAnchor>
    <xdr:from>
      <xdr:col>9</xdr:col>
      <xdr:colOff>438150</xdr:colOff>
      <xdr:row>5</xdr:row>
      <xdr:rowOff>38100</xdr:rowOff>
    </xdr:from>
    <xdr:to>
      <xdr:col>11</xdr:col>
      <xdr:colOff>152400</xdr:colOff>
      <xdr:row>6</xdr:row>
      <xdr:rowOff>123825</xdr:rowOff>
    </xdr:to>
    <xdr:sp macro="" textlink="Analyze!B12">
      <xdr:nvSpPr>
        <xdr:cNvPr id="61" name="TextBox 60">
          <a:extLst>
            <a:ext uri="{FF2B5EF4-FFF2-40B4-BE49-F238E27FC236}">
              <a16:creationId xmlns:a16="http://schemas.microsoft.com/office/drawing/2014/main" id="{DAAE3C38-B4F1-4782-8FA2-908ABDEE6347}"/>
            </a:ext>
          </a:extLst>
        </xdr:cNvPr>
        <xdr:cNvSpPr txBox="1"/>
      </xdr:nvSpPr>
      <xdr:spPr>
        <a:xfrm>
          <a:off x="5924550" y="990600"/>
          <a:ext cx="933450" cy="27622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E972F0-FB8A-49C2-92A4-66578445790E}" type="TxLink">
            <a:rPr lang="en-US" sz="1800" b="0" i="0" u="none" strike="noStrike">
              <a:solidFill>
                <a:srgbClr val="000000"/>
              </a:solidFill>
              <a:latin typeface="Segoe UI Semibold" panose="020B0702040204020203" pitchFamily="34" charset="0"/>
              <a:cs typeface="Segoe UI Semibold" panose="020B0702040204020203" pitchFamily="34" charset="0"/>
            </a:rPr>
            <a:pPr algn="ctr"/>
            <a:t>$419K</a:t>
          </a:fld>
          <a:endParaRPr lang="en-US" sz="5400">
            <a:latin typeface="Segoe UI Semibold" panose="020B0702040204020203" pitchFamily="34" charset="0"/>
            <a:cs typeface="Segoe UI Semibold" panose="020B0702040204020203" pitchFamily="34" charset="0"/>
          </a:endParaRPr>
        </a:p>
      </xdr:txBody>
    </xdr:sp>
    <xdr:clientData/>
  </xdr:twoCellAnchor>
  <xdr:twoCellAnchor>
    <xdr:from>
      <xdr:col>12</xdr:col>
      <xdr:colOff>485775</xdr:colOff>
      <xdr:row>5</xdr:row>
      <xdr:rowOff>47625</xdr:rowOff>
    </xdr:from>
    <xdr:to>
      <xdr:col>14</xdr:col>
      <xdr:colOff>200025</xdr:colOff>
      <xdr:row>6</xdr:row>
      <xdr:rowOff>133350</xdr:rowOff>
    </xdr:to>
    <xdr:sp macro="" textlink="Analyze!B13">
      <xdr:nvSpPr>
        <xdr:cNvPr id="62" name="TextBox 61">
          <a:extLst>
            <a:ext uri="{FF2B5EF4-FFF2-40B4-BE49-F238E27FC236}">
              <a16:creationId xmlns:a16="http://schemas.microsoft.com/office/drawing/2014/main" id="{45175A29-5F24-4F61-90CA-278AA26C327F}"/>
            </a:ext>
          </a:extLst>
        </xdr:cNvPr>
        <xdr:cNvSpPr txBox="1"/>
      </xdr:nvSpPr>
      <xdr:spPr>
        <a:xfrm>
          <a:off x="7800975" y="1000125"/>
          <a:ext cx="933450" cy="27622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34C373-F1CF-4AFA-B191-50E0D2099780}" type="TxLink">
            <a:rPr lang="en-US" sz="1800" b="0" i="0" u="none" strike="noStrike">
              <a:solidFill>
                <a:srgbClr val="000000"/>
              </a:solidFill>
              <a:latin typeface="Segoe UI Semibold" panose="020B0702040204020203" pitchFamily="34" charset="0"/>
              <a:cs typeface="Segoe UI Semibold" panose="020B0702040204020203" pitchFamily="34" charset="0"/>
            </a:rPr>
            <a:pPr algn="ctr"/>
            <a:t>1018</a:t>
          </a:fld>
          <a:endParaRPr lang="en-US" sz="8000">
            <a:latin typeface="Segoe UI Semibold" panose="020B0702040204020203" pitchFamily="34" charset="0"/>
            <a:cs typeface="Segoe UI Semibold" panose="020B0702040204020203" pitchFamily="34" charset="0"/>
          </a:endParaRPr>
        </a:p>
      </xdr:txBody>
    </xdr:sp>
    <xdr:clientData/>
  </xdr:twoCellAnchor>
  <xdr:twoCellAnchor>
    <xdr:from>
      <xdr:col>16</xdr:col>
      <xdr:colOff>0</xdr:colOff>
      <xdr:row>5</xdr:row>
      <xdr:rowOff>28575</xdr:rowOff>
    </xdr:from>
    <xdr:to>
      <xdr:col>17</xdr:col>
      <xdr:colOff>323850</xdr:colOff>
      <xdr:row>6</xdr:row>
      <xdr:rowOff>114300</xdr:rowOff>
    </xdr:to>
    <xdr:sp macro="" textlink="Analyze!B14">
      <xdr:nvSpPr>
        <xdr:cNvPr id="63" name="TextBox 62">
          <a:extLst>
            <a:ext uri="{FF2B5EF4-FFF2-40B4-BE49-F238E27FC236}">
              <a16:creationId xmlns:a16="http://schemas.microsoft.com/office/drawing/2014/main" id="{2FA1906C-2A33-479C-A0FF-16724A644937}"/>
            </a:ext>
          </a:extLst>
        </xdr:cNvPr>
        <xdr:cNvSpPr txBox="1"/>
      </xdr:nvSpPr>
      <xdr:spPr>
        <a:xfrm>
          <a:off x="9753600" y="981075"/>
          <a:ext cx="933450" cy="27622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19F6D-6861-437B-942E-4F90D1FB0129}" type="TxLink">
            <a:rPr lang="en-US" sz="1800" b="0" i="0" u="none" strike="noStrike">
              <a:solidFill>
                <a:srgbClr val="000000"/>
              </a:solidFill>
              <a:latin typeface="Segoe UI Semibold" panose="020B0702040204020203" pitchFamily="34" charset="0"/>
              <a:cs typeface="Segoe UI Semibold" panose="020B0702040204020203" pitchFamily="34" charset="0"/>
            </a:rPr>
            <a:pPr algn="ctr"/>
            <a:t>$1.28K</a:t>
          </a:fld>
          <a:endParaRPr lang="en-US" sz="13800">
            <a:latin typeface="Segoe UI Semibold" panose="020B0702040204020203" pitchFamily="34" charset="0"/>
            <a:cs typeface="Segoe UI Semibold" panose="020B0702040204020203" pitchFamily="34" charset="0"/>
          </a:endParaRPr>
        </a:p>
      </xdr:txBody>
    </xdr:sp>
    <xdr:clientData/>
  </xdr:twoCellAnchor>
  <xdr:twoCellAnchor>
    <xdr:from>
      <xdr:col>19</xdr:col>
      <xdr:colOff>66675</xdr:colOff>
      <xdr:row>5</xdr:row>
      <xdr:rowOff>47625</xdr:rowOff>
    </xdr:from>
    <xdr:to>
      <xdr:col>20</xdr:col>
      <xdr:colOff>390525</xdr:colOff>
      <xdr:row>6</xdr:row>
      <xdr:rowOff>133350</xdr:rowOff>
    </xdr:to>
    <xdr:sp macro="" textlink="Analyze!B15">
      <xdr:nvSpPr>
        <xdr:cNvPr id="64" name="TextBox 63">
          <a:extLst>
            <a:ext uri="{FF2B5EF4-FFF2-40B4-BE49-F238E27FC236}">
              <a16:creationId xmlns:a16="http://schemas.microsoft.com/office/drawing/2014/main" id="{3D6D7DA8-6A45-4B17-9A66-D085DDD64580}"/>
            </a:ext>
          </a:extLst>
        </xdr:cNvPr>
        <xdr:cNvSpPr txBox="1"/>
      </xdr:nvSpPr>
      <xdr:spPr>
        <a:xfrm>
          <a:off x="11649075" y="1000125"/>
          <a:ext cx="933450" cy="27622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5AD8FA-0C68-4BD8-A784-3F906BD71EC8}" type="TxLink">
            <a:rPr lang="en-US" sz="1800" b="0" i="0" u="none" strike="noStrike">
              <a:solidFill>
                <a:srgbClr val="000000"/>
              </a:solidFill>
              <a:latin typeface="Segoe UI Semibold" panose="020B0702040204020203" pitchFamily="34" charset="0"/>
              <a:cs typeface="Segoe UI Semibold" panose="020B0702040204020203" pitchFamily="34" charset="0"/>
            </a:rPr>
            <a:pPr algn="ctr"/>
            <a:t>3.1</a:t>
          </a:fld>
          <a:endParaRPr lang="en-US" sz="28700">
            <a:latin typeface="Segoe UI Semibold" panose="020B0702040204020203" pitchFamily="34" charset="0"/>
            <a:cs typeface="Segoe UI Semibold" panose="020B0702040204020203" pitchFamily="34" charset="0"/>
          </a:endParaRPr>
        </a:p>
      </xdr:txBody>
    </xdr:sp>
    <xdr:clientData/>
  </xdr:twoCellAnchor>
  <xdr:twoCellAnchor>
    <xdr:from>
      <xdr:col>2</xdr:col>
      <xdr:colOff>400050</xdr:colOff>
      <xdr:row>7</xdr:row>
      <xdr:rowOff>114300</xdr:rowOff>
    </xdr:from>
    <xdr:to>
      <xdr:col>9</xdr:col>
      <xdr:colOff>323849</xdr:colOff>
      <xdr:row>18</xdr:row>
      <xdr:rowOff>133350</xdr:rowOff>
    </xdr:to>
    <xdr:graphicFrame macro="">
      <xdr:nvGraphicFramePr>
        <xdr:cNvPr id="65" name="Chart 64">
          <a:extLst>
            <a:ext uri="{FF2B5EF4-FFF2-40B4-BE49-F238E27FC236}">
              <a16:creationId xmlns:a16="http://schemas.microsoft.com/office/drawing/2014/main" id="{40C88136-62B9-4957-B5C6-8CB3F1FE2A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419100</xdr:colOff>
      <xdr:row>7</xdr:row>
      <xdr:rowOff>114300</xdr:rowOff>
    </xdr:from>
    <xdr:to>
      <xdr:col>15</xdr:col>
      <xdr:colOff>133349</xdr:colOff>
      <xdr:row>18</xdr:row>
      <xdr:rowOff>114300</xdr:rowOff>
    </xdr:to>
    <xdr:graphicFrame macro="">
      <xdr:nvGraphicFramePr>
        <xdr:cNvPr id="66" name="Chart 65">
          <a:extLst>
            <a:ext uri="{FF2B5EF4-FFF2-40B4-BE49-F238E27FC236}">
              <a16:creationId xmlns:a16="http://schemas.microsoft.com/office/drawing/2014/main" id="{F3F30944-46EA-4184-A25A-A7C1F8C949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19050</xdr:colOff>
          <xdr:row>10</xdr:row>
          <xdr:rowOff>47625</xdr:rowOff>
        </xdr:from>
        <xdr:to>
          <xdr:col>15</xdr:col>
          <xdr:colOff>123825</xdr:colOff>
          <xdr:row>18</xdr:row>
          <xdr:rowOff>9525</xdr:rowOff>
        </xdr:to>
        <xdr:pic>
          <xdr:nvPicPr>
            <xdr:cNvPr id="74" name="Picture 73">
              <a:extLst>
                <a:ext uri="{FF2B5EF4-FFF2-40B4-BE49-F238E27FC236}">
                  <a16:creationId xmlns:a16="http://schemas.microsoft.com/office/drawing/2014/main" id="{DE190CDD-3B7A-B7C9-243B-B56FDB85FC2F}"/>
                </a:ext>
              </a:extLst>
            </xdr:cNvPr>
            <xdr:cNvPicPr>
              <a:picLocks noChangeAspect="1" noChangeArrowheads="1"/>
              <a:extLst>
                <a:ext uri="{84589F7E-364E-4C9E-8A38-B11213B215E9}">
                  <a14:cameraTool cellRange="Analyze!$G$20:$G$25" spid="_x0000_s2071"/>
                </a:ext>
              </a:extLst>
            </xdr:cNvPicPr>
          </xdr:nvPicPr>
          <xdr:blipFill>
            <a:blip xmlns:r="http://schemas.openxmlformats.org/officeDocument/2006/relationships" r:embed="rId16"/>
            <a:srcRect/>
            <a:stretch>
              <a:fillRect/>
            </a:stretch>
          </xdr:blipFill>
          <xdr:spPr bwMode="auto">
            <a:xfrm>
              <a:off x="8553450" y="1952625"/>
              <a:ext cx="714375" cy="14859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15</xdr:col>
      <xdr:colOff>304800</xdr:colOff>
      <xdr:row>7</xdr:row>
      <xdr:rowOff>95251</xdr:rowOff>
    </xdr:from>
    <xdr:to>
      <xdr:col>20</xdr:col>
      <xdr:colOff>523875</xdr:colOff>
      <xdr:row>18</xdr:row>
      <xdr:rowOff>114301</xdr:rowOff>
    </xdr:to>
    <mc:AlternateContent xmlns:mc="http://schemas.openxmlformats.org/markup-compatibility/2006">
      <mc:Choice xmlns:cx4="http://schemas.microsoft.com/office/drawing/2016/5/10/chartex" Requires="cx4">
        <xdr:graphicFrame macro="">
          <xdr:nvGraphicFramePr>
            <xdr:cNvPr id="76" name="Chart 75">
              <a:extLst>
                <a:ext uri="{FF2B5EF4-FFF2-40B4-BE49-F238E27FC236}">
                  <a16:creationId xmlns:a16="http://schemas.microsoft.com/office/drawing/2014/main" id="{477BE1E2-1E15-418B-8874-6BFD7970483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9448800" y="1428751"/>
              <a:ext cx="3267075" cy="2114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385762</xdr:colOff>
      <xdr:row>19</xdr:row>
      <xdr:rowOff>157162</xdr:rowOff>
    </xdr:from>
    <xdr:to>
      <xdr:col>2</xdr:col>
      <xdr:colOff>576262</xdr:colOff>
      <xdr:row>29</xdr:row>
      <xdr:rowOff>109537</xdr:rowOff>
    </xdr:to>
    <xdr:sp macro="" textlink="">
      <xdr:nvSpPr>
        <xdr:cNvPr id="77" name="TextBox 76">
          <a:extLst>
            <a:ext uri="{FF2B5EF4-FFF2-40B4-BE49-F238E27FC236}">
              <a16:creationId xmlns:a16="http://schemas.microsoft.com/office/drawing/2014/main" id="{51DBA983-C00A-538C-4FCA-4F56EBFCCA38}"/>
            </a:ext>
          </a:extLst>
        </xdr:cNvPr>
        <xdr:cNvSpPr txBox="1"/>
      </xdr:nvSpPr>
      <xdr:spPr>
        <a:xfrm rot="16200000">
          <a:off x="771524" y="4610100"/>
          <a:ext cx="185737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latin typeface="Segoe UI Semibold" panose="020B0702040204020203" pitchFamily="34" charset="0"/>
              <a:cs typeface="Segoe UI Semibold" panose="020B0702040204020203" pitchFamily="34" charset="0"/>
            </a:rPr>
            <a:t>Top 10 Product By Sales</a:t>
          </a:r>
        </a:p>
      </xdr:txBody>
    </xdr:sp>
    <xdr:clientData/>
  </xdr:twoCellAnchor>
  <xdr:twoCellAnchor>
    <xdr:from>
      <xdr:col>11</xdr:col>
      <xdr:colOff>457200</xdr:colOff>
      <xdr:row>19</xdr:row>
      <xdr:rowOff>9525</xdr:rowOff>
    </xdr:from>
    <xdr:to>
      <xdr:col>14</xdr:col>
      <xdr:colOff>409575</xdr:colOff>
      <xdr:row>30</xdr:row>
      <xdr:rowOff>9525</xdr:rowOff>
    </xdr:to>
    <xdr:graphicFrame macro="">
      <xdr:nvGraphicFramePr>
        <xdr:cNvPr id="78" name="Chart 77">
          <a:extLst>
            <a:ext uri="{FF2B5EF4-FFF2-40B4-BE49-F238E27FC236}">
              <a16:creationId xmlns:a16="http://schemas.microsoft.com/office/drawing/2014/main" id="{FF86EF2C-880C-48A0-96DA-0062BA8DAF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400051</xdr:colOff>
      <xdr:row>19</xdr:row>
      <xdr:rowOff>9524</xdr:rowOff>
    </xdr:from>
    <xdr:to>
      <xdr:col>14</xdr:col>
      <xdr:colOff>495300</xdr:colOff>
      <xdr:row>20</xdr:row>
      <xdr:rowOff>47625</xdr:rowOff>
    </xdr:to>
    <xdr:sp macro="" textlink="">
      <xdr:nvSpPr>
        <xdr:cNvPr id="79" name="TextBox 78">
          <a:extLst>
            <a:ext uri="{FF2B5EF4-FFF2-40B4-BE49-F238E27FC236}">
              <a16:creationId xmlns:a16="http://schemas.microsoft.com/office/drawing/2014/main" id="{012AE338-A727-491C-B765-FA818D34918E}"/>
            </a:ext>
          </a:extLst>
        </xdr:cNvPr>
        <xdr:cNvSpPr txBox="1"/>
      </xdr:nvSpPr>
      <xdr:spPr>
        <a:xfrm>
          <a:off x="7105651" y="3629024"/>
          <a:ext cx="192404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latin typeface="Segoe UI Semibold" panose="020B0702040204020203" pitchFamily="34" charset="0"/>
              <a:cs typeface="Segoe UI Semibold" panose="020B0702040204020203" pitchFamily="34" charset="0"/>
            </a:rPr>
            <a:t>Payment Mode By Customers</a:t>
          </a:r>
        </a:p>
      </xdr:txBody>
    </xdr:sp>
    <xdr:clientData/>
  </xdr:twoCellAnchor>
  <xdr:twoCellAnchor>
    <xdr:from>
      <xdr:col>14</xdr:col>
      <xdr:colOff>533400</xdr:colOff>
      <xdr:row>19</xdr:row>
      <xdr:rowOff>28575</xdr:rowOff>
    </xdr:from>
    <xdr:to>
      <xdr:col>17</xdr:col>
      <xdr:colOff>504825</xdr:colOff>
      <xdr:row>30</xdr:row>
      <xdr:rowOff>66675</xdr:rowOff>
    </xdr:to>
    <xdr:graphicFrame macro="">
      <xdr:nvGraphicFramePr>
        <xdr:cNvPr id="80" name="Chart 79">
          <a:extLst>
            <a:ext uri="{FF2B5EF4-FFF2-40B4-BE49-F238E27FC236}">
              <a16:creationId xmlns:a16="http://schemas.microsoft.com/office/drawing/2014/main" id="{2F639927-A559-4DA7-8609-198C82DBB2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542925</xdr:colOff>
      <xdr:row>19</xdr:row>
      <xdr:rowOff>9525</xdr:rowOff>
    </xdr:from>
    <xdr:to>
      <xdr:col>20</xdr:col>
      <xdr:colOff>533400</xdr:colOff>
      <xdr:row>30</xdr:row>
      <xdr:rowOff>14288</xdr:rowOff>
    </xdr:to>
    <xdr:graphicFrame macro="">
      <xdr:nvGraphicFramePr>
        <xdr:cNvPr id="81" name="Chart 80">
          <a:extLst>
            <a:ext uri="{FF2B5EF4-FFF2-40B4-BE49-F238E27FC236}">
              <a16:creationId xmlns:a16="http://schemas.microsoft.com/office/drawing/2014/main" id="{D559F03F-7873-4738-B56B-BD7D1B8BF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209550</xdr:colOff>
      <xdr:row>19</xdr:row>
      <xdr:rowOff>104775</xdr:rowOff>
    </xdr:from>
    <xdr:to>
      <xdr:col>11</xdr:col>
      <xdr:colOff>295275</xdr:colOff>
      <xdr:row>30</xdr:row>
      <xdr:rowOff>57150</xdr:rowOff>
    </xdr:to>
    <xdr:graphicFrame macro="">
      <xdr:nvGraphicFramePr>
        <xdr:cNvPr id="18" name="Chart 17">
          <a:extLst>
            <a:ext uri="{FF2B5EF4-FFF2-40B4-BE49-F238E27FC236}">
              <a16:creationId xmlns:a16="http://schemas.microsoft.com/office/drawing/2014/main" id="{2E526AC0-13C6-40F9-A14E-255D4FA85D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504825</xdr:colOff>
      <xdr:row>19</xdr:row>
      <xdr:rowOff>9526</xdr:rowOff>
    </xdr:from>
    <xdr:to>
      <xdr:col>10</xdr:col>
      <xdr:colOff>533400</xdr:colOff>
      <xdr:row>20</xdr:row>
      <xdr:rowOff>9526</xdr:rowOff>
    </xdr:to>
    <xdr:sp macro="" textlink="">
      <xdr:nvSpPr>
        <xdr:cNvPr id="20" name="TextBox 19">
          <a:extLst>
            <a:ext uri="{FF2B5EF4-FFF2-40B4-BE49-F238E27FC236}">
              <a16:creationId xmlns:a16="http://schemas.microsoft.com/office/drawing/2014/main" id="{360F63ED-EEFE-4196-BA48-1ABE05A25977}"/>
            </a:ext>
          </a:extLst>
        </xdr:cNvPr>
        <xdr:cNvSpPr txBox="1"/>
      </xdr:nvSpPr>
      <xdr:spPr>
        <a:xfrm>
          <a:off x="4772025" y="3629026"/>
          <a:ext cx="185737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latin typeface="Segoe UI Semibold" panose="020B0702040204020203" pitchFamily="34" charset="0"/>
              <a:cs typeface="Segoe UI Semibold" panose="020B0702040204020203" pitchFamily="34" charset="0"/>
            </a:rPr>
            <a:t>Top 10 Customer By Sales</a:t>
          </a:r>
        </a:p>
      </xdr:txBody>
    </xdr:sp>
    <xdr:clientData/>
  </xdr:twoCellAnchor>
  <xdr:twoCellAnchor editAs="oneCell">
    <xdr:from>
      <xdr:col>0</xdr:col>
      <xdr:colOff>76199</xdr:colOff>
      <xdr:row>2</xdr:row>
      <xdr:rowOff>95250</xdr:rowOff>
    </xdr:from>
    <xdr:to>
      <xdr:col>2</xdr:col>
      <xdr:colOff>228600</xdr:colOff>
      <xdr:row>21</xdr:row>
      <xdr:rowOff>114300</xdr:rowOff>
    </xdr:to>
    <mc:AlternateContent xmlns:mc="http://schemas.openxmlformats.org/markup-compatibility/2006">
      <mc:Choice xmlns:a14="http://schemas.microsoft.com/office/drawing/2010/main" Requires="a14">
        <xdr:graphicFrame macro="">
          <xdr:nvGraphicFramePr>
            <xdr:cNvPr id="22" name="Month 1">
              <a:extLst>
                <a:ext uri="{FF2B5EF4-FFF2-40B4-BE49-F238E27FC236}">
                  <a16:creationId xmlns:a16="http://schemas.microsoft.com/office/drawing/2014/main" id="{80D3CC81-062C-4812-95AA-C9A6763F8BAC}"/>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76199" y="476250"/>
              <a:ext cx="1371601" cy="3638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142875</xdr:colOff>
      <xdr:row>0</xdr:row>
      <xdr:rowOff>114300</xdr:rowOff>
    </xdr:from>
    <xdr:to>
      <xdr:col>2</xdr:col>
      <xdr:colOff>104775</xdr:colOff>
      <xdr:row>2</xdr:row>
      <xdr:rowOff>47625</xdr:rowOff>
    </xdr:to>
    <xdr:sp macro="" textlink="">
      <xdr:nvSpPr>
        <xdr:cNvPr id="24" name="TextBox 23">
          <a:extLst>
            <a:ext uri="{FF2B5EF4-FFF2-40B4-BE49-F238E27FC236}">
              <a16:creationId xmlns:a16="http://schemas.microsoft.com/office/drawing/2014/main" id="{08CAA4AE-58CD-4D4E-BFCE-2BE32C6ACE96}"/>
            </a:ext>
          </a:extLst>
        </xdr:cNvPr>
        <xdr:cNvSpPr txBox="1"/>
      </xdr:nvSpPr>
      <xdr:spPr>
        <a:xfrm>
          <a:off x="142875" y="114300"/>
          <a:ext cx="1181100" cy="31432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latin typeface="Algerian" panose="04020705040A02060702" pitchFamily="82" charset="0"/>
              <a:cs typeface="Segoe UI Semibold" panose="020B0702040204020203" pitchFamily="34" charset="0"/>
            </a:rPr>
            <a:t>SLICERS</a:t>
          </a:r>
        </a:p>
      </xdr:txBody>
    </xdr:sp>
    <xdr:clientData/>
  </xdr:twoCellAnchor>
  <xdr:twoCellAnchor editAs="oneCell">
    <xdr:from>
      <xdr:col>0</xdr:col>
      <xdr:colOff>0</xdr:colOff>
      <xdr:row>21</xdr:row>
      <xdr:rowOff>142875</xdr:rowOff>
    </xdr:from>
    <xdr:to>
      <xdr:col>2</xdr:col>
      <xdr:colOff>142876</xdr:colOff>
      <xdr:row>29</xdr:row>
      <xdr:rowOff>152400</xdr:rowOff>
    </xdr:to>
    <xdr:pic>
      <xdr:nvPicPr>
        <xdr:cNvPr id="26" name="Picture 25">
          <a:extLst>
            <a:ext uri="{FF2B5EF4-FFF2-40B4-BE49-F238E27FC236}">
              <a16:creationId xmlns:a16="http://schemas.microsoft.com/office/drawing/2014/main" id="{8078A6DA-194F-7D39-C7F4-98DA241D1F9B}"/>
            </a:ext>
          </a:extLst>
        </xdr:cNvPr>
        <xdr:cNvPicPr>
          <a:picLocks noChangeAspect="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0" y="4143375"/>
          <a:ext cx="1362076" cy="15335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shika%20Computer\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Macro1"/>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ika Computer" refreshedDate="46286.511503703703" createdVersion="8" refreshedVersion="8" minRefreshableVersion="3" recordCount="1018" xr:uid="{B15835F3-CC23-4EAB-A541-FFF5A2109AB4}">
  <cacheSource type="worksheet">
    <worksheetSource name="Table1"/>
  </cacheSource>
  <cacheFields count="28">
    <cacheField name="Order id" numFmtId="0">
      <sharedItems count="1018">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 v="ORD00501"/>
        <s v="ORD00502"/>
        <s v="ORD00503"/>
        <s v="ORD00504"/>
        <s v="ORD00505"/>
        <s v="ORD00506"/>
        <s v="ORD00507"/>
        <s v="ORD00508"/>
        <s v="ORD00509"/>
        <s v="ORD00510"/>
        <s v="ORD00511"/>
        <s v="ORD00512"/>
        <s v="ORD00513"/>
        <s v="ORD00514"/>
        <s v="ORD00515"/>
        <s v="ORD00516"/>
        <s v="ORD00517"/>
        <s v="ORD00518"/>
        <s v="ORD00519"/>
        <s v="ORD00520"/>
        <s v="ORD00521"/>
        <s v="ORD00522"/>
        <s v="ORD00523"/>
        <s v="ORD00524"/>
        <s v="ORD00525"/>
        <s v="ORD00526"/>
        <s v="ORD00527"/>
        <s v="ORD00528"/>
        <s v="ORD00529"/>
        <s v="ORD00530"/>
        <s v="ORD00531"/>
        <s v="ORD00532"/>
        <s v="ORD00533"/>
        <s v="ORD00534"/>
        <s v="ORD00535"/>
        <s v="ORD00536"/>
        <s v="ORD00537"/>
        <s v="ORD00538"/>
        <s v="ORD00539"/>
        <s v="ORD00540"/>
        <s v="ORD00541"/>
        <s v="ORD00542"/>
        <s v="ORD00543"/>
        <s v="ORD00544"/>
        <s v="ORD00545"/>
        <s v="ORD00546"/>
        <s v="ORD00547"/>
        <s v="ORD00548"/>
        <s v="ORD00549"/>
        <s v="ORD00550"/>
        <s v="ORD00551"/>
        <s v="ORD00552"/>
        <s v="ORD00553"/>
        <s v="ORD00554"/>
        <s v="ORD00555"/>
        <s v="ORD00556"/>
        <s v="ORD00557"/>
        <s v="ORD00558"/>
        <s v="ORD00559"/>
        <s v="ORD00560"/>
        <s v="ORD00561"/>
        <s v="ORD00562"/>
        <s v="ORD00563"/>
        <s v="ORD00564"/>
        <s v="ORD00565"/>
        <s v="ORD00566"/>
        <s v="ORD00567"/>
        <s v="ORD00568"/>
        <s v="ORD00569"/>
        <s v="ORD00570"/>
        <s v="ORD00571"/>
        <s v="ORD00572"/>
        <s v="ORD00573"/>
        <s v="ORD00574"/>
        <s v="ORD00575"/>
        <s v="ORD00576"/>
        <s v="ORD00577"/>
        <s v="ORD00578"/>
        <s v="ORD00579"/>
        <s v="ORD00580"/>
        <s v="ORD00581"/>
        <s v="ORD00582"/>
        <s v="ORD00583"/>
        <s v="ORD00584"/>
        <s v="ORD00585"/>
        <s v="ORD00586"/>
        <s v="ORD00587"/>
        <s v="ORD00588"/>
        <s v="ORD00589"/>
        <s v="ORD00590"/>
        <s v="ORD00591"/>
        <s v="ORD00592"/>
        <s v="ORD00593"/>
        <s v="ORD00594"/>
        <s v="ORD00595"/>
        <s v="ORD00596"/>
        <s v="ORD00597"/>
        <s v="ORD00598"/>
        <s v="ORD00599"/>
        <s v="ORD00600"/>
        <s v="ORD00601"/>
        <s v="ORD00602"/>
        <s v="ORD00603"/>
        <s v="ORD00604"/>
        <s v="ORD00605"/>
        <s v="ORD00606"/>
        <s v="ORD00607"/>
        <s v="ORD00608"/>
        <s v="ORD00609"/>
        <s v="ORD00610"/>
        <s v="ORD00611"/>
        <s v="ORD00612"/>
        <s v="ORD00613"/>
        <s v="ORD00614"/>
        <s v="ORD00615"/>
        <s v="ORD00616"/>
        <s v="ORD00617"/>
        <s v="ORD00618"/>
        <s v="ORD00619"/>
        <s v="ORD00620"/>
        <s v="ORD00621"/>
        <s v="ORD00622"/>
        <s v="ORD00623"/>
        <s v="ORD00624"/>
        <s v="ORD00625"/>
        <s v="ORD00626"/>
        <s v="ORD00627"/>
        <s v="ORD00628"/>
        <s v="ORD00629"/>
        <s v="ORD00630"/>
        <s v="ORD00631"/>
        <s v="ORD00632"/>
        <s v="ORD00633"/>
        <s v="ORD00634"/>
        <s v="ORD00635"/>
        <s v="ORD00636"/>
        <s v="ORD00637"/>
        <s v="ORD00638"/>
        <s v="ORD00639"/>
        <s v="ORD00640"/>
        <s v="ORD00641"/>
        <s v="ORD00642"/>
        <s v="ORD00643"/>
        <s v="ORD00644"/>
        <s v="ORD00645"/>
        <s v="ORD00646"/>
        <s v="ORD00647"/>
        <s v="ORD00648"/>
        <s v="ORD00649"/>
        <s v="ORD00650"/>
        <s v="ORD00651"/>
        <s v="ORD00652"/>
        <s v="ORD00653"/>
        <s v="ORD00654"/>
        <s v="ORD00655"/>
        <s v="ORD00656"/>
        <s v="ORD00657"/>
        <s v="ORD00658"/>
        <s v="ORD00659"/>
        <s v="ORD00660"/>
        <s v="ORD00661"/>
        <s v="ORD00662"/>
        <s v="ORD00663"/>
        <s v="ORD00664"/>
        <s v="ORD00665"/>
        <s v="ORD00666"/>
        <s v="ORD00667"/>
        <s v="ORD00668"/>
        <s v="ORD00669"/>
        <s v="ORD00670"/>
        <s v="ORD00671"/>
        <s v="ORD00672"/>
        <s v="ORD00673"/>
        <s v="ORD00674"/>
        <s v="ORD00675"/>
        <s v="ORD00676"/>
        <s v="ORD00677"/>
        <s v="ORD00678"/>
        <s v="ORD00679"/>
        <s v="ORD00680"/>
        <s v="ORD00681"/>
        <s v="ORD00682"/>
        <s v="ORD00683"/>
        <s v="ORD00684"/>
        <s v="ORD00685"/>
        <s v="ORD00686"/>
        <s v="ORD00687"/>
        <s v="ORD00688"/>
        <s v="ORD00689"/>
        <s v="ORD00690"/>
        <s v="ORD00691"/>
        <s v="ORD00692"/>
        <s v="ORD00693"/>
        <s v="ORD00694"/>
        <s v="ORD00695"/>
        <s v="ORD00696"/>
        <s v="ORD00697"/>
        <s v="ORD00698"/>
        <s v="ORD00699"/>
        <s v="ORD00700"/>
        <s v="ORD00701"/>
        <s v="ORD00702"/>
        <s v="ORD00703"/>
        <s v="ORD00704"/>
        <s v="ORD00705"/>
        <s v="ORD00706"/>
        <s v="ORD00707"/>
        <s v="ORD00708"/>
        <s v="ORD00709"/>
        <s v="ORD00710"/>
        <s v="ORD00711"/>
        <s v="ORD00712"/>
        <s v="ORD00713"/>
        <s v="ORD00714"/>
        <s v="ORD00715"/>
        <s v="ORD00716"/>
        <s v="ORD00717"/>
        <s v="ORD00718"/>
        <s v="ORD00719"/>
        <s v="ORD00720"/>
        <s v="ORD00721"/>
        <s v="ORD00722"/>
        <s v="ORD00723"/>
        <s v="ORD00724"/>
        <s v="ORD00725"/>
        <s v="ORD00726"/>
        <s v="ORD00727"/>
        <s v="ORD00728"/>
        <s v="ORD00729"/>
        <s v="ORD00730"/>
        <s v="ORD00731"/>
        <s v="ORD00732"/>
        <s v="ORD00733"/>
        <s v="ORD00734"/>
        <s v="ORD00735"/>
        <s v="ORD00736"/>
        <s v="ORD00737"/>
        <s v="ORD00738"/>
        <s v="ORD00739"/>
        <s v="ORD00740"/>
        <s v="ORD00741"/>
        <s v="ORD00742"/>
        <s v="ORD00743"/>
        <s v="ORD00744"/>
        <s v="ORD00745"/>
        <s v="ORD00746"/>
        <s v="ORD00747"/>
        <s v="ORD00748"/>
        <s v="ORD00749"/>
        <s v="ORD00750"/>
        <s v="ORD00751"/>
        <s v="ORD00752"/>
        <s v="ORD00753"/>
        <s v="ORD00754"/>
        <s v="ORD00755"/>
        <s v="ORD00756"/>
        <s v="ORD00757"/>
        <s v="ORD00758"/>
        <s v="ORD00759"/>
        <s v="ORD00760"/>
        <s v="ORD00761"/>
        <s v="ORD00762"/>
        <s v="ORD00763"/>
        <s v="ORD00764"/>
        <s v="ORD00765"/>
        <s v="ORD00766"/>
        <s v="ORD00767"/>
        <s v="ORD00768"/>
        <s v="ORD00769"/>
        <s v="ORD00770"/>
        <s v="ORD00771"/>
        <s v="ORD00772"/>
        <s v="ORD00773"/>
        <s v="ORD00774"/>
        <s v="ORD00775"/>
        <s v="ORD00776"/>
        <s v="ORD00777"/>
        <s v="ORD00778"/>
        <s v="ORD00779"/>
        <s v="ORD00780"/>
        <s v="ORD00781"/>
        <s v="ORD00782"/>
        <s v="ORD00783"/>
        <s v="ORD00784"/>
        <s v="ORD00785"/>
        <s v="ORD00786"/>
        <s v="ORD00787"/>
        <s v="ORD00788"/>
        <s v="ORD00789"/>
        <s v="ORD00790"/>
        <s v="ORD00791"/>
        <s v="ORD00792"/>
        <s v="ORD00793"/>
        <s v="ORD00794"/>
        <s v="ORD00795"/>
        <s v="ORD00796"/>
        <s v="ORD00797"/>
        <s v="ORD00798"/>
        <s v="ORD00799"/>
        <s v="ORD00800"/>
        <s v="ORD00801"/>
        <s v="ORD00802"/>
        <s v="ORD00803"/>
        <s v="ORD00804"/>
        <s v="ORD00805"/>
        <s v="ORD00806"/>
        <s v="ORD00807"/>
        <s v="ORD00808"/>
        <s v="ORD00809"/>
        <s v="ORD00810"/>
        <s v="ORD00811"/>
        <s v="ORD00812"/>
        <s v="ORD00813"/>
        <s v="ORD00814"/>
        <s v="ORD00815"/>
        <s v="ORD00816"/>
        <s v="ORD00817"/>
        <s v="ORD00818"/>
        <s v="ORD00819"/>
        <s v="ORD00820"/>
        <s v="ORD00821"/>
        <s v="ORD00822"/>
        <s v="ORD00823"/>
        <s v="ORD00824"/>
        <s v="ORD00825"/>
        <s v="ORD00826"/>
        <s v="ORD00827"/>
        <s v="ORD00828"/>
        <s v="ORD00829"/>
        <s v="ORD00830"/>
        <s v="ORD00831"/>
        <s v="ORD00832"/>
        <s v="ORD00833"/>
        <s v="ORD00834"/>
        <s v="ORD00835"/>
        <s v="ORD00836"/>
        <s v="ORD00837"/>
        <s v="ORD00838"/>
        <s v="ORD00839"/>
        <s v="ORD00840"/>
        <s v="ORD00841"/>
        <s v="ORD00842"/>
        <s v="ORD00843"/>
        <s v="ORD00844"/>
        <s v="ORD00845"/>
        <s v="ORD00846"/>
        <s v="ORD00847"/>
        <s v="ORD00848"/>
        <s v="ORD00849"/>
        <s v="ORD00850"/>
        <s v="ORD00851"/>
        <s v="ORD00852"/>
        <s v="ORD00853"/>
        <s v="ORD00854"/>
        <s v="ORD00855"/>
        <s v="ORD00856"/>
        <s v="ORD00857"/>
        <s v="ORD00858"/>
        <s v="ORD00859"/>
        <s v="ORD00860"/>
        <s v="ORD00861"/>
        <s v="ORD00862"/>
        <s v="ORD00863"/>
        <s v="ORD00864"/>
        <s v="ORD00865"/>
        <s v="ORD00866"/>
        <s v="ORD00867"/>
        <s v="ORD00868"/>
        <s v="ORD00869"/>
        <s v="ORD00870"/>
        <s v="ORD00871"/>
        <s v="ORD00872"/>
        <s v="ORD00873"/>
        <s v="ORD00874"/>
        <s v="ORD00875"/>
        <s v="ORD00876"/>
        <s v="ORD00877"/>
        <s v="ORD00878"/>
        <s v="ORD00879"/>
        <s v="ORD00880"/>
        <s v="ORD00881"/>
        <s v="ORD00882"/>
        <s v="ORD00883"/>
        <s v="ORD00884"/>
        <s v="ORD00885"/>
        <s v="ORD00886"/>
        <s v="ORD00887"/>
        <s v="ORD00888"/>
        <s v="ORD00889"/>
        <s v="ORD00890"/>
        <s v="ORD00891"/>
        <s v="ORD00892"/>
        <s v="ORD00893"/>
        <s v="ORD00894"/>
        <s v="ORD00895"/>
        <s v="ORD00896"/>
        <s v="ORD00897"/>
        <s v="ORD00898"/>
        <s v="ORD00899"/>
        <s v="ORD00900"/>
        <s v="ORD00901"/>
        <s v="ORD00902"/>
        <s v="ORD00903"/>
        <s v="ORD00904"/>
        <s v="ORD00905"/>
        <s v="ORD00906"/>
        <s v="ORD00907"/>
        <s v="ORD00908"/>
        <s v="ORD00909"/>
        <s v="ORD00910"/>
        <s v="ORD00911"/>
        <s v="ORD00912"/>
        <s v="ORD00913"/>
        <s v="ORD00914"/>
        <s v="ORD00915"/>
        <s v="ORD00916"/>
        <s v="ORD00917"/>
        <s v="ORD00918"/>
        <s v="ORD00919"/>
        <s v="ORD00920"/>
        <s v="ORD00921"/>
        <s v="ORD00922"/>
        <s v="ORD00923"/>
        <s v="ORD00924"/>
        <s v="ORD00925"/>
        <s v="ORD00926"/>
        <s v="ORD00927"/>
        <s v="ORD00928"/>
        <s v="ORD00929"/>
        <s v="ORD00930"/>
        <s v="ORD00931"/>
        <s v="ORD00932"/>
        <s v="ORD00933"/>
        <s v="ORD00934"/>
        <s v="ORD00935"/>
        <s v="ORD00936"/>
        <s v="ORD00937"/>
        <s v="ORD00938"/>
        <s v="ORD00939"/>
        <s v="ORD00940"/>
        <s v="ORD00941"/>
        <s v="ORD00942"/>
        <s v="ORD00943"/>
        <s v="ORD00944"/>
        <s v="ORD00945"/>
        <s v="ORD00946"/>
        <s v="ORD00947"/>
        <s v="ORD00948"/>
        <s v="ORD00949"/>
        <s v="ORD00950"/>
        <s v="ORD00951"/>
        <s v="ORD00952"/>
        <s v="ORD00953"/>
        <s v="ORD00954"/>
        <s v="ORD00955"/>
        <s v="ORD00956"/>
        <s v="ORD00957"/>
        <s v="ORD00958"/>
        <s v="ORD00959"/>
        <s v="ORD00960"/>
        <s v="ORD00961"/>
        <s v="ORD00962"/>
        <s v="ORD00963"/>
        <s v="ORD00964"/>
        <s v="ORD00965"/>
        <s v="ORD00966"/>
        <s v="ORD00967"/>
        <s v="ORD00968"/>
        <s v="ORD00969"/>
        <s v="ORD00970"/>
        <s v="ORD00971"/>
        <s v="ORD00972"/>
        <s v="ORD00973"/>
        <s v="ORD00974"/>
        <s v="ORD00975"/>
        <s v="ORD00976"/>
        <s v="ORD00977"/>
        <s v="ORD00978"/>
        <s v="ORD00979"/>
        <s v="ORD00980"/>
        <s v="ORD00981"/>
        <s v="ORD00982"/>
        <s v="ORD00983"/>
        <s v="ORD00984"/>
        <s v="ORD00985"/>
        <s v="ORD00986"/>
        <s v="ORD00987"/>
        <s v="ORD00988"/>
        <s v="ORD00989"/>
        <s v="ORD00990"/>
        <s v="ORD00991"/>
        <s v="ORD00992"/>
        <s v="ORD00993"/>
        <s v="ORD00994"/>
        <s v="ORD00995"/>
        <s v="ORD00996"/>
        <s v="ORD00997"/>
        <s v="ORD00998"/>
        <s v="ORD00999"/>
        <s v="ORD01000"/>
        <s v="ORD01001"/>
        <s v="ORD01002"/>
        <s v="ORD01003"/>
        <s v="ORD01004"/>
        <s v="ORD01005"/>
        <s v="ORD01006"/>
        <s v="ORD01007"/>
        <s v="ORD01008"/>
        <s v="ORD01009"/>
        <s v="ORD01010"/>
        <s v="ORD01011"/>
        <s v="ORD01012"/>
        <s v="ORD01013"/>
        <s v="ORD01014"/>
        <s v="ORD01015"/>
        <s v="ORD01016"/>
        <s v="ORD01017"/>
        <s v="ORD01018"/>
      </sharedItems>
    </cacheField>
    <cacheField name="Order Date" numFmtId="14">
      <sharedItems containsSemiMixedTypes="0" containsNonDate="0" containsDate="1" containsString="0" minDate="2024-01-01T00:00:00" maxDate="2026-06-20T00:00:00"/>
    </cacheField>
    <cacheField name="Customer ID" numFmtId="0">
      <sharedItems/>
    </cacheField>
    <cacheField name="Customer Name" numFmtId="0">
      <sharedItems count="995">
        <s v="James Smith"/>
        <s v="James Johnson"/>
        <s v="James Williams"/>
        <s v="James Brown"/>
        <s v="James Jones"/>
        <s v="James Garcia"/>
        <s v="James Miller"/>
        <s v="James Davis"/>
        <s v="James Rodriguez"/>
        <s v="James Martinez"/>
        <s v="James Hernandez"/>
        <s v="James Lopez"/>
        <s v="James Gonzalez"/>
        <s v="James Wilson"/>
        <s v="James Anderson"/>
        <s v="James Thomas"/>
        <s v="James Taylor"/>
        <s v="James Moore"/>
        <s v="James Jackson"/>
        <s v="James Martin"/>
        <s v="James Sharma"/>
        <s v="James Patel"/>
        <s v="James Reddy"/>
        <s v="James Gupta"/>
        <s v="James Verma"/>
        <s v="James Singh"/>
        <s v="James Kumar"/>
        <s v="James Wang"/>
        <s v="James Li"/>
        <s v="James Zhang"/>
        <s v="James Liu"/>
        <s v="James Chen"/>
        <s v="James Kim"/>
        <s v="James Park"/>
        <s v="James Tanaka"/>
        <s v="James Sato"/>
        <s v="James Fernandez"/>
        <s v="James Silva"/>
        <s v="James Costa"/>
        <s v="James Ali"/>
        <s v="James Hassan"/>
        <s v="James Khan"/>
        <s v="James Rahman"/>
        <s v="James Nguyen"/>
        <s v="James Pham"/>
        <s v="James Tran"/>
        <s v="James White"/>
        <s v="James Clark"/>
        <s v="James Lewis"/>
        <s v="Emma Smith"/>
        <s v="Emma Johnson"/>
        <s v="Emma Williams"/>
        <s v="Emma Brown"/>
        <s v="Emma Jones"/>
        <s v="Emma Garcia"/>
        <s v="Emma Miller"/>
        <s v="Emma Davis"/>
        <s v="Emma Rodriguez"/>
        <s v="Emma Martinez"/>
        <s v="Emma Hernandez"/>
        <s v="Emma Lopez"/>
        <s v="Emma Gonzalez"/>
        <s v="Emma Wilson"/>
        <s v="Emma Anderson"/>
        <s v="Emma Thomas"/>
        <s v="Emma Taylor"/>
        <s v="Emma Moore"/>
        <s v="Emma Jackson"/>
        <s v="Emma Martin"/>
        <s v="Emma Sharma"/>
        <s v="Emma Patel"/>
        <s v="Emma Reddy"/>
        <s v="Emma Gupta"/>
        <s v="Emma Verma"/>
        <s v="Emma Singh"/>
        <s v="Emma Kumar"/>
        <s v="Emma Wang"/>
        <s v="Emma Li"/>
        <s v="Emma Zhang"/>
        <s v="Emma Liu"/>
        <s v="Emma Chen"/>
        <s v="Emma Kim"/>
        <s v="Emma Park"/>
        <s v="Emma Tanaka"/>
        <s v="Emma Sato"/>
        <s v="Emma Fernandez"/>
        <s v="Emma Silva"/>
        <s v="Emma Costa"/>
        <s v="Emma Ali"/>
        <s v="Emma Hassan"/>
        <s v="Emma Khan"/>
        <s v="Emma Rahman"/>
        <s v="Emma Nguyen"/>
        <s v="Emma Pham"/>
        <s v="Emma Tran"/>
        <s v="Emma White"/>
        <s v="Emma Clark"/>
        <s v="Emma Lewis"/>
        <s v="Liam Smith"/>
        <s v="Liam Johnson"/>
        <s v="Liam Williams"/>
        <s v="Liam Brown"/>
        <s v="Liam Jones"/>
        <s v="Liam Garcia"/>
        <s v="Liam Miller"/>
        <s v="Liam Davis"/>
        <s v="Liam Rodriguez"/>
        <s v="Liam Martinez"/>
        <s v="Liam Hernandez"/>
        <s v="Liam Lopez"/>
        <s v="Liam Gonzalez"/>
        <s v="Liam Wilson"/>
        <s v="Liam Anderson"/>
        <s v="Liam Thomas"/>
        <s v="Liam Taylor"/>
        <s v="Liam Moore"/>
        <s v="Liam Jackson"/>
        <s v="Liam Martin"/>
        <s v="Liam Sharma"/>
        <s v="Liam Patel"/>
        <s v="Liam Reddy"/>
        <s v="Liam Gupta"/>
        <s v="Liam Verma"/>
        <s v="Liam Singh"/>
        <s v="Liam Kumar"/>
        <s v="Liam Wang"/>
        <s v="Liam Li"/>
        <s v="Liam Zhang"/>
        <s v="Liam Liu"/>
        <s v="Liam Chen"/>
        <s v="Liam Kim"/>
        <s v="Liam Park"/>
        <s v="Liam Tanaka"/>
        <s v="Liam Sato"/>
        <s v="Liam Fernandez"/>
        <s v="Liam Silva"/>
        <s v="Liam Costa"/>
        <s v="Liam Ali"/>
        <s v="Liam Hassan"/>
        <s v="Liam Khan"/>
        <s v="Liam Rahman"/>
        <s v="Liam Nguyen"/>
        <s v="Liam Pham"/>
        <s v="Liam Tran"/>
        <s v="Liam White"/>
        <s v="Liam Clark"/>
        <s v="Liam Lewis"/>
        <s v="Olivia Smith"/>
        <s v="Olivia Johnson"/>
        <s v="Olivia Williams"/>
        <s v="Olivia Brown"/>
        <s v="Olivia Jones"/>
        <s v="Olivia Garcia"/>
        <s v="Olivia Miller"/>
        <s v="Olivia Davis"/>
        <s v="Olivia Rodriguez"/>
        <s v="Olivia Martinez"/>
        <s v="Olivia Hernandez"/>
        <s v="Olivia Lopez"/>
        <s v="Olivia Gonzalez"/>
        <s v="Olivia Wilson"/>
        <s v="Olivia Anderson"/>
        <s v="Olivia Thomas"/>
        <s v="Olivia Taylor"/>
        <s v="Olivia Moore"/>
        <s v="Olivia Jackson"/>
        <s v="Olivia Martin"/>
        <s v="Olivia Sharma"/>
        <s v="Olivia Patel"/>
        <s v="Olivia Reddy"/>
        <s v="Olivia Gupta"/>
        <s v="Olivia Verma"/>
        <s v="Olivia Singh"/>
        <s v="Olivia Kumar"/>
        <s v="Olivia Wang"/>
        <s v="Olivia Li"/>
        <s v="Olivia Zhang"/>
        <s v="Olivia Liu"/>
        <s v="Olivia Chen"/>
        <s v="Olivia Kim"/>
        <s v="Olivia Park"/>
        <s v="Olivia Tanaka"/>
        <s v="Olivia Sato"/>
        <s v="Olivia Fernandez"/>
        <s v="Olivia Silva"/>
        <s v="Olivia Costa"/>
        <s v="Olivia Ali"/>
        <s v="Olivia Hassan"/>
        <s v="Olivia Khan"/>
        <s v="Olivia Rahman"/>
        <s v="Olivia Nguyen"/>
        <s v="Olivia Pham"/>
        <s v="Olivia Tran"/>
        <s v="Olivia White"/>
        <s v="Olivia Clark"/>
        <s v="Olivia Lewis"/>
        <s v="Aarav Smith"/>
        <s v="Aarav Johnson"/>
        <s v="Aarav Williams"/>
        <s v="Aarav Brown"/>
        <s v="Aarav Jones"/>
        <s v="Aarav Garcia"/>
        <s v="Aarav Miller"/>
        <s v="Aarav Davis"/>
        <s v="Aarav Rodriguez"/>
        <s v="Aarav Martinez"/>
        <s v="Aarav Hernandez"/>
        <s v="Aarav Lopez"/>
        <s v="Aarav Gonzalez"/>
        <s v="Aarav Wilson"/>
        <s v="Aarav Anderson"/>
        <s v="Aarav Thomas"/>
        <s v="Aarav Taylor"/>
        <s v="Aarav Moore"/>
        <s v="Aarav Jackson"/>
        <s v="Aarav Martin"/>
        <s v="Aarav Sharma"/>
        <s v="Aarav Patel"/>
        <s v="Aarav Reddy"/>
        <s v="Aarav Gupta"/>
        <s v="Aarav Verma"/>
        <s v="Aarav Singh"/>
        <s v="Aarav Kumar"/>
        <s v="Aarav Wang"/>
        <s v="Aarav Li"/>
        <s v="Aarav Zhang"/>
        <s v="Aarav Liu"/>
        <s v="Aarav Chen"/>
        <s v="Aarav Kim"/>
        <s v="Aarav Park"/>
        <s v="Aarav Tanaka"/>
        <s v="Aarav Sato"/>
        <s v="Aarav Fernandez"/>
        <s v="Aarav Silva"/>
        <s v="Aarav Costa"/>
        <s v="Aarav Ali"/>
        <s v="Aarav Hassan"/>
        <s v="Aarav Khan"/>
        <s v="Aarav Rahman"/>
        <s v="Aarav Nguyen"/>
        <s v="Aarav Pham"/>
        <s v="Aarav Tran"/>
        <s v="Aarav White"/>
        <s v="Aarav Clark"/>
        <s v="Aarav Lewis"/>
        <s v="Priya Smith"/>
        <s v="Priya Johnson"/>
        <s v="Priya Williams"/>
        <s v="Priya Brown"/>
        <s v="Priya Jones"/>
        <s v="Priya Garcia"/>
        <s v="Priya Miller"/>
        <s v="Priya Davis"/>
        <s v="Priya Rodriguez"/>
        <s v="Priya Martinez"/>
        <s v="Priya Hernandez"/>
        <s v="Priya Lopez"/>
        <s v="Priya Gonzalez"/>
        <s v="Priya Wilson"/>
        <s v="Priya Anderson"/>
        <s v="Priya Thomas"/>
        <s v="Priya Taylor"/>
        <s v="Priya Moore"/>
        <s v="Priya Jackson"/>
        <s v="Priya Martin"/>
        <s v="Priya Sharma"/>
        <s v="Priya Patel"/>
        <s v="Priya Reddy"/>
        <s v="Priya Gupta"/>
        <s v="Priya Verma"/>
        <s v="Priya Singh"/>
        <s v="Priya Kumar"/>
        <s v="Priya Wang"/>
        <s v="Priya Li"/>
        <s v="Priya Zhang"/>
        <s v="Priya Liu"/>
        <s v="Priya Chen"/>
        <s v="Priya Kim"/>
        <s v="Priya Park"/>
        <s v="Priya Tanaka"/>
        <s v="Priya Sato"/>
        <s v="Priya Fernandez"/>
        <s v="Priya Silva"/>
        <s v="Priya Costa"/>
        <s v="Priya Ali"/>
        <s v="Priya Hassan"/>
        <s v="Priya Khan"/>
        <s v="Priya Rahman"/>
        <s v="Priya Nguyen"/>
        <s v="Priya Pham"/>
        <s v="Priya Tran"/>
        <s v="Priya White"/>
        <s v="Priya Clark"/>
        <s v="Priya Lewis"/>
        <s v="Rahul Smith"/>
        <s v="Rahul Johnson"/>
        <s v="Rahul Williams"/>
        <s v="Rahul Brown"/>
        <s v="Rahul Jones"/>
        <s v="Rahul Garcia"/>
        <s v="Rahul Miller"/>
        <s v="Rahul Davis"/>
        <s v="Rahul Rodriguez"/>
        <s v="Rahul Martinez"/>
        <s v="Rahul Hernandez"/>
        <s v="Rahul Lopez"/>
        <s v="Rahul Gonzalez"/>
        <s v="Rahul Wilson"/>
        <s v="Rahul Anderson"/>
        <s v="Rahul Thomas"/>
        <s v="Rahul Taylor"/>
        <s v="Rahul Moore"/>
        <s v="Rahul Jackson"/>
        <s v="Rahul Martin"/>
        <s v="Rahul Sharma"/>
        <s v="Rahul Patel"/>
        <s v="Rahul Reddy"/>
        <s v="Rahul Gupta"/>
        <s v="Rahul Verma"/>
        <s v="Rahul Singh"/>
        <s v="Rahul Kumar"/>
        <s v="Rahul Wang"/>
        <s v="Rahul Li"/>
        <s v="Rahul Zhang"/>
        <s v="Rahul Liu"/>
        <s v="Rahul Chen"/>
        <s v="Rahul Kim"/>
        <s v="Rahul Park"/>
        <s v="Rahul Tanaka"/>
        <s v="Rahul Sato"/>
        <s v="Rahul Fernandez"/>
        <s v="Rahul Silva"/>
        <s v="Rahul Costa"/>
        <s v="Rahul Ali"/>
        <s v="Rahul Hassan"/>
        <s v="Rahul Khan"/>
        <s v="Rahul Rahman"/>
        <s v="Rahul Nguyen"/>
        <s v="Rahul Pham"/>
        <s v="Rahul Tran"/>
        <s v="Rahul White"/>
        <s v="Rahul Clark"/>
        <s v="Rahul Lewis"/>
        <s v="Ananya Smith"/>
        <s v="Ananya Johnson"/>
        <s v="Ananya Williams"/>
        <s v="Ananya Brown"/>
        <s v="Ananya Jones"/>
        <s v="Ananya Garcia"/>
        <s v="Ananya Miller"/>
        <s v="Ananya Davis"/>
        <s v="Ananya Rodriguez"/>
        <s v="Ananya Martinez"/>
        <s v="Ananya Hernandez"/>
        <s v="Ananya Lopez"/>
        <s v="Ananya Gonzalez"/>
        <s v="Ananya Wilson"/>
        <s v="Ananya Anderson"/>
        <s v="Ananya Thomas"/>
        <s v="Ananya Taylor"/>
        <s v="Ananya Moore"/>
        <s v="Ananya Jackson"/>
        <s v="Ananya Martin"/>
        <s v="Ananya Sharma"/>
        <s v="Ananya Patel"/>
        <s v="Ananya Reddy"/>
        <s v="Ananya Gupta"/>
        <s v="Ananya Verma"/>
        <s v="Ananya Singh"/>
        <s v="Ananya Kumar"/>
        <s v="Ananya Wang"/>
        <s v="Ananya Li"/>
        <s v="Ananya Zhang"/>
        <s v="Ananya Liu"/>
        <s v="Ananya Chen"/>
        <s v="Ananya Kim"/>
        <s v="Ananya Park"/>
        <s v="Ananya Tanaka"/>
        <s v="Ananya Sato"/>
        <s v="Ananya Fernandez"/>
        <s v="Ananya Silva"/>
        <s v="Ananya Costa"/>
        <s v="Ananya Ali"/>
        <s v="Ananya Hassan"/>
        <s v="Ananya Khan"/>
        <s v="Ananya Rahman"/>
        <s v="Ananya Nguyen"/>
        <s v="Ananya Pham"/>
        <s v="Ananya Tran"/>
        <s v="Ananya White"/>
        <s v="Ananya Clark"/>
        <s v="Ananya Lewis"/>
        <s v="Wei Smith"/>
        <s v="Wei Johnson"/>
        <s v="Wei Williams"/>
        <s v="Wei Brown"/>
        <s v="Wei Jones"/>
        <s v="Wei Garcia"/>
        <s v="Wei Miller"/>
        <s v="Wei Davis"/>
        <s v="Wei Rodriguez"/>
        <s v="Wei Martinez"/>
        <s v="Wei Hernandez"/>
        <s v="Wei Lopez"/>
        <s v="Wei Gonzalez"/>
        <s v="Wei Wilson"/>
        <s v="Wei Anderson"/>
        <s v="Wei Thomas"/>
        <s v="Wei Taylor"/>
        <s v="Wei Moore"/>
        <s v="Wei Jackson"/>
        <s v="Wei Martin"/>
        <s v="Wei Sharma"/>
        <s v="Wei Patel"/>
        <s v="Wei Reddy"/>
        <s v="Wei Gupta"/>
        <s v="Wei Verma"/>
        <s v="Wei Singh"/>
        <s v="Wei Kumar"/>
        <s v="Wei Wang"/>
        <s v="Wei Li"/>
        <s v="Wei Zhang"/>
        <s v="Wei Liu"/>
        <s v="Wei Chen"/>
        <s v="Wei Kim"/>
        <s v="Wei Park"/>
        <s v="Wei Tanaka"/>
        <s v="Wei Sato"/>
        <s v="Wei Fernandez"/>
        <s v="Wei Silva"/>
        <s v="Wei Costa"/>
        <s v="Wei Ali"/>
        <s v="Wei Hassan"/>
        <s v="Wei Khan"/>
        <s v="Wei Rahman"/>
        <s v="Wei Nguyen"/>
        <s v="Wei Pham"/>
        <s v="Wei Tran"/>
        <s v="Wei White"/>
        <s v="Wei Clark"/>
        <s v="Wei Lewis"/>
        <s v="Li Smith"/>
        <s v="Li Johnson"/>
        <s v="Li Williams"/>
        <s v="Li Brown"/>
        <s v="Li Jones"/>
        <s v="Li Garcia"/>
        <s v="Li Miller"/>
        <s v="Li Davis"/>
        <s v="Li Rodriguez"/>
        <s v="Li Martinez"/>
        <s v="Li Hernandez"/>
        <s v="Li Lopez"/>
        <s v="Li Gonzalez"/>
        <s v="Li Wilson"/>
        <s v="Li Anderson"/>
        <s v="Li Thomas"/>
        <s v="Li Taylor"/>
        <s v="Li Moore"/>
        <s v="Li Jackson"/>
        <s v="Li Martin"/>
        <s v="Li Sharma"/>
        <s v="Li Patel"/>
        <s v="Li Reddy"/>
        <s v="Li Gupta"/>
        <s v="Li Verma"/>
        <s v="Li Singh"/>
        <s v="Li Kumar"/>
        <s v="Li Wang"/>
        <s v="Li Li"/>
        <s v="Li Zhang"/>
        <s v="Li Liu"/>
        <s v="Li Chen"/>
        <s v="Li Kim"/>
        <s v="Li Park"/>
        <s v="Li Tanaka"/>
        <s v="Li Sato"/>
        <s v="Li Fernandez"/>
        <s v="Li Silva"/>
        <s v="Li Costa"/>
        <s v="Li Ali"/>
        <s v="Li Hassan"/>
        <s v="Li Khan"/>
        <s v="Li Rahman"/>
        <s v="Li Nguyen"/>
        <s v="Li Pham"/>
        <s v="Li Tran"/>
        <s v="Li White"/>
        <s v="Li Clark"/>
        <s v="Li Lewis"/>
        <s v="Chen Smith"/>
        <s v="Chen Johnson"/>
        <s v="Chen Williams"/>
        <s v="Chen Brown"/>
        <s v="Chen Jones"/>
        <s v="Chen Garcia"/>
        <s v="Chen Miller"/>
        <s v="Chen Davis"/>
        <s v="Chen Rodriguez"/>
        <s v="Chen Martinez"/>
        <s v="Chen Hernandez"/>
        <s v="Chen Lopez"/>
        <s v="Chen Gonzalez"/>
        <s v="Chen Wilson"/>
        <s v="Chen Anderson"/>
        <s v="Chen Thomas"/>
        <s v="Chen Taylor"/>
        <s v="Chen Moore"/>
        <s v="Chen Jackson"/>
        <s v="Chen Martin"/>
        <s v="Chen Sharma"/>
        <s v="Chen Patel"/>
        <s v="Chen Reddy"/>
        <s v="Chen Gupta"/>
        <s v="Chen Verma"/>
        <s v="Chen Singh"/>
        <s v="Chen Kumar"/>
        <s v="Chen Wang"/>
        <s v="Chen Li"/>
        <s v="Chen Zhang"/>
        <s v="Chen Liu"/>
        <s v="Chen Chen"/>
        <s v="Chen Kim"/>
        <s v="Chen Park"/>
        <s v="Chen Tanaka"/>
        <s v="Chen Sato"/>
        <s v="Chen Fernandez"/>
        <s v="Chen Silva"/>
        <s v="Chen Costa"/>
        <s v="Chen Ali"/>
        <s v="Chen Hassan"/>
        <s v="Chen Khan"/>
        <s v="Chen Rahman"/>
        <s v="Chen Nguyen"/>
        <s v="Chen Pham"/>
        <s v="Chen Tran"/>
        <s v="Chen White"/>
        <s v="Chen Clark"/>
        <s v="Chen Lewis"/>
        <s v="Mei Smith"/>
        <s v="Mei Johnson"/>
        <s v="Mei Williams"/>
        <s v="Mei Brown"/>
        <s v="Mei Jones"/>
        <s v="Mei Garcia"/>
        <s v="Mei Miller"/>
        <s v="Mei Davis"/>
        <s v="Mei Rodriguez"/>
        <s v="Mei Martinez"/>
        <s v="Mei Hernandez"/>
        <s v="Mei Lopez"/>
        <s v="Mei Gonzalez"/>
        <s v="Mei Wilson"/>
        <s v="Mei Anderson"/>
        <s v="Mei Thomas"/>
        <s v="Mei Taylor"/>
        <s v="Mei Moore"/>
        <s v="Mei Jackson"/>
        <s v="Mei Martin"/>
        <s v="Mei Sharma"/>
        <s v="Mei Patel"/>
        <s v="Mei Reddy"/>
        <s v="Mei Gupta"/>
        <s v="Mei Verma"/>
        <s v="Mei Singh"/>
        <s v="Mei Kumar"/>
        <s v="Mei Wang"/>
        <s v="Mei Li"/>
        <s v="Mei Zhang"/>
        <s v="Mei Liu"/>
        <s v="Mei Chen"/>
        <s v="Mei Kim"/>
        <s v="Mei Park"/>
        <s v="Mei Tanaka"/>
        <s v="Mei Sato"/>
        <s v="Mei Fernandez"/>
        <s v="Mei Silva"/>
        <s v="Mei Costa"/>
        <s v="Mei Ali"/>
        <s v="Mei Hassan"/>
        <s v="Mei Khan"/>
        <s v="Mei Rahman"/>
        <s v="Mei Nguyen"/>
        <s v="Mei Pham"/>
        <s v="Mei Tran"/>
        <s v="Mei White"/>
        <s v="Mei Clark"/>
        <s v="Mei Lewis"/>
        <s v="Carlos Smith"/>
        <s v="Carlos Johnson"/>
        <s v="Carlos Williams"/>
        <s v="Carlos Brown"/>
        <s v="Carlos Jones"/>
        <s v="Carlos Garcia"/>
        <s v="Carlos Miller"/>
        <s v="Carlos Davis"/>
        <s v="Carlos Rodriguez"/>
        <s v="Carlos Martinez"/>
        <s v="Carlos Hernandez"/>
        <s v="Carlos Lopez"/>
        <s v="Carlos Gonzalez"/>
        <s v="Carlos Wilson"/>
        <s v="Carlos Anderson"/>
        <s v="Carlos Thomas"/>
        <s v="Carlos Taylor"/>
        <s v="Carlos Moore"/>
        <s v="Carlos Jackson"/>
        <s v="Carlos Martin"/>
        <s v="Carlos Sharma"/>
        <s v="Carlos Patel"/>
        <s v="Carlos Reddy"/>
        <s v="Carlos Gupta"/>
        <s v="Carlos Verma"/>
        <s v="Carlos Singh"/>
        <s v="Carlos Kumar"/>
        <s v="Carlos Wang"/>
        <s v="Carlos Li"/>
        <s v="Carlos Zhang"/>
        <s v="Carlos Liu"/>
        <s v="Carlos Chen"/>
        <s v="Carlos Kim"/>
        <s v="Carlos Park"/>
        <s v="Carlos Tanaka"/>
        <s v="Carlos Sato"/>
        <s v="Carlos Fernandez"/>
        <s v="Carlos Silva"/>
        <s v="Carlos Costa"/>
        <s v="Carlos Ali"/>
        <s v="Carlos Hassan"/>
        <s v="Carlos Khan"/>
        <s v="Carlos Rahman"/>
        <s v="Carlos Nguyen"/>
        <s v="Carlos Pham"/>
        <s v="Carlos Tran"/>
        <s v="Carlos White"/>
        <s v="Carlos Clark"/>
        <s v="Carlos Lewis"/>
        <s v="Sofia Smith"/>
        <s v="Sofia Johnson"/>
        <s v="Sofia Williams"/>
        <s v="Sofia Brown"/>
        <s v="Sofia Jones"/>
        <s v="Sofia Garcia"/>
        <s v="Sofia Miller"/>
        <s v="Sofia Davis"/>
        <s v="Sofia Rodriguez"/>
        <s v="Sofia Martinez"/>
        <s v="Sofia Hernandez"/>
        <s v="Sofia Lopez"/>
        <s v="Sofia Gonzalez"/>
        <s v="Sofia Wilson"/>
        <s v="Sofia Anderson"/>
        <s v="Sofia Thomas"/>
        <s v="Sofia Taylor"/>
        <s v="Sofia Moore"/>
        <s v="Sofia Jackson"/>
        <s v="Sofia Martin"/>
        <s v="Sofia Sharma"/>
        <s v="Sofia Patel"/>
        <s v="Sofia Reddy"/>
        <s v="Sofia Gupta"/>
        <s v="Sofia Verma"/>
        <s v="Sofia Singh"/>
        <s v="Sofia Kumar"/>
        <s v="Sofia Wang"/>
        <s v="Sofia Li"/>
        <s v="Sofia Zhang"/>
        <s v="Sofia Liu"/>
        <s v="Sofia Chen"/>
        <s v="Sofia Kim"/>
        <s v="Sofia Park"/>
        <s v="Sofia Tanaka"/>
        <s v="Sofia Sato"/>
        <s v="Sofia Fernandez"/>
        <s v="Sofia Silva"/>
        <s v="Sofia Costa"/>
        <s v="Sofia Ali"/>
        <s v="Sofia Hassan"/>
        <s v="Sofia Khan"/>
        <s v="Sofia Rahman"/>
        <s v="Sofia Nguyen"/>
        <s v="Sofia Pham"/>
        <s v="Sofia Tran"/>
        <s v="Sofia White"/>
        <s v="Sofia Clark"/>
        <s v="Sofia Lewis"/>
        <s v="Mateo Smith"/>
        <s v="Mateo Johnson"/>
        <s v="Mateo Williams"/>
        <s v="Mateo Brown"/>
        <s v="Mateo Jones"/>
        <s v="Mateo Garcia"/>
        <s v="Mateo Miller"/>
        <s v="Mateo Davis"/>
        <s v="Mateo Rodriguez"/>
        <s v="Mateo Martinez"/>
        <s v="Mateo Hernandez"/>
        <s v="Mateo Lopez"/>
        <s v="Mateo Gonzalez"/>
        <s v="Mateo Wilson"/>
        <s v="Mateo Anderson"/>
        <s v="Mateo Thomas"/>
        <s v="Mateo Taylor"/>
        <s v="Mateo Moore"/>
        <s v="Mateo Jackson"/>
        <s v="Mateo Martin"/>
        <s v="Mateo Sharma"/>
        <s v="Mateo Patel"/>
        <s v="Mateo Reddy"/>
        <s v="Mateo Gupta"/>
        <s v="Mateo Verma"/>
        <s v="Mateo Singh"/>
        <s v="Mateo Kumar"/>
        <s v="Mateo Wang"/>
        <s v="Mateo Li"/>
        <s v="Mateo Zhang"/>
        <s v="Mateo Liu"/>
        <s v="Mateo Chen"/>
        <s v="Mateo Kim"/>
        <s v="Mateo Park"/>
        <s v="Mateo Tanaka"/>
        <s v="Mateo Sato"/>
        <s v="Mateo Fernandez"/>
        <s v="Mateo Silva"/>
        <s v="Mateo Costa"/>
        <s v="Mateo Ali"/>
        <s v="Mateo Hassan"/>
        <s v="Mateo Khan"/>
        <s v="Mateo Rahman"/>
        <s v="Mateo Nguyen"/>
        <s v="Mateo Pham"/>
        <s v="Mateo Tran"/>
        <s v="Mateo White"/>
        <s v="Mateo Clark"/>
        <s v="Mateo Lewis"/>
        <s v="Valentina Smith"/>
        <s v="Valentina Johnson"/>
        <s v="Valentina Williams"/>
        <s v="Valentina Brown"/>
        <s v="Valentina Jones"/>
        <s v="Valentina Garcia"/>
        <s v="Valentina Miller"/>
        <s v="Valentina Davis"/>
        <s v="Valentina Rodriguez"/>
        <s v="Valentina Martinez"/>
        <s v="Valentina Hernandez"/>
        <s v="Valentina Lopez"/>
        <s v="Valentina Gonzalez"/>
        <s v="Valentina Wilson"/>
        <s v="Valentina Anderson"/>
        <s v="Valentina Thomas"/>
        <s v="Valentina Taylor"/>
        <s v="Valentina Moore"/>
        <s v="Valentina Jackson"/>
        <s v="Valentina Martin"/>
        <s v="Valentina Sharma"/>
        <s v="Valentina Patel"/>
        <s v="Valentina Reddy"/>
        <s v="Valentina Gupta"/>
        <s v="Valentina Verma"/>
        <s v="Valentina Singh"/>
        <s v="Valentina Kumar"/>
        <s v="Valentina Wang"/>
        <s v="Valentina Li"/>
        <s v="Valentina Zhang"/>
        <s v="Valentina Liu"/>
        <s v="Valentina Chen"/>
        <s v="Valentina Kim"/>
        <s v="Valentina Park"/>
        <s v="Valentina Tanaka"/>
        <s v="Valentina Sato"/>
        <s v="Valentina Fernandez"/>
        <s v="Valentina Silva"/>
        <s v="Valentina Costa"/>
        <s v="Valentina Ali"/>
        <s v="Valentina Hassan"/>
        <s v="Valentina Khan"/>
        <s v="Valentina Rahman"/>
        <s v="Valentina Nguyen"/>
        <s v="Valentina Pham"/>
        <s v="Valentina Tran"/>
        <s v="Valentina White"/>
        <s v="Valentina Clark"/>
        <s v="Valentina Lewis"/>
        <s v="Mohammed Smith"/>
        <s v="Mohammed Johnson"/>
        <s v="Mohammed Williams"/>
        <s v="Mohammed Brown"/>
        <s v="Mohammed Jones"/>
        <s v="Mohammed Garcia"/>
        <s v="Mohammed Miller"/>
        <s v="Mohammed Davis"/>
        <s v="Mohammed Rodriguez"/>
        <s v="Mohammed Martinez"/>
        <s v="Mohammed Hernandez"/>
        <s v="Mohammed Lopez"/>
        <s v="Mohammed Gonzalez"/>
        <s v="Mohammed Wilson"/>
        <s v="Mohammed Anderson"/>
        <s v="Mohammed Thomas"/>
        <s v="Mohammed Taylor"/>
        <s v="Mohammed Moore"/>
        <s v="Mohammed Jackson"/>
        <s v="Mohammed Martin"/>
        <s v="Mohammed Sharma"/>
        <s v="Mohammed Patel"/>
        <s v="Mohammed Reddy"/>
        <s v="Mohammed Gupta"/>
        <s v="Mohammed Verma"/>
        <s v="Mohammed Singh"/>
        <s v="Mohammed Kumar"/>
        <s v="Mohammed Wang"/>
        <s v="Mohammed Li"/>
        <s v="Mohammed Zhang"/>
        <s v="Mohammed Liu"/>
        <s v="Mohammed Chen"/>
        <s v="Mohammed Kim"/>
        <s v="Mohammed Park"/>
        <s v="Mohammed Tanaka"/>
        <s v="Mohammed Sato"/>
        <s v="Mohammed Fernandez"/>
        <s v="Mohammed Silva"/>
        <s v="Mohammed Costa"/>
        <s v="Mohammed Ali"/>
        <s v="Mohammed Hassan"/>
        <s v="Mohammed Khan"/>
        <s v="Mohammed Rahman"/>
        <s v="Mohammed Nguyen"/>
        <s v="Mohammed Pham"/>
        <s v="Mohammed Tran"/>
        <s v="Mohammed White"/>
        <s v="Mohammed Clark"/>
        <s v="Mohammed Lewis"/>
        <s v="Fatima Smith"/>
        <s v="Fatima Johnson"/>
        <s v="Fatima Williams"/>
        <s v="Fatima Brown"/>
        <s v="Fatima Jones"/>
        <s v="Fatima Garcia"/>
        <s v="Fatima Miller"/>
        <s v="Fatima Davis"/>
        <s v="Fatima Rodriguez"/>
        <s v="Fatima Martinez"/>
        <s v="Fatima Hernandez"/>
        <s v="Fatima Lopez"/>
        <s v="Fatima Gonzalez"/>
        <s v="Fatima Wilson"/>
        <s v="Fatima Anderson"/>
        <s v="Fatima Thomas"/>
        <s v="Fatima Taylor"/>
        <s v="Fatima Moore"/>
        <s v="Fatima Jackson"/>
        <s v="Fatima Martin"/>
        <s v="Fatima Sharma"/>
        <s v="Fatima Patel"/>
        <s v="Fatima Reddy"/>
        <s v="Fatima Gupta"/>
        <s v="Fatima Verma"/>
        <s v="Fatima Singh"/>
        <s v="Fatima Kumar"/>
        <s v="Fatima Wang"/>
        <s v="Fatima Li"/>
        <s v="Fatima Zhang"/>
        <s v="Fatima Liu"/>
        <s v="Fatima Chen"/>
        <s v="Fatima Kim"/>
        <s v="Fatima Park"/>
        <s v="Fatima Tanaka"/>
        <s v="Fatima Sato"/>
        <s v="Fatima Fernandez"/>
        <s v="Fatima Silva"/>
        <s v="Fatima Costa"/>
        <s v="Fatima Ali"/>
        <s v="Fatima Hassan"/>
        <s v="Fatima Khan"/>
        <s v="Fatima Rahman"/>
        <s v="Fatima Nguyen"/>
        <s v="Fatima Pham"/>
        <s v="Fatima Tran"/>
        <s v="Fatima White"/>
        <s v="Fatima Clark"/>
        <s v="Fatima Lewis"/>
        <s v="Omar Smith"/>
        <s v="Omar Johnson"/>
        <s v="Omar Williams"/>
        <s v="Omar Brown"/>
        <s v="Omar Jones"/>
        <s v="Omar Garcia"/>
        <s v="Omar Miller"/>
        <s v="Omar Davis"/>
        <s v="Omar Rodriguez"/>
        <s v="Omar Martinez"/>
        <s v="Omar Hernandez"/>
        <s v="Omar Lopez"/>
        <s v="Omar Gonzalez"/>
        <s v="Omar Wilson"/>
        <s v="Omar Anderson"/>
        <s v="Omar Thomas"/>
        <s v="Omar Taylor"/>
        <s v="Omar Moore"/>
        <s v="Omar Jackson"/>
        <s v="Omar Martin"/>
        <s v="Omar Sharma"/>
        <s v="Omar Patel"/>
        <s v="Omar Reddy"/>
        <s v="Omar Gupta"/>
        <s v="Omar Verma"/>
        <s v="Omar Singh"/>
        <s v="Omar Kumar"/>
        <s v="Omar Wang"/>
        <s v="Omar Li"/>
        <s v="Omar Zhang"/>
        <s v="Omar Liu"/>
        <s v="Omar Chen"/>
        <s v="Omar Kim"/>
        <s v="Omar Park"/>
        <s v="Omar Tanaka"/>
        <s v="Omar Sato"/>
        <s v="Omar Fernandez"/>
        <s v="Omar Silva"/>
        <s v="Omar Costa"/>
        <s v="Omar Ali"/>
        <s v="Omar Hassan"/>
        <s v="Omar Khan"/>
        <s v="Omar Rahman"/>
        <s v="Omar Nguyen"/>
        <s v="Omar Pham"/>
        <s v="Omar Tran"/>
        <s v="Omar White"/>
        <s v="Omar Clark"/>
        <s v="Omar Lewis"/>
        <s v="Aisha Smith"/>
        <s v="Aisha Johnson"/>
        <s v="Aisha Williams"/>
        <s v="Aisha Brown"/>
        <s v="Aisha Jones"/>
        <s v="Aisha Garcia"/>
        <s v="Aisha Miller"/>
        <s v="Aisha Davis"/>
        <s v="Aisha Rodriguez"/>
        <s v="Aisha Martinez"/>
        <s v="Aisha Hernandez"/>
        <s v="Aisha Lopez"/>
        <s v="Aisha Gonzalez"/>
        <s v="Aisha Wilson"/>
        <s v="Aisha Anderson"/>
        <s v="Aisha Thomas"/>
        <s v="Aisha Taylor"/>
        <s v="Aisha Moore"/>
        <s v="Aisha Jackson"/>
        <s v="Aisha Martin"/>
        <s v="Aisha Sharma"/>
        <s v="Aisha Patel"/>
        <s v="Aisha Reddy"/>
        <s v="Aisha Gupta"/>
        <s v="Aisha Verma"/>
        <s v="Aisha Singh"/>
        <s v="Aisha Kumar"/>
        <s v="Aisha Wang"/>
        <s v="Aisha Li"/>
        <s v="Aisha Zhang"/>
        <s v="Aisha Liu"/>
        <s v="Aisha Chen"/>
        <s v="Aisha Kim"/>
        <s v="Aisha Park"/>
        <s v="Aisha Tanaka"/>
        <s v="Aisha Sato"/>
        <s v="Aisha Fernandez"/>
        <s v="Aisha Silva"/>
        <s v="Aisha Costa"/>
        <s v="Aisha Ali"/>
        <s v="Aisha Hassan"/>
        <s v="Aisha Khan"/>
        <s v="Aisha Rahman"/>
        <s v="Aisha Nguyen"/>
        <s v="Aisha Pham"/>
        <s v="Aisha Tran"/>
        <s v="Aisha White"/>
        <s v="Aisha Clark"/>
        <s v="Aisha Lewis"/>
        <s v="Noah Smith"/>
        <s v="Noah Johnson"/>
        <s v="Noah Williams"/>
        <s v="Noah Brown"/>
        <s v="Noah Jones"/>
        <s v="Noah Garcia"/>
        <s v="Noah Miller"/>
        <s v="Noah Gonzalez"/>
        <s v="Noah Wilson"/>
        <s v="Noah Anderson"/>
        <s v="Noah Thomas"/>
        <s v="Noah Taylor"/>
        <s v="Noah Moore"/>
        <s v="Noah Jackson"/>
        <s v="Noah Martin"/>
      </sharedItems>
    </cacheField>
    <cacheField name="Ship Date" numFmtId="14">
      <sharedItems containsSemiMixedTypes="0" containsNonDate="0" containsDate="1" containsString="0" minDate="2024-01-04T00:00:00" maxDate="2026-06-25T00:00:00"/>
    </cacheField>
    <cacheField name="Product Name" numFmtId="0">
      <sharedItems count="10">
        <s v="Kurtha"/>
        <s v="Polo"/>
        <s v="Yoga Mat"/>
        <s v="Mixer"/>
        <s v="Galaxy A55"/>
        <s v="Chair"/>
        <s v="Biscuits"/>
        <s v="Inspiron"/>
        <s v="Runner"/>
        <s v="Face Wash"/>
      </sharedItems>
    </cacheField>
    <cacheField name="Category" numFmtId="0">
      <sharedItems count="6">
        <s v="Beauty"/>
        <s v="Fashion"/>
        <s v="Sports"/>
        <s v="Home"/>
        <s v="Electronics"/>
        <s v="Grocery"/>
      </sharedItems>
    </cacheField>
    <cacheField name="Sub Category" numFmtId="0">
      <sharedItems/>
    </cacheField>
    <cacheField name="State" numFmtId="0">
      <sharedItems count="25">
        <s v="Massachusetts"/>
        <s v="California"/>
        <s v="Ohio"/>
        <s v="Texas"/>
        <s v="Arizona"/>
        <s v="Indiana"/>
        <s v="North Carolina"/>
        <s v="New York"/>
        <s v="Florida"/>
        <s v="Alabama"/>
        <s v="Wisconsin"/>
        <s v="New Jersey"/>
        <s v="Michigan"/>
        <s v="Georgia"/>
        <s v="Missouri"/>
        <s v="Colorado"/>
        <s v="Washington"/>
        <s v="Pennsylvania"/>
        <s v="Tennessee"/>
        <s v="Maryland"/>
        <s v="Virginia"/>
        <s v="South Carolina"/>
        <s v="Illinois"/>
        <s v="Minnesota"/>
        <s v="Oregon"/>
      </sharedItems>
    </cacheField>
    <cacheField name="City" numFmtId="0">
      <sharedItems/>
    </cacheField>
    <cacheField name="Gender" numFmtId="0">
      <sharedItems/>
    </cacheField>
    <cacheField name="Age" numFmtId="0">
      <sharedItems containsSemiMixedTypes="0" containsString="0" containsNumber="1" containsInteger="1" minValue="18" maxValue="65"/>
    </cacheField>
    <cacheField name="Quantity" numFmtId="0">
      <sharedItems containsSemiMixedTypes="0" containsString="0" containsNumber="1" minValue="1" maxValue="5"/>
    </cacheField>
    <cacheField name="Discount %" numFmtId="0">
      <sharedItems containsSemiMixedTypes="0" containsString="0" containsNumber="1" minValue="0" maxValue="52.5"/>
    </cacheField>
    <cacheField name="Product ID" numFmtId="0">
      <sharedItems/>
    </cacheField>
    <cacheField name="Shipping Mode" numFmtId="0">
      <sharedItems count="3">
        <s v="Standard"/>
        <s v="Express"/>
        <s v="Same Day"/>
      </sharedItems>
    </cacheField>
    <cacheField name="Payment Mode" numFmtId="0">
      <sharedItems count="5">
        <s v="COD"/>
        <s v="Credit Card"/>
        <s v="Debit Card"/>
        <s v="Wallet"/>
        <s v="UPI"/>
      </sharedItems>
    </cacheField>
    <cacheField name="Order Status" numFmtId="0">
      <sharedItems count="4">
        <s v="Returned"/>
        <s v="Cancelled"/>
        <s v="Delivered"/>
        <s v="Pending"/>
      </sharedItems>
    </cacheField>
    <cacheField name="Brand" numFmtId="0">
      <sharedItems/>
    </cacheField>
    <cacheField name=" Ratings" numFmtId="0">
      <sharedItems containsSemiMixedTypes="0" containsString="0" containsNumber="1" containsInteger="1" minValue="1" maxValue="8"/>
    </cacheField>
    <cacheField name="Unit Price" numFmtId="0">
      <sharedItems containsSemiMixedTypes="0" containsString="0" containsNumber="1" minValue="10.08" maxValue="997.49"/>
    </cacheField>
    <cacheField name="Cost" numFmtId="0">
      <sharedItems containsSemiMixedTypes="0" containsString="0" containsNumber="1" minValue="4.7699999999999996" maxValue="3725.16"/>
    </cacheField>
    <cacheField name="Delivery Days" numFmtId="0">
      <sharedItems containsSemiMixedTypes="0" containsString="0" containsNumber="1" containsInteger="1" minValue="1" maxValue="7"/>
    </cacheField>
    <cacheField name="Quarter" numFmtId="0">
      <sharedItems/>
    </cacheField>
    <cacheField name="Year" numFmtId="0">
      <sharedItems containsString="0" containsBlank="1" containsNumber="1" containsInteger="1" minValue="2024" maxValue="2026"/>
    </cacheField>
    <cacheField name="Month" numFmtId="0">
      <sharedItems count="12">
        <s v="Jan"/>
        <s v="Sep"/>
        <s v="Jun"/>
        <s v="Apr"/>
        <s v="Jul"/>
        <s v="Feb"/>
        <s v="Mar"/>
        <s v="Dec"/>
        <s v="Oct"/>
        <s v="May"/>
        <s v="Nov"/>
        <s v="Aug"/>
      </sharedItems>
    </cacheField>
    <cacheField name="Sales" numFmtId="164">
      <sharedItems containsSemiMixedTypes="0" containsString="0" containsNumber="1" minValue="7.0559999999999992" maxValue="4892.6000000000004"/>
    </cacheField>
    <cacheField name="Profit" numFmtId="164">
      <sharedItems containsSemiMixedTypes="0" containsString="0" containsNumber="1" minValue="-917.87999999999988" maxValue="2686.8149999999996"/>
    </cacheField>
  </cacheFields>
  <extLst>
    <ext xmlns:x14="http://schemas.microsoft.com/office/spreadsheetml/2009/9/main" uri="{725AE2AE-9491-48be-B2B4-4EB974FC3084}">
      <x14:pivotCacheDefinition pivotCacheId="16257005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8">
  <r>
    <x v="0"/>
    <d v="2024-01-13T00:00:00"/>
    <s v="C3873"/>
    <x v="0"/>
    <d v="2024-01-14T00:00:00"/>
    <x v="0"/>
    <x v="0"/>
    <s v="Skincare"/>
    <x v="0"/>
    <s v="Worcester"/>
    <s v="Male"/>
    <n v="52"/>
    <n v="4"/>
    <n v="0"/>
    <s v="P444"/>
    <x v="0"/>
    <x v="0"/>
    <x v="0"/>
    <s v="Nivea"/>
    <n v="3"/>
    <n v="147.79"/>
    <n v="401.74"/>
    <n v="1"/>
    <s v="Q1"/>
    <n v="2024"/>
    <x v="0"/>
    <n v="591.16"/>
    <n v="189.41999999999996"/>
  </r>
  <r>
    <x v="1"/>
    <d v="2024-09-03T00:00:00"/>
    <s v="C7239"/>
    <x v="1"/>
    <d v="2024-09-05T00:00:00"/>
    <x v="1"/>
    <x v="1"/>
    <s v="Shirt"/>
    <x v="1"/>
    <s v="Sacramento"/>
    <s v="Male"/>
    <n v="26"/>
    <n v="4"/>
    <n v="30"/>
    <s v="P225"/>
    <x v="1"/>
    <x v="1"/>
    <x v="1"/>
    <s v="Puma"/>
    <n v="1"/>
    <n v="154.13999999999999"/>
    <n v="309.97000000000003"/>
    <n v="2"/>
    <s v="Q3"/>
    <n v="2024"/>
    <x v="1"/>
    <n v="431.59199999999993"/>
    <n v="121.6219999999999"/>
  </r>
  <r>
    <x v="2"/>
    <d v="2024-06-19T00:00:00"/>
    <s v="C4974"/>
    <x v="2"/>
    <d v="2024-06-25T00:00:00"/>
    <x v="1"/>
    <x v="1"/>
    <s v="Shirt"/>
    <x v="2"/>
    <s v="Columbus"/>
    <s v="Male"/>
    <n v="53"/>
    <n v="2"/>
    <n v="30"/>
    <s v="P954"/>
    <x v="0"/>
    <x v="0"/>
    <x v="1"/>
    <s v="Puma"/>
    <n v="1"/>
    <n v="994.37"/>
    <n v="729.45"/>
    <n v="6"/>
    <s v="Q2"/>
    <n v="2024"/>
    <x v="2"/>
    <n v="1392.1179999999999"/>
    <n v="662.66799999999989"/>
  </r>
  <r>
    <x v="3"/>
    <d v="2026-04-06T00:00:00"/>
    <s v="C5072"/>
    <x v="3"/>
    <d v="2026-04-08T00:00:00"/>
    <x v="2"/>
    <x v="2"/>
    <s v="Fitness"/>
    <x v="3"/>
    <s v="Dallas"/>
    <s v="Female"/>
    <n v="65"/>
    <n v="2"/>
    <n v="0"/>
    <s v="P414"/>
    <x v="1"/>
    <x v="2"/>
    <x v="0"/>
    <s v="Decathlon"/>
    <n v="5"/>
    <n v="679.98"/>
    <n v="969.66"/>
    <n v="2"/>
    <s v="Q2"/>
    <n v="2026"/>
    <x v="3"/>
    <n v="1359.96"/>
    <n v="390.30000000000007"/>
  </r>
  <r>
    <x v="4"/>
    <d v="2025-07-31T00:00:00"/>
    <s v="C2414"/>
    <x v="4"/>
    <d v="2025-08-02T00:00:00"/>
    <x v="0"/>
    <x v="0"/>
    <s v="Skincare"/>
    <x v="2"/>
    <s v="Cleveland"/>
    <s v="Male"/>
    <n v="19"/>
    <n v="2"/>
    <n v="20"/>
    <s v="P160"/>
    <x v="0"/>
    <x v="0"/>
    <x v="2"/>
    <s v="Nivea"/>
    <n v="4"/>
    <n v="724.19"/>
    <n v="837.69"/>
    <n v="2"/>
    <s v="Q3"/>
    <n v="2025"/>
    <x v="4"/>
    <n v="1158.7040000000002"/>
    <n v="321.01400000000012"/>
  </r>
  <r>
    <x v="5"/>
    <d v="2026-02-20T00:00:00"/>
    <s v="C5062"/>
    <x v="5"/>
    <d v="2026-02-26T00:00:00"/>
    <x v="3"/>
    <x v="3"/>
    <s v="Kitchen"/>
    <x v="4"/>
    <s v="Tucson"/>
    <s v="Male"/>
    <n v="51"/>
    <n v="3"/>
    <n v="30"/>
    <s v="P393"/>
    <x v="0"/>
    <x v="3"/>
    <x v="3"/>
    <s v="Philips"/>
    <n v="4"/>
    <n v="910.15"/>
    <n v="967.22"/>
    <n v="6"/>
    <s v="Q1"/>
    <n v="2026"/>
    <x v="5"/>
    <n v="1911.3149999999998"/>
    <n v="944.0949999999998"/>
  </r>
  <r>
    <x v="6"/>
    <d v="2024-04-15T00:00:00"/>
    <s v="C2899"/>
    <x v="6"/>
    <d v="2024-04-21T00:00:00"/>
    <x v="0"/>
    <x v="0"/>
    <s v="Skincare"/>
    <x v="5"/>
    <s v="Indianapolis"/>
    <s v="Male"/>
    <n v="57"/>
    <n v="3"/>
    <n v="10"/>
    <s v="P787"/>
    <x v="2"/>
    <x v="1"/>
    <x v="3"/>
    <s v="Nivea"/>
    <n v="5"/>
    <n v="142.16999999999999"/>
    <n v="197.5"/>
    <n v="6"/>
    <s v="Q2"/>
    <n v="2024"/>
    <x v="3"/>
    <n v="383.85899999999998"/>
    <n v="186.35899999999998"/>
  </r>
  <r>
    <x v="7"/>
    <d v="2025-02-06T00:00:00"/>
    <s v="C5582"/>
    <x v="7"/>
    <d v="2025-02-10T00:00:00"/>
    <x v="2"/>
    <x v="2"/>
    <s v="Fitness"/>
    <x v="6"/>
    <s v="Greensboro"/>
    <s v="Male"/>
    <n v="58"/>
    <n v="4"/>
    <n v="30"/>
    <s v="P897"/>
    <x v="2"/>
    <x v="1"/>
    <x v="3"/>
    <s v="Decathlon"/>
    <n v="2"/>
    <n v="641.74"/>
    <n v="1161.71"/>
    <n v="4"/>
    <s v="Q1"/>
    <n v="2025"/>
    <x v="5"/>
    <n v="1796.8719999999998"/>
    <n v="635.16199999999981"/>
  </r>
  <r>
    <x v="8"/>
    <d v="2024-04-19T00:00:00"/>
    <s v="C5931"/>
    <x v="8"/>
    <d v="2024-04-26T00:00:00"/>
    <x v="2"/>
    <x v="2"/>
    <s v="Fitness"/>
    <x v="4"/>
    <s v="Phoenix"/>
    <s v="Female"/>
    <n v="49"/>
    <n v="1"/>
    <n v="20"/>
    <s v="P259"/>
    <x v="0"/>
    <x v="3"/>
    <x v="2"/>
    <s v="Decathlon"/>
    <n v="4"/>
    <n v="165.15"/>
    <n v="104.84"/>
    <n v="7"/>
    <s v="Q2"/>
    <n v="2024"/>
    <x v="3"/>
    <n v="132.12"/>
    <n v="27.28"/>
  </r>
  <r>
    <x v="9"/>
    <d v="2025-03-08T00:00:00"/>
    <s v="C7304"/>
    <x v="9"/>
    <d v="2025-03-11T00:00:00"/>
    <x v="1"/>
    <x v="1"/>
    <s v="Shirt"/>
    <x v="3"/>
    <s v="San Antonio"/>
    <s v="Female"/>
    <n v="43"/>
    <n v="2"/>
    <n v="20"/>
    <s v="P691"/>
    <x v="1"/>
    <x v="1"/>
    <x v="1"/>
    <s v="Puma"/>
    <n v="2"/>
    <n v="567.08000000000004"/>
    <n v="726.07"/>
    <n v="3"/>
    <s v="Q1"/>
    <n v="2025"/>
    <x v="6"/>
    <n v="907.32800000000009"/>
    <n v="181.25800000000004"/>
  </r>
  <r>
    <x v="10"/>
    <d v="2024-03-25T00:00:00"/>
    <s v="C6637"/>
    <x v="10"/>
    <d v="2024-04-01T00:00:00"/>
    <x v="0"/>
    <x v="0"/>
    <s v="Skincare"/>
    <x v="7"/>
    <s v="Rochester"/>
    <s v="Female"/>
    <n v="18"/>
    <n v="3"/>
    <n v="15"/>
    <s v="P497"/>
    <x v="0"/>
    <x v="2"/>
    <x v="3"/>
    <s v="Nivea"/>
    <n v="4"/>
    <n v="774.08"/>
    <n v="1359.3"/>
    <n v="7"/>
    <s v="Q1"/>
    <n v="2024"/>
    <x v="6"/>
    <n v="1973.9040000000002"/>
    <n v="614.60400000000027"/>
  </r>
  <r>
    <x v="11"/>
    <d v="2025-07-16T00:00:00"/>
    <s v="C7119"/>
    <x v="11"/>
    <d v="2025-07-17T00:00:00"/>
    <x v="3"/>
    <x v="3"/>
    <s v="Kitchen"/>
    <x v="8"/>
    <s v="Miami"/>
    <s v="Female"/>
    <n v="29"/>
    <n v="4"/>
    <n v="25"/>
    <s v="P165"/>
    <x v="0"/>
    <x v="0"/>
    <x v="0"/>
    <s v="Philips"/>
    <n v="3"/>
    <n v="551.89"/>
    <n v="939.41"/>
    <n v="1"/>
    <s v="Q3"/>
    <n v="2025"/>
    <x v="4"/>
    <n v="1655.67"/>
    <n v="716.2600000000001"/>
  </r>
  <r>
    <x v="12"/>
    <d v="2024-12-13T00:00:00"/>
    <s v="C5491"/>
    <x v="12"/>
    <d v="2024-12-18T00:00:00"/>
    <x v="1"/>
    <x v="1"/>
    <s v="Shirt"/>
    <x v="9"/>
    <s v="Birmingham"/>
    <s v="Female"/>
    <n v="62"/>
    <n v="5"/>
    <n v="25"/>
    <s v="P919"/>
    <x v="2"/>
    <x v="3"/>
    <x v="2"/>
    <s v="Puma"/>
    <n v="4"/>
    <n v="346.75"/>
    <n v="1102.6400000000001"/>
    <n v="5"/>
    <s v="Q4"/>
    <n v="2024"/>
    <x v="7"/>
    <n v="1300.3125"/>
    <n v="197.6724999999999"/>
  </r>
  <r>
    <x v="13"/>
    <d v="2025-10-25T00:00:00"/>
    <s v="C7673"/>
    <x v="13"/>
    <d v="2025-10-26T00:00:00"/>
    <x v="4"/>
    <x v="4"/>
    <s v="Mobile"/>
    <x v="1"/>
    <s v="San Diego"/>
    <s v="Male"/>
    <n v="38"/>
    <n v="3"/>
    <n v="10"/>
    <s v="P357"/>
    <x v="1"/>
    <x v="0"/>
    <x v="0"/>
    <s v="Samsung"/>
    <n v="1"/>
    <n v="790.15"/>
    <n v="1446.64"/>
    <n v="1"/>
    <s v="Q4"/>
    <n v="2025"/>
    <x v="8"/>
    <n v="2133.4049999999997"/>
    <n v="686.76499999999965"/>
  </r>
  <r>
    <x v="14"/>
    <d v="2024-12-31T00:00:00"/>
    <s v="C4301"/>
    <x v="14"/>
    <d v="2025-01-06T00:00:00"/>
    <x v="0"/>
    <x v="0"/>
    <s v="Skincare"/>
    <x v="3"/>
    <s v="Austin"/>
    <s v="Female"/>
    <n v="26"/>
    <n v="3"/>
    <n v="15"/>
    <s v="P902"/>
    <x v="2"/>
    <x v="2"/>
    <x v="1"/>
    <s v="Nivea"/>
    <n v="1"/>
    <n v="358.48"/>
    <n v="612.88"/>
    <n v="6"/>
    <s v="Q4"/>
    <n v="2024"/>
    <x v="7"/>
    <n v="914.12400000000002"/>
    <n v="301.24400000000003"/>
  </r>
  <r>
    <x v="15"/>
    <d v="2024-10-25T00:00:00"/>
    <s v="C5335"/>
    <x v="15"/>
    <d v="2024-10-31T00:00:00"/>
    <x v="2"/>
    <x v="2"/>
    <s v="Fitness"/>
    <x v="7"/>
    <s v="Albany"/>
    <s v="Female"/>
    <n v="27"/>
    <n v="2"/>
    <n v="5"/>
    <s v="P674"/>
    <x v="0"/>
    <x v="1"/>
    <x v="3"/>
    <s v="Decathlon"/>
    <n v="1"/>
    <n v="377.36"/>
    <n v="456.96"/>
    <n v="6"/>
    <s v="Q4"/>
    <n v="2024"/>
    <x v="8"/>
    <n v="716.98400000000004"/>
    <n v="260.02400000000006"/>
  </r>
  <r>
    <x v="16"/>
    <d v="2026-05-11T00:00:00"/>
    <s v="C6532"/>
    <x v="16"/>
    <d v="2026-05-13T00:00:00"/>
    <x v="1"/>
    <x v="1"/>
    <s v="Shirt"/>
    <x v="7"/>
    <s v="Rochester"/>
    <s v="Female"/>
    <n v="39"/>
    <n v="2"/>
    <n v="0"/>
    <s v="P924"/>
    <x v="2"/>
    <x v="1"/>
    <x v="1"/>
    <s v="Puma"/>
    <n v="3"/>
    <n v="764.21"/>
    <n v="861.38"/>
    <n v="2"/>
    <s v="Q2"/>
    <n v="2026"/>
    <x v="9"/>
    <n v="1528.42"/>
    <n v="667.04000000000008"/>
  </r>
  <r>
    <x v="17"/>
    <d v="2025-11-29T00:00:00"/>
    <s v="C7166"/>
    <x v="17"/>
    <d v="2025-11-30T00:00:00"/>
    <x v="5"/>
    <x v="3"/>
    <s v="Furniture"/>
    <x v="10"/>
    <s v="Madison"/>
    <s v="Female"/>
    <n v="55"/>
    <n v="3"/>
    <n v="15"/>
    <s v="P398"/>
    <x v="0"/>
    <x v="4"/>
    <x v="0"/>
    <s v="IKEA"/>
    <n v="1"/>
    <n v="381.26"/>
    <n v="652.4"/>
    <n v="1"/>
    <s v="Q4"/>
    <n v="2025"/>
    <x v="10"/>
    <n v="972.21299999999997"/>
    <n v="319.81299999999999"/>
  </r>
  <r>
    <x v="18"/>
    <d v="2025-07-03T00:00:00"/>
    <s v="C3936"/>
    <x v="18"/>
    <d v="2025-07-05T00:00:00"/>
    <x v="6"/>
    <x v="5"/>
    <s v="Snacks"/>
    <x v="0"/>
    <s v="Boston"/>
    <s v="Female"/>
    <n v="64"/>
    <n v="4"/>
    <n v="10"/>
    <s v="P954"/>
    <x v="2"/>
    <x v="2"/>
    <x v="0"/>
    <s v="Britannia"/>
    <n v="2"/>
    <n v="491.42"/>
    <n v="1374.6"/>
    <n v="2"/>
    <s v="Q3"/>
    <n v="2025"/>
    <x v="4"/>
    <n v="1769.1120000000001"/>
    <n v="394.51200000000017"/>
  </r>
  <r>
    <x v="19"/>
    <d v="2024-12-18T00:00:00"/>
    <s v="C3618"/>
    <x v="19"/>
    <d v="2024-12-21T00:00:00"/>
    <x v="7"/>
    <x v="4"/>
    <s v="Laptop"/>
    <x v="2"/>
    <s v="Cleveland"/>
    <s v="Female"/>
    <n v="56"/>
    <n v="5"/>
    <n v="5"/>
    <s v="P932"/>
    <x v="2"/>
    <x v="3"/>
    <x v="3"/>
    <s v="Dell"/>
    <n v="3"/>
    <n v="799.49"/>
    <n v="2670.77"/>
    <n v="3"/>
    <s v="Q4"/>
    <n v="2024"/>
    <x v="7"/>
    <n v="3797.5774999999999"/>
    <n v="1126.8074999999999"/>
  </r>
  <r>
    <x v="20"/>
    <d v="2025-09-09T00:00:00"/>
    <s v="C8642"/>
    <x v="20"/>
    <d v="2025-09-15T00:00:00"/>
    <x v="4"/>
    <x v="4"/>
    <s v="Mobile"/>
    <x v="11"/>
    <s v="Newark"/>
    <s v="Male"/>
    <n v="52"/>
    <n v="3"/>
    <n v="5"/>
    <s v="P125"/>
    <x v="2"/>
    <x v="0"/>
    <x v="3"/>
    <s v="Samsung"/>
    <n v="2"/>
    <n v="812.35"/>
    <n v="1879.78"/>
    <n v="6"/>
    <s v="Q3"/>
    <n v="2025"/>
    <x v="1"/>
    <n v="2315.1975000000002"/>
    <n v="435.41750000000025"/>
  </r>
  <r>
    <x v="21"/>
    <d v="2026-03-08T00:00:00"/>
    <s v="C9290"/>
    <x v="21"/>
    <d v="2026-03-13T00:00:00"/>
    <x v="2"/>
    <x v="2"/>
    <s v="Fitness"/>
    <x v="7"/>
    <s v="New York"/>
    <s v="Male"/>
    <n v="27"/>
    <n v="3"/>
    <n v="15"/>
    <s v="P793"/>
    <x v="1"/>
    <x v="2"/>
    <x v="2"/>
    <s v="Decathlon"/>
    <n v="3"/>
    <n v="186.96"/>
    <n v="367.8"/>
    <n v="5"/>
    <s v="Q1"/>
    <n v="2026"/>
    <x v="6"/>
    <n v="476.74799999999999"/>
    <n v="108.94799999999998"/>
  </r>
  <r>
    <x v="22"/>
    <d v="2025-02-23T00:00:00"/>
    <s v="C1341"/>
    <x v="22"/>
    <d v="2025-02-28T00:00:00"/>
    <x v="8"/>
    <x v="1"/>
    <s v="Shoes"/>
    <x v="5"/>
    <s v="Fort Wayne"/>
    <s v="Male"/>
    <n v="36"/>
    <n v="2"/>
    <n v="10"/>
    <s v="P819"/>
    <x v="0"/>
    <x v="2"/>
    <x v="0"/>
    <s v="Nike"/>
    <n v="2"/>
    <n v="520.71"/>
    <n v="649.54999999999995"/>
    <n v="5"/>
    <s v="Q1"/>
    <n v="2025"/>
    <x v="5"/>
    <n v="937.27800000000013"/>
    <n v="287.72800000000018"/>
  </r>
  <r>
    <x v="23"/>
    <d v="2025-01-22T00:00:00"/>
    <s v="C3359"/>
    <x v="23"/>
    <d v="2025-01-27T00:00:00"/>
    <x v="4"/>
    <x v="4"/>
    <s v="Mobile"/>
    <x v="1"/>
    <s v="San Francisco"/>
    <s v="Male"/>
    <n v="60"/>
    <n v="3"/>
    <n v="15"/>
    <s v="P804"/>
    <x v="1"/>
    <x v="1"/>
    <x v="0"/>
    <s v="Samsung"/>
    <n v="5"/>
    <n v="332.83"/>
    <n v="461.86"/>
    <n v="5"/>
    <s v="Q1"/>
    <n v="2025"/>
    <x v="0"/>
    <n v="848.7165"/>
    <n v="386.85649999999998"/>
  </r>
  <r>
    <x v="24"/>
    <d v="2025-11-29T00:00:00"/>
    <s v="C3148"/>
    <x v="24"/>
    <d v="2025-12-04T00:00:00"/>
    <x v="0"/>
    <x v="0"/>
    <s v="Skincare"/>
    <x v="7"/>
    <s v="Buffalo"/>
    <s v="Male"/>
    <n v="57"/>
    <n v="5"/>
    <n v="5"/>
    <s v="P503"/>
    <x v="1"/>
    <x v="3"/>
    <x v="1"/>
    <s v="Nivea"/>
    <n v="4"/>
    <n v="247.29"/>
    <n v="751.1"/>
    <n v="5"/>
    <s v="Q4"/>
    <n v="2025"/>
    <x v="10"/>
    <n v="1174.6275000000001"/>
    <n v="423.52750000000003"/>
  </r>
  <r>
    <x v="25"/>
    <d v="2024-11-28T00:00:00"/>
    <s v="C5003"/>
    <x v="25"/>
    <d v="2024-11-30T00:00:00"/>
    <x v="6"/>
    <x v="5"/>
    <s v="Snacks"/>
    <x v="3"/>
    <s v="San Antonio"/>
    <s v="Male"/>
    <n v="22"/>
    <n v="5"/>
    <n v="5"/>
    <s v="P343"/>
    <x v="2"/>
    <x v="1"/>
    <x v="1"/>
    <s v="Britannia"/>
    <n v="2"/>
    <n v="930.57"/>
    <n v="3376.63"/>
    <n v="2"/>
    <s v="Q4"/>
    <n v="2024"/>
    <x v="10"/>
    <n v="4420.2075000000004"/>
    <n v="1043.5775000000003"/>
  </r>
  <r>
    <x v="26"/>
    <d v="2026-05-18T00:00:00"/>
    <s v="C6717"/>
    <x v="26"/>
    <d v="2026-05-22T00:00:00"/>
    <x v="0"/>
    <x v="0"/>
    <s v="Skincare"/>
    <x v="11"/>
    <s v="Jersey City"/>
    <s v="Female"/>
    <n v="29"/>
    <n v="3"/>
    <n v="5"/>
    <s v="P630"/>
    <x v="2"/>
    <x v="1"/>
    <x v="3"/>
    <s v="Nivea"/>
    <n v="4"/>
    <n v="497.17"/>
    <n v="1135.4000000000001"/>
    <n v="4"/>
    <s v="Q2"/>
    <n v="2026"/>
    <x v="9"/>
    <n v="1416.9344999999998"/>
    <n v="281.53449999999975"/>
  </r>
  <r>
    <x v="27"/>
    <d v="2025-09-03T00:00:00"/>
    <s v="C4703"/>
    <x v="27"/>
    <d v="2025-09-07T00:00:00"/>
    <x v="4"/>
    <x v="4"/>
    <s v="Mobile"/>
    <x v="3"/>
    <s v="Houston"/>
    <s v="Female"/>
    <n v="18"/>
    <n v="5"/>
    <n v="0"/>
    <s v="P634"/>
    <x v="2"/>
    <x v="3"/>
    <x v="3"/>
    <s v="Samsung"/>
    <n v="3"/>
    <n v="591.13"/>
    <n v="2341.56"/>
    <n v="4"/>
    <s v="Q3"/>
    <n v="2025"/>
    <x v="1"/>
    <n v="2955.65"/>
    <n v="614.09000000000015"/>
  </r>
  <r>
    <x v="28"/>
    <d v="2026-01-18T00:00:00"/>
    <s v="C5041"/>
    <x v="28"/>
    <d v="2026-01-24T00:00:00"/>
    <x v="1"/>
    <x v="1"/>
    <s v="Shirt"/>
    <x v="11"/>
    <s v="Trenton"/>
    <s v="Female"/>
    <n v="23"/>
    <n v="4"/>
    <n v="25"/>
    <s v="P577"/>
    <x v="2"/>
    <x v="0"/>
    <x v="2"/>
    <s v="Puma"/>
    <n v="1"/>
    <n v="428.34"/>
    <n v="769.65"/>
    <n v="6"/>
    <s v="Q1"/>
    <n v="2026"/>
    <x v="0"/>
    <n v="1285.02"/>
    <n v="515.37"/>
  </r>
  <r>
    <x v="29"/>
    <d v="2025-07-11T00:00:00"/>
    <s v="C5040"/>
    <x v="29"/>
    <d v="2025-07-18T00:00:00"/>
    <x v="6"/>
    <x v="5"/>
    <s v="Snacks"/>
    <x v="7"/>
    <s v="Buffalo"/>
    <s v="Female"/>
    <n v="47"/>
    <n v="4"/>
    <n v="20"/>
    <s v="P732"/>
    <x v="2"/>
    <x v="1"/>
    <x v="1"/>
    <s v="Britannia"/>
    <n v="2"/>
    <n v="651.26"/>
    <n v="1648.62"/>
    <n v="7"/>
    <s v="Q3"/>
    <n v="2025"/>
    <x v="4"/>
    <n v="2084.0320000000002"/>
    <n v="435.41200000000026"/>
  </r>
  <r>
    <x v="30"/>
    <d v="2024-03-27T00:00:00"/>
    <s v="C7886"/>
    <x v="30"/>
    <d v="2024-03-31T00:00:00"/>
    <x v="6"/>
    <x v="5"/>
    <s v="Snacks"/>
    <x v="12"/>
    <s v="Lansing"/>
    <s v="Male"/>
    <n v="41"/>
    <n v="1"/>
    <n v="30"/>
    <s v="P479"/>
    <x v="0"/>
    <x v="3"/>
    <x v="3"/>
    <s v="Britannia"/>
    <n v="1"/>
    <n v="791.86"/>
    <n v="373.19"/>
    <n v="4"/>
    <s v="Q1"/>
    <n v="2024"/>
    <x v="6"/>
    <n v="554.30200000000002"/>
    <n v="181.11200000000002"/>
  </r>
  <r>
    <x v="31"/>
    <d v="2024-11-08T00:00:00"/>
    <s v="C5755"/>
    <x v="31"/>
    <d v="2024-11-11T00:00:00"/>
    <x v="6"/>
    <x v="5"/>
    <s v="Snacks"/>
    <x v="3"/>
    <s v="San Antonio"/>
    <s v="Male"/>
    <n v="48"/>
    <n v="1"/>
    <n v="20"/>
    <s v="P517"/>
    <x v="1"/>
    <x v="2"/>
    <x v="2"/>
    <s v="Britannia"/>
    <n v="4"/>
    <n v="997.49"/>
    <n v="487.84"/>
    <n v="3"/>
    <s v="Q4"/>
    <n v="2024"/>
    <x v="10"/>
    <n v="797.99200000000008"/>
    <n v="310.1520000000001"/>
  </r>
  <r>
    <x v="32"/>
    <d v="2024-10-23T00:00:00"/>
    <s v="C9553"/>
    <x v="32"/>
    <d v="2024-10-29T00:00:00"/>
    <x v="6"/>
    <x v="5"/>
    <s v="Snacks"/>
    <x v="2"/>
    <s v="Columbus"/>
    <s v="Male"/>
    <n v="23"/>
    <n v="4"/>
    <n v="15"/>
    <s v="P227"/>
    <x v="1"/>
    <x v="2"/>
    <x v="3"/>
    <s v="Britannia"/>
    <n v="1"/>
    <n v="161.28"/>
    <n v="383.12"/>
    <n v="6"/>
    <s v="Q4"/>
    <n v="2024"/>
    <x v="8"/>
    <n v="548.35199999999998"/>
    <n v="165.23199999999997"/>
  </r>
  <r>
    <x v="33"/>
    <d v="2026-02-01T00:00:00"/>
    <s v="C9792"/>
    <x v="33"/>
    <d v="2026-02-08T00:00:00"/>
    <x v="5"/>
    <x v="3"/>
    <s v="Furniture"/>
    <x v="6"/>
    <s v="Greensboro"/>
    <s v="Male"/>
    <n v="26"/>
    <n v="1"/>
    <n v="15"/>
    <s v="P453"/>
    <x v="2"/>
    <x v="0"/>
    <x v="0"/>
    <s v="IKEA"/>
    <n v="4"/>
    <n v="824.47"/>
    <n v="509.83"/>
    <n v="7"/>
    <s v="Q1"/>
    <n v="2026"/>
    <x v="5"/>
    <n v="700.79949999999997"/>
    <n v="190.96949999999998"/>
  </r>
  <r>
    <x v="34"/>
    <d v="2024-12-29T00:00:00"/>
    <s v="C6215"/>
    <x v="34"/>
    <d v="2024-12-31T00:00:00"/>
    <x v="4"/>
    <x v="4"/>
    <s v="Mobile"/>
    <x v="12"/>
    <s v="Grand Rapids"/>
    <s v="Female"/>
    <n v="41"/>
    <n v="5"/>
    <n v="30"/>
    <s v="P870"/>
    <x v="0"/>
    <x v="3"/>
    <x v="3"/>
    <s v="Samsung"/>
    <n v="4"/>
    <n v="905.23"/>
    <n v="1722.65"/>
    <n v="2"/>
    <s v="Q4"/>
    <n v="2024"/>
    <x v="7"/>
    <n v="3168.3049999999994"/>
    <n v="1445.6549999999993"/>
  </r>
  <r>
    <x v="35"/>
    <d v="2025-04-18T00:00:00"/>
    <s v="C1088"/>
    <x v="35"/>
    <d v="2025-04-23T00:00:00"/>
    <x v="0"/>
    <x v="0"/>
    <s v="Skincare"/>
    <x v="3"/>
    <s v="San Antonio"/>
    <s v="Female"/>
    <n v="41"/>
    <n v="1"/>
    <n v="10"/>
    <s v="P802"/>
    <x v="0"/>
    <x v="0"/>
    <x v="0"/>
    <s v="Nivea"/>
    <n v="5"/>
    <n v="529.49"/>
    <n v="335.54"/>
    <n v="5"/>
    <s v="Q2"/>
    <n v="2025"/>
    <x v="3"/>
    <n v="476.541"/>
    <n v="141.00099999999998"/>
  </r>
  <r>
    <x v="36"/>
    <d v="2024-09-19T00:00:00"/>
    <s v="C4844"/>
    <x v="36"/>
    <d v="2024-09-23T00:00:00"/>
    <x v="0"/>
    <x v="0"/>
    <s v="Skincare"/>
    <x v="0"/>
    <s v="Boston"/>
    <s v="Male"/>
    <n v="38"/>
    <n v="4"/>
    <n v="5"/>
    <s v="P756"/>
    <x v="2"/>
    <x v="4"/>
    <x v="1"/>
    <s v="Nivea"/>
    <n v="5"/>
    <n v="463.51"/>
    <n v="1021.43"/>
    <n v="4"/>
    <s v="Q3"/>
    <n v="2024"/>
    <x v="1"/>
    <n v="1761.338"/>
    <n v="739.90800000000002"/>
  </r>
  <r>
    <x v="37"/>
    <d v="2024-06-27T00:00:00"/>
    <s v="C8467"/>
    <x v="37"/>
    <d v="2024-07-02T00:00:00"/>
    <x v="1"/>
    <x v="1"/>
    <s v="Shirt"/>
    <x v="13"/>
    <s v="Augusta"/>
    <s v="Male"/>
    <n v="38"/>
    <n v="3"/>
    <n v="5"/>
    <s v="P161"/>
    <x v="0"/>
    <x v="4"/>
    <x v="2"/>
    <s v="Puma"/>
    <n v="5"/>
    <n v="716.61"/>
    <n v="1426.18"/>
    <n v="5"/>
    <s v="Q2"/>
    <n v="2024"/>
    <x v="2"/>
    <n v="2042.3384999999998"/>
    <n v="616.15849999999978"/>
  </r>
  <r>
    <x v="38"/>
    <d v="2025-09-03T00:00:00"/>
    <s v="C6566"/>
    <x v="38"/>
    <d v="2025-09-07T00:00:00"/>
    <x v="6"/>
    <x v="5"/>
    <s v="Snacks"/>
    <x v="14"/>
    <s v="Kansas City"/>
    <s v="Female"/>
    <n v="48"/>
    <n v="2"/>
    <n v="10"/>
    <s v="P651"/>
    <x v="2"/>
    <x v="4"/>
    <x v="0"/>
    <s v="Britannia"/>
    <n v="1"/>
    <n v="785.13"/>
    <n v="1087"/>
    <n v="4"/>
    <s v="Q3"/>
    <n v="2025"/>
    <x v="1"/>
    <n v="1413.2339999999999"/>
    <n v="326.23399999999992"/>
  </r>
  <r>
    <x v="39"/>
    <d v="2025-03-23T00:00:00"/>
    <s v="C4502"/>
    <x v="39"/>
    <d v="2025-03-28T00:00:00"/>
    <x v="6"/>
    <x v="5"/>
    <s v="Snacks"/>
    <x v="15"/>
    <s v="Colorado Springs"/>
    <s v="Female"/>
    <n v="45"/>
    <n v="1"/>
    <n v="30"/>
    <s v="P296"/>
    <x v="1"/>
    <x v="4"/>
    <x v="3"/>
    <s v="Britannia"/>
    <n v="4"/>
    <n v="337.53"/>
    <n v="186.22"/>
    <n v="5"/>
    <s v="Q1"/>
    <n v="2025"/>
    <x v="6"/>
    <n v="236.27099999999996"/>
    <n v="50.050999999999959"/>
  </r>
  <r>
    <x v="40"/>
    <d v="2026-05-30T00:00:00"/>
    <s v="C8509"/>
    <x v="40"/>
    <d v="2026-06-06T00:00:00"/>
    <x v="5"/>
    <x v="3"/>
    <s v="Furniture"/>
    <x v="16"/>
    <s v="Spokane"/>
    <s v="Female"/>
    <n v="36"/>
    <n v="5"/>
    <n v="10"/>
    <s v="P723"/>
    <x v="0"/>
    <x v="1"/>
    <x v="2"/>
    <s v="IKEA"/>
    <n v="4"/>
    <n v="161.99"/>
    <n v="619.47"/>
    <n v="7"/>
    <s v="Q2"/>
    <n v="2026"/>
    <x v="9"/>
    <n v="728.95500000000004"/>
    <n v="109.48500000000001"/>
  </r>
  <r>
    <x v="41"/>
    <d v="2026-06-10T00:00:00"/>
    <s v="C8158"/>
    <x v="41"/>
    <d v="2026-06-14T00:00:00"/>
    <x v="4"/>
    <x v="4"/>
    <s v="Mobile"/>
    <x v="8"/>
    <s v="Miami"/>
    <s v="Female"/>
    <n v="46"/>
    <n v="4"/>
    <n v="25"/>
    <s v="P855"/>
    <x v="1"/>
    <x v="1"/>
    <x v="3"/>
    <s v="Samsung"/>
    <n v="1"/>
    <n v="342.66"/>
    <n v="762.5"/>
    <n v="4"/>
    <s v="Q2"/>
    <n v="2026"/>
    <x v="2"/>
    <n v="1027.98"/>
    <n v="265.48"/>
  </r>
  <r>
    <x v="42"/>
    <d v="2025-02-27T00:00:00"/>
    <s v="C4214"/>
    <x v="42"/>
    <d v="2025-02-28T00:00:00"/>
    <x v="3"/>
    <x v="3"/>
    <s v="Kitchen"/>
    <x v="1"/>
    <s v="San Diego"/>
    <s v="Female"/>
    <n v="37"/>
    <n v="2"/>
    <n v="20"/>
    <s v="P678"/>
    <x v="0"/>
    <x v="3"/>
    <x v="1"/>
    <s v="Philips"/>
    <n v="4"/>
    <n v="485.28"/>
    <n v="450.41"/>
    <n v="1"/>
    <s v="Q1"/>
    <n v="2025"/>
    <x v="5"/>
    <n v="776.44799999999998"/>
    <n v="326.03799999999995"/>
  </r>
  <r>
    <x v="43"/>
    <d v="2025-09-20T00:00:00"/>
    <s v="C5419"/>
    <x v="43"/>
    <d v="2025-09-25T00:00:00"/>
    <x v="8"/>
    <x v="1"/>
    <s v="Shoes"/>
    <x v="16"/>
    <s v="Seattle"/>
    <s v="Female"/>
    <n v="54"/>
    <n v="2"/>
    <n v="10"/>
    <s v="P755"/>
    <x v="2"/>
    <x v="1"/>
    <x v="0"/>
    <s v="Nike"/>
    <n v="1"/>
    <n v="229.53"/>
    <n v="260.48"/>
    <n v="5"/>
    <s v="Q3"/>
    <n v="2025"/>
    <x v="1"/>
    <n v="413.154"/>
    <n v="152.67399999999998"/>
  </r>
  <r>
    <x v="44"/>
    <d v="2026-04-20T00:00:00"/>
    <s v="C7182"/>
    <x v="44"/>
    <d v="2026-04-27T00:00:00"/>
    <x v="6"/>
    <x v="5"/>
    <s v="Snacks"/>
    <x v="9"/>
    <s v="Montgomery"/>
    <s v="Female"/>
    <n v="43"/>
    <n v="4"/>
    <n v="10"/>
    <s v="P829"/>
    <x v="0"/>
    <x v="3"/>
    <x v="1"/>
    <s v="Britannia"/>
    <n v="3"/>
    <n v="896.34"/>
    <n v="2039.41"/>
    <n v="7"/>
    <s v="Q2"/>
    <n v="2026"/>
    <x v="3"/>
    <n v="3226.8240000000001"/>
    <n v="1187.414"/>
  </r>
  <r>
    <x v="45"/>
    <d v="2025-02-12T00:00:00"/>
    <s v="C5931"/>
    <x v="45"/>
    <d v="2025-02-16T00:00:00"/>
    <x v="5"/>
    <x v="3"/>
    <s v="Furniture"/>
    <x v="1"/>
    <s v="Los Angeles"/>
    <s v="Male"/>
    <n v="26"/>
    <n v="5"/>
    <n v="15"/>
    <s v="P149"/>
    <x v="1"/>
    <x v="3"/>
    <x v="0"/>
    <s v="IKEA"/>
    <n v="5"/>
    <n v="985.72"/>
    <n v="2744.31"/>
    <n v="4"/>
    <s v="Q1"/>
    <n v="2025"/>
    <x v="5"/>
    <n v="4189.3100000000004"/>
    <n v="1445.0000000000005"/>
  </r>
  <r>
    <x v="46"/>
    <d v="2024-10-31T00:00:00"/>
    <s v="C4703"/>
    <x v="46"/>
    <d v="2024-11-02T00:00:00"/>
    <x v="5"/>
    <x v="3"/>
    <s v="Furniture"/>
    <x v="0"/>
    <s v="Worcester"/>
    <s v="Female"/>
    <n v="19"/>
    <n v="4"/>
    <n v="20"/>
    <s v="P133"/>
    <x v="1"/>
    <x v="0"/>
    <x v="1"/>
    <s v="IKEA"/>
    <n v="5"/>
    <n v="34.200000000000003"/>
    <n v="69.180000000000007"/>
    <n v="2"/>
    <s v="Q4"/>
    <n v="2024"/>
    <x v="8"/>
    <n v="109.44000000000001"/>
    <n v="40.260000000000005"/>
  </r>
  <r>
    <x v="47"/>
    <d v="2024-08-05T00:00:00"/>
    <s v="C7524"/>
    <x v="47"/>
    <d v="2024-08-10T00:00:00"/>
    <x v="7"/>
    <x v="4"/>
    <s v="Laptop"/>
    <x v="7"/>
    <s v="Buffalo"/>
    <s v="Female"/>
    <n v="48"/>
    <n v="2"/>
    <n v="5"/>
    <s v="P511"/>
    <x v="2"/>
    <x v="4"/>
    <x v="2"/>
    <s v="Dell"/>
    <n v="4"/>
    <n v="585.75"/>
    <n v="917.51"/>
    <n v="5"/>
    <s v="Q3"/>
    <n v="2024"/>
    <x v="11"/>
    <n v="1112.925"/>
    <n v="195.41499999999996"/>
  </r>
  <r>
    <x v="48"/>
    <d v="2024-11-23T00:00:00"/>
    <s v="C9159"/>
    <x v="48"/>
    <d v="2024-11-27T00:00:00"/>
    <x v="0"/>
    <x v="0"/>
    <s v="Skincare"/>
    <x v="17"/>
    <s v="Allentown"/>
    <s v="Female"/>
    <n v="22"/>
    <n v="3"/>
    <n v="15"/>
    <s v="P815"/>
    <x v="2"/>
    <x v="3"/>
    <x v="3"/>
    <s v="Nivea"/>
    <n v="4"/>
    <n v="874.94"/>
    <n v="1261.8499999999999"/>
    <n v="4"/>
    <s v="Q4"/>
    <n v="2024"/>
    <x v="10"/>
    <n v="2231.0970000000002"/>
    <n v="969.2470000000003"/>
  </r>
  <r>
    <x v="49"/>
    <d v="2024-06-20T00:00:00"/>
    <s v="C2742"/>
    <x v="49"/>
    <d v="2024-06-23T00:00:00"/>
    <x v="2"/>
    <x v="2"/>
    <s v="Fitness"/>
    <x v="8"/>
    <s v="Miami"/>
    <s v="Male"/>
    <n v="38"/>
    <n v="1"/>
    <n v="0"/>
    <s v="P403"/>
    <x v="0"/>
    <x v="2"/>
    <x v="3"/>
    <s v="Decathlon"/>
    <n v="1"/>
    <n v="816.3"/>
    <n v="427.28"/>
    <n v="3"/>
    <s v="Q2"/>
    <n v="2024"/>
    <x v="2"/>
    <n v="816.3"/>
    <n v="389.02"/>
  </r>
  <r>
    <x v="50"/>
    <d v="2025-09-24T00:00:00"/>
    <s v="C9194"/>
    <x v="50"/>
    <d v="2025-09-28T00:00:00"/>
    <x v="5"/>
    <x v="3"/>
    <s v="Furniture"/>
    <x v="18"/>
    <s v="Nashville"/>
    <s v="Male"/>
    <n v="53"/>
    <n v="1"/>
    <n v="30"/>
    <s v="P606"/>
    <x v="2"/>
    <x v="0"/>
    <x v="0"/>
    <s v="IKEA"/>
    <n v="2"/>
    <n v="437.5"/>
    <n v="253.46"/>
    <n v="4"/>
    <s v="Q3"/>
    <n v="2025"/>
    <x v="1"/>
    <n v="306.25"/>
    <n v="52.789999999999992"/>
  </r>
  <r>
    <x v="51"/>
    <d v="2024-09-21T00:00:00"/>
    <s v="C8290"/>
    <x v="51"/>
    <d v="2024-09-24T00:00:00"/>
    <x v="7"/>
    <x v="4"/>
    <s v="Laptop"/>
    <x v="19"/>
    <s v="Annapolis"/>
    <s v="Male"/>
    <n v="56"/>
    <n v="1"/>
    <n v="0"/>
    <s v="P189"/>
    <x v="0"/>
    <x v="1"/>
    <x v="2"/>
    <s v="Dell"/>
    <n v="2"/>
    <n v="95.37"/>
    <n v="77.88"/>
    <n v="3"/>
    <s v="Q3"/>
    <n v="2024"/>
    <x v="1"/>
    <n v="95.37"/>
    <n v="17.490000000000009"/>
  </r>
  <r>
    <x v="52"/>
    <d v="2024-07-16T00:00:00"/>
    <s v="C8262"/>
    <x v="52"/>
    <d v="2024-07-17T00:00:00"/>
    <x v="0"/>
    <x v="0"/>
    <s v="Skincare"/>
    <x v="12"/>
    <s v="Grand Rapids"/>
    <s v="Female"/>
    <n v="44"/>
    <n v="5"/>
    <n v="20"/>
    <s v="P845"/>
    <x v="0"/>
    <x v="4"/>
    <x v="2"/>
    <s v="Nivea"/>
    <n v="4"/>
    <n v="318.49"/>
    <n v="777.44"/>
    <n v="1"/>
    <s v="Q3"/>
    <n v="2024"/>
    <x v="4"/>
    <n v="1273.96"/>
    <n v="496.52"/>
  </r>
  <r>
    <x v="53"/>
    <d v="2025-01-17T00:00:00"/>
    <s v="C7923"/>
    <x v="53"/>
    <d v="2025-01-22T00:00:00"/>
    <x v="8"/>
    <x v="1"/>
    <s v="Shoes"/>
    <x v="7"/>
    <s v="Buffalo"/>
    <s v="Male"/>
    <n v="21"/>
    <n v="3"/>
    <n v="20"/>
    <s v="P696"/>
    <x v="0"/>
    <x v="1"/>
    <x v="0"/>
    <s v="Nike"/>
    <n v="5"/>
    <n v="768.07"/>
    <n v="1541.26"/>
    <n v="5"/>
    <s v="Q1"/>
    <n v="2025"/>
    <x v="0"/>
    <n v="1843.3680000000002"/>
    <n v="302.10800000000017"/>
  </r>
  <r>
    <x v="54"/>
    <d v="2024-07-23T00:00:00"/>
    <s v="C7077"/>
    <x v="54"/>
    <d v="2024-07-25T00:00:00"/>
    <x v="5"/>
    <x v="3"/>
    <s v="Furniture"/>
    <x v="8"/>
    <s v="Tampa"/>
    <s v="Female"/>
    <n v="26"/>
    <n v="3"/>
    <n v="20"/>
    <s v="P490"/>
    <x v="1"/>
    <x v="0"/>
    <x v="0"/>
    <s v="IKEA"/>
    <n v="5"/>
    <n v="672.06"/>
    <n v="1200.29"/>
    <n v="2"/>
    <s v="Q3"/>
    <n v="2024"/>
    <x v="4"/>
    <n v="1612.944"/>
    <n v="412.654"/>
  </r>
  <r>
    <x v="55"/>
    <d v="2024-11-17T00:00:00"/>
    <s v="C4184"/>
    <x v="55"/>
    <d v="2024-11-24T00:00:00"/>
    <x v="5"/>
    <x v="3"/>
    <s v="Furniture"/>
    <x v="3"/>
    <s v="Austin"/>
    <s v="Male"/>
    <n v="46"/>
    <n v="1"/>
    <n v="5"/>
    <s v="P632"/>
    <x v="0"/>
    <x v="3"/>
    <x v="3"/>
    <s v="IKEA"/>
    <n v="3"/>
    <n v="923.59"/>
    <n v="671.82"/>
    <n v="7"/>
    <s v="Q4"/>
    <n v="2024"/>
    <x v="10"/>
    <n v="877.41049999999996"/>
    <n v="205.59049999999991"/>
  </r>
  <r>
    <x v="56"/>
    <d v="2024-07-14T00:00:00"/>
    <s v="C9320"/>
    <x v="56"/>
    <d v="2024-07-16T00:00:00"/>
    <x v="3"/>
    <x v="3"/>
    <s v="Kitchen"/>
    <x v="18"/>
    <s v="Memphis"/>
    <s v="Male"/>
    <n v="22"/>
    <n v="5"/>
    <n v="10"/>
    <s v="P111"/>
    <x v="1"/>
    <x v="2"/>
    <x v="1"/>
    <s v="Philips"/>
    <n v="5"/>
    <n v="755.82"/>
    <n v="1960.76"/>
    <n v="2"/>
    <s v="Q3"/>
    <n v="2024"/>
    <x v="4"/>
    <n v="3401.1900000000005"/>
    <n v="1440.4300000000005"/>
  </r>
  <r>
    <x v="57"/>
    <d v="2025-11-02T00:00:00"/>
    <s v="C3964"/>
    <x v="57"/>
    <d v="2025-11-06T00:00:00"/>
    <x v="3"/>
    <x v="3"/>
    <s v="Kitchen"/>
    <x v="1"/>
    <s v="San Diego"/>
    <s v="Male"/>
    <n v="24"/>
    <n v="5"/>
    <n v="15"/>
    <s v="P459"/>
    <x v="2"/>
    <x v="4"/>
    <x v="0"/>
    <s v="Philips"/>
    <n v="2"/>
    <n v="824.13"/>
    <n v="2047.39"/>
    <n v="4"/>
    <s v="Q4"/>
    <n v="2025"/>
    <x v="10"/>
    <n v="3502.5524999999998"/>
    <n v="1455.1624999999997"/>
  </r>
  <r>
    <x v="58"/>
    <d v="2026-03-21T00:00:00"/>
    <s v="C2234"/>
    <x v="58"/>
    <d v="2026-03-22T00:00:00"/>
    <x v="5"/>
    <x v="3"/>
    <s v="Furniture"/>
    <x v="20"/>
    <s v="Virginia Beach"/>
    <s v="Female"/>
    <n v="42"/>
    <n v="3"/>
    <n v="25"/>
    <s v="P794"/>
    <x v="1"/>
    <x v="2"/>
    <x v="0"/>
    <s v="IKEA"/>
    <n v="5"/>
    <n v="640.98"/>
    <n v="889.51"/>
    <n v="1"/>
    <s v="Q1"/>
    <n v="2026"/>
    <x v="6"/>
    <n v="1442.2049999999999"/>
    <n v="552.69499999999994"/>
  </r>
  <r>
    <x v="59"/>
    <d v="2025-08-24T00:00:00"/>
    <s v="C6922"/>
    <x v="59"/>
    <d v="2025-08-31T00:00:00"/>
    <x v="0"/>
    <x v="0"/>
    <s v="Skincare"/>
    <x v="4"/>
    <s v="Tucson"/>
    <s v="Male"/>
    <n v="55"/>
    <n v="4"/>
    <n v="5"/>
    <s v="P448"/>
    <x v="0"/>
    <x v="4"/>
    <x v="3"/>
    <s v="Nivea"/>
    <n v="1"/>
    <n v="237.82"/>
    <n v="458.12"/>
    <n v="7"/>
    <s v="Q3"/>
    <n v="2025"/>
    <x v="11"/>
    <n v="903.71599999999989"/>
    <n v="445.59599999999989"/>
  </r>
  <r>
    <x v="60"/>
    <d v="2025-12-08T00:00:00"/>
    <s v="C3470"/>
    <x v="60"/>
    <d v="2025-12-14T00:00:00"/>
    <x v="7"/>
    <x v="4"/>
    <s v="Laptop"/>
    <x v="0"/>
    <s v="Worcester"/>
    <s v="Female"/>
    <n v="30"/>
    <n v="5"/>
    <n v="10"/>
    <s v="P634"/>
    <x v="2"/>
    <x v="3"/>
    <x v="2"/>
    <s v="Dell"/>
    <n v="5"/>
    <n v="23.83"/>
    <n v="62.71"/>
    <n v="6"/>
    <s v="Q4"/>
    <n v="2025"/>
    <x v="7"/>
    <n v="107.235"/>
    <n v="44.524999999999999"/>
  </r>
  <r>
    <x v="61"/>
    <d v="2026-06-11T00:00:00"/>
    <s v="C7169"/>
    <x v="61"/>
    <d v="2026-06-14T00:00:00"/>
    <x v="6"/>
    <x v="5"/>
    <s v="Snacks"/>
    <x v="8"/>
    <s v="Jacksonville"/>
    <s v="Male"/>
    <n v="61"/>
    <n v="2"/>
    <n v="10"/>
    <s v="P757"/>
    <x v="0"/>
    <x v="4"/>
    <x v="1"/>
    <s v="Britannia"/>
    <n v="3"/>
    <n v="109.76"/>
    <n v="162.79"/>
    <n v="3"/>
    <s v="Q2"/>
    <n v="2026"/>
    <x v="2"/>
    <n v="197.56800000000001"/>
    <n v="34.77800000000002"/>
  </r>
  <r>
    <x v="62"/>
    <d v="2026-02-15T00:00:00"/>
    <s v="C2166"/>
    <x v="62"/>
    <d v="2026-02-20T00:00:00"/>
    <x v="2"/>
    <x v="2"/>
    <s v="Fitness"/>
    <x v="21"/>
    <s v="Greenville"/>
    <s v="Male"/>
    <n v="46"/>
    <n v="5"/>
    <n v="10"/>
    <s v="P892"/>
    <x v="1"/>
    <x v="4"/>
    <x v="1"/>
    <s v="Decathlon"/>
    <n v="4"/>
    <n v="741.69"/>
    <n v="1860.02"/>
    <n v="5"/>
    <s v="Q1"/>
    <n v="2026"/>
    <x v="5"/>
    <n v="3337.6050000000005"/>
    <n v="1477.5850000000005"/>
  </r>
  <r>
    <x v="63"/>
    <d v="2025-06-14T00:00:00"/>
    <s v="C5134"/>
    <x v="63"/>
    <d v="2025-06-15T00:00:00"/>
    <x v="2"/>
    <x v="2"/>
    <s v="Fitness"/>
    <x v="8"/>
    <s v="Orlando"/>
    <s v="Female"/>
    <n v="42"/>
    <n v="3"/>
    <n v="20"/>
    <s v="P961"/>
    <x v="1"/>
    <x v="0"/>
    <x v="2"/>
    <s v="Decathlon"/>
    <n v="1"/>
    <n v="64.400000000000006"/>
    <n v="115.71"/>
    <n v="1"/>
    <s v="Q2"/>
    <n v="2025"/>
    <x v="2"/>
    <n v="154.56000000000003"/>
    <n v="38.850000000000037"/>
  </r>
  <r>
    <x v="64"/>
    <d v="2025-03-07T00:00:00"/>
    <s v="C7880"/>
    <x v="64"/>
    <d v="2025-03-13T00:00:00"/>
    <x v="4"/>
    <x v="4"/>
    <s v="Mobile"/>
    <x v="17"/>
    <s v="Allentown"/>
    <s v="Male"/>
    <n v="51"/>
    <n v="4"/>
    <n v="5"/>
    <s v="P763"/>
    <x v="0"/>
    <x v="1"/>
    <x v="3"/>
    <s v="Samsung"/>
    <n v="5"/>
    <n v="889.73"/>
    <n v="2824.63"/>
    <n v="6"/>
    <s v="Q1"/>
    <n v="2025"/>
    <x v="6"/>
    <n v="3380.9739999999997"/>
    <n v="556.3439999999996"/>
  </r>
  <r>
    <x v="65"/>
    <d v="2024-07-31T00:00:00"/>
    <s v="C6667"/>
    <x v="65"/>
    <d v="2024-08-05T00:00:00"/>
    <x v="4"/>
    <x v="4"/>
    <s v="Mobile"/>
    <x v="1"/>
    <s v="Sacramento"/>
    <s v="Female"/>
    <n v="59"/>
    <n v="1"/>
    <n v="20"/>
    <s v="P625"/>
    <x v="0"/>
    <x v="2"/>
    <x v="1"/>
    <s v="Samsung"/>
    <n v="5"/>
    <n v="304.26"/>
    <n v="133.43"/>
    <n v="5"/>
    <s v="Q3"/>
    <n v="2024"/>
    <x v="4"/>
    <n v="243.40800000000002"/>
    <n v="109.97800000000001"/>
  </r>
  <r>
    <x v="66"/>
    <d v="2024-09-04T00:00:00"/>
    <s v="C8193"/>
    <x v="66"/>
    <d v="2024-09-05T00:00:00"/>
    <x v="0"/>
    <x v="0"/>
    <s v="Skincare"/>
    <x v="12"/>
    <s v="Grand Rapids"/>
    <s v="Female"/>
    <n v="48"/>
    <n v="4"/>
    <n v="30"/>
    <s v="P721"/>
    <x v="1"/>
    <x v="2"/>
    <x v="3"/>
    <s v="Nivea"/>
    <n v="3"/>
    <n v="181.8"/>
    <n v="280.31"/>
    <n v="1"/>
    <s v="Q3"/>
    <n v="2024"/>
    <x v="1"/>
    <n v="509.04"/>
    <n v="228.73000000000002"/>
  </r>
  <r>
    <x v="67"/>
    <d v="2026-05-31T00:00:00"/>
    <s v="C9702"/>
    <x v="67"/>
    <d v="2026-06-01T00:00:00"/>
    <x v="3"/>
    <x v="3"/>
    <s v="Kitchen"/>
    <x v="12"/>
    <s v="Grand Rapids"/>
    <s v="Female"/>
    <n v="29"/>
    <n v="2"/>
    <n v="5"/>
    <s v="P552"/>
    <x v="0"/>
    <x v="1"/>
    <x v="0"/>
    <s v="Philips"/>
    <n v="1"/>
    <n v="755.06"/>
    <n v="935.11"/>
    <n v="1"/>
    <s v="Q2"/>
    <n v="2026"/>
    <x v="9"/>
    <n v="1434.6139999999998"/>
    <n v="499.50399999999979"/>
  </r>
  <r>
    <x v="68"/>
    <d v="2025-01-11T00:00:00"/>
    <s v="C9364"/>
    <x v="68"/>
    <d v="2025-01-13T00:00:00"/>
    <x v="4"/>
    <x v="4"/>
    <s v="Mobile"/>
    <x v="3"/>
    <s v="Dallas"/>
    <s v="Male"/>
    <n v="27"/>
    <n v="2"/>
    <n v="25"/>
    <s v="P790"/>
    <x v="1"/>
    <x v="4"/>
    <x v="1"/>
    <s v="Samsung"/>
    <n v="3"/>
    <n v="523.73"/>
    <n v="406.74"/>
    <n v="2"/>
    <s v="Q1"/>
    <n v="2025"/>
    <x v="0"/>
    <n v="785.59500000000003"/>
    <n v="378.85500000000002"/>
  </r>
  <r>
    <x v="69"/>
    <d v="2024-06-27T00:00:00"/>
    <s v="C6966"/>
    <x v="69"/>
    <d v="2024-07-04T00:00:00"/>
    <x v="0"/>
    <x v="0"/>
    <s v="Skincare"/>
    <x v="17"/>
    <s v="Philadelphia"/>
    <s v="Male"/>
    <n v="47"/>
    <n v="5"/>
    <n v="25"/>
    <s v="P717"/>
    <x v="1"/>
    <x v="3"/>
    <x v="1"/>
    <s v="Nivea"/>
    <n v="5"/>
    <n v="574.62"/>
    <n v="1410.73"/>
    <n v="7"/>
    <s v="Q2"/>
    <n v="2024"/>
    <x v="2"/>
    <n v="2154.8249999999998"/>
    <n v="744.0949999999998"/>
  </r>
  <r>
    <x v="70"/>
    <d v="2026-02-08T00:00:00"/>
    <s v="C6428"/>
    <x v="70"/>
    <d v="2026-02-14T00:00:00"/>
    <x v="2"/>
    <x v="2"/>
    <s v="Fitness"/>
    <x v="8"/>
    <s v="Orlando"/>
    <s v="Female"/>
    <n v="24"/>
    <n v="3"/>
    <n v="30"/>
    <s v="P353"/>
    <x v="2"/>
    <x v="3"/>
    <x v="2"/>
    <s v="Decathlon"/>
    <n v="3"/>
    <n v="902.38"/>
    <n v="1432.65"/>
    <n v="6"/>
    <s v="Q1"/>
    <n v="2026"/>
    <x v="5"/>
    <n v="1894.9979999999998"/>
    <n v="462.34799999999973"/>
  </r>
  <r>
    <x v="71"/>
    <d v="2025-02-14T00:00:00"/>
    <s v="C4706"/>
    <x v="71"/>
    <d v="2025-02-15T00:00:00"/>
    <x v="4"/>
    <x v="4"/>
    <s v="Mobile"/>
    <x v="11"/>
    <s v="Newark"/>
    <s v="Male"/>
    <n v="25"/>
    <n v="2"/>
    <n v="0"/>
    <s v="P826"/>
    <x v="2"/>
    <x v="4"/>
    <x v="0"/>
    <s v="Samsung"/>
    <n v="4"/>
    <n v="732.79"/>
    <n v="1108.8499999999999"/>
    <n v="1"/>
    <s v="Q1"/>
    <n v="2025"/>
    <x v="5"/>
    <n v="1465.58"/>
    <n v="356.73"/>
  </r>
  <r>
    <x v="72"/>
    <d v="2025-09-21T00:00:00"/>
    <s v="C5390"/>
    <x v="72"/>
    <d v="2025-09-23T00:00:00"/>
    <x v="6"/>
    <x v="5"/>
    <s v="Snacks"/>
    <x v="20"/>
    <s v="Richmond"/>
    <s v="Male"/>
    <n v="26"/>
    <n v="2"/>
    <n v="30"/>
    <s v="P359"/>
    <x v="1"/>
    <x v="0"/>
    <x v="0"/>
    <s v="Britannia"/>
    <n v="5"/>
    <n v="63.95"/>
    <n v="72.09"/>
    <n v="2"/>
    <s v="Q3"/>
    <n v="2025"/>
    <x v="1"/>
    <n v="89.53"/>
    <n v="17.439999999999998"/>
  </r>
  <r>
    <x v="73"/>
    <d v="2025-04-07T00:00:00"/>
    <s v="C8038"/>
    <x v="73"/>
    <d v="2025-04-10T00:00:00"/>
    <x v="8"/>
    <x v="1"/>
    <s v="Shoes"/>
    <x v="22"/>
    <s v="Naperville"/>
    <s v="Male"/>
    <n v="45"/>
    <n v="3"/>
    <n v="20"/>
    <s v="P789"/>
    <x v="1"/>
    <x v="4"/>
    <x v="0"/>
    <s v="Nike"/>
    <n v="5"/>
    <n v="871.25"/>
    <n v="1123.8499999999999"/>
    <n v="3"/>
    <s v="Q2"/>
    <n v="2025"/>
    <x v="3"/>
    <n v="2091"/>
    <n v="967.15000000000009"/>
  </r>
  <r>
    <x v="74"/>
    <d v="2025-07-01T00:00:00"/>
    <s v="C7166"/>
    <x v="74"/>
    <d v="2025-07-02T00:00:00"/>
    <x v="3"/>
    <x v="3"/>
    <s v="Kitchen"/>
    <x v="3"/>
    <s v="Dallas"/>
    <s v="Female"/>
    <n v="22"/>
    <n v="3"/>
    <n v="30"/>
    <s v="P356"/>
    <x v="0"/>
    <x v="4"/>
    <x v="0"/>
    <s v="Philips"/>
    <n v="3"/>
    <n v="507.82"/>
    <n v="624.64"/>
    <n v="1"/>
    <s v="Q3"/>
    <n v="2025"/>
    <x v="4"/>
    <n v="1066.422"/>
    <n v="441.78200000000004"/>
  </r>
  <r>
    <x v="75"/>
    <d v="2025-06-07T00:00:00"/>
    <s v="C9903"/>
    <x v="75"/>
    <d v="2025-06-08T00:00:00"/>
    <x v="7"/>
    <x v="4"/>
    <s v="Laptop"/>
    <x v="3"/>
    <s v="Dallas"/>
    <s v="Male"/>
    <n v="45"/>
    <n v="3"/>
    <n v="0"/>
    <s v="P176"/>
    <x v="1"/>
    <x v="0"/>
    <x v="0"/>
    <s v="Dell"/>
    <n v="1"/>
    <n v="322.85000000000002"/>
    <n v="614"/>
    <n v="1"/>
    <s v="Q2"/>
    <n v="2025"/>
    <x v="2"/>
    <n v="968.55000000000007"/>
    <n v="354.55000000000007"/>
  </r>
  <r>
    <x v="76"/>
    <d v="2025-04-25T00:00:00"/>
    <s v="C2634"/>
    <x v="76"/>
    <d v="2025-04-26T00:00:00"/>
    <x v="8"/>
    <x v="1"/>
    <s v="Shoes"/>
    <x v="3"/>
    <s v="Austin"/>
    <s v="Male"/>
    <n v="45"/>
    <n v="3"/>
    <n v="10"/>
    <s v="P660"/>
    <x v="2"/>
    <x v="2"/>
    <x v="2"/>
    <s v="Nike"/>
    <n v="4"/>
    <n v="76.64"/>
    <n v="146.13999999999999"/>
    <n v="1"/>
    <s v="Q2"/>
    <n v="2025"/>
    <x v="3"/>
    <n v="206.92800000000003"/>
    <n v="60.788000000000039"/>
  </r>
  <r>
    <x v="77"/>
    <d v="2024-03-29T00:00:00"/>
    <s v="C2137"/>
    <x v="77"/>
    <d v="2024-04-04T00:00:00"/>
    <x v="4"/>
    <x v="4"/>
    <s v="Mobile"/>
    <x v="23"/>
    <s v="Saint Paul"/>
    <s v="Female"/>
    <n v="56"/>
    <n v="4"/>
    <n v="30"/>
    <s v="P543"/>
    <x v="0"/>
    <x v="2"/>
    <x v="2"/>
    <s v="Samsung"/>
    <n v="5"/>
    <n v="525.62"/>
    <n v="1075.27"/>
    <n v="6"/>
    <s v="Q1"/>
    <n v="2024"/>
    <x v="6"/>
    <n v="1471.7359999999999"/>
    <n v="396.46599999999989"/>
  </r>
  <r>
    <x v="78"/>
    <d v="2025-12-20T00:00:00"/>
    <s v="C3674"/>
    <x v="78"/>
    <d v="2025-12-22T00:00:00"/>
    <x v="3"/>
    <x v="3"/>
    <s v="Kitchen"/>
    <x v="7"/>
    <s v="Albany"/>
    <s v="Female"/>
    <n v="60"/>
    <n v="3"/>
    <n v="5"/>
    <s v="P223"/>
    <x v="0"/>
    <x v="4"/>
    <x v="1"/>
    <s v="Philips"/>
    <n v="4"/>
    <n v="252.58"/>
    <n v="451.58"/>
    <n v="2"/>
    <s v="Q4"/>
    <n v="2025"/>
    <x v="7"/>
    <n v="719.85299999999995"/>
    <n v="268.27299999999997"/>
  </r>
  <r>
    <x v="79"/>
    <d v="2025-06-25T00:00:00"/>
    <s v="C2954"/>
    <x v="79"/>
    <d v="2025-06-28T00:00:00"/>
    <x v="0"/>
    <x v="0"/>
    <s v="Skincare"/>
    <x v="6"/>
    <s v="Charlotte"/>
    <s v="Male"/>
    <n v="41"/>
    <n v="5"/>
    <n v="10"/>
    <s v="P984"/>
    <x v="1"/>
    <x v="2"/>
    <x v="3"/>
    <s v="Nivea"/>
    <n v="4"/>
    <n v="573.69000000000005"/>
    <n v="2037.46"/>
    <n v="3"/>
    <s v="Q2"/>
    <n v="2025"/>
    <x v="2"/>
    <n v="2581.6050000000005"/>
    <n v="544.14500000000044"/>
  </r>
  <r>
    <x v="80"/>
    <d v="2026-03-12T00:00:00"/>
    <s v="C8864"/>
    <x v="80"/>
    <d v="2026-03-13T00:00:00"/>
    <x v="4"/>
    <x v="4"/>
    <s v="Mobile"/>
    <x v="6"/>
    <s v="Raleigh"/>
    <s v="Female"/>
    <n v="37"/>
    <n v="3"/>
    <n v="10"/>
    <s v="P248"/>
    <x v="2"/>
    <x v="4"/>
    <x v="1"/>
    <s v="Samsung"/>
    <n v="5"/>
    <n v="844.48"/>
    <n v="1631.23"/>
    <n v="1"/>
    <s v="Q1"/>
    <n v="2026"/>
    <x v="6"/>
    <n v="2280.096"/>
    <n v="648.86599999999999"/>
  </r>
  <r>
    <x v="81"/>
    <d v="2026-03-13T00:00:00"/>
    <s v="C2685"/>
    <x v="81"/>
    <d v="2026-03-17T00:00:00"/>
    <x v="2"/>
    <x v="2"/>
    <s v="Fitness"/>
    <x v="24"/>
    <s v="Eugene"/>
    <s v="Male"/>
    <n v="59"/>
    <n v="1"/>
    <n v="15"/>
    <s v="P225"/>
    <x v="1"/>
    <x v="4"/>
    <x v="1"/>
    <s v="Decathlon"/>
    <n v="2"/>
    <n v="175.24"/>
    <n v="113.39"/>
    <n v="4"/>
    <s v="Q1"/>
    <n v="2026"/>
    <x v="6"/>
    <n v="148.95400000000001"/>
    <n v="35.564000000000007"/>
  </r>
  <r>
    <x v="82"/>
    <d v="2025-09-09T00:00:00"/>
    <s v="C6364"/>
    <x v="82"/>
    <d v="2025-09-16T00:00:00"/>
    <x v="6"/>
    <x v="5"/>
    <s v="Snacks"/>
    <x v="8"/>
    <s v="Miami"/>
    <s v="Female"/>
    <n v="39"/>
    <n v="2"/>
    <n v="30"/>
    <s v="P995"/>
    <x v="2"/>
    <x v="4"/>
    <x v="1"/>
    <s v="Britannia"/>
    <n v="1"/>
    <n v="837.42"/>
    <n v="936.12"/>
    <n v="7"/>
    <s v="Q3"/>
    <n v="2025"/>
    <x v="1"/>
    <n v="1172.3879999999999"/>
    <n v="236.26799999999992"/>
  </r>
  <r>
    <x v="83"/>
    <d v="2025-01-09T00:00:00"/>
    <s v="C6326"/>
    <x v="83"/>
    <d v="2025-01-12T00:00:00"/>
    <x v="2"/>
    <x v="2"/>
    <s v="Fitness"/>
    <x v="24"/>
    <s v="Salem"/>
    <s v="Male"/>
    <n v="30"/>
    <n v="3"/>
    <n v="30"/>
    <s v="P485"/>
    <x v="0"/>
    <x v="0"/>
    <x v="2"/>
    <s v="Decathlon"/>
    <n v="4"/>
    <n v="377.81"/>
    <n v="417.21"/>
    <n v="3"/>
    <s v="Q1"/>
    <n v="2025"/>
    <x v="0"/>
    <n v="793.40099999999995"/>
    <n v="376.19099999999997"/>
  </r>
  <r>
    <x v="84"/>
    <d v="2024-03-01T00:00:00"/>
    <s v="C4913"/>
    <x v="84"/>
    <d v="2024-03-07T00:00:00"/>
    <x v="5"/>
    <x v="3"/>
    <s v="Furniture"/>
    <x v="23"/>
    <s v="Saint Paul"/>
    <s v="Male"/>
    <n v="51"/>
    <n v="1"/>
    <n v="30"/>
    <s v="P816"/>
    <x v="1"/>
    <x v="2"/>
    <x v="1"/>
    <s v="IKEA"/>
    <n v="3"/>
    <n v="502.91"/>
    <n v="194.45"/>
    <n v="6"/>
    <s v="Q1"/>
    <n v="2024"/>
    <x v="6"/>
    <n v="352.03699999999998"/>
    <n v="157.58699999999999"/>
  </r>
  <r>
    <x v="85"/>
    <d v="2026-05-21T00:00:00"/>
    <s v="C5164"/>
    <x v="85"/>
    <d v="2026-05-24T00:00:00"/>
    <x v="2"/>
    <x v="2"/>
    <s v="Fitness"/>
    <x v="6"/>
    <s v="Charlotte"/>
    <s v="Female"/>
    <n v="36"/>
    <n v="4"/>
    <n v="20"/>
    <s v="P398"/>
    <x v="0"/>
    <x v="0"/>
    <x v="0"/>
    <s v="Decathlon"/>
    <n v="2"/>
    <n v="95.99"/>
    <n v="245.58"/>
    <n v="3"/>
    <s v="Q2"/>
    <n v="2026"/>
    <x v="9"/>
    <n v="307.16800000000001"/>
    <n v="61.587999999999994"/>
  </r>
  <r>
    <x v="86"/>
    <d v="2024-12-13T00:00:00"/>
    <s v="C9233"/>
    <x v="86"/>
    <d v="2024-12-19T00:00:00"/>
    <x v="0"/>
    <x v="0"/>
    <s v="Skincare"/>
    <x v="17"/>
    <s v="Pittsburgh"/>
    <s v="Male"/>
    <n v="27"/>
    <n v="1"/>
    <n v="25"/>
    <s v="P535"/>
    <x v="2"/>
    <x v="0"/>
    <x v="0"/>
    <s v="Nivea"/>
    <n v="4"/>
    <n v="421.2"/>
    <n v="260.58"/>
    <n v="6"/>
    <s v="Q4"/>
    <n v="2024"/>
    <x v="7"/>
    <n v="315.89999999999998"/>
    <n v="55.319999999999993"/>
  </r>
  <r>
    <x v="87"/>
    <d v="2025-12-13T00:00:00"/>
    <s v="C5521"/>
    <x v="87"/>
    <d v="2025-12-20T00:00:00"/>
    <x v="8"/>
    <x v="1"/>
    <s v="Shoes"/>
    <x v="22"/>
    <s v="Chicago"/>
    <s v="Female"/>
    <n v="63"/>
    <n v="1"/>
    <n v="15"/>
    <s v="P790"/>
    <x v="2"/>
    <x v="0"/>
    <x v="2"/>
    <s v="Nike"/>
    <n v="1"/>
    <n v="250.65"/>
    <n v="170.03"/>
    <n v="7"/>
    <s v="Q4"/>
    <n v="2025"/>
    <x v="7"/>
    <n v="213.05250000000001"/>
    <n v="43.022500000000008"/>
  </r>
  <r>
    <x v="88"/>
    <d v="2025-05-14T00:00:00"/>
    <s v="C1038"/>
    <x v="88"/>
    <d v="2025-05-16T00:00:00"/>
    <x v="3"/>
    <x v="3"/>
    <s v="Kitchen"/>
    <x v="17"/>
    <s v="Pittsburgh"/>
    <s v="Female"/>
    <n v="36"/>
    <n v="3"/>
    <n v="10"/>
    <s v="P853"/>
    <x v="1"/>
    <x v="1"/>
    <x v="3"/>
    <s v="Philips"/>
    <n v="3"/>
    <n v="919.05"/>
    <n v="1629.64"/>
    <n v="2"/>
    <s v="Q2"/>
    <n v="2025"/>
    <x v="9"/>
    <n v="2481.4349999999999"/>
    <n v="851.79499999999985"/>
  </r>
  <r>
    <x v="89"/>
    <d v="2024-10-20T00:00:00"/>
    <s v="C1000"/>
    <x v="89"/>
    <d v="2024-10-27T00:00:00"/>
    <x v="0"/>
    <x v="0"/>
    <s v="Skincare"/>
    <x v="3"/>
    <s v="San Antonio"/>
    <s v="Female"/>
    <n v="23"/>
    <n v="1"/>
    <n v="20"/>
    <s v="P454"/>
    <x v="0"/>
    <x v="1"/>
    <x v="0"/>
    <s v="Nivea"/>
    <n v="3"/>
    <n v="758.66"/>
    <n v="462.62"/>
    <n v="7"/>
    <s v="Q4"/>
    <n v="2024"/>
    <x v="8"/>
    <n v="606.928"/>
    <n v="144.30799999999999"/>
  </r>
  <r>
    <x v="90"/>
    <d v="2025-06-07T00:00:00"/>
    <s v="C3108"/>
    <x v="90"/>
    <d v="2025-06-12T00:00:00"/>
    <x v="4"/>
    <x v="4"/>
    <s v="Mobile"/>
    <x v="9"/>
    <s v="Mobile"/>
    <s v="Male"/>
    <n v="51"/>
    <n v="2"/>
    <n v="15"/>
    <s v="P885"/>
    <x v="0"/>
    <x v="2"/>
    <x v="0"/>
    <s v="Samsung"/>
    <n v="4"/>
    <n v="852.32"/>
    <n v="1220.3499999999999"/>
    <n v="5"/>
    <s v="Q2"/>
    <n v="2025"/>
    <x v="2"/>
    <n v="1448.944"/>
    <n v="228.59400000000005"/>
  </r>
  <r>
    <x v="91"/>
    <d v="2024-01-03T00:00:00"/>
    <s v="C7213"/>
    <x v="91"/>
    <d v="2024-01-07T00:00:00"/>
    <x v="6"/>
    <x v="5"/>
    <s v="Snacks"/>
    <x v="11"/>
    <s v="Trenton"/>
    <s v="Female"/>
    <n v="45"/>
    <n v="4"/>
    <n v="10"/>
    <s v="P480"/>
    <x v="2"/>
    <x v="2"/>
    <x v="0"/>
    <s v="Britannia"/>
    <n v="1"/>
    <n v="80.2"/>
    <n v="228.83"/>
    <n v="4"/>
    <s v="Q1"/>
    <n v="2024"/>
    <x v="0"/>
    <n v="288.72000000000003"/>
    <n v="59.890000000000015"/>
  </r>
  <r>
    <x v="92"/>
    <d v="2025-01-26T00:00:00"/>
    <s v="C6249"/>
    <x v="92"/>
    <d v="2025-01-28T00:00:00"/>
    <x v="1"/>
    <x v="1"/>
    <s v="Shirt"/>
    <x v="2"/>
    <s v="Columbus"/>
    <s v="Male"/>
    <n v="63"/>
    <n v="1"/>
    <n v="25"/>
    <s v="P482"/>
    <x v="0"/>
    <x v="4"/>
    <x v="0"/>
    <s v="Puma"/>
    <n v="5"/>
    <n v="517.5"/>
    <n v="228.3"/>
    <n v="2"/>
    <s v="Q1"/>
    <n v="2025"/>
    <x v="0"/>
    <n v="388.125"/>
    <n v="159.82499999999999"/>
  </r>
  <r>
    <x v="93"/>
    <d v="2026-06-13T00:00:00"/>
    <s v="C5246"/>
    <x v="93"/>
    <d v="2026-06-18T00:00:00"/>
    <x v="4"/>
    <x v="4"/>
    <s v="Mobile"/>
    <x v="22"/>
    <s v="Springfield"/>
    <s v="Female"/>
    <n v="21"/>
    <n v="1"/>
    <n v="10"/>
    <s v="P623"/>
    <x v="2"/>
    <x v="3"/>
    <x v="3"/>
    <s v="Samsung"/>
    <n v="2"/>
    <n v="265.31"/>
    <n v="184.58"/>
    <n v="5"/>
    <s v="Q2"/>
    <n v="2026"/>
    <x v="2"/>
    <n v="238.779"/>
    <n v="54.198999999999984"/>
  </r>
  <r>
    <x v="94"/>
    <d v="2024-06-07T00:00:00"/>
    <s v="C9481"/>
    <x v="94"/>
    <d v="2024-06-08T00:00:00"/>
    <x v="5"/>
    <x v="3"/>
    <s v="Furniture"/>
    <x v="4"/>
    <s v="Phoenix"/>
    <s v="Male"/>
    <n v="45"/>
    <n v="1"/>
    <n v="15"/>
    <s v="P104"/>
    <x v="2"/>
    <x v="0"/>
    <x v="1"/>
    <s v="IKEA"/>
    <n v="5"/>
    <n v="642.47"/>
    <n v="351.07"/>
    <n v="1"/>
    <s v="Q2"/>
    <n v="2024"/>
    <x v="2"/>
    <n v="546.09950000000003"/>
    <n v="195.02950000000004"/>
  </r>
  <r>
    <x v="95"/>
    <d v="2024-09-24T00:00:00"/>
    <s v="C6516"/>
    <x v="95"/>
    <d v="2024-09-25T00:00:00"/>
    <x v="0"/>
    <x v="0"/>
    <s v="Skincare"/>
    <x v="5"/>
    <s v="Evansville"/>
    <s v="Female"/>
    <n v="46"/>
    <n v="5"/>
    <n v="10"/>
    <s v="P476"/>
    <x v="2"/>
    <x v="0"/>
    <x v="3"/>
    <s v="Nivea"/>
    <n v="4"/>
    <n v="28.59"/>
    <n v="106.55"/>
    <n v="1"/>
    <s v="Q3"/>
    <n v="2024"/>
    <x v="1"/>
    <n v="128.655"/>
    <n v="22.105000000000004"/>
  </r>
  <r>
    <x v="96"/>
    <d v="2024-06-01T00:00:00"/>
    <s v="C1634"/>
    <x v="96"/>
    <d v="2024-06-04T00:00:00"/>
    <x v="2"/>
    <x v="2"/>
    <s v="Fitness"/>
    <x v="15"/>
    <s v="Colorado Springs"/>
    <s v="Female"/>
    <n v="37"/>
    <n v="4"/>
    <n v="15"/>
    <s v="P232"/>
    <x v="2"/>
    <x v="1"/>
    <x v="2"/>
    <s v="Decathlon"/>
    <n v="5"/>
    <n v="306.68"/>
    <n v="668.74"/>
    <n v="3"/>
    <s v="Q2"/>
    <n v="2024"/>
    <x v="2"/>
    <n v="1042.712"/>
    <n v="373.97199999999998"/>
  </r>
  <r>
    <x v="97"/>
    <d v="2024-04-05T00:00:00"/>
    <s v="C4858"/>
    <x v="97"/>
    <d v="2024-04-07T00:00:00"/>
    <x v="7"/>
    <x v="4"/>
    <s v="Laptop"/>
    <x v="20"/>
    <s v="Richmond"/>
    <s v="Female"/>
    <n v="52"/>
    <n v="1"/>
    <n v="15"/>
    <s v="P976"/>
    <x v="1"/>
    <x v="4"/>
    <x v="3"/>
    <s v="Dell"/>
    <n v="2"/>
    <n v="649.78"/>
    <n v="392.88"/>
    <n v="2"/>
    <s v="Q2"/>
    <n v="2024"/>
    <x v="3"/>
    <n v="552.31299999999999"/>
    <n v="159.43299999999999"/>
  </r>
  <r>
    <x v="98"/>
    <d v="2024-04-20T00:00:00"/>
    <s v="C7168"/>
    <x v="98"/>
    <d v="2024-04-25T00:00:00"/>
    <x v="5"/>
    <x v="3"/>
    <s v="Furniture"/>
    <x v="3"/>
    <s v="Austin"/>
    <s v="Female"/>
    <n v="32"/>
    <n v="2"/>
    <n v="15"/>
    <s v="P210"/>
    <x v="1"/>
    <x v="1"/>
    <x v="2"/>
    <s v="IKEA"/>
    <n v="2"/>
    <n v="627.88"/>
    <n v="599.35"/>
    <n v="5"/>
    <s v="Q2"/>
    <n v="2024"/>
    <x v="3"/>
    <n v="1067.396"/>
    <n v="468.04599999999994"/>
  </r>
  <r>
    <x v="99"/>
    <d v="2025-03-25T00:00:00"/>
    <s v="C9522"/>
    <x v="99"/>
    <d v="2025-03-27T00:00:00"/>
    <x v="5"/>
    <x v="3"/>
    <s v="Furniture"/>
    <x v="24"/>
    <s v="Eugene"/>
    <s v="Female"/>
    <n v="39"/>
    <n v="5"/>
    <n v="15"/>
    <s v="P828"/>
    <x v="0"/>
    <x v="2"/>
    <x v="1"/>
    <s v="IKEA"/>
    <n v="5"/>
    <n v="416.63"/>
    <n v="1217.06"/>
    <n v="2"/>
    <s v="Q1"/>
    <n v="2025"/>
    <x v="6"/>
    <n v="1770.6775"/>
    <n v="553.61750000000006"/>
  </r>
  <r>
    <x v="100"/>
    <d v="2025-03-28T00:00:00"/>
    <s v="C9744"/>
    <x v="100"/>
    <d v="2025-04-02T00:00:00"/>
    <x v="1"/>
    <x v="1"/>
    <s v="Shirt"/>
    <x v="2"/>
    <s v="Cincinnati"/>
    <s v="Male"/>
    <n v="49"/>
    <n v="1"/>
    <n v="20"/>
    <s v="P604"/>
    <x v="1"/>
    <x v="0"/>
    <x v="0"/>
    <s v="Puma"/>
    <n v="1"/>
    <n v="473.36"/>
    <n v="312.89999999999998"/>
    <n v="5"/>
    <s v="Q1"/>
    <n v="2025"/>
    <x v="6"/>
    <n v="378.68800000000005"/>
    <n v="65.788000000000068"/>
  </r>
  <r>
    <x v="101"/>
    <d v="2025-05-24T00:00:00"/>
    <s v="C9889"/>
    <x v="101"/>
    <d v="2025-05-29T00:00:00"/>
    <x v="6"/>
    <x v="5"/>
    <s v="Snacks"/>
    <x v="3"/>
    <s v="San Antonio"/>
    <s v="Female"/>
    <n v="41"/>
    <n v="2"/>
    <n v="15"/>
    <s v="P785"/>
    <x v="1"/>
    <x v="4"/>
    <x v="1"/>
    <s v="Britannia"/>
    <n v="3"/>
    <n v="248.88"/>
    <n v="339.96"/>
    <n v="5"/>
    <s v="Q2"/>
    <n v="2025"/>
    <x v="9"/>
    <n v="423.096"/>
    <n v="83.136000000000024"/>
  </r>
  <r>
    <x v="102"/>
    <d v="2024-01-27T00:00:00"/>
    <s v="C2823"/>
    <x v="102"/>
    <d v="2024-02-02T00:00:00"/>
    <x v="6"/>
    <x v="5"/>
    <s v="Snacks"/>
    <x v="7"/>
    <s v="Albany"/>
    <s v="Female"/>
    <n v="26"/>
    <n v="5"/>
    <n v="0"/>
    <s v="P732"/>
    <x v="1"/>
    <x v="4"/>
    <x v="1"/>
    <s v="Britannia"/>
    <n v="3"/>
    <n v="275.02"/>
    <n v="714.94"/>
    <n v="6"/>
    <s v="Q1"/>
    <n v="2024"/>
    <x v="0"/>
    <n v="1375.1"/>
    <n v="660.15999999999985"/>
  </r>
  <r>
    <x v="103"/>
    <d v="2024-01-06T00:00:00"/>
    <s v="C3116"/>
    <x v="103"/>
    <d v="2024-01-12T00:00:00"/>
    <x v="2"/>
    <x v="2"/>
    <s v="Fitness"/>
    <x v="12"/>
    <s v="Grand Rapids"/>
    <s v="Female"/>
    <n v="18"/>
    <n v="3"/>
    <n v="5"/>
    <s v="P110"/>
    <x v="2"/>
    <x v="1"/>
    <x v="3"/>
    <s v="Decathlon"/>
    <n v="5"/>
    <n v="674.61"/>
    <n v="1381.79"/>
    <n v="6"/>
    <s v="Q1"/>
    <n v="2024"/>
    <x v="0"/>
    <n v="1922.6384999999998"/>
    <n v="540.84849999999983"/>
  </r>
  <r>
    <x v="104"/>
    <d v="2026-02-01T00:00:00"/>
    <s v="C2903"/>
    <x v="104"/>
    <d v="2026-02-03T00:00:00"/>
    <x v="3"/>
    <x v="3"/>
    <s v="Kitchen"/>
    <x v="2"/>
    <s v="Cincinnati"/>
    <s v="Female"/>
    <n v="43"/>
    <n v="1"/>
    <n v="25"/>
    <s v="P576"/>
    <x v="2"/>
    <x v="3"/>
    <x v="2"/>
    <s v="Philips"/>
    <n v="3"/>
    <n v="612.99"/>
    <n v="335.21"/>
    <n v="2"/>
    <s v="Q1"/>
    <n v="2026"/>
    <x v="5"/>
    <n v="459.74250000000001"/>
    <n v="124.53250000000003"/>
  </r>
  <r>
    <x v="105"/>
    <d v="2024-06-27T00:00:00"/>
    <s v="C8011"/>
    <x v="105"/>
    <d v="2024-06-29T00:00:00"/>
    <x v="2"/>
    <x v="2"/>
    <s v="Fitness"/>
    <x v="1"/>
    <s v="San Francisco"/>
    <s v="Male"/>
    <n v="19"/>
    <n v="5"/>
    <n v="30"/>
    <s v="P250"/>
    <x v="0"/>
    <x v="4"/>
    <x v="3"/>
    <s v="Decathlon"/>
    <n v="3"/>
    <n v="272.60000000000002"/>
    <n v="591.5"/>
    <n v="2"/>
    <s v="Q2"/>
    <n v="2024"/>
    <x v="2"/>
    <n v="954.09999999999991"/>
    <n v="362.59999999999991"/>
  </r>
  <r>
    <x v="106"/>
    <d v="2025-02-18T00:00:00"/>
    <s v="C3402"/>
    <x v="106"/>
    <d v="2025-02-21T00:00:00"/>
    <x v="6"/>
    <x v="5"/>
    <s v="Snacks"/>
    <x v="12"/>
    <s v="Lansing"/>
    <s v="Female"/>
    <n v="57"/>
    <n v="4"/>
    <n v="10"/>
    <s v="P977"/>
    <x v="0"/>
    <x v="2"/>
    <x v="0"/>
    <s v="Britannia"/>
    <n v="2"/>
    <n v="768.8"/>
    <n v="1594"/>
    <n v="3"/>
    <s v="Q1"/>
    <n v="2025"/>
    <x v="5"/>
    <n v="2767.68"/>
    <n v="1173.6799999999998"/>
  </r>
  <r>
    <x v="107"/>
    <d v="2025-10-30T00:00:00"/>
    <s v="C5900"/>
    <x v="107"/>
    <d v="2025-11-02T00:00:00"/>
    <x v="0"/>
    <x v="0"/>
    <s v="Skincare"/>
    <x v="6"/>
    <s v="Charlotte"/>
    <s v="Female"/>
    <n v="59"/>
    <n v="2"/>
    <n v="5"/>
    <s v="P230"/>
    <x v="0"/>
    <x v="2"/>
    <x v="1"/>
    <s v="Nivea"/>
    <n v="3"/>
    <n v="907.65"/>
    <n v="1389.01"/>
    <n v="3"/>
    <s v="Q4"/>
    <n v="2025"/>
    <x v="8"/>
    <n v="1724.5349999999999"/>
    <n v="335.52499999999986"/>
  </r>
  <r>
    <x v="108"/>
    <d v="2025-09-16T00:00:00"/>
    <s v="C2312"/>
    <x v="108"/>
    <d v="2025-09-19T00:00:00"/>
    <x v="7"/>
    <x v="4"/>
    <s v="Laptop"/>
    <x v="8"/>
    <s v="Tampa"/>
    <s v="Male"/>
    <n v="39"/>
    <n v="3"/>
    <n v="0"/>
    <s v="P554"/>
    <x v="0"/>
    <x v="2"/>
    <x v="0"/>
    <s v="Dell"/>
    <n v="1"/>
    <n v="932.33"/>
    <n v="2335.0100000000002"/>
    <n v="3"/>
    <s v="Q3"/>
    <n v="2025"/>
    <x v="1"/>
    <n v="2796.9900000000002"/>
    <n v="461.98"/>
  </r>
  <r>
    <x v="109"/>
    <d v="2026-01-08T00:00:00"/>
    <s v="C4825"/>
    <x v="109"/>
    <d v="2026-01-14T00:00:00"/>
    <x v="2"/>
    <x v="2"/>
    <s v="Fitness"/>
    <x v="12"/>
    <s v="Grand Rapids"/>
    <s v="Male"/>
    <n v="46"/>
    <n v="1"/>
    <n v="25"/>
    <s v="P587"/>
    <x v="1"/>
    <x v="4"/>
    <x v="1"/>
    <s v="Decathlon"/>
    <n v="2"/>
    <n v="144.76"/>
    <n v="69.47"/>
    <n v="6"/>
    <s v="Q1"/>
    <n v="2026"/>
    <x v="0"/>
    <n v="108.57"/>
    <n v="39.099999999999994"/>
  </r>
  <r>
    <x v="110"/>
    <d v="2024-08-02T00:00:00"/>
    <s v="C1465"/>
    <x v="110"/>
    <d v="2024-08-03T00:00:00"/>
    <x v="6"/>
    <x v="5"/>
    <s v="Snacks"/>
    <x v="0"/>
    <s v="Cambridge"/>
    <s v="Male"/>
    <n v="63"/>
    <n v="5"/>
    <n v="5"/>
    <s v="P944"/>
    <x v="2"/>
    <x v="1"/>
    <x v="2"/>
    <s v="Britannia"/>
    <n v="5"/>
    <n v="75.59"/>
    <n v="260.01"/>
    <n v="1"/>
    <s v="Q3"/>
    <n v="2024"/>
    <x v="11"/>
    <n v="359.05250000000001"/>
    <n v="99.042500000000018"/>
  </r>
  <r>
    <x v="111"/>
    <d v="2024-03-11T00:00:00"/>
    <s v="C1346"/>
    <x v="111"/>
    <d v="2024-03-14T00:00:00"/>
    <x v="7"/>
    <x v="4"/>
    <s v="Laptop"/>
    <x v="19"/>
    <s v="Annapolis"/>
    <s v="Male"/>
    <n v="28"/>
    <n v="1"/>
    <n v="10"/>
    <s v="P550"/>
    <x v="1"/>
    <x v="3"/>
    <x v="0"/>
    <s v="Dell"/>
    <n v="5"/>
    <n v="130.5"/>
    <n v="88.2"/>
    <n v="3"/>
    <s v="Q1"/>
    <n v="2024"/>
    <x v="6"/>
    <n v="117.45"/>
    <n v="29.25"/>
  </r>
  <r>
    <x v="112"/>
    <d v="2024-08-20T00:00:00"/>
    <s v="C5486"/>
    <x v="112"/>
    <d v="2024-08-24T00:00:00"/>
    <x v="0"/>
    <x v="0"/>
    <s v="Skincare"/>
    <x v="8"/>
    <s v="Tampa"/>
    <s v="Female"/>
    <n v="27"/>
    <n v="4"/>
    <n v="30"/>
    <s v="P350"/>
    <x v="2"/>
    <x v="2"/>
    <x v="0"/>
    <s v="Nivea"/>
    <n v="1"/>
    <n v="369.7"/>
    <n v="609.29999999999995"/>
    <n v="4"/>
    <s v="Q3"/>
    <n v="2024"/>
    <x v="11"/>
    <n v="1035.1599999999999"/>
    <n v="425.8599999999999"/>
  </r>
  <r>
    <x v="113"/>
    <d v="2026-04-13T00:00:00"/>
    <s v="C3152"/>
    <x v="113"/>
    <d v="2026-04-18T00:00:00"/>
    <x v="7"/>
    <x v="4"/>
    <s v="Laptop"/>
    <x v="7"/>
    <s v="Rochester"/>
    <s v="Male"/>
    <n v="40"/>
    <n v="5"/>
    <n v="10"/>
    <s v="P957"/>
    <x v="1"/>
    <x v="1"/>
    <x v="1"/>
    <s v="Dell"/>
    <n v="3"/>
    <n v="308.11"/>
    <n v="1169.07"/>
    <n v="5"/>
    <s v="Q2"/>
    <n v="2026"/>
    <x v="3"/>
    <n v="1386.4950000000001"/>
    <n v="217.42500000000018"/>
  </r>
  <r>
    <x v="114"/>
    <d v="2025-07-08T00:00:00"/>
    <s v="C5079"/>
    <x v="114"/>
    <d v="2025-07-14T00:00:00"/>
    <x v="5"/>
    <x v="3"/>
    <s v="Furniture"/>
    <x v="1"/>
    <s v="San Diego"/>
    <s v="Male"/>
    <n v="54"/>
    <n v="1"/>
    <n v="10"/>
    <s v="P746"/>
    <x v="0"/>
    <x v="3"/>
    <x v="0"/>
    <s v="IKEA"/>
    <n v="2"/>
    <n v="388.1"/>
    <n v="276.12"/>
    <n v="6"/>
    <s v="Q3"/>
    <n v="2025"/>
    <x v="4"/>
    <n v="349.29"/>
    <n v="73.170000000000016"/>
  </r>
  <r>
    <x v="115"/>
    <d v="2025-11-12T00:00:00"/>
    <s v="C2315"/>
    <x v="115"/>
    <d v="2025-11-14T00:00:00"/>
    <x v="2"/>
    <x v="2"/>
    <s v="Fitness"/>
    <x v="11"/>
    <s v="Jersey City"/>
    <s v="Female"/>
    <n v="60"/>
    <n v="4"/>
    <n v="20"/>
    <s v="P721"/>
    <x v="1"/>
    <x v="1"/>
    <x v="2"/>
    <s v="Decathlon"/>
    <n v="4"/>
    <n v="584.17999999999995"/>
    <n v="1537.11"/>
    <n v="2"/>
    <s v="Q4"/>
    <n v="2025"/>
    <x v="10"/>
    <n v="1869.376"/>
    <n v="332.26600000000008"/>
  </r>
  <r>
    <x v="116"/>
    <d v="2026-01-20T00:00:00"/>
    <s v="C7042"/>
    <x v="116"/>
    <d v="2026-01-21T00:00:00"/>
    <x v="8"/>
    <x v="1"/>
    <s v="Shoes"/>
    <x v="3"/>
    <s v="Dallas"/>
    <s v="Female"/>
    <n v="38"/>
    <n v="2"/>
    <n v="15"/>
    <s v="P858"/>
    <x v="0"/>
    <x v="4"/>
    <x v="1"/>
    <s v="Nike"/>
    <n v="4"/>
    <n v="247.48"/>
    <n v="297.77999999999997"/>
    <n v="1"/>
    <s v="Q1"/>
    <n v="2026"/>
    <x v="0"/>
    <n v="420.71599999999995"/>
    <n v="122.93599999999998"/>
  </r>
  <r>
    <x v="117"/>
    <d v="2026-01-12T00:00:00"/>
    <s v="C1118"/>
    <x v="117"/>
    <d v="2026-01-17T00:00:00"/>
    <x v="0"/>
    <x v="0"/>
    <s v="Skincare"/>
    <x v="4"/>
    <s v="Mesa"/>
    <s v="Female"/>
    <n v="42"/>
    <n v="4"/>
    <n v="5"/>
    <s v="P570"/>
    <x v="2"/>
    <x v="2"/>
    <x v="0"/>
    <s v="Nivea"/>
    <n v="4"/>
    <n v="762.62"/>
    <n v="1818.47"/>
    <n v="5"/>
    <s v="Q1"/>
    <n v="2026"/>
    <x v="0"/>
    <n v="2897.9559999999997"/>
    <n v="1079.4859999999996"/>
  </r>
  <r>
    <x v="118"/>
    <d v="2026-04-26T00:00:00"/>
    <s v="C5634"/>
    <x v="118"/>
    <d v="2026-04-30T00:00:00"/>
    <x v="6"/>
    <x v="5"/>
    <s v="Snacks"/>
    <x v="14"/>
    <s v="St. Louis"/>
    <s v="Female"/>
    <n v="48"/>
    <n v="2"/>
    <n v="10"/>
    <s v="P730"/>
    <x v="2"/>
    <x v="2"/>
    <x v="3"/>
    <s v="Britannia"/>
    <n v="3"/>
    <n v="515.66"/>
    <n v="528.78"/>
    <n v="4"/>
    <s v="Q2"/>
    <n v="2026"/>
    <x v="3"/>
    <n v="928.18799999999999"/>
    <n v="399.40800000000002"/>
  </r>
  <r>
    <x v="119"/>
    <d v="2026-01-14T00:00:00"/>
    <s v="C8914"/>
    <x v="119"/>
    <d v="2026-01-18T00:00:00"/>
    <x v="6"/>
    <x v="5"/>
    <s v="Snacks"/>
    <x v="15"/>
    <s v="Boulder"/>
    <s v="Male"/>
    <n v="34"/>
    <n v="2"/>
    <n v="25"/>
    <s v="P802"/>
    <x v="1"/>
    <x v="3"/>
    <x v="2"/>
    <s v="Britannia"/>
    <n v="3"/>
    <n v="961.36"/>
    <n v="1066.18"/>
    <n v="4"/>
    <s v="Q1"/>
    <n v="2026"/>
    <x v="0"/>
    <n v="1442.04"/>
    <n v="375.8599999999999"/>
  </r>
  <r>
    <x v="120"/>
    <d v="2026-01-26T00:00:00"/>
    <s v="C6746"/>
    <x v="120"/>
    <d v="2026-02-02T00:00:00"/>
    <x v="2"/>
    <x v="2"/>
    <s v="Fitness"/>
    <x v="16"/>
    <s v="Tacoma"/>
    <s v="Male"/>
    <n v="55"/>
    <n v="5"/>
    <n v="25"/>
    <s v="P108"/>
    <x v="1"/>
    <x v="4"/>
    <x v="1"/>
    <s v="Decathlon"/>
    <n v="3"/>
    <n v="451.63"/>
    <n v="1011.27"/>
    <n v="7"/>
    <s v="Q1"/>
    <n v="2026"/>
    <x v="0"/>
    <n v="1693.6125000000002"/>
    <n v="682.3425000000002"/>
  </r>
  <r>
    <x v="121"/>
    <d v="2025-06-03T00:00:00"/>
    <s v="C9547"/>
    <x v="121"/>
    <d v="2025-06-05T00:00:00"/>
    <x v="4"/>
    <x v="4"/>
    <s v="Mobile"/>
    <x v="24"/>
    <s v="Salem"/>
    <s v="Male"/>
    <n v="28"/>
    <n v="3"/>
    <n v="15"/>
    <s v="P464"/>
    <x v="0"/>
    <x v="0"/>
    <x v="2"/>
    <s v="Samsung"/>
    <n v="2"/>
    <n v="13.21"/>
    <n v="22.23"/>
    <n v="2"/>
    <s v="Q2"/>
    <n v="2025"/>
    <x v="2"/>
    <n v="33.685500000000005"/>
    <n v="11.455500000000004"/>
  </r>
  <r>
    <x v="122"/>
    <d v="2025-04-26T00:00:00"/>
    <s v="C9053"/>
    <x v="122"/>
    <d v="2025-04-27T00:00:00"/>
    <x v="5"/>
    <x v="3"/>
    <s v="Furniture"/>
    <x v="6"/>
    <s v="Raleigh"/>
    <s v="Male"/>
    <n v="53"/>
    <n v="5"/>
    <n v="5"/>
    <s v="P177"/>
    <x v="1"/>
    <x v="4"/>
    <x v="1"/>
    <s v="IKEA"/>
    <n v="1"/>
    <n v="773.09"/>
    <n v="2088.58"/>
    <n v="1"/>
    <s v="Q2"/>
    <n v="2025"/>
    <x v="3"/>
    <n v="3672.1775000000002"/>
    <n v="1583.5975000000003"/>
  </r>
  <r>
    <x v="123"/>
    <d v="2026-04-11T00:00:00"/>
    <s v="C3262"/>
    <x v="123"/>
    <d v="2026-04-13T00:00:00"/>
    <x v="8"/>
    <x v="1"/>
    <s v="Shoes"/>
    <x v="21"/>
    <s v="Greenville"/>
    <s v="Male"/>
    <n v="54"/>
    <n v="4"/>
    <n v="30"/>
    <s v="P752"/>
    <x v="1"/>
    <x v="3"/>
    <x v="1"/>
    <s v="Nike"/>
    <n v="1"/>
    <n v="952.95"/>
    <n v="1921.72"/>
    <n v="2"/>
    <s v="Q2"/>
    <n v="2026"/>
    <x v="3"/>
    <n v="2668.2599999999998"/>
    <n v="746.53999999999974"/>
  </r>
  <r>
    <x v="124"/>
    <d v="2024-05-19T00:00:00"/>
    <s v="C2808"/>
    <x v="124"/>
    <d v="2024-05-21T00:00:00"/>
    <x v="4"/>
    <x v="4"/>
    <s v="Mobile"/>
    <x v="3"/>
    <s v="Austin"/>
    <s v="Male"/>
    <n v="29"/>
    <n v="1"/>
    <n v="20"/>
    <s v="P143"/>
    <x v="0"/>
    <x v="1"/>
    <x v="2"/>
    <s v="Samsung"/>
    <n v="5"/>
    <n v="307.58999999999997"/>
    <n v="135.82"/>
    <n v="2"/>
    <s v="Q2"/>
    <n v="2024"/>
    <x v="9"/>
    <n v="246.072"/>
    <n v="110.25200000000001"/>
  </r>
  <r>
    <x v="125"/>
    <d v="2024-11-17T00:00:00"/>
    <s v="C8574"/>
    <x v="125"/>
    <d v="2024-11-21T00:00:00"/>
    <x v="8"/>
    <x v="1"/>
    <s v="Shoes"/>
    <x v="6"/>
    <s v="Charlotte"/>
    <s v="Female"/>
    <n v="52"/>
    <n v="3"/>
    <n v="15"/>
    <s v="P527"/>
    <x v="2"/>
    <x v="1"/>
    <x v="0"/>
    <s v="Nike"/>
    <n v="4"/>
    <n v="818.3"/>
    <n v="1080.3599999999999"/>
    <n v="4"/>
    <s v="Q4"/>
    <n v="2024"/>
    <x v="10"/>
    <n v="2086.6649999999995"/>
    <n v="1006.3049999999996"/>
  </r>
  <r>
    <x v="126"/>
    <d v="2024-12-21T00:00:00"/>
    <s v="C2658"/>
    <x v="126"/>
    <d v="2024-12-26T00:00:00"/>
    <x v="8"/>
    <x v="1"/>
    <s v="Shoes"/>
    <x v="20"/>
    <s v="Richmond"/>
    <s v="Male"/>
    <n v="23"/>
    <n v="1"/>
    <n v="10"/>
    <s v="P962"/>
    <x v="2"/>
    <x v="4"/>
    <x v="2"/>
    <s v="Nike"/>
    <n v="5"/>
    <n v="310.38"/>
    <n v="225.49"/>
    <n v="5"/>
    <s v="Q4"/>
    <n v="2024"/>
    <x v="7"/>
    <n v="279.34199999999998"/>
    <n v="53.851999999999975"/>
  </r>
  <r>
    <x v="127"/>
    <d v="2024-12-06T00:00:00"/>
    <s v="C5991"/>
    <x v="127"/>
    <d v="2024-12-12T00:00:00"/>
    <x v="2"/>
    <x v="2"/>
    <s v="Fitness"/>
    <x v="18"/>
    <s v="Nashville"/>
    <s v="Male"/>
    <n v="63"/>
    <n v="3"/>
    <n v="25"/>
    <s v="P384"/>
    <x v="2"/>
    <x v="1"/>
    <x v="1"/>
    <s v="Decathlon"/>
    <n v="4"/>
    <n v="903.29"/>
    <n v="1427.85"/>
    <n v="6"/>
    <s v="Q4"/>
    <n v="2024"/>
    <x v="7"/>
    <n v="2032.4024999999999"/>
    <n v="604.55250000000001"/>
  </r>
  <r>
    <x v="128"/>
    <d v="2025-12-01T00:00:00"/>
    <s v="C2146"/>
    <x v="128"/>
    <d v="2025-12-03T00:00:00"/>
    <x v="7"/>
    <x v="4"/>
    <s v="Laptop"/>
    <x v="8"/>
    <s v="Miami"/>
    <s v="Male"/>
    <n v="20"/>
    <n v="2"/>
    <n v="5"/>
    <s v="P261"/>
    <x v="1"/>
    <x v="3"/>
    <x v="3"/>
    <s v="Dell"/>
    <n v="2"/>
    <n v="356.72"/>
    <n v="562.77"/>
    <n v="2"/>
    <s v="Q4"/>
    <n v="2025"/>
    <x v="7"/>
    <n v="677.76800000000003"/>
    <n v="114.99800000000005"/>
  </r>
  <r>
    <x v="129"/>
    <d v="2025-04-13T00:00:00"/>
    <s v="C4815"/>
    <x v="129"/>
    <d v="2025-04-17T00:00:00"/>
    <x v="5"/>
    <x v="3"/>
    <s v="Furniture"/>
    <x v="8"/>
    <s v="Miami"/>
    <s v="Female"/>
    <n v="29"/>
    <n v="3"/>
    <n v="15"/>
    <s v="P920"/>
    <x v="0"/>
    <x v="1"/>
    <x v="0"/>
    <s v="IKEA"/>
    <n v="5"/>
    <n v="346.09"/>
    <n v="480.72"/>
    <n v="4"/>
    <s v="Q2"/>
    <n v="2025"/>
    <x v="3"/>
    <n v="882.52949999999998"/>
    <n v="401.80949999999996"/>
  </r>
  <r>
    <x v="130"/>
    <d v="2025-10-28T00:00:00"/>
    <s v="C3531"/>
    <x v="130"/>
    <d v="2025-11-02T00:00:00"/>
    <x v="6"/>
    <x v="5"/>
    <s v="Snacks"/>
    <x v="1"/>
    <s v="Los Angeles"/>
    <s v="Female"/>
    <n v="60"/>
    <n v="3"/>
    <n v="20"/>
    <s v="P783"/>
    <x v="1"/>
    <x v="0"/>
    <x v="3"/>
    <s v="Britannia"/>
    <n v="3"/>
    <n v="257.86"/>
    <n v="371.99"/>
    <n v="5"/>
    <s v="Q4"/>
    <n v="2025"/>
    <x v="8"/>
    <n v="618.86400000000003"/>
    <n v="246.87400000000002"/>
  </r>
  <r>
    <x v="131"/>
    <d v="2026-02-03T00:00:00"/>
    <s v="C8102"/>
    <x v="131"/>
    <d v="2026-02-08T00:00:00"/>
    <x v="4"/>
    <x v="4"/>
    <s v="Mobile"/>
    <x v="7"/>
    <s v="Albany"/>
    <s v="Female"/>
    <n v="21"/>
    <n v="3"/>
    <n v="0"/>
    <s v="P613"/>
    <x v="2"/>
    <x v="2"/>
    <x v="2"/>
    <s v="Samsung"/>
    <n v="5"/>
    <n v="566.97"/>
    <n v="921.05"/>
    <n v="5"/>
    <s v="Q1"/>
    <n v="2026"/>
    <x v="5"/>
    <n v="1700.91"/>
    <n v="779.86000000000013"/>
  </r>
  <r>
    <x v="132"/>
    <d v="2024-09-22T00:00:00"/>
    <s v="C5568"/>
    <x v="132"/>
    <d v="2024-09-29T00:00:00"/>
    <x v="5"/>
    <x v="3"/>
    <s v="Furniture"/>
    <x v="8"/>
    <s v="Jacksonville"/>
    <s v="Female"/>
    <n v="56"/>
    <n v="1"/>
    <n v="25"/>
    <s v="P475"/>
    <x v="2"/>
    <x v="0"/>
    <x v="1"/>
    <s v="IKEA"/>
    <n v="2"/>
    <n v="109.69"/>
    <n v="42.25"/>
    <n v="7"/>
    <s v="Q3"/>
    <n v="2024"/>
    <x v="1"/>
    <n v="82.267499999999998"/>
    <n v="40.017499999999998"/>
  </r>
  <r>
    <x v="133"/>
    <d v="2025-07-11T00:00:00"/>
    <s v="C1816"/>
    <x v="133"/>
    <d v="2025-07-17T00:00:00"/>
    <x v="7"/>
    <x v="4"/>
    <s v="Laptop"/>
    <x v="9"/>
    <s v="Birmingham"/>
    <s v="Female"/>
    <n v="45"/>
    <n v="5"/>
    <n v="10"/>
    <s v="P561"/>
    <x v="0"/>
    <x v="0"/>
    <x v="1"/>
    <s v="Dell"/>
    <n v="5"/>
    <n v="694.87"/>
    <n v="2472.0700000000002"/>
    <n v="6"/>
    <s v="Q3"/>
    <n v="2025"/>
    <x v="4"/>
    <n v="3126.915"/>
    <n v="654.8449999999998"/>
  </r>
  <r>
    <x v="134"/>
    <d v="2026-04-17T00:00:00"/>
    <s v="C9416"/>
    <x v="134"/>
    <d v="2026-04-21T00:00:00"/>
    <x v="3"/>
    <x v="3"/>
    <s v="Kitchen"/>
    <x v="14"/>
    <s v="St. Louis"/>
    <s v="Female"/>
    <n v="37"/>
    <n v="3"/>
    <n v="0"/>
    <s v="P701"/>
    <x v="1"/>
    <x v="3"/>
    <x v="3"/>
    <s v="Philips"/>
    <n v="4"/>
    <n v="867.99"/>
    <n v="1798.51"/>
    <n v="4"/>
    <s v="Q2"/>
    <n v="2026"/>
    <x v="3"/>
    <n v="2603.9700000000003"/>
    <n v="805.46000000000026"/>
  </r>
  <r>
    <x v="135"/>
    <d v="2025-08-07T00:00:00"/>
    <s v="C5765"/>
    <x v="135"/>
    <d v="2025-08-09T00:00:00"/>
    <x v="5"/>
    <x v="3"/>
    <s v="Furniture"/>
    <x v="3"/>
    <s v="Austin"/>
    <s v="Female"/>
    <n v="38"/>
    <n v="2"/>
    <n v="10"/>
    <s v="P814"/>
    <x v="2"/>
    <x v="2"/>
    <x v="2"/>
    <s v="IKEA"/>
    <n v="1"/>
    <n v="533.57000000000005"/>
    <n v="737.78"/>
    <n v="2"/>
    <s v="Q3"/>
    <n v="2025"/>
    <x v="11"/>
    <n v="960.42600000000016"/>
    <n v="222.64600000000019"/>
  </r>
  <r>
    <x v="136"/>
    <d v="2026-01-14T00:00:00"/>
    <s v="C5953"/>
    <x v="136"/>
    <d v="2026-01-17T00:00:00"/>
    <x v="8"/>
    <x v="1"/>
    <s v="Shoes"/>
    <x v="1"/>
    <s v="Sacramento"/>
    <s v="Female"/>
    <n v="22"/>
    <n v="4"/>
    <n v="15"/>
    <s v="P126"/>
    <x v="2"/>
    <x v="3"/>
    <x v="0"/>
    <s v="Nike"/>
    <n v="1"/>
    <n v="119.08"/>
    <n v="288.19"/>
    <n v="3"/>
    <s v="Q1"/>
    <n v="2026"/>
    <x v="0"/>
    <n v="404.87199999999996"/>
    <n v="116.68199999999996"/>
  </r>
  <r>
    <x v="137"/>
    <d v="2026-01-18T00:00:00"/>
    <s v="C7054"/>
    <x v="137"/>
    <d v="2026-01-19T00:00:00"/>
    <x v="2"/>
    <x v="2"/>
    <s v="Fitness"/>
    <x v="3"/>
    <s v="Houston"/>
    <s v="Female"/>
    <n v="19"/>
    <n v="5"/>
    <n v="30"/>
    <s v="P981"/>
    <x v="1"/>
    <x v="1"/>
    <x v="2"/>
    <s v="Decathlon"/>
    <n v="4"/>
    <n v="852.41"/>
    <n v="2157.14"/>
    <n v="1"/>
    <s v="Q1"/>
    <n v="2026"/>
    <x v="0"/>
    <n v="2983.4349999999999"/>
    <n v="826.29500000000007"/>
  </r>
  <r>
    <x v="138"/>
    <d v="2025-04-14T00:00:00"/>
    <s v="C3319"/>
    <x v="138"/>
    <d v="2025-04-16T00:00:00"/>
    <x v="1"/>
    <x v="1"/>
    <s v="Shirt"/>
    <x v="12"/>
    <s v="Grand Rapids"/>
    <s v="Male"/>
    <n v="50"/>
    <n v="5"/>
    <n v="25"/>
    <s v="P252"/>
    <x v="0"/>
    <x v="3"/>
    <x v="1"/>
    <s v="Puma"/>
    <n v="3"/>
    <n v="508.13"/>
    <n v="1020.7"/>
    <n v="2"/>
    <s v="Q2"/>
    <n v="2025"/>
    <x v="3"/>
    <n v="1905.4875000000002"/>
    <n v="884.78750000000014"/>
  </r>
  <r>
    <x v="139"/>
    <d v="2026-06-17T00:00:00"/>
    <s v="C6559"/>
    <x v="139"/>
    <d v="2026-06-22T00:00:00"/>
    <x v="6"/>
    <x v="5"/>
    <s v="Snacks"/>
    <x v="16"/>
    <s v="Tacoma"/>
    <s v="Male"/>
    <n v="27"/>
    <n v="4"/>
    <n v="0"/>
    <s v="P259"/>
    <x v="1"/>
    <x v="3"/>
    <x v="1"/>
    <s v="Britannia"/>
    <n v="3"/>
    <n v="582.79"/>
    <n v="1416.81"/>
    <n v="5"/>
    <s v="Q2"/>
    <n v="2026"/>
    <x v="2"/>
    <n v="2331.16"/>
    <n v="914.34999999999991"/>
  </r>
  <r>
    <x v="140"/>
    <d v="2024-03-18T00:00:00"/>
    <s v="C6325"/>
    <x v="140"/>
    <d v="2024-03-22T00:00:00"/>
    <x v="0"/>
    <x v="0"/>
    <s v="Skincare"/>
    <x v="0"/>
    <s v="Cambridge"/>
    <s v="Female"/>
    <n v="28"/>
    <n v="3"/>
    <n v="25"/>
    <s v="P773"/>
    <x v="2"/>
    <x v="1"/>
    <x v="1"/>
    <s v="Nivea"/>
    <n v="4"/>
    <n v="123.99"/>
    <n v="212.47"/>
    <n v="4"/>
    <s v="Q1"/>
    <n v="2024"/>
    <x v="6"/>
    <n v="278.97749999999996"/>
    <n v="66.507499999999965"/>
  </r>
  <r>
    <x v="141"/>
    <d v="2025-07-26T00:00:00"/>
    <s v="C1447"/>
    <x v="141"/>
    <d v="2025-07-30T00:00:00"/>
    <x v="1"/>
    <x v="1"/>
    <s v="Shirt"/>
    <x v="17"/>
    <s v="Pittsburgh"/>
    <s v="Male"/>
    <n v="61"/>
    <n v="2"/>
    <n v="15"/>
    <s v="P628"/>
    <x v="2"/>
    <x v="3"/>
    <x v="3"/>
    <s v="Puma"/>
    <n v="1"/>
    <n v="189.72"/>
    <n v="241.89"/>
    <n v="4"/>
    <s v="Q3"/>
    <n v="2025"/>
    <x v="4"/>
    <n v="322.524"/>
    <n v="80.634000000000015"/>
  </r>
  <r>
    <x v="142"/>
    <d v="2025-06-02T00:00:00"/>
    <s v="C3118"/>
    <x v="142"/>
    <d v="2025-06-07T00:00:00"/>
    <x v="4"/>
    <x v="4"/>
    <s v="Mobile"/>
    <x v="17"/>
    <s v="Pittsburgh"/>
    <s v="Female"/>
    <n v="23"/>
    <n v="4"/>
    <n v="30"/>
    <s v="P411"/>
    <x v="1"/>
    <x v="0"/>
    <x v="0"/>
    <s v="Samsung"/>
    <n v="3"/>
    <n v="301.04000000000002"/>
    <n v="469.83"/>
    <n v="5"/>
    <s v="Q2"/>
    <n v="2025"/>
    <x v="2"/>
    <n v="842.91200000000003"/>
    <n v="373.08200000000005"/>
  </r>
  <r>
    <x v="143"/>
    <d v="2025-07-29T00:00:00"/>
    <s v="C8300"/>
    <x v="143"/>
    <d v="2025-08-02T00:00:00"/>
    <x v="7"/>
    <x v="4"/>
    <s v="Laptop"/>
    <x v="7"/>
    <s v="New York"/>
    <s v="Female"/>
    <n v="38"/>
    <n v="3"/>
    <n v="15"/>
    <s v="P847"/>
    <x v="2"/>
    <x v="2"/>
    <x v="1"/>
    <s v="Dell"/>
    <n v="1"/>
    <n v="164.59"/>
    <n v="305.98"/>
    <n v="4"/>
    <s v="Q3"/>
    <n v="2025"/>
    <x v="4"/>
    <n v="419.7045"/>
    <n v="113.72449999999998"/>
  </r>
  <r>
    <x v="144"/>
    <d v="2026-01-15T00:00:00"/>
    <s v="C4482"/>
    <x v="144"/>
    <d v="2026-01-16T00:00:00"/>
    <x v="1"/>
    <x v="1"/>
    <s v="Shirt"/>
    <x v="8"/>
    <s v="Jacksonville"/>
    <s v="Female"/>
    <n v="32"/>
    <n v="3"/>
    <n v="15"/>
    <s v="P835"/>
    <x v="0"/>
    <x v="3"/>
    <x v="2"/>
    <s v="Puma"/>
    <n v="3"/>
    <n v="731.52"/>
    <n v="1039.6099999999999"/>
    <n v="1"/>
    <s v="Q1"/>
    <n v="2026"/>
    <x v="0"/>
    <n v="1865.376"/>
    <n v="825.76600000000008"/>
  </r>
  <r>
    <x v="145"/>
    <d v="2025-06-30T00:00:00"/>
    <s v="C5766"/>
    <x v="145"/>
    <d v="2025-07-05T00:00:00"/>
    <x v="8"/>
    <x v="1"/>
    <s v="Shoes"/>
    <x v="12"/>
    <s v="Detroit"/>
    <s v="Female"/>
    <n v="63"/>
    <n v="4"/>
    <n v="0"/>
    <s v="P518"/>
    <x v="1"/>
    <x v="2"/>
    <x v="3"/>
    <s v="Nike"/>
    <n v="3"/>
    <n v="630.26"/>
    <n v="1574.12"/>
    <n v="5"/>
    <s v="Q2"/>
    <n v="2025"/>
    <x v="2"/>
    <n v="2521.04"/>
    <n v="946.92000000000007"/>
  </r>
  <r>
    <x v="146"/>
    <d v="2026-01-09T00:00:00"/>
    <s v="C9907"/>
    <x v="146"/>
    <d v="2026-01-14T00:00:00"/>
    <x v="6"/>
    <x v="5"/>
    <s v="Snacks"/>
    <x v="8"/>
    <s v="Miami"/>
    <s v="Male"/>
    <n v="21"/>
    <n v="3"/>
    <n v="30"/>
    <s v="P189"/>
    <x v="2"/>
    <x v="1"/>
    <x v="1"/>
    <s v="Britannia"/>
    <n v="1"/>
    <n v="216.06"/>
    <n v="228.23"/>
    <n v="5"/>
    <s v="Q1"/>
    <n v="2026"/>
    <x v="0"/>
    <n v="453.726"/>
    <n v="225.49600000000001"/>
  </r>
  <r>
    <x v="147"/>
    <d v="2026-01-10T00:00:00"/>
    <s v="C1167"/>
    <x v="147"/>
    <d v="2026-01-16T00:00:00"/>
    <x v="2"/>
    <x v="2"/>
    <s v="Fitness"/>
    <x v="5"/>
    <s v="Fort Wayne"/>
    <s v="Male"/>
    <n v="54"/>
    <n v="3"/>
    <n v="0"/>
    <s v="P606"/>
    <x v="2"/>
    <x v="4"/>
    <x v="2"/>
    <s v="Decathlon"/>
    <n v="5"/>
    <n v="113.37"/>
    <n v="202.51"/>
    <n v="6"/>
    <s v="Q1"/>
    <n v="2026"/>
    <x v="0"/>
    <n v="340.11"/>
    <n v="137.60000000000002"/>
  </r>
  <r>
    <x v="148"/>
    <d v="2025-01-13T00:00:00"/>
    <s v="C6049"/>
    <x v="148"/>
    <d v="2025-01-18T00:00:00"/>
    <x v="2"/>
    <x v="2"/>
    <s v="Fitness"/>
    <x v="7"/>
    <s v="Rochester"/>
    <s v="Male"/>
    <n v="25"/>
    <n v="1"/>
    <n v="20"/>
    <s v="P895"/>
    <x v="1"/>
    <x v="3"/>
    <x v="3"/>
    <s v="Decathlon"/>
    <n v="2"/>
    <n v="50.96"/>
    <n v="28.02"/>
    <n v="5"/>
    <s v="Q1"/>
    <n v="2025"/>
    <x v="0"/>
    <n v="40.768000000000001"/>
    <n v="12.748000000000001"/>
  </r>
  <r>
    <x v="149"/>
    <d v="2025-01-05T00:00:00"/>
    <s v="C3455"/>
    <x v="149"/>
    <d v="2025-01-11T00:00:00"/>
    <x v="6"/>
    <x v="5"/>
    <s v="Snacks"/>
    <x v="12"/>
    <s v="Detroit"/>
    <s v="Female"/>
    <n v="46"/>
    <n v="2"/>
    <n v="5"/>
    <s v="P547"/>
    <x v="0"/>
    <x v="4"/>
    <x v="2"/>
    <s v="Britannia"/>
    <n v="1"/>
    <n v="549.86"/>
    <n v="643.83000000000004"/>
    <n v="6"/>
    <s v="Q1"/>
    <n v="2025"/>
    <x v="0"/>
    <n v="1044.7339999999999"/>
    <n v="400.90399999999988"/>
  </r>
  <r>
    <x v="150"/>
    <d v="2024-06-30T00:00:00"/>
    <s v="C2403"/>
    <x v="150"/>
    <d v="2024-07-01T00:00:00"/>
    <x v="4"/>
    <x v="4"/>
    <s v="Mobile"/>
    <x v="7"/>
    <s v="Rochester"/>
    <s v="Male"/>
    <n v="30"/>
    <n v="1"/>
    <n v="0"/>
    <s v="P251"/>
    <x v="2"/>
    <x v="3"/>
    <x v="1"/>
    <s v="Samsung"/>
    <n v="4"/>
    <n v="84.19"/>
    <n v="50.98"/>
    <n v="1"/>
    <s v="Q2"/>
    <n v="2024"/>
    <x v="2"/>
    <n v="84.19"/>
    <n v="33.21"/>
  </r>
  <r>
    <x v="151"/>
    <d v="2024-01-16T00:00:00"/>
    <s v="C7952"/>
    <x v="151"/>
    <d v="2024-01-18T00:00:00"/>
    <x v="1"/>
    <x v="1"/>
    <s v="Shirt"/>
    <x v="3"/>
    <s v="San Antonio"/>
    <s v="Male"/>
    <n v="44"/>
    <n v="4"/>
    <n v="30"/>
    <s v="P800"/>
    <x v="0"/>
    <x v="1"/>
    <x v="0"/>
    <s v="Puma"/>
    <n v="5"/>
    <n v="574.45000000000005"/>
    <n v="1099.54"/>
    <n v="2"/>
    <s v="Q1"/>
    <n v="2024"/>
    <x v="0"/>
    <n v="1608.46"/>
    <n v="508.92000000000007"/>
  </r>
  <r>
    <x v="152"/>
    <d v="2025-04-06T00:00:00"/>
    <s v="C4061"/>
    <x v="152"/>
    <d v="2025-04-08T00:00:00"/>
    <x v="2"/>
    <x v="2"/>
    <s v="Fitness"/>
    <x v="3"/>
    <s v="Houston"/>
    <s v="Male"/>
    <n v="55"/>
    <n v="2"/>
    <n v="25"/>
    <s v="P293"/>
    <x v="1"/>
    <x v="1"/>
    <x v="3"/>
    <s v="Decathlon"/>
    <n v="5"/>
    <n v="736.56"/>
    <n v="869.33"/>
    <n v="2"/>
    <s v="Q2"/>
    <n v="2025"/>
    <x v="3"/>
    <n v="1104.8399999999999"/>
    <n v="235.50999999999988"/>
  </r>
  <r>
    <x v="153"/>
    <d v="2024-03-09T00:00:00"/>
    <s v="C5129"/>
    <x v="153"/>
    <d v="2024-03-14T00:00:00"/>
    <x v="0"/>
    <x v="0"/>
    <s v="Skincare"/>
    <x v="22"/>
    <s v="Springfield"/>
    <s v="Female"/>
    <n v="57"/>
    <n v="2"/>
    <n v="5"/>
    <s v="P127"/>
    <x v="0"/>
    <x v="0"/>
    <x v="0"/>
    <s v="Nivea"/>
    <n v="3"/>
    <n v="891.05"/>
    <n v="964.18"/>
    <n v="5"/>
    <s v="Q1"/>
    <n v="2024"/>
    <x v="6"/>
    <n v="1692.9949999999999"/>
    <n v="728.81499999999994"/>
  </r>
  <r>
    <x v="154"/>
    <d v="2025-05-02T00:00:00"/>
    <s v="C6704"/>
    <x v="154"/>
    <d v="2025-05-08T00:00:00"/>
    <x v="7"/>
    <x v="4"/>
    <s v="Laptop"/>
    <x v="4"/>
    <s v="Mesa"/>
    <s v="Male"/>
    <n v="45"/>
    <n v="2"/>
    <n v="25"/>
    <s v="P625"/>
    <x v="1"/>
    <x v="2"/>
    <x v="3"/>
    <s v="Dell"/>
    <n v="2"/>
    <n v="767.35"/>
    <n v="878.65"/>
    <n v="6"/>
    <s v="Q2"/>
    <n v="2025"/>
    <x v="9"/>
    <n v="1151.0250000000001"/>
    <n v="272.37500000000011"/>
  </r>
  <r>
    <x v="155"/>
    <d v="2026-01-11T00:00:00"/>
    <s v="C4633"/>
    <x v="155"/>
    <d v="2026-01-13T00:00:00"/>
    <x v="0"/>
    <x v="0"/>
    <s v="Skincare"/>
    <x v="9"/>
    <s v="Mobile"/>
    <s v="Female"/>
    <n v="22"/>
    <n v="4"/>
    <n v="5"/>
    <s v="P688"/>
    <x v="2"/>
    <x v="3"/>
    <x v="1"/>
    <s v="Nivea"/>
    <n v="5"/>
    <n v="509.87"/>
    <n v="986.21"/>
    <n v="2"/>
    <s v="Q1"/>
    <n v="2026"/>
    <x v="0"/>
    <n v="1937.5059999999999"/>
    <n v="951.29599999999982"/>
  </r>
  <r>
    <x v="156"/>
    <d v="2025-10-28T00:00:00"/>
    <s v="C7951"/>
    <x v="156"/>
    <d v="2025-10-31T00:00:00"/>
    <x v="2"/>
    <x v="2"/>
    <s v="Fitness"/>
    <x v="5"/>
    <s v="Indianapolis"/>
    <s v="Male"/>
    <n v="28"/>
    <n v="1"/>
    <n v="10"/>
    <s v="P361"/>
    <x v="1"/>
    <x v="3"/>
    <x v="3"/>
    <s v="Decathlon"/>
    <n v="3"/>
    <n v="455.94"/>
    <n v="265.67"/>
    <n v="3"/>
    <s v="Q4"/>
    <n v="2025"/>
    <x v="8"/>
    <n v="410.346"/>
    <n v="144.67599999999999"/>
  </r>
  <r>
    <x v="157"/>
    <d v="2025-04-10T00:00:00"/>
    <s v="C1393"/>
    <x v="157"/>
    <d v="2025-04-13T00:00:00"/>
    <x v="0"/>
    <x v="0"/>
    <s v="Skincare"/>
    <x v="3"/>
    <s v="Dallas"/>
    <s v="Male"/>
    <n v="37"/>
    <n v="5"/>
    <n v="20"/>
    <s v="P619"/>
    <x v="1"/>
    <x v="0"/>
    <x v="2"/>
    <s v="Nivea"/>
    <n v="1"/>
    <n v="889.39"/>
    <n v="2565.1799999999998"/>
    <n v="3"/>
    <s v="Q2"/>
    <n v="2025"/>
    <x v="3"/>
    <n v="3557.56"/>
    <n v="992.38000000000011"/>
  </r>
  <r>
    <x v="158"/>
    <d v="2026-04-06T00:00:00"/>
    <s v="C5824"/>
    <x v="158"/>
    <d v="2026-04-07T00:00:00"/>
    <x v="2"/>
    <x v="2"/>
    <s v="Fitness"/>
    <x v="12"/>
    <s v="Lansing"/>
    <s v="Male"/>
    <n v="35"/>
    <n v="4"/>
    <n v="0"/>
    <s v="P552"/>
    <x v="0"/>
    <x v="2"/>
    <x v="3"/>
    <s v="Decathlon"/>
    <n v="4"/>
    <n v="265.55"/>
    <n v="824.04"/>
    <n v="1"/>
    <s v="Q2"/>
    <n v="2026"/>
    <x v="3"/>
    <n v="1062.2"/>
    <n v="238.16000000000008"/>
  </r>
  <r>
    <x v="159"/>
    <d v="2025-05-30T00:00:00"/>
    <s v="C6265"/>
    <x v="159"/>
    <d v="2025-06-03T00:00:00"/>
    <x v="7"/>
    <x v="4"/>
    <s v="Laptop"/>
    <x v="19"/>
    <s v="Frederick"/>
    <s v="Male"/>
    <n v="22"/>
    <n v="2"/>
    <n v="10"/>
    <s v="P241"/>
    <x v="2"/>
    <x v="3"/>
    <x v="3"/>
    <s v="Dell"/>
    <n v="5"/>
    <n v="426.35"/>
    <n v="629.63"/>
    <n v="4"/>
    <s v="Q2"/>
    <n v="2025"/>
    <x v="9"/>
    <n v="767.43000000000006"/>
    <n v="137.80000000000007"/>
  </r>
  <r>
    <x v="160"/>
    <d v="2024-05-08T00:00:00"/>
    <s v="C7663"/>
    <x v="160"/>
    <d v="2024-05-10T00:00:00"/>
    <x v="5"/>
    <x v="3"/>
    <s v="Furniture"/>
    <x v="3"/>
    <s v="Dallas"/>
    <s v="Female"/>
    <n v="49"/>
    <n v="5"/>
    <n v="25"/>
    <s v="P592"/>
    <x v="2"/>
    <x v="0"/>
    <x v="0"/>
    <s v="IKEA"/>
    <n v="4"/>
    <n v="640.03"/>
    <n v="1823.02"/>
    <n v="2"/>
    <s v="Q2"/>
    <n v="2024"/>
    <x v="9"/>
    <n v="2400.1124999999997"/>
    <n v="577.09249999999975"/>
  </r>
  <r>
    <x v="161"/>
    <d v="2024-09-03T00:00:00"/>
    <s v="C8015"/>
    <x v="161"/>
    <d v="2024-09-05T00:00:00"/>
    <x v="0"/>
    <x v="0"/>
    <s v="Skincare"/>
    <x v="22"/>
    <s v="Springfield"/>
    <s v="Female"/>
    <n v="56"/>
    <n v="1"/>
    <n v="15"/>
    <s v="P473"/>
    <x v="2"/>
    <x v="0"/>
    <x v="3"/>
    <s v="Nivea"/>
    <n v="4"/>
    <n v="652.05999999999995"/>
    <n v="416.7"/>
    <n v="2"/>
    <s v="Q3"/>
    <n v="2024"/>
    <x v="1"/>
    <n v="554.25099999999998"/>
    <n v="137.55099999999999"/>
  </r>
  <r>
    <x v="162"/>
    <d v="2026-03-29T00:00:00"/>
    <s v="C8712"/>
    <x v="162"/>
    <d v="2026-03-30T00:00:00"/>
    <x v="5"/>
    <x v="3"/>
    <s v="Furniture"/>
    <x v="18"/>
    <s v="Knoxville"/>
    <s v="Female"/>
    <n v="46"/>
    <n v="2"/>
    <n v="20"/>
    <s v="P673"/>
    <x v="0"/>
    <x v="2"/>
    <x v="0"/>
    <s v="IKEA"/>
    <n v="3"/>
    <n v="592.5"/>
    <n v="762.45"/>
    <n v="1"/>
    <s v="Q1"/>
    <n v="2026"/>
    <x v="6"/>
    <n v="948"/>
    <n v="185.54999999999995"/>
  </r>
  <r>
    <x v="163"/>
    <d v="2026-05-27T00:00:00"/>
    <s v="C8082"/>
    <x v="163"/>
    <d v="2026-05-30T00:00:00"/>
    <x v="0"/>
    <x v="0"/>
    <s v="Skincare"/>
    <x v="22"/>
    <s v="Naperville"/>
    <s v="Male"/>
    <n v="32"/>
    <n v="3"/>
    <n v="20"/>
    <s v="P996"/>
    <x v="0"/>
    <x v="1"/>
    <x v="0"/>
    <s v="Nivea"/>
    <n v="5"/>
    <n v="244.07"/>
    <n v="486.7"/>
    <n v="3"/>
    <s v="Q2"/>
    <n v="2026"/>
    <x v="9"/>
    <n v="585.76800000000003"/>
    <n v="99.06800000000004"/>
  </r>
  <r>
    <x v="164"/>
    <d v="2024-12-28T00:00:00"/>
    <s v="C5565"/>
    <x v="164"/>
    <d v="2024-12-29T00:00:00"/>
    <x v="5"/>
    <x v="3"/>
    <s v="Furniture"/>
    <x v="3"/>
    <s v="Austin"/>
    <s v="Female"/>
    <n v="51"/>
    <n v="5"/>
    <n v="5"/>
    <s v="P383"/>
    <x v="1"/>
    <x v="3"/>
    <x v="3"/>
    <s v="IKEA"/>
    <n v="5"/>
    <n v="883.27"/>
    <n v="3389.23"/>
    <n v="1"/>
    <s v="Q4"/>
    <n v="2024"/>
    <x v="7"/>
    <n v="4195.5325000000003"/>
    <n v="806.30250000000024"/>
  </r>
  <r>
    <x v="165"/>
    <d v="2026-06-14T00:00:00"/>
    <s v="C8473"/>
    <x v="165"/>
    <d v="2026-06-18T00:00:00"/>
    <x v="3"/>
    <x v="3"/>
    <s v="Kitchen"/>
    <x v="17"/>
    <s v="Allentown"/>
    <s v="Female"/>
    <n v="44"/>
    <n v="5"/>
    <n v="20"/>
    <s v="P474"/>
    <x v="1"/>
    <x v="4"/>
    <x v="3"/>
    <s v="Philips"/>
    <n v="3"/>
    <n v="162.4"/>
    <n v="451.27"/>
    <n v="4"/>
    <s v="Q2"/>
    <n v="2026"/>
    <x v="2"/>
    <n v="649.6"/>
    <n v="198.33000000000004"/>
  </r>
  <r>
    <x v="166"/>
    <d v="2025-01-23T00:00:00"/>
    <s v="C4924"/>
    <x v="166"/>
    <d v="2025-01-29T00:00:00"/>
    <x v="3"/>
    <x v="3"/>
    <s v="Kitchen"/>
    <x v="17"/>
    <s v="Allentown"/>
    <s v="Male"/>
    <n v="34"/>
    <n v="5"/>
    <n v="30"/>
    <s v="P590"/>
    <x v="1"/>
    <x v="2"/>
    <x v="3"/>
    <s v="Philips"/>
    <n v="2"/>
    <n v="462"/>
    <n v="1358.19"/>
    <n v="6"/>
    <s v="Q1"/>
    <n v="2025"/>
    <x v="0"/>
    <n v="1617"/>
    <n v="258.80999999999995"/>
  </r>
  <r>
    <x v="167"/>
    <d v="2026-05-30T00:00:00"/>
    <s v="C9235"/>
    <x v="167"/>
    <d v="2026-06-05T00:00:00"/>
    <x v="3"/>
    <x v="3"/>
    <s v="Kitchen"/>
    <x v="23"/>
    <s v="Saint Paul"/>
    <s v="Female"/>
    <n v="20"/>
    <n v="2"/>
    <n v="25"/>
    <s v="P606"/>
    <x v="2"/>
    <x v="4"/>
    <x v="1"/>
    <s v="Philips"/>
    <n v="3"/>
    <n v="698.61"/>
    <n v="649.41"/>
    <n v="6"/>
    <s v="Q2"/>
    <n v="2026"/>
    <x v="9"/>
    <n v="1047.915"/>
    <n v="398.505"/>
  </r>
  <r>
    <x v="168"/>
    <d v="2024-06-23T00:00:00"/>
    <s v="C5738"/>
    <x v="168"/>
    <d v="2024-06-24T00:00:00"/>
    <x v="2"/>
    <x v="2"/>
    <s v="Fitness"/>
    <x v="11"/>
    <s v="Jersey City"/>
    <s v="Male"/>
    <n v="64"/>
    <n v="2"/>
    <n v="5"/>
    <s v="P505"/>
    <x v="1"/>
    <x v="3"/>
    <x v="3"/>
    <s v="Decathlon"/>
    <n v="2"/>
    <n v="210.75"/>
    <n v="255.69"/>
    <n v="1"/>
    <s v="Q2"/>
    <n v="2024"/>
    <x v="2"/>
    <n v="400.42499999999995"/>
    <n v="144.73499999999996"/>
  </r>
  <r>
    <x v="169"/>
    <d v="2024-12-15T00:00:00"/>
    <s v="C5577"/>
    <x v="169"/>
    <d v="2024-12-19T00:00:00"/>
    <x v="2"/>
    <x v="2"/>
    <s v="Fitness"/>
    <x v="3"/>
    <s v="Houston"/>
    <s v="Male"/>
    <n v="39"/>
    <n v="1"/>
    <n v="25"/>
    <s v="P608"/>
    <x v="1"/>
    <x v="2"/>
    <x v="3"/>
    <s v="Decathlon"/>
    <n v="3"/>
    <n v="477.02"/>
    <n v="268.83"/>
    <n v="4"/>
    <s v="Q4"/>
    <n v="2024"/>
    <x v="7"/>
    <n v="357.76499999999999"/>
    <n v="88.935000000000002"/>
  </r>
  <r>
    <x v="170"/>
    <d v="2025-01-07T00:00:00"/>
    <s v="C1756"/>
    <x v="170"/>
    <d v="2025-01-10T00:00:00"/>
    <x v="0"/>
    <x v="0"/>
    <s v="Skincare"/>
    <x v="21"/>
    <s v="Greenville"/>
    <s v="Male"/>
    <n v="50"/>
    <n v="2"/>
    <n v="10"/>
    <s v="P779"/>
    <x v="1"/>
    <x v="4"/>
    <x v="2"/>
    <s v="Nivea"/>
    <n v="5"/>
    <n v="26.27"/>
    <n v="27.59"/>
    <n v="3"/>
    <s v="Q1"/>
    <n v="2025"/>
    <x v="0"/>
    <n v="47.286000000000001"/>
    <n v="19.696000000000002"/>
  </r>
  <r>
    <x v="171"/>
    <d v="2024-08-26T00:00:00"/>
    <s v="C9905"/>
    <x v="171"/>
    <d v="2024-08-30T00:00:00"/>
    <x v="2"/>
    <x v="2"/>
    <s v="Fitness"/>
    <x v="19"/>
    <s v="Annapolis"/>
    <s v="Male"/>
    <n v="18"/>
    <n v="5"/>
    <n v="5"/>
    <s v="P368"/>
    <x v="2"/>
    <x v="4"/>
    <x v="1"/>
    <s v="Decathlon"/>
    <n v="5"/>
    <n v="808.15"/>
    <n v="2312.4899999999998"/>
    <n v="4"/>
    <s v="Q3"/>
    <n v="2024"/>
    <x v="11"/>
    <n v="3838.7124999999996"/>
    <n v="1526.2224999999999"/>
  </r>
  <r>
    <x v="172"/>
    <d v="2026-06-06T00:00:00"/>
    <s v="C4629"/>
    <x v="172"/>
    <d v="2026-06-09T00:00:00"/>
    <x v="7"/>
    <x v="4"/>
    <s v="Laptop"/>
    <x v="10"/>
    <s v="Milwaukee"/>
    <s v="Female"/>
    <n v="44"/>
    <n v="1"/>
    <n v="25"/>
    <s v="P962"/>
    <x v="2"/>
    <x v="0"/>
    <x v="1"/>
    <s v="Dell"/>
    <n v="4"/>
    <n v="524.5"/>
    <n v="199.37"/>
    <n v="3"/>
    <s v="Q2"/>
    <n v="2026"/>
    <x v="2"/>
    <n v="393.375"/>
    <n v="194.005"/>
  </r>
  <r>
    <x v="173"/>
    <d v="2025-08-05T00:00:00"/>
    <s v="C2741"/>
    <x v="173"/>
    <d v="2025-08-06T00:00:00"/>
    <x v="0"/>
    <x v="0"/>
    <s v="Skincare"/>
    <x v="8"/>
    <s v="Jacksonville"/>
    <s v="Female"/>
    <n v="57"/>
    <n v="1"/>
    <n v="5"/>
    <s v="P676"/>
    <x v="1"/>
    <x v="0"/>
    <x v="3"/>
    <s v="Nivea"/>
    <n v="3"/>
    <n v="332.27"/>
    <n v="266.27999999999997"/>
    <n v="1"/>
    <s v="Q3"/>
    <n v="2025"/>
    <x v="11"/>
    <n v="315.65649999999999"/>
    <n v="49.376500000000021"/>
  </r>
  <r>
    <x v="174"/>
    <d v="2026-04-09T00:00:00"/>
    <s v="C7501"/>
    <x v="174"/>
    <d v="2026-04-14T00:00:00"/>
    <x v="5"/>
    <x v="3"/>
    <s v="Furniture"/>
    <x v="2"/>
    <s v="Columbus"/>
    <s v="Male"/>
    <n v="64"/>
    <n v="3"/>
    <n v="5"/>
    <s v="P478"/>
    <x v="1"/>
    <x v="2"/>
    <x v="1"/>
    <s v="IKEA"/>
    <n v="3"/>
    <n v="706.53"/>
    <n v="1164.83"/>
    <n v="5"/>
    <s v="Q2"/>
    <n v="2026"/>
    <x v="3"/>
    <n v="2013.6105"/>
    <n v="848.78050000000007"/>
  </r>
  <r>
    <x v="175"/>
    <d v="2025-02-25T00:00:00"/>
    <s v="C1827"/>
    <x v="175"/>
    <d v="2025-03-03T00:00:00"/>
    <x v="1"/>
    <x v="1"/>
    <s v="Shirt"/>
    <x v="6"/>
    <s v="Greensboro"/>
    <s v="Male"/>
    <n v="38"/>
    <n v="5"/>
    <n v="5"/>
    <s v="P327"/>
    <x v="0"/>
    <x v="0"/>
    <x v="3"/>
    <s v="Puma"/>
    <n v="4"/>
    <n v="629.22"/>
    <n v="2432.9899999999998"/>
    <n v="6"/>
    <s v="Q1"/>
    <n v="2025"/>
    <x v="5"/>
    <n v="2988.7950000000001"/>
    <n v="555.80500000000029"/>
  </r>
  <r>
    <x v="176"/>
    <d v="2025-06-02T00:00:00"/>
    <s v="C2589"/>
    <x v="176"/>
    <d v="2025-06-08T00:00:00"/>
    <x v="4"/>
    <x v="4"/>
    <s v="Mobile"/>
    <x v="13"/>
    <s v="Augusta"/>
    <s v="Female"/>
    <n v="46"/>
    <n v="2"/>
    <n v="30"/>
    <s v="P626"/>
    <x v="1"/>
    <x v="4"/>
    <x v="1"/>
    <s v="Samsung"/>
    <n v="5"/>
    <n v="103.74"/>
    <n v="114.32"/>
    <n v="6"/>
    <s v="Q2"/>
    <n v="2025"/>
    <x v="2"/>
    <n v="145.23599999999999"/>
    <n v="30.915999999999997"/>
  </r>
  <r>
    <x v="177"/>
    <d v="2026-04-25T00:00:00"/>
    <s v="C7204"/>
    <x v="177"/>
    <d v="2026-05-01T00:00:00"/>
    <x v="6"/>
    <x v="5"/>
    <s v="Snacks"/>
    <x v="3"/>
    <s v="Houston"/>
    <s v="Male"/>
    <n v="34"/>
    <n v="2"/>
    <n v="30"/>
    <s v="P197"/>
    <x v="0"/>
    <x v="1"/>
    <x v="0"/>
    <s v="Britannia"/>
    <n v="1"/>
    <n v="564.77"/>
    <n v="566.70000000000005"/>
    <n v="6"/>
    <s v="Q2"/>
    <n v="2026"/>
    <x v="3"/>
    <n v="790.67799999999988"/>
    <n v="223.97799999999984"/>
  </r>
  <r>
    <x v="178"/>
    <d v="2024-01-27T00:00:00"/>
    <s v="C6886"/>
    <x v="178"/>
    <d v="2024-01-29T00:00:00"/>
    <x v="0"/>
    <x v="0"/>
    <s v="Skincare"/>
    <x v="22"/>
    <s v="Springfield"/>
    <s v="Female"/>
    <n v="19"/>
    <n v="1"/>
    <n v="0"/>
    <s v="P146"/>
    <x v="0"/>
    <x v="2"/>
    <x v="0"/>
    <s v="Nivea"/>
    <n v="1"/>
    <n v="458.46"/>
    <n v="355.28"/>
    <n v="2"/>
    <s v="Q1"/>
    <n v="2024"/>
    <x v="0"/>
    <n v="458.46"/>
    <n v="103.18"/>
  </r>
  <r>
    <x v="179"/>
    <d v="2024-06-22T00:00:00"/>
    <s v="C5537"/>
    <x v="179"/>
    <d v="2024-06-25T00:00:00"/>
    <x v="0"/>
    <x v="0"/>
    <s v="Skincare"/>
    <x v="15"/>
    <s v="Colorado Springs"/>
    <s v="Female"/>
    <n v="55"/>
    <n v="2"/>
    <n v="20"/>
    <s v="P371"/>
    <x v="1"/>
    <x v="3"/>
    <x v="1"/>
    <s v="Nivea"/>
    <n v="5"/>
    <n v="62.56"/>
    <n v="50.41"/>
    <n v="3"/>
    <s v="Q2"/>
    <n v="2024"/>
    <x v="2"/>
    <n v="100.096"/>
    <n v="49.686000000000007"/>
  </r>
  <r>
    <x v="180"/>
    <d v="2026-03-04T00:00:00"/>
    <s v="C5613"/>
    <x v="180"/>
    <d v="2026-03-06T00:00:00"/>
    <x v="6"/>
    <x v="5"/>
    <s v="Snacks"/>
    <x v="23"/>
    <s v="Rochester"/>
    <s v="Female"/>
    <n v="59"/>
    <n v="5"/>
    <n v="25"/>
    <s v="P634"/>
    <x v="0"/>
    <x v="2"/>
    <x v="2"/>
    <s v="Britannia"/>
    <n v="4"/>
    <n v="950.02"/>
    <n v="2639.37"/>
    <n v="2"/>
    <s v="Q1"/>
    <n v="2026"/>
    <x v="6"/>
    <n v="3562.5750000000003"/>
    <n v="923.20500000000038"/>
  </r>
  <r>
    <x v="181"/>
    <d v="2025-02-18T00:00:00"/>
    <s v="C5443"/>
    <x v="181"/>
    <d v="2025-02-24T00:00:00"/>
    <x v="6"/>
    <x v="5"/>
    <s v="Snacks"/>
    <x v="1"/>
    <s v="Los Angeles"/>
    <s v="Female"/>
    <n v="28"/>
    <n v="4"/>
    <n v="5"/>
    <s v="P115"/>
    <x v="0"/>
    <x v="4"/>
    <x v="2"/>
    <s v="Britannia"/>
    <n v="5"/>
    <n v="971.62"/>
    <n v="2710.17"/>
    <n v="6"/>
    <s v="Q1"/>
    <n v="2025"/>
    <x v="5"/>
    <n v="3692.1559999999999"/>
    <n v="981.98599999999988"/>
  </r>
  <r>
    <x v="182"/>
    <d v="2025-08-08T00:00:00"/>
    <s v="C9359"/>
    <x v="182"/>
    <d v="2025-08-14T00:00:00"/>
    <x v="2"/>
    <x v="2"/>
    <s v="Fitness"/>
    <x v="16"/>
    <s v="Tacoma"/>
    <s v="Male"/>
    <n v="50"/>
    <n v="3"/>
    <n v="5"/>
    <s v="P351"/>
    <x v="0"/>
    <x v="0"/>
    <x v="0"/>
    <s v="Decathlon"/>
    <n v="3"/>
    <n v="392.23"/>
    <n v="887.96"/>
    <n v="6"/>
    <s v="Q3"/>
    <n v="2025"/>
    <x v="11"/>
    <n v="1117.8554999999999"/>
    <n v="229.89549999999986"/>
  </r>
  <r>
    <x v="183"/>
    <d v="2024-01-27T00:00:00"/>
    <s v="C6818"/>
    <x v="183"/>
    <d v="2024-02-03T00:00:00"/>
    <x v="3"/>
    <x v="3"/>
    <s v="Kitchen"/>
    <x v="15"/>
    <s v="Boulder"/>
    <s v="Female"/>
    <n v="30"/>
    <n v="4"/>
    <n v="0"/>
    <s v="P634"/>
    <x v="2"/>
    <x v="3"/>
    <x v="0"/>
    <s v="Philips"/>
    <n v="5"/>
    <n v="636.87"/>
    <n v="1543.83"/>
    <n v="7"/>
    <s v="Q1"/>
    <n v="2024"/>
    <x v="0"/>
    <n v="2547.48"/>
    <n v="1003.6500000000001"/>
  </r>
  <r>
    <x v="184"/>
    <d v="2026-02-16T00:00:00"/>
    <s v="C5640"/>
    <x v="184"/>
    <d v="2026-02-19T00:00:00"/>
    <x v="7"/>
    <x v="4"/>
    <s v="Laptop"/>
    <x v="16"/>
    <s v="Spokane"/>
    <s v="Male"/>
    <n v="30"/>
    <n v="5"/>
    <n v="20"/>
    <s v="P573"/>
    <x v="1"/>
    <x v="0"/>
    <x v="1"/>
    <s v="Dell"/>
    <n v="5"/>
    <n v="140.29"/>
    <n v="332.32"/>
    <n v="3"/>
    <s v="Q1"/>
    <n v="2026"/>
    <x v="5"/>
    <n v="561.16"/>
    <n v="228.83999999999997"/>
  </r>
  <r>
    <x v="185"/>
    <d v="2024-01-11T00:00:00"/>
    <s v="C2994"/>
    <x v="185"/>
    <d v="2024-01-15T00:00:00"/>
    <x v="3"/>
    <x v="3"/>
    <s v="Kitchen"/>
    <x v="11"/>
    <s v="Trenton"/>
    <s v="Male"/>
    <n v="21"/>
    <n v="5"/>
    <n v="0"/>
    <s v="P785"/>
    <x v="2"/>
    <x v="3"/>
    <x v="3"/>
    <s v="Philips"/>
    <n v="2"/>
    <n v="589.05999999999995"/>
    <n v="1891.44"/>
    <n v="4"/>
    <s v="Q1"/>
    <n v="2024"/>
    <x v="0"/>
    <n v="2945.2999999999997"/>
    <n v="1053.8599999999997"/>
  </r>
  <r>
    <x v="186"/>
    <d v="2024-03-18T00:00:00"/>
    <s v="C3384"/>
    <x v="186"/>
    <d v="2024-03-21T00:00:00"/>
    <x v="7"/>
    <x v="4"/>
    <s v="Laptop"/>
    <x v="7"/>
    <s v="Rochester"/>
    <s v="Male"/>
    <n v="57"/>
    <n v="3"/>
    <n v="0"/>
    <s v="P170"/>
    <x v="1"/>
    <x v="1"/>
    <x v="2"/>
    <s v="Dell"/>
    <n v="1"/>
    <n v="764.86"/>
    <n v="1623.84"/>
    <n v="3"/>
    <s v="Q1"/>
    <n v="2024"/>
    <x v="6"/>
    <n v="2294.58"/>
    <n v="670.74"/>
  </r>
  <r>
    <x v="187"/>
    <d v="2025-11-13T00:00:00"/>
    <s v="C8030"/>
    <x v="187"/>
    <d v="2025-11-19T00:00:00"/>
    <x v="7"/>
    <x v="4"/>
    <s v="Laptop"/>
    <x v="1"/>
    <s v="Sacramento"/>
    <s v="Female"/>
    <n v="24"/>
    <n v="4"/>
    <n v="20"/>
    <s v="P565"/>
    <x v="1"/>
    <x v="1"/>
    <x v="3"/>
    <s v="Dell"/>
    <n v="2"/>
    <n v="346.58"/>
    <n v="940.76"/>
    <n v="6"/>
    <s v="Q4"/>
    <n v="2025"/>
    <x v="10"/>
    <n v="1109.056"/>
    <n v="168.29600000000005"/>
  </r>
  <r>
    <x v="188"/>
    <d v="2025-09-23T00:00:00"/>
    <s v="C1512"/>
    <x v="188"/>
    <d v="2025-09-25T00:00:00"/>
    <x v="6"/>
    <x v="5"/>
    <s v="Snacks"/>
    <x v="22"/>
    <s v="Naperville"/>
    <s v="Female"/>
    <n v="42"/>
    <n v="1"/>
    <n v="0"/>
    <s v="P390"/>
    <x v="2"/>
    <x v="2"/>
    <x v="2"/>
    <s v="Britannia"/>
    <n v="5"/>
    <n v="992.73"/>
    <n v="835.49"/>
    <n v="2"/>
    <s v="Q3"/>
    <n v="2025"/>
    <x v="1"/>
    <n v="992.73"/>
    <n v="157.24"/>
  </r>
  <r>
    <x v="189"/>
    <d v="2024-09-05T00:00:00"/>
    <s v="C6387"/>
    <x v="189"/>
    <d v="2024-09-06T00:00:00"/>
    <x v="6"/>
    <x v="5"/>
    <s v="Snacks"/>
    <x v="2"/>
    <s v="Cincinnati"/>
    <s v="Female"/>
    <n v="26"/>
    <n v="5"/>
    <n v="15"/>
    <s v="P185"/>
    <x v="2"/>
    <x v="2"/>
    <x v="2"/>
    <s v="Britannia"/>
    <n v="4"/>
    <n v="239.36"/>
    <n v="725.35"/>
    <n v="1"/>
    <s v="Q3"/>
    <n v="2024"/>
    <x v="1"/>
    <n v="1017.2800000000001"/>
    <n v="291.93000000000006"/>
  </r>
  <r>
    <x v="190"/>
    <d v="2026-06-12T00:00:00"/>
    <s v="C7430"/>
    <x v="190"/>
    <d v="2026-06-17T00:00:00"/>
    <x v="8"/>
    <x v="1"/>
    <s v="Shoes"/>
    <x v="8"/>
    <s v="Orlando"/>
    <s v="Female"/>
    <n v="62"/>
    <n v="2"/>
    <n v="5"/>
    <s v="P469"/>
    <x v="1"/>
    <x v="3"/>
    <x v="0"/>
    <s v="Nike"/>
    <n v="3"/>
    <n v="193.23"/>
    <n v="209.06"/>
    <n v="5"/>
    <s v="Q2"/>
    <n v="2026"/>
    <x v="2"/>
    <n v="367.13699999999994"/>
    <n v="158.07699999999994"/>
  </r>
  <r>
    <x v="191"/>
    <d v="2025-05-11T00:00:00"/>
    <s v="C2531"/>
    <x v="191"/>
    <d v="2025-05-16T00:00:00"/>
    <x v="0"/>
    <x v="0"/>
    <s v="Skincare"/>
    <x v="20"/>
    <s v="Norfolk"/>
    <s v="Male"/>
    <n v="30"/>
    <n v="5"/>
    <n v="25"/>
    <s v="P426"/>
    <x v="0"/>
    <x v="4"/>
    <x v="1"/>
    <s v="Nivea"/>
    <n v="2"/>
    <n v="457.4"/>
    <n v="1387.55"/>
    <n v="5"/>
    <s v="Q2"/>
    <n v="2025"/>
    <x v="9"/>
    <n v="1715.25"/>
    <n v="327.70000000000005"/>
  </r>
  <r>
    <x v="192"/>
    <d v="2025-01-28T00:00:00"/>
    <s v="C9915"/>
    <x v="192"/>
    <d v="2025-01-31T00:00:00"/>
    <x v="0"/>
    <x v="0"/>
    <s v="Skincare"/>
    <x v="1"/>
    <s v="Sacramento"/>
    <s v="Female"/>
    <n v="42"/>
    <n v="2"/>
    <n v="25"/>
    <s v="P171"/>
    <x v="2"/>
    <x v="0"/>
    <x v="3"/>
    <s v="Nivea"/>
    <n v="2"/>
    <n v="138.41"/>
    <n v="169.14"/>
    <n v="3"/>
    <s v="Q1"/>
    <n v="2025"/>
    <x v="0"/>
    <n v="207.61500000000001"/>
    <n v="38.475000000000023"/>
  </r>
  <r>
    <x v="193"/>
    <d v="2025-02-06T00:00:00"/>
    <s v="C1895"/>
    <x v="193"/>
    <d v="2025-02-13T00:00:00"/>
    <x v="4"/>
    <x v="4"/>
    <s v="Mobile"/>
    <x v="3"/>
    <s v="San Antonio"/>
    <s v="Male"/>
    <n v="45"/>
    <n v="1"/>
    <n v="0"/>
    <s v="P421"/>
    <x v="1"/>
    <x v="2"/>
    <x v="0"/>
    <s v="Samsung"/>
    <n v="4"/>
    <n v="393.64"/>
    <n v="225.7"/>
    <n v="7"/>
    <s v="Q1"/>
    <n v="2025"/>
    <x v="5"/>
    <n v="393.64"/>
    <n v="167.94"/>
  </r>
  <r>
    <x v="194"/>
    <d v="2025-11-01T00:00:00"/>
    <s v="C9385"/>
    <x v="194"/>
    <d v="2025-11-06T00:00:00"/>
    <x v="0"/>
    <x v="0"/>
    <s v="Skincare"/>
    <x v="13"/>
    <s v="Savannah"/>
    <s v="Male"/>
    <n v="45"/>
    <n v="2"/>
    <n v="15"/>
    <s v="P682"/>
    <x v="0"/>
    <x v="0"/>
    <x v="0"/>
    <s v="Nivea"/>
    <n v="1"/>
    <n v="773.2"/>
    <n v="662.65"/>
    <n v="5"/>
    <s v="Q4"/>
    <n v="2025"/>
    <x v="10"/>
    <n v="1314.44"/>
    <n v="651.79000000000008"/>
  </r>
  <r>
    <x v="195"/>
    <d v="2024-01-13T00:00:00"/>
    <s v="C4218"/>
    <x v="195"/>
    <d v="2024-01-19T00:00:00"/>
    <x v="3"/>
    <x v="3"/>
    <s v="Kitchen"/>
    <x v="8"/>
    <s v="Tampa"/>
    <s v="Male"/>
    <n v="65"/>
    <n v="1"/>
    <n v="15"/>
    <s v="P958"/>
    <x v="2"/>
    <x v="4"/>
    <x v="1"/>
    <s v="Philips"/>
    <n v="4"/>
    <n v="537.58000000000004"/>
    <n v="245.76"/>
    <n v="6"/>
    <s v="Q1"/>
    <n v="2024"/>
    <x v="0"/>
    <n v="456.94300000000004"/>
    <n v="211.18300000000005"/>
  </r>
  <r>
    <x v="196"/>
    <d v="2024-07-31T00:00:00"/>
    <s v="C5464"/>
    <x v="196"/>
    <d v="2024-08-05T00:00:00"/>
    <x v="3"/>
    <x v="3"/>
    <s v="Kitchen"/>
    <x v="6"/>
    <s v="Charlotte"/>
    <s v="Female"/>
    <n v="56"/>
    <n v="4"/>
    <n v="10"/>
    <s v="P501"/>
    <x v="0"/>
    <x v="4"/>
    <x v="3"/>
    <s v="Philips"/>
    <n v="5"/>
    <n v="283.67"/>
    <n v="656.08"/>
    <n v="5"/>
    <s v="Q3"/>
    <n v="2024"/>
    <x v="4"/>
    <n v="1021.2120000000001"/>
    <n v="365.13200000000006"/>
  </r>
  <r>
    <x v="197"/>
    <d v="2026-01-25T00:00:00"/>
    <s v="C9489"/>
    <x v="197"/>
    <d v="2026-01-28T00:00:00"/>
    <x v="7"/>
    <x v="4"/>
    <s v="Laptop"/>
    <x v="16"/>
    <s v="Seattle"/>
    <s v="Female"/>
    <n v="64"/>
    <n v="2"/>
    <n v="30"/>
    <s v="P566"/>
    <x v="2"/>
    <x v="0"/>
    <x v="1"/>
    <s v="Dell"/>
    <n v="4"/>
    <n v="902.22"/>
    <n v="853.55"/>
    <n v="3"/>
    <s v="Q1"/>
    <n v="2026"/>
    <x v="0"/>
    <n v="1263.1079999999999"/>
    <n v="409.55799999999999"/>
  </r>
  <r>
    <x v="198"/>
    <d v="2025-08-01T00:00:00"/>
    <s v="C3971"/>
    <x v="198"/>
    <d v="2025-08-08T00:00:00"/>
    <x v="3"/>
    <x v="3"/>
    <s v="Kitchen"/>
    <x v="22"/>
    <s v="Naperville"/>
    <s v="Female"/>
    <n v="42"/>
    <n v="2"/>
    <n v="25"/>
    <s v="P181"/>
    <x v="1"/>
    <x v="2"/>
    <x v="1"/>
    <s v="Philips"/>
    <n v="1"/>
    <n v="632.14"/>
    <n v="789.49"/>
    <n v="7"/>
    <s v="Q3"/>
    <n v="2025"/>
    <x v="11"/>
    <n v="948.21"/>
    <n v="158.72000000000003"/>
  </r>
  <r>
    <x v="199"/>
    <d v="2024-12-31T00:00:00"/>
    <s v="C1680"/>
    <x v="199"/>
    <d v="2025-01-03T00:00:00"/>
    <x v="0"/>
    <x v="0"/>
    <s v="Skincare"/>
    <x v="8"/>
    <s v="Jacksonville"/>
    <s v="Female"/>
    <n v="18"/>
    <n v="1"/>
    <n v="15"/>
    <s v="P596"/>
    <x v="1"/>
    <x v="2"/>
    <x v="3"/>
    <s v="Nivea"/>
    <n v="4"/>
    <n v="810.04"/>
    <n v="583.44000000000005"/>
    <n v="3"/>
    <s v="Q4"/>
    <n v="2024"/>
    <x v="7"/>
    <n v="688.53399999999999"/>
    <n v="105.09399999999994"/>
  </r>
  <r>
    <x v="200"/>
    <d v="2026-03-28T00:00:00"/>
    <s v="C2925"/>
    <x v="200"/>
    <d v="2026-03-29T00:00:00"/>
    <x v="2"/>
    <x v="2"/>
    <s v="Fitness"/>
    <x v="2"/>
    <s v="Cincinnati"/>
    <s v="Male"/>
    <n v="62"/>
    <n v="5"/>
    <n v="20"/>
    <s v="P825"/>
    <x v="2"/>
    <x v="4"/>
    <x v="3"/>
    <s v="Decathlon"/>
    <n v="4"/>
    <n v="341.26"/>
    <n v="886.45"/>
    <n v="1"/>
    <s v="Q1"/>
    <n v="2026"/>
    <x v="6"/>
    <n v="1365.04"/>
    <n v="478.58999999999992"/>
  </r>
  <r>
    <x v="201"/>
    <d v="2025-02-23T00:00:00"/>
    <s v="C3088"/>
    <x v="201"/>
    <d v="2025-02-25T00:00:00"/>
    <x v="8"/>
    <x v="1"/>
    <s v="Shoes"/>
    <x v="13"/>
    <s v="Atlanta"/>
    <s v="Male"/>
    <n v="38"/>
    <n v="4"/>
    <n v="20"/>
    <s v="P246"/>
    <x v="2"/>
    <x v="1"/>
    <x v="3"/>
    <s v="Nike"/>
    <n v="2"/>
    <n v="453.11"/>
    <n v="763.3"/>
    <n v="2"/>
    <s v="Q1"/>
    <n v="2025"/>
    <x v="5"/>
    <n v="1449.9520000000002"/>
    <n v="686.65200000000027"/>
  </r>
  <r>
    <x v="202"/>
    <d v="2025-08-07T00:00:00"/>
    <s v="C9441"/>
    <x v="202"/>
    <d v="2025-08-08T00:00:00"/>
    <x v="0"/>
    <x v="0"/>
    <s v="Skincare"/>
    <x v="8"/>
    <s v="Jacksonville"/>
    <s v="Male"/>
    <n v="64"/>
    <n v="1"/>
    <n v="0"/>
    <s v="P626"/>
    <x v="1"/>
    <x v="0"/>
    <x v="3"/>
    <s v="Nivea"/>
    <n v="1"/>
    <n v="383.92"/>
    <n v="279.76"/>
    <n v="1"/>
    <s v="Q3"/>
    <n v="2025"/>
    <x v="11"/>
    <n v="383.92"/>
    <n v="104.16000000000003"/>
  </r>
  <r>
    <x v="203"/>
    <d v="2026-06-05T00:00:00"/>
    <s v="C4380"/>
    <x v="203"/>
    <d v="2026-06-11T00:00:00"/>
    <x v="6"/>
    <x v="5"/>
    <s v="Snacks"/>
    <x v="2"/>
    <s v="Columbus"/>
    <s v="Female"/>
    <n v="46"/>
    <n v="4"/>
    <n v="15"/>
    <s v="P427"/>
    <x v="1"/>
    <x v="3"/>
    <x v="3"/>
    <s v="Britannia"/>
    <n v="4"/>
    <n v="214.65"/>
    <n v="410.64"/>
    <n v="6"/>
    <s v="Q2"/>
    <n v="2026"/>
    <x v="2"/>
    <n v="729.81"/>
    <n v="319.16999999999996"/>
  </r>
  <r>
    <x v="204"/>
    <d v="2025-09-26T00:00:00"/>
    <s v="C3122"/>
    <x v="204"/>
    <d v="2025-09-30T00:00:00"/>
    <x v="1"/>
    <x v="1"/>
    <s v="Shirt"/>
    <x v="6"/>
    <s v="Raleigh"/>
    <s v="Female"/>
    <n v="42"/>
    <n v="2"/>
    <n v="0"/>
    <s v="P415"/>
    <x v="1"/>
    <x v="2"/>
    <x v="3"/>
    <s v="Puma"/>
    <n v="5"/>
    <n v="602.55999999999995"/>
    <n v="867.98"/>
    <n v="4"/>
    <s v="Q3"/>
    <n v="2025"/>
    <x v="1"/>
    <n v="1205.1199999999999"/>
    <n v="337.13999999999987"/>
  </r>
  <r>
    <x v="205"/>
    <d v="2026-04-16T00:00:00"/>
    <s v="C1870"/>
    <x v="205"/>
    <d v="2026-04-21T00:00:00"/>
    <x v="8"/>
    <x v="1"/>
    <s v="Shoes"/>
    <x v="3"/>
    <s v="San Antonio"/>
    <s v="Male"/>
    <n v="38"/>
    <n v="2"/>
    <n v="20"/>
    <s v="P977"/>
    <x v="1"/>
    <x v="4"/>
    <x v="2"/>
    <s v="Nike"/>
    <n v="5"/>
    <n v="797.45"/>
    <n v="998.71"/>
    <n v="5"/>
    <s v="Q2"/>
    <n v="2026"/>
    <x v="3"/>
    <n v="1275.92"/>
    <n v="277.21000000000004"/>
  </r>
  <r>
    <x v="206"/>
    <d v="2026-06-14T00:00:00"/>
    <s v="C2087"/>
    <x v="206"/>
    <d v="2026-06-21T00:00:00"/>
    <x v="0"/>
    <x v="0"/>
    <s v="Skincare"/>
    <x v="6"/>
    <s v="Raleigh"/>
    <s v="Female"/>
    <n v="24"/>
    <n v="3"/>
    <n v="30"/>
    <s v="P710"/>
    <x v="0"/>
    <x v="0"/>
    <x v="1"/>
    <s v="Nivea"/>
    <n v="2"/>
    <n v="44.32"/>
    <n v="52.43"/>
    <n v="7"/>
    <s v="Q2"/>
    <n v="2026"/>
    <x v="2"/>
    <n v="93.072000000000003"/>
    <n v="40.642000000000003"/>
  </r>
  <r>
    <x v="207"/>
    <d v="2026-04-12T00:00:00"/>
    <s v="C3859"/>
    <x v="207"/>
    <d v="2026-04-16T00:00:00"/>
    <x v="4"/>
    <x v="4"/>
    <s v="Mobile"/>
    <x v="0"/>
    <s v="Worcester"/>
    <s v="Male"/>
    <n v="61"/>
    <n v="5"/>
    <n v="30"/>
    <s v="P529"/>
    <x v="0"/>
    <x v="3"/>
    <x v="0"/>
    <s v="Samsung"/>
    <n v="4"/>
    <n v="130.47999999999999"/>
    <n v="322.89"/>
    <n v="4"/>
    <s v="Q2"/>
    <n v="2026"/>
    <x v="3"/>
    <n v="456.67999999999995"/>
    <n v="133.78999999999996"/>
  </r>
  <r>
    <x v="208"/>
    <d v="2024-08-02T00:00:00"/>
    <s v="C8478"/>
    <x v="208"/>
    <d v="2024-08-08T00:00:00"/>
    <x v="5"/>
    <x v="3"/>
    <s v="Furniture"/>
    <x v="9"/>
    <s v="Birmingham"/>
    <s v="Male"/>
    <n v="48"/>
    <n v="2"/>
    <n v="25"/>
    <s v="P294"/>
    <x v="1"/>
    <x v="3"/>
    <x v="2"/>
    <s v="IKEA"/>
    <n v="2"/>
    <n v="658.99"/>
    <n v="732.75"/>
    <n v="6"/>
    <s v="Q3"/>
    <n v="2024"/>
    <x v="11"/>
    <n v="988.48500000000001"/>
    <n v="255.73500000000001"/>
  </r>
  <r>
    <x v="209"/>
    <d v="2026-04-29T00:00:00"/>
    <s v="C9614"/>
    <x v="209"/>
    <d v="2026-04-30T00:00:00"/>
    <x v="2"/>
    <x v="2"/>
    <s v="Fitness"/>
    <x v="3"/>
    <s v="Houston"/>
    <s v="Female"/>
    <n v="18"/>
    <n v="2"/>
    <n v="20"/>
    <s v="P543"/>
    <x v="1"/>
    <x v="4"/>
    <x v="0"/>
    <s v="Decathlon"/>
    <n v="2"/>
    <n v="756.47"/>
    <n v="1013.53"/>
    <n v="1"/>
    <s v="Q2"/>
    <n v="2026"/>
    <x v="3"/>
    <n v="1210.3520000000001"/>
    <n v="196.82200000000012"/>
  </r>
  <r>
    <x v="210"/>
    <d v="2024-02-28T00:00:00"/>
    <s v="C4715"/>
    <x v="210"/>
    <d v="2024-03-01T00:00:00"/>
    <x v="3"/>
    <x v="3"/>
    <s v="Kitchen"/>
    <x v="0"/>
    <s v="Cambridge"/>
    <s v="Female"/>
    <n v="63"/>
    <n v="3"/>
    <n v="30"/>
    <s v="P185"/>
    <x v="0"/>
    <x v="1"/>
    <x v="2"/>
    <s v="Philips"/>
    <n v="5"/>
    <n v="242.94"/>
    <n v="328.85"/>
    <n v="2"/>
    <s v="Q1"/>
    <n v="2024"/>
    <x v="5"/>
    <n v="510.17399999999992"/>
    <n v="181.3239999999999"/>
  </r>
  <r>
    <x v="211"/>
    <d v="2026-01-24T00:00:00"/>
    <s v="C1501"/>
    <x v="211"/>
    <d v="2026-01-25T00:00:00"/>
    <x v="2"/>
    <x v="2"/>
    <s v="Fitness"/>
    <x v="2"/>
    <s v="Cincinnati"/>
    <s v="Male"/>
    <n v="38"/>
    <n v="1"/>
    <n v="30"/>
    <s v="P295"/>
    <x v="0"/>
    <x v="4"/>
    <x v="2"/>
    <s v="Decathlon"/>
    <n v="3"/>
    <n v="602.9"/>
    <n v="240.16"/>
    <n v="1"/>
    <s v="Q1"/>
    <n v="2026"/>
    <x v="0"/>
    <n v="422.03"/>
    <n v="181.86999999999998"/>
  </r>
  <r>
    <x v="212"/>
    <d v="2025-02-25T00:00:00"/>
    <s v="C2256"/>
    <x v="212"/>
    <d v="2025-03-02T00:00:00"/>
    <x v="5"/>
    <x v="3"/>
    <s v="Furniture"/>
    <x v="7"/>
    <s v="Albany"/>
    <s v="Female"/>
    <n v="63"/>
    <n v="3"/>
    <n v="5"/>
    <s v="P287"/>
    <x v="2"/>
    <x v="3"/>
    <x v="1"/>
    <s v="IKEA"/>
    <n v="5"/>
    <n v="456.84"/>
    <n v="808.27"/>
    <n v="5"/>
    <s v="Q1"/>
    <n v="2025"/>
    <x v="5"/>
    <n v="1301.9939999999999"/>
    <n v="493.72399999999993"/>
  </r>
  <r>
    <x v="213"/>
    <d v="2024-09-29T00:00:00"/>
    <s v="C7587"/>
    <x v="213"/>
    <d v="2024-10-06T00:00:00"/>
    <x v="2"/>
    <x v="2"/>
    <s v="Fitness"/>
    <x v="1"/>
    <s v="San Francisco"/>
    <s v="Male"/>
    <n v="48"/>
    <n v="3"/>
    <n v="5"/>
    <s v="P192"/>
    <x v="2"/>
    <x v="3"/>
    <x v="2"/>
    <s v="Decathlon"/>
    <n v="5"/>
    <n v="888.38"/>
    <n v="2011.84"/>
    <n v="7"/>
    <s v="Q3"/>
    <n v="2024"/>
    <x v="1"/>
    <n v="2531.8829999999998"/>
    <n v="520.04299999999989"/>
  </r>
  <r>
    <x v="214"/>
    <d v="2025-03-09T00:00:00"/>
    <s v="C9109"/>
    <x v="214"/>
    <d v="2025-03-13T00:00:00"/>
    <x v="0"/>
    <x v="0"/>
    <s v="Skincare"/>
    <x v="12"/>
    <s v="Grand Rapids"/>
    <s v="Female"/>
    <n v="19"/>
    <n v="5"/>
    <n v="5"/>
    <s v="P778"/>
    <x v="2"/>
    <x v="3"/>
    <x v="0"/>
    <s v="Nivea"/>
    <n v="1"/>
    <n v="27.92"/>
    <n v="71.14"/>
    <n v="4"/>
    <s v="Q1"/>
    <n v="2025"/>
    <x v="6"/>
    <n v="132.62"/>
    <n v="61.480000000000004"/>
  </r>
  <r>
    <x v="215"/>
    <d v="2024-02-01T00:00:00"/>
    <s v="C2941"/>
    <x v="215"/>
    <d v="2024-02-04T00:00:00"/>
    <x v="8"/>
    <x v="1"/>
    <s v="Shoes"/>
    <x v="21"/>
    <s v="Greenville"/>
    <s v="Male"/>
    <n v="59"/>
    <n v="5"/>
    <n v="15"/>
    <s v="P210"/>
    <x v="1"/>
    <x v="4"/>
    <x v="2"/>
    <s v="Nike"/>
    <n v="2"/>
    <n v="249.35"/>
    <n v="569.79999999999995"/>
    <n v="3"/>
    <s v="Q1"/>
    <n v="2024"/>
    <x v="5"/>
    <n v="1059.7375"/>
    <n v="489.9375"/>
  </r>
  <r>
    <x v="216"/>
    <d v="2025-11-19T00:00:00"/>
    <s v="C1831"/>
    <x v="216"/>
    <d v="2025-11-21T00:00:00"/>
    <x v="0"/>
    <x v="0"/>
    <s v="Skincare"/>
    <x v="11"/>
    <s v="Jersey City"/>
    <s v="Male"/>
    <n v="32"/>
    <n v="2"/>
    <n v="15"/>
    <s v="P908"/>
    <x v="2"/>
    <x v="2"/>
    <x v="3"/>
    <s v="Nivea"/>
    <n v="4"/>
    <n v="932.67"/>
    <n v="1140.25"/>
    <n v="2"/>
    <s v="Q4"/>
    <n v="2025"/>
    <x v="10"/>
    <n v="1585.539"/>
    <n v="445.28899999999999"/>
  </r>
  <r>
    <x v="217"/>
    <d v="2025-02-18T00:00:00"/>
    <s v="C4301"/>
    <x v="217"/>
    <d v="2025-02-22T00:00:00"/>
    <x v="2"/>
    <x v="2"/>
    <s v="Fitness"/>
    <x v="17"/>
    <s v="Pittsburgh"/>
    <s v="Female"/>
    <n v="65"/>
    <n v="2"/>
    <n v="20"/>
    <s v="P820"/>
    <x v="1"/>
    <x v="3"/>
    <x v="2"/>
    <s v="Decathlon"/>
    <n v="3"/>
    <n v="253.23"/>
    <n v="321.77"/>
    <n v="4"/>
    <s v="Q1"/>
    <n v="2025"/>
    <x v="5"/>
    <n v="405.16800000000001"/>
    <n v="83.398000000000025"/>
  </r>
  <r>
    <x v="218"/>
    <d v="2025-01-04T00:00:00"/>
    <s v="C7447"/>
    <x v="218"/>
    <d v="2025-01-06T00:00:00"/>
    <x v="6"/>
    <x v="5"/>
    <s v="Snacks"/>
    <x v="7"/>
    <s v="Albany"/>
    <s v="Female"/>
    <n v="18"/>
    <n v="4"/>
    <n v="25"/>
    <s v="P102"/>
    <x v="2"/>
    <x v="1"/>
    <x v="1"/>
    <s v="Britannia"/>
    <n v="4"/>
    <n v="819.76"/>
    <n v="1561.08"/>
    <n v="2"/>
    <s v="Q1"/>
    <n v="2025"/>
    <x v="0"/>
    <n v="2459.2799999999997"/>
    <n v="898.19999999999982"/>
  </r>
  <r>
    <x v="219"/>
    <d v="2025-04-02T00:00:00"/>
    <s v="C9800"/>
    <x v="219"/>
    <d v="2025-04-04T00:00:00"/>
    <x v="5"/>
    <x v="3"/>
    <s v="Furniture"/>
    <x v="3"/>
    <s v="Houston"/>
    <s v="Male"/>
    <n v="54"/>
    <n v="4"/>
    <n v="10"/>
    <s v="P877"/>
    <x v="2"/>
    <x v="3"/>
    <x v="2"/>
    <s v="IKEA"/>
    <n v="1"/>
    <n v="426.74"/>
    <n v="1145.45"/>
    <n v="2"/>
    <s v="Q2"/>
    <n v="2025"/>
    <x v="3"/>
    <n v="1536.2640000000001"/>
    <n v="390.81400000000008"/>
  </r>
  <r>
    <x v="220"/>
    <d v="2024-10-23T00:00:00"/>
    <s v="C1336"/>
    <x v="220"/>
    <d v="2024-10-26T00:00:00"/>
    <x v="6"/>
    <x v="5"/>
    <s v="Snacks"/>
    <x v="5"/>
    <s v="Evansville"/>
    <s v="Male"/>
    <n v="42"/>
    <n v="2"/>
    <n v="25"/>
    <s v="P466"/>
    <x v="1"/>
    <x v="4"/>
    <x v="2"/>
    <s v="Britannia"/>
    <n v="1"/>
    <n v="410.7"/>
    <n v="472.59"/>
    <n v="3"/>
    <s v="Q4"/>
    <n v="2024"/>
    <x v="8"/>
    <n v="616.04999999999995"/>
    <n v="143.45999999999998"/>
  </r>
  <r>
    <x v="221"/>
    <d v="2026-03-06T00:00:00"/>
    <s v="C4938"/>
    <x v="221"/>
    <d v="2026-03-08T00:00:00"/>
    <x v="6"/>
    <x v="5"/>
    <s v="Snacks"/>
    <x v="14"/>
    <s v="Springfield"/>
    <s v="Female"/>
    <n v="31"/>
    <n v="3"/>
    <n v="10"/>
    <s v="P277"/>
    <x v="2"/>
    <x v="2"/>
    <x v="0"/>
    <s v="Britannia"/>
    <n v="5"/>
    <n v="624.79"/>
    <n v="1087.74"/>
    <n v="2"/>
    <s v="Q1"/>
    <n v="2026"/>
    <x v="6"/>
    <n v="1686.933"/>
    <n v="599.19299999999998"/>
  </r>
  <r>
    <x v="222"/>
    <d v="2024-08-31T00:00:00"/>
    <s v="C8650"/>
    <x v="222"/>
    <d v="2024-09-06T00:00:00"/>
    <x v="2"/>
    <x v="2"/>
    <s v="Fitness"/>
    <x v="14"/>
    <s v="St. Louis"/>
    <s v="Female"/>
    <n v="22"/>
    <n v="5"/>
    <n v="10"/>
    <s v="P676"/>
    <x v="2"/>
    <x v="4"/>
    <x v="2"/>
    <s v="Decathlon"/>
    <n v="5"/>
    <n v="726.78"/>
    <n v="2072.63"/>
    <n v="6"/>
    <s v="Q3"/>
    <n v="2024"/>
    <x v="11"/>
    <n v="3270.5099999999998"/>
    <n v="1197.8799999999997"/>
  </r>
  <r>
    <x v="223"/>
    <d v="2024-12-24T00:00:00"/>
    <s v="C4930"/>
    <x v="223"/>
    <d v="2024-12-26T00:00:00"/>
    <x v="8"/>
    <x v="1"/>
    <s v="Shoes"/>
    <x v="15"/>
    <s v="Denver"/>
    <s v="Male"/>
    <n v="63"/>
    <n v="2"/>
    <n v="5"/>
    <s v="P199"/>
    <x v="2"/>
    <x v="1"/>
    <x v="1"/>
    <s v="Nike"/>
    <n v="3"/>
    <n v="902.25"/>
    <n v="1156.6099999999999"/>
    <n v="2"/>
    <s v="Q4"/>
    <n v="2024"/>
    <x v="7"/>
    <n v="1714.2749999999999"/>
    <n v="557.66499999999996"/>
  </r>
  <r>
    <x v="224"/>
    <d v="2026-05-09T00:00:00"/>
    <s v="C5860"/>
    <x v="224"/>
    <d v="2026-05-15T00:00:00"/>
    <x v="3"/>
    <x v="3"/>
    <s v="Kitchen"/>
    <x v="4"/>
    <s v="Phoenix"/>
    <s v="Female"/>
    <n v="20"/>
    <n v="3"/>
    <n v="30"/>
    <s v="P276"/>
    <x v="1"/>
    <x v="1"/>
    <x v="1"/>
    <s v="Philips"/>
    <n v="3"/>
    <n v="829.64"/>
    <n v="1248.05"/>
    <n v="6"/>
    <s v="Q2"/>
    <n v="2026"/>
    <x v="9"/>
    <n v="1742.2439999999999"/>
    <n v="494.19399999999996"/>
  </r>
  <r>
    <x v="225"/>
    <d v="2024-06-29T00:00:00"/>
    <s v="C5774"/>
    <x v="225"/>
    <d v="2024-07-03T00:00:00"/>
    <x v="4"/>
    <x v="4"/>
    <s v="Mobile"/>
    <x v="10"/>
    <s v="Madison"/>
    <s v="Female"/>
    <n v="65"/>
    <n v="2"/>
    <n v="30"/>
    <s v="P326"/>
    <x v="2"/>
    <x v="2"/>
    <x v="0"/>
    <s v="Samsung"/>
    <n v="3"/>
    <n v="674.36"/>
    <n v="563.67999999999995"/>
    <n v="4"/>
    <s v="Q2"/>
    <n v="2024"/>
    <x v="2"/>
    <n v="944.10399999999993"/>
    <n v="380.42399999999998"/>
  </r>
  <r>
    <x v="226"/>
    <d v="2025-09-23T00:00:00"/>
    <s v="C6176"/>
    <x v="226"/>
    <d v="2025-09-25T00:00:00"/>
    <x v="8"/>
    <x v="1"/>
    <s v="Shoes"/>
    <x v="19"/>
    <s v="Frederick"/>
    <s v="Male"/>
    <n v="51"/>
    <n v="2"/>
    <n v="15"/>
    <s v="P259"/>
    <x v="0"/>
    <x v="2"/>
    <x v="2"/>
    <s v="Nike"/>
    <n v="5"/>
    <n v="42.55"/>
    <n v="59.52"/>
    <n v="2"/>
    <s v="Q3"/>
    <n v="2025"/>
    <x v="1"/>
    <n v="72.334999999999994"/>
    <n v="12.814999999999991"/>
  </r>
  <r>
    <x v="227"/>
    <d v="2024-12-07T00:00:00"/>
    <s v="C3782"/>
    <x v="227"/>
    <d v="2024-12-08T00:00:00"/>
    <x v="2"/>
    <x v="2"/>
    <s v="Fitness"/>
    <x v="20"/>
    <s v="Virginia Beach"/>
    <s v="Male"/>
    <n v="29"/>
    <n v="4"/>
    <n v="30"/>
    <s v="P159"/>
    <x v="0"/>
    <x v="1"/>
    <x v="3"/>
    <s v="Decathlon"/>
    <n v="1"/>
    <n v="737.78"/>
    <n v="1721.62"/>
    <n v="1"/>
    <s v="Q4"/>
    <n v="2024"/>
    <x v="7"/>
    <n v="2065.7839999999997"/>
    <n v="344.16399999999976"/>
  </r>
  <r>
    <x v="228"/>
    <d v="2024-09-07T00:00:00"/>
    <s v="C3697"/>
    <x v="228"/>
    <d v="2024-09-10T00:00:00"/>
    <x v="2"/>
    <x v="2"/>
    <s v="Fitness"/>
    <x v="18"/>
    <s v="Memphis"/>
    <s v="Female"/>
    <n v="36"/>
    <n v="5"/>
    <n v="20"/>
    <s v="P524"/>
    <x v="2"/>
    <x v="0"/>
    <x v="0"/>
    <s v="Decathlon"/>
    <n v="4"/>
    <n v="279.70999999999998"/>
    <n v="792.37"/>
    <n v="3"/>
    <s v="Q3"/>
    <n v="2024"/>
    <x v="1"/>
    <n v="1118.8399999999999"/>
    <n v="326.46999999999991"/>
  </r>
  <r>
    <x v="229"/>
    <d v="2025-06-17T00:00:00"/>
    <s v="C5772"/>
    <x v="229"/>
    <d v="2025-06-22T00:00:00"/>
    <x v="1"/>
    <x v="1"/>
    <s v="Shirt"/>
    <x v="2"/>
    <s v="Cleveland"/>
    <s v="Female"/>
    <n v="57"/>
    <n v="5"/>
    <n v="5"/>
    <s v="P706"/>
    <x v="0"/>
    <x v="1"/>
    <x v="1"/>
    <s v="Puma"/>
    <n v="1"/>
    <n v="528.15"/>
    <n v="1793.85"/>
    <n v="5"/>
    <s v="Q2"/>
    <n v="2025"/>
    <x v="2"/>
    <n v="2508.7125000000001"/>
    <n v="714.86250000000018"/>
  </r>
  <r>
    <x v="230"/>
    <d v="2026-01-01T00:00:00"/>
    <s v="C3683"/>
    <x v="230"/>
    <d v="2026-01-03T00:00:00"/>
    <x v="8"/>
    <x v="1"/>
    <s v="Shoes"/>
    <x v="15"/>
    <s v="Boulder"/>
    <s v="Female"/>
    <n v="33"/>
    <n v="1"/>
    <n v="5"/>
    <s v="P276"/>
    <x v="0"/>
    <x v="1"/>
    <x v="2"/>
    <s v="Nike"/>
    <n v="3"/>
    <n v="552.49"/>
    <n v="290.76"/>
    <n v="2"/>
    <s v="Q1"/>
    <n v="2026"/>
    <x v="0"/>
    <n v="524.8655"/>
    <n v="234.10550000000001"/>
  </r>
  <r>
    <x v="231"/>
    <d v="2025-08-14T00:00:00"/>
    <s v="C4806"/>
    <x v="231"/>
    <d v="2025-08-21T00:00:00"/>
    <x v="1"/>
    <x v="1"/>
    <s v="Shirt"/>
    <x v="9"/>
    <s v="Montgomery"/>
    <s v="Male"/>
    <n v="49"/>
    <n v="5"/>
    <n v="30"/>
    <s v="P585"/>
    <x v="1"/>
    <x v="0"/>
    <x v="0"/>
    <s v="Puma"/>
    <n v="4"/>
    <n v="513.67999999999995"/>
    <n v="962.15"/>
    <n v="7"/>
    <s v="Q3"/>
    <n v="2025"/>
    <x v="11"/>
    <n v="1797.8799999999997"/>
    <n v="835.72999999999968"/>
  </r>
  <r>
    <x v="232"/>
    <d v="2025-04-05T00:00:00"/>
    <s v="C5574"/>
    <x v="232"/>
    <d v="2025-04-12T00:00:00"/>
    <x v="7"/>
    <x v="4"/>
    <s v="Laptop"/>
    <x v="8"/>
    <s v="Jacksonville"/>
    <s v="Female"/>
    <n v="20"/>
    <n v="3"/>
    <n v="15"/>
    <s v="P536"/>
    <x v="0"/>
    <x v="3"/>
    <x v="1"/>
    <s v="Dell"/>
    <n v="5"/>
    <n v="255.73"/>
    <n v="543.28"/>
    <n v="7"/>
    <s v="Q2"/>
    <n v="2025"/>
    <x v="3"/>
    <n v="652.11149999999998"/>
    <n v="108.83150000000001"/>
  </r>
  <r>
    <x v="233"/>
    <d v="2024-08-19T00:00:00"/>
    <s v="C4140"/>
    <x v="233"/>
    <d v="2024-08-24T00:00:00"/>
    <x v="6"/>
    <x v="5"/>
    <s v="Snacks"/>
    <x v="1"/>
    <s v="San Francisco"/>
    <s v="Male"/>
    <n v="51"/>
    <n v="1"/>
    <n v="20"/>
    <s v="P157"/>
    <x v="1"/>
    <x v="2"/>
    <x v="0"/>
    <s v="Britannia"/>
    <n v="3"/>
    <n v="814.04"/>
    <n v="338.14"/>
    <n v="5"/>
    <s v="Q3"/>
    <n v="2024"/>
    <x v="11"/>
    <n v="651.23199999999997"/>
    <n v="313.09199999999998"/>
  </r>
  <r>
    <x v="234"/>
    <d v="2025-09-12T00:00:00"/>
    <s v="C8980"/>
    <x v="234"/>
    <d v="2025-09-19T00:00:00"/>
    <x v="2"/>
    <x v="2"/>
    <s v="Fitness"/>
    <x v="7"/>
    <s v="Rochester"/>
    <s v="Male"/>
    <n v="65"/>
    <n v="4"/>
    <n v="30"/>
    <s v="P161"/>
    <x v="2"/>
    <x v="2"/>
    <x v="1"/>
    <s v="Decathlon"/>
    <n v="3"/>
    <n v="584.48"/>
    <n v="902.84"/>
    <n v="7"/>
    <s v="Q3"/>
    <n v="2025"/>
    <x v="1"/>
    <n v="1636.5439999999999"/>
    <n v="733.70399999999984"/>
  </r>
  <r>
    <x v="235"/>
    <d v="2025-09-08T00:00:00"/>
    <s v="C1533"/>
    <x v="235"/>
    <d v="2025-09-13T00:00:00"/>
    <x v="0"/>
    <x v="0"/>
    <s v="Skincare"/>
    <x v="22"/>
    <s v="Springfield"/>
    <s v="Female"/>
    <n v="53"/>
    <n v="3"/>
    <n v="20"/>
    <s v="P958"/>
    <x v="2"/>
    <x v="2"/>
    <x v="0"/>
    <s v="Nivea"/>
    <n v="1"/>
    <n v="489.73"/>
    <n v="604.61"/>
    <n v="5"/>
    <s v="Q3"/>
    <n v="2025"/>
    <x v="1"/>
    <n v="1175.3520000000001"/>
    <n v="570.74200000000008"/>
  </r>
  <r>
    <x v="236"/>
    <d v="2026-05-12T00:00:00"/>
    <s v="C6670"/>
    <x v="236"/>
    <d v="2026-05-15T00:00:00"/>
    <x v="0"/>
    <x v="0"/>
    <s v="Skincare"/>
    <x v="5"/>
    <s v="Fort Wayne"/>
    <s v="Female"/>
    <n v="41"/>
    <n v="1"/>
    <n v="10"/>
    <s v="P354"/>
    <x v="1"/>
    <x v="0"/>
    <x v="3"/>
    <s v="Nivea"/>
    <n v="3"/>
    <n v="377.42"/>
    <n v="274.12"/>
    <n v="3"/>
    <s v="Q2"/>
    <n v="2026"/>
    <x v="9"/>
    <n v="339.678"/>
    <n v="65.557999999999993"/>
  </r>
  <r>
    <x v="237"/>
    <d v="2025-05-10T00:00:00"/>
    <s v="C6737"/>
    <x v="237"/>
    <d v="2025-05-11T00:00:00"/>
    <x v="5"/>
    <x v="3"/>
    <s v="Furniture"/>
    <x v="9"/>
    <s v="Birmingham"/>
    <s v="Female"/>
    <n v="39"/>
    <n v="1"/>
    <n v="25"/>
    <s v="P946"/>
    <x v="1"/>
    <x v="3"/>
    <x v="3"/>
    <s v="IKEA"/>
    <n v="1"/>
    <n v="680.58"/>
    <n v="388.41"/>
    <n v="1"/>
    <s v="Q2"/>
    <n v="2025"/>
    <x v="9"/>
    <n v="510.43500000000006"/>
    <n v="122.02500000000003"/>
  </r>
  <r>
    <x v="238"/>
    <d v="2026-03-05T00:00:00"/>
    <s v="C7664"/>
    <x v="238"/>
    <d v="2026-03-07T00:00:00"/>
    <x v="8"/>
    <x v="1"/>
    <s v="Shoes"/>
    <x v="20"/>
    <s v="Norfolk"/>
    <s v="Male"/>
    <n v="37"/>
    <n v="3"/>
    <n v="25"/>
    <s v="P200"/>
    <x v="0"/>
    <x v="3"/>
    <x v="0"/>
    <s v="Nike"/>
    <n v="2"/>
    <n v="612.38"/>
    <n v="869.39"/>
    <n v="2"/>
    <s v="Q1"/>
    <n v="2026"/>
    <x v="6"/>
    <n v="1377.855"/>
    <n v="508.46500000000003"/>
  </r>
  <r>
    <x v="239"/>
    <d v="2024-05-05T00:00:00"/>
    <s v="C8334"/>
    <x v="239"/>
    <d v="2024-05-09T00:00:00"/>
    <x v="7"/>
    <x v="4"/>
    <s v="Laptop"/>
    <x v="19"/>
    <s v="Annapolis"/>
    <s v="Male"/>
    <n v="39"/>
    <n v="3"/>
    <n v="20"/>
    <s v="P605"/>
    <x v="1"/>
    <x v="2"/>
    <x v="0"/>
    <s v="Dell"/>
    <n v="1"/>
    <n v="500.82"/>
    <n v="988.71"/>
    <n v="4"/>
    <s v="Q2"/>
    <n v="2024"/>
    <x v="9"/>
    <n v="1201.9680000000001"/>
    <n v="213.25800000000004"/>
  </r>
  <r>
    <x v="240"/>
    <d v="2024-08-28T00:00:00"/>
    <s v="C6846"/>
    <x v="240"/>
    <d v="2024-08-29T00:00:00"/>
    <x v="5"/>
    <x v="3"/>
    <s v="Furniture"/>
    <x v="1"/>
    <s v="San Diego"/>
    <s v="Female"/>
    <n v="43"/>
    <n v="4"/>
    <n v="20"/>
    <s v="P436"/>
    <x v="1"/>
    <x v="0"/>
    <x v="1"/>
    <s v="IKEA"/>
    <n v="2"/>
    <n v="855.02"/>
    <n v="2064.63"/>
    <n v="1"/>
    <s v="Q3"/>
    <n v="2024"/>
    <x v="11"/>
    <n v="2736.0640000000003"/>
    <n v="671.4340000000002"/>
  </r>
  <r>
    <x v="241"/>
    <d v="2026-02-18T00:00:00"/>
    <s v="C2623"/>
    <x v="241"/>
    <d v="2026-02-23T00:00:00"/>
    <x v="2"/>
    <x v="2"/>
    <s v="Fitness"/>
    <x v="7"/>
    <s v="New York"/>
    <s v="Male"/>
    <n v="45"/>
    <n v="2"/>
    <n v="30"/>
    <s v="P606"/>
    <x v="1"/>
    <x v="2"/>
    <x v="1"/>
    <s v="Decathlon"/>
    <n v="1"/>
    <n v="42.06"/>
    <n v="32.42"/>
    <n v="5"/>
    <s v="Q1"/>
    <n v="2026"/>
    <x v="5"/>
    <n v="58.884"/>
    <n v="26.463999999999999"/>
  </r>
  <r>
    <x v="242"/>
    <d v="2025-10-23T00:00:00"/>
    <s v="C2987"/>
    <x v="242"/>
    <d v="2025-10-24T00:00:00"/>
    <x v="2"/>
    <x v="2"/>
    <s v="Fitness"/>
    <x v="21"/>
    <s v="Charleston"/>
    <s v="Female"/>
    <n v="29"/>
    <n v="2"/>
    <n v="15"/>
    <s v="P613"/>
    <x v="2"/>
    <x v="3"/>
    <x v="2"/>
    <s v="Decathlon"/>
    <n v="4"/>
    <n v="586.29"/>
    <n v="730.97"/>
    <n v="1"/>
    <s v="Q4"/>
    <n v="2025"/>
    <x v="8"/>
    <n v="996.69299999999987"/>
    <n v="265.72299999999984"/>
  </r>
  <r>
    <x v="243"/>
    <d v="2025-03-24T00:00:00"/>
    <s v="C2643"/>
    <x v="243"/>
    <d v="2025-03-29T00:00:00"/>
    <x v="0"/>
    <x v="0"/>
    <s v="Skincare"/>
    <x v="1"/>
    <s v="San Diego"/>
    <s v="Female"/>
    <n v="20"/>
    <n v="2"/>
    <n v="20"/>
    <s v="P581"/>
    <x v="2"/>
    <x v="3"/>
    <x v="2"/>
    <s v="Nivea"/>
    <n v="5"/>
    <n v="496.38"/>
    <n v="604.85"/>
    <n v="5"/>
    <s v="Q1"/>
    <n v="2025"/>
    <x v="6"/>
    <n v="794.20800000000008"/>
    <n v="189.35800000000006"/>
  </r>
  <r>
    <x v="244"/>
    <d v="2025-08-19T00:00:00"/>
    <s v="C8524"/>
    <x v="244"/>
    <d v="2025-08-23T00:00:00"/>
    <x v="7"/>
    <x v="4"/>
    <s v="Laptop"/>
    <x v="18"/>
    <s v="Nashville"/>
    <s v="Female"/>
    <n v="41"/>
    <n v="5"/>
    <n v="20"/>
    <s v="P167"/>
    <x v="1"/>
    <x v="3"/>
    <x v="0"/>
    <s v="Dell"/>
    <n v="2"/>
    <n v="91.73"/>
    <n v="187.61"/>
    <n v="4"/>
    <s v="Q3"/>
    <n v="2025"/>
    <x v="11"/>
    <n v="366.92000000000007"/>
    <n v="179.31000000000006"/>
  </r>
  <r>
    <x v="245"/>
    <d v="2025-04-18T00:00:00"/>
    <s v="C3974"/>
    <x v="245"/>
    <d v="2025-04-25T00:00:00"/>
    <x v="0"/>
    <x v="0"/>
    <s v="Skincare"/>
    <x v="14"/>
    <s v="Springfield"/>
    <s v="Female"/>
    <n v="26"/>
    <n v="2"/>
    <n v="25"/>
    <s v="P539"/>
    <x v="0"/>
    <x v="2"/>
    <x v="3"/>
    <s v="Nivea"/>
    <n v="3"/>
    <n v="396.15"/>
    <n v="484.81"/>
    <n v="7"/>
    <s v="Q2"/>
    <n v="2025"/>
    <x v="3"/>
    <n v="594.22499999999991"/>
    <n v="109.41499999999991"/>
  </r>
  <r>
    <x v="246"/>
    <d v="2024-04-21T00:00:00"/>
    <s v="C7091"/>
    <x v="246"/>
    <d v="2024-04-22T00:00:00"/>
    <x v="2"/>
    <x v="2"/>
    <s v="Fitness"/>
    <x v="23"/>
    <s v="Minneapolis"/>
    <s v="Male"/>
    <n v="26"/>
    <n v="5"/>
    <n v="10"/>
    <s v="P797"/>
    <x v="2"/>
    <x v="3"/>
    <x v="0"/>
    <s v="Decathlon"/>
    <n v="2"/>
    <n v="80.349999999999994"/>
    <n v="218.19"/>
    <n v="1"/>
    <s v="Q2"/>
    <n v="2024"/>
    <x v="3"/>
    <n v="361.57499999999999"/>
    <n v="143.38499999999999"/>
  </r>
  <r>
    <x v="247"/>
    <d v="2025-09-22T00:00:00"/>
    <s v="C8307"/>
    <x v="247"/>
    <d v="2025-09-26T00:00:00"/>
    <x v="8"/>
    <x v="1"/>
    <s v="Shoes"/>
    <x v="2"/>
    <s v="Cincinnati"/>
    <s v="Female"/>
    <n v="63"/>
    <n v="3"/>
    <n v="15"/>
    <s v="P254"/>
    <x v="0"/>
    <x v="3"/>
    <x v="3"/>
    <s v="Nike"/>
    <n v="3"/>
    <n v="232.83"/>
    <n v="318.95999999999998"/>
    <n v="4"/>
    <s v="Q3"/>
    <n v="2025"/>
    <x v="1"/>
    <n v="593.7165"/>
    <n v="274.75650000000002"/>
  </r>
  <r>
    <x v="248"/>
    <d v="2025-05-28T00:00:00"/>
    <s v="C7177"/>
    <x v="248"/>
    <d v="2025-06-01T00:00:00"/>
    <x v="0"/>
    <x v="0"/>
    <s v="Skincare"/>
    <x v="14"/>
    <s v="Kansas City"/>
    <s v="Male"/>
    <n v="18"/>
    <n v="5"/>
    <n v="25"/>
    <s v="P730"/>
    <x v="0"/>
    <x v="0"/>
    <x v="2"/>
    <s v="Nivea"/>
    <n v="1"/>
    <n v="678.32"/>
    <n v="1406.77"/>
    <n v="4"/>
    <s v="Q2"/>
    <n v="2025"/>
    <x v="9"/>
    <n v="2543.7000000000003"/>
    <n v="1136.9300000000003"/>
  </r>
  <r>
    <x v="249"/>
    <d v="2025-10-30T00:00:00"/>
    <s v="C7064"/>
    <x v="249"/>
    <d v="2025-10-31T00:00:00"/>
    <x v="4"/>
    <x v="4"/>
    <s v="Mobile"/>
    <x v="13"/>
    <s v="Augusta"/>
    <s v="Male"/>
    <n v="48"/>
    <n v="1"/>
    <n v="10"/>
    <s v="P325"/>
    <x v="0"/>
    <x v="0"/>
    <x v="2"/>
    <s v="Samsung"/>
    <n v="4"/>
    <n v="830.44"/>
    <n v="503.32"/>
    <n v="1"/>
    <s v="Q4"/>
    <n v="2025"/>
    <x v="8"/>
    <n v="747.39600000000007"/>
    <n v="244.07600000000008"/>
  </r>
  <r>
    <x v="250"/>
    <d v="2026-02-01T00:00:00"/>
    <s v="C1400"/>
    <x v="250"/>
    <d v="2026-02-05T00:00:00"/>
    <x v="0"/>
    <x v="0"/>
    <s v="Skincare"/>
    <x v="14"/>
    <s v="Springfield"/>
    <s v="Female"/>
    <n v="40"/>
    <n v="5"/>
    <n v="15"/>
    <s v="P916"/>
    <x v="2"/>
    <x v="3"/>
    <x v="2"/>
    <s v="Nivea"/>
    <n v="1"/>
    <n v="33.950000000000003"/>
    <n v="116.75"/>
    <n v="4"/>
    <s v="Q1"/>
    <n v="2026"/>
    <x v="5"/>
    <n v="144.28749999999999"/>
    <n v="27.537499999999994"/>
  </r>
  <r>
    <x v="251"/>
    <d v="2024-02-28T00:00:00"/>
    <s v="C2849"/>
    <x v="251"/>
    <d v="2024-03-03T00:00:00"/>
    <x v="6"/>
    <x v="5"/>
    <s v="Snacks"/>
    <x v="10"/>
    <s v="Green Bay"/>
    <s v="Female"/>
    <n v="30"/>
    <n v="1"/>
    <n v="15"/>
    <s v="P641"/>
    <x v="0"/>
    <x v="1"/>
    <x v="2"/>
    <s v="Britannia"/>
    <n v="3"/>
    <n v="244.81"/>
    <n v="115.95"/>
    <n v="4"/>
    <s v="Q1"/>
    <n v="2024"/>
    <x v="5"/>
    <n v="208.08850000000001"/>
    <n v="92.138500000000008"/>
  </r>
  <r>
    <x v="252"/>
    <d v="2025-05-26T00:00:00"/>
    <s v="C6701"/>
    <x v="252"/>
    <d v="2025-05-28T00:00:00"/>
    <x v="7"/>
    <x v="4"/>
    <s v="Laptop"/>
    <x v="23"/>
    <s v="Minneapolis"/>
    <s v="Female"/>
    <n v="20"/>
    <n v="5"/>
    <n v="15"/>
    <s v="P365"/>
    <x v="2"/>
    <x v="3"/>
    <x v="2"/>
    <s v="Dell"/>
    <n v="5"/>
    <n v="709.14"/>
    <n v="2007.27"/>
    <n v="2"/>
    <s v="Q2"/>
    <n v="2025"/>
    <x v="9"/>
    <n v="3013.8449999999998"/>
    <n v="1006.5749999999998"/>
  </r>
  <r>
    <x v="253"/>
    <d v="2025-03-06T00:00:00"/>
    <s v="C3989"/>
    <x v="253"/>
    <d v="2025-03-10T00:00:00"/>
    <x v="0"/>
    <x v="0"/>
    <s v="Skincare"/>
    <x v="1"/>
    <s v="Sacramento"/>
    <s v="Male"/>
    <n v="31"/>
    <n v="1"/>
    <n v="15"/>
    <s v="P641"/>
    <x v="0"/>
    <x v="1"/>
    <x v="2"/>
    <s v="Nivea"/>
    <n v="4"/>
    <n v="486.37"/>
    <n v="287.72000000000003"/>
    <n v="4"/>
    <s v="Q1"/>
    <n v="2025"/>
    <x v="6"/>
    <n v="413.41449999999998"/>
    <n v="125.69449999999995"/>
  </r>
  <r>
    <x v="254"/>
    <d v="2025-10-30T00:00:00"/>
    <s v="C1086"/>
    <x v="254"/>
    <d v="2025-11-01T00:00:00"/>
    <x v="1"/>
    <x v="1"/>
    <s v="Shirt"/>
    <x v="23"/>
    <s v="Minneapolis"/>
    <s v="Female"/>
    <n v="63"/>
    <n v="3"/>
    <n v="25"/>
    <s v="P531"/>
    <x v="0"/>
    <x v="3"/>
    <x v="0"/>
    <s v="Puma"/>
    <n v="2"/>
    <n v="581.73"/>
    <n v="957.32"/>
    <n v="2"/>
    <s v="Q4"/>
    <n v="2025"/>
    <x v="8"/>
    <n v="1308.8924999999999"/>
    <n v="351.57249999999988"/>
  </r>
  <r>
    <x v="255"/>
    <d v="2025-06-13T00:00:00"/>
    <s v="C9991"/>
    <x v="255"/>
    <d v="2025-06-20T00:00:00"/>
    <x v="6"/>
    <x v="5"/>
    <s v="Snacks"/>
    <x v="18"/>
    <s v="Memphis"/>
    <s v="Male"/>
    <n v="51"/>
    <n v="1"/>
    <n v="5"/>
    <s v="P905"/>
    <x v="0"/>
    <x v="3"/>
    <x v="2"/>
    <s v="Britannia"/>
    <n v="2"/>
    <n v="73.38"/>
    <n v="51.73"/>
    <n v="7"/>
    <s v="Q2"/>
    <n v="2025"/>
    <x v="2"/>
    <n v="69.710999999999999"/>
    <n v="17.981000000000002"/>
  </r>
  <r>
    <x v="256"/>
    <d v="2024-09-14T00:00:00"/>
    <s v="C5226"/>
    <x v="256"/>
    <d v="2024-09-16T00:00:00"/>
    <x v="8"/>
    <x v="1"/>
    <s v="Shoes"/>
    <x v="1"/>
    <s v="Los Angeles"/>
    <s v="Male"/>
    <n v="19"/>
    <n v="2"/>
    <n v="25"/>
    <s v="P834"/>
    <x v="0"/>
    <x v="3"/>
    <x v="0"/>
    <s v="Nike"/>
    <n v="4"/>
    <n v="859.91"/>
    <n v="794.29"/>
    <n v="2"/>
    <s v="Q3"/>
    <n v="2024"/>
    <x v="1"/>
    <n v="1289.865"/>
    <n v="495.57500000000005"/>
  </r>
  <r>
    <x v="257"/>
    <d v="2025-04-06T00:00:00"/>
    <s v="C1765"/>
    <x v="257"/>
    <d v="2025-04-12T00:00:00"/>
    <x v="2"/>
    <x v="2"/>
    <s v="Fitness"/>
    <x v="19"/>
    <s v="Annapolis"/>
    <s v="Female"/>
    <n v="64"/>
    <n v="3"/>
    <n v="15"/>
    <s v="P585"/>
    <x v="0"/>
    <x v="0"/>
    <x v="0"/>
    <s v="Decathlon"/>
    <n v="4"/>
    <n v="860.37"/>
    <n v="1537.83"/>
    <n v="6"/>
    <s v="Q2"/>
    <n v="2025"/>
    <x v="3"/>
    <n v="2193.9434999999999"/>
    <n v="656.11349999999993"/>
  </r>
  <r>
    <x v="258"/>
    <d v="2024-09-03T00:00:00"/>
    <s v="C9152"/>
    <x v="258"/>
    <d v="2024-09-06T00:00:00"/>
    <x v="3"/>
    <x v="3"/>
    <s v="Kitchen"/>
    <x v="20"/>
    <s v="Norfolk"/>
    <s v="Female"/>
    <n v="32"/>
    <n v="2"/>
    <n v="20"/>
    <s v="P531"/>
    <x v="0"/>
    <x v="4"/>
    <x v="2"/>
    <s v="Philips"/>
    <n v="4"/>
    <n v="782.03"/>
    <n v="698.27"/>
    <n v="3"/>
    <s v="Q3"/>
    <n v="2024"/>
    <x v="1"/>
    <n v="1251.248"/>
    <n v="552.97800000000007"/>
  </r>
  <r>
    <x v="259"/>
    <d v="2025-07-09T00:00:00"/>
    <s v="C4168"/>
    <x v="259"/>
    <d v="2025-07-16T00:00:00"/>
    <x v="4"/>
    <x v="4"/>
    <s v="Mobile"/>
    <x v="5"/>
    <s v="Evansville"/>
    <s v="Female"/>
    <n v="58"/>
    <n v="1"/>
    <n v="25"/>
    <s v="P560"/>
    <x v="1"/>
    <x v="2"/>
    <x v="2"/>
    <s v="Samsung"/>
    <n v="5"/>
    <n v="939.22"/>
    <n v="444.68"/>
    <n v="7"/>
    <s v="Q3"/>
    <n v="2025"/>
    <x v="4"/>
    <n v="704.41499999999996"/>
    <n v="259.73499999999996"/>
  </r>
  <r>
    <x v="260"/>
    <d v="2024-08-22T00:00:00"/>
    <s v="C1497"/>
    <x v="260"/>
    <d v="2024-08-23T00:00:00"/>
    <x v="6"/>
    <x v="5"/>
    <s v="Snacks"/>
    <x v="4"/>
    <s v="Tucson"/>
    <s v="Female"/>
    <n v="60"/>
    <n v="3"/>
    <n v="25"/>
    <s v="P309"/>
    <x v="2"/>
    <x v="2"/>
    <x v="1"/>
    <s v="Britannia"/>
    <n v="1"/>
    <n v="734.03"/>
    <n v="883.63"/>
    <n v="1"/>
    <s v="Q3"/>
    <n v="2024"/>
    <x v="11"/>
    <n v="1651.5675000000001"/>
    <n v="767.93750000000011"/>
  </r>
  <r>
    <x v="261"/>
    <d v="2024-08-14T00:00:00"/>
    <s v="C5591"/>
    <x v="261"/>
    <d v="2024-08-20T00:00:00"/>
    <x v="0"/>
    <x v="0"/>
    <s v="Skincare"/>
    <x v="15"/>
    <s v="Boulder"/>
    <s v="Male"/>
    <n v="34"/>
    <n v="4"/>
    <n v="25"/>
    <s v="P675"/>
    <x v="1"/>
    <x v="2"/>
    <x v="2"/>
    <s v="Nivea"/>
    <n v="4"/>
    <n v="266.98"/>
    <n v="503.15"/>
    <n v="6"/>
    <s v="Q3"/>
    <n v="2024"/>
    <x v="11"/>
    <n v="800.94"/>
    <n v="297.79000000000008"/>
  </r>
  <r>
    <x v="262"/>
    <d v="2025-09-01T00:00:00"/>
    <s v="C7488"/>
    <x v="262"/>
    <d v="2025-09-08T00:00:00"/>
    <x v="4"/>
    <x v="4"/>
    <s v="Mobile"/>
    <x v="14"/>
    <s v="St. Louis"/>
    <s v="Female"/>
    <n v="49"/>
    <n v="3"/>
    <n v="30"/>
    <s v="P694"/>
    <x v="2"/>
    <x v="1"/>
    <x v="3"/>
    <s v="Samsung"/>
    <n v="3"/>
    <n v="18.559999999999999"/>
    <n v="21.89"/>
    <n v="7"/>
    <s v="Q3"/>
    <n v="2025"/>
    <x v="1"/>
    <n v="38.975999999999992"/>
    <n v="17.085999999999991"/>
  </r>
  <r>
    <x v="263"/>
    <d v="2024-11-21T00:00:00"/>
    <s v="C5588"/>
    <x v="263"/>
    <d v="2024-11-25T00:00:00"/>
    <x v="2"/>
    <x v="2"/>
    <s v="Fitness"/>
    <x v="17"/>
    <s v="Allentown"/>
    <s v="Female"/>
    <n v="35"/>
    <n v="4"/>
    <n v="0"/>
    <s v="P789"/>
    <x v="2"/>
    <x v="3"/>
    <x v="1"/>
    <s v="Decathlon"/>
    <n v="3"/>
    <n v="540.28"/>
    <n v="1427.02"/>
    <n v="4"/>
    <s v="Q4"/>
    <n v="2024"/>
    <x v="10"/>
    <n v="2161.12"/>
    <n v="734.09999999999991"/>
  </r>
  <r>
    <x v="264"/>
    <d v="2026-06-01T00:00:00"/>
    <s v="C9032"/>
    <x v="264"/>
    <d v="2026-06-03T00:00:00"/>
    <x v="6"/>
    <x v="5"/>
    <s v="Snacks"/>
    <x v="8"/>
    <s v="Orlando"/>
    <s v="Male"/>
    <n v="44"/>
    <n v="4"/>
    <n v="25"/>
    <s v="P753"/>
    <x v="1"/>
    <x v="4"/>
    <x v="2"/>
    <s v="Britannia"/>
    <n v="4"/>
    <n v="541.87"/>
    <n v="974.66"/>
    <n v="2"/>
    <s v="Q2"/>
    <n v="2026"/>
    <x v="2"/>
    <n v="1625.6100000000001"/>
    <n v="650.95000000000016"/>
  </r>
  <r>
    <x v="265"/>
    <d v="2025-08-16T00:00:00"/>
    <s v="C6653"/>
    <x v="265"/>
    <d v="2025-08-20T00:00:00"/>
    <x v="0"/>
    <x v="0"/>
    <s v="Skincare"/>
    <x v="18"/>
    <s v="Nashville"/>
    <s v="Male"/>
    <n v="58"/>
    <n v="5"/>
    <n v="0"/>
    <s v="P859"/>
    <x v="0"/>
    <x v="0"/>
    <x v="3"/>
    <s v="Nivea"/>
    <n v="1"/>
    <n v="698.87"/>
    <n v="2380.4699999999998"/>
    <n v="4"/>
    <s v="Q3"/>
    <n v="2025"/>
    <x v="11"/>
    <n v="3494.35"/>
    <n v="1113.8800000000001"/>
  </r>
  <r>
    <x v="266"/>
    <d v="2025-03-28T00:00:00"/>
    <s v="C4901"/>
    <x v="266"/>
    <d v="2025-03-29T00:00:00"/>
    <x v="0"/>
    <x v="0"/>
    <s v="Skincare"/>
    <x v="18"/>
    <s v="Nashville"/>
    <s v="Male"/>
    <n v="37"/>
    <n v="1"/>
    <n v="20"/>
    <s v="P870"/>
    <x v="2"/>
    <x v="0"/>
    <x v="1"/>
    <s v="Nivea"/>
    <n v="1"/>
    <n v="93.3"/>
    <n v="60.91"/>
    <n v="1"/>
    <s v="Q1"/>
    <n v="2025"/>
    <x v="6"/>
    <n v="74.64"/>
    <n v="13.730000000000004"/>
  </r>
  <r>
    <x v="267"/>
    <d v="2024-05-20T00:00:00"/>
    <s v="C6282"/>
    <x v="267"/>
    <d v="2024-05-22T00:00:00"/>
    <x v="4"/>
    <x v="4"/>
    <s v="Mobile"/>
    <x v="9"/>
    <s v="Birmingham"/>
    <s v="Male"/>
    <n v="29"/>
    <n v="4"/>
    <n v="30"/>
    <s v="P327"/>
    <x v="0"/>
    <x v="2"/>
    <x v="1"/>
    <s v="Samsung"/>
    <n v="1"/>
    <n v="14.55"/>
    <n v="27.38"/>
    <n v="2"/>
    <s v="Q2"/>
    <n v="2024"/>
    <x v="9"/>
    <n v="40.74"/>
    <n v="13.360000000000003"/>
  </r>
  <r>
    <x v="268"/>
    <d v="2024-02-12T00:00:00"/>
    <s v="C9866"/>
    <x v="268"/>
    <d v="2024-02-17T00:00:00"/>
    <x v="0"/>
    <x v="0"/>
    <s v="Skincare"/>
    <x v="12"/>
    <s v="Lansing"/>
    <s v="Female"/>
    <n v="65"/>
    <n v="1"/>
    <n v="30"/>
    <s v="P892"/>
    <x v="2"/>
    <x v="2"/>
    <x v="1"/>
    <s v="Nivea"/>
    <n v="3"/>
    <n v="338.02"/>
    <n v="156.54"/>
    <n v="5"/>
    <s v="Q1"/>
    <n v="2024"/>
    <x v="5"/>
    <n v="236.61399999999998"/>
    <n v="80.073999999999984"/>
  </r>
  <r>
    <x v="269"/>
    <d v="2025-01-03T00:00:00"/>
    <s v="C8281"/>
    <x v="269"/>
    <d v="2025-01-07T00:00:00"/>
    <x v="7"/>
    <x v="4"/>
    <s v="Laptop"/>
    <x v="7"/>
    <s v="Buffalo"/>
    <s v="Female"/>
    <n v="63"/>
    <n v="2"/>
    <n v="25"/>
    <s v="P629"/>
    <x v="1"/>
    <x v="4"/>
    <x v="0"/>
    <s v="Dell"/>
    <n v="4"/>
    <n v="174.54"/>
    <n v="193.33"/>
    <n v="4"/>
    <s v="Q1"/>
    <n v="2025"/>
    <x v="0"/>
    <n v="261.81"/>
    <n v="68.47999999999999"/>
  </r>
  <r>
    <x v="270"/>
    <d v="2024-08-18T00:00:00"/>
    <s v="C4871"/>
    <x v="270"/>
    <d v="2024-08-25T00:00:00"/>
    <x v="5"/>
    <x v="3"/>
    <s v="Furniture"/>
    <x v="4"/>
    <s v="Mesa"/>
    <s v="Female"/>
    <n v="63"/>
    <n v="2"/>
    <n v="20"/>
    <s v="P793"/>
    <x v="2"/>
    <x v="4"/>
    <x v="0"/>
    <s v="IKEA"/>
    <n v="4"/>
    <n v="506.86"/>
    <n v="426.18"/>
    <n v="7"/>
    <s v="Q3"/>
    <n v="2024"/>
    <x v="11"/>
    <n v="810.97600000000011"/>
    <n v="384.79600000000011"/>
  </r>
  <r>
    <x v="271"/>
    <d v="2024-06-30T00:00:00"/>
    <s v="C4218"/>
    <x v="271"/>
    <d v="2024-07-04T00:00:00"/>
    <x v="4"/>
    <x v="4"/>
    <s v="Mobile"/>
    <x v="13"/>
    <s v="Savannah"/>
    <s v="Male"/>
    <n v="60"/>
    <n v="3"/>
    <n v="30"/>
    <s v="P624"/>
    <x v="0"/>
    <x v="4"/>
    <x v="0"/>
    <s v="Samsung"/>
    <n v="4"/>
    <n v="793.66"/>
    <n v="903.73"/>
    <n v="4"/>
    <s v="Q2"/>
    <n v="2024"/>
    <x v="2"/>
    <n v="1666.6859999999999"/>
    <n v="762.9559999999999"/>
  </r>
  <r>
    <x v="272"/>
    <d v="2025-11-20T00:00:00"/>
    <s v="C3904"/>
    <x v="272"/>
    <d v="2025-11-26T00:00:00"/>
    <x v="7"/>
    <x v="4"/>
    <s v="Laptop"/>
    <x v="14"/>
    <s v="St. Louis"/>
    <s v="Male"/>
    <n v="42"/>
    <n v="2"/>
    <n v="20"/>
    <s v="P162"/>
    <x v="1"/>
    <x v="4"/>
    <x v="2"/>
    <s v="Dell"/>
    <n v="5"/>
    <n v="163.49"/>
    <n v="202.49"/>
    <n v="6"/>
    <s v="Q4"/>
    <n v="2025"/>
    <x v="10"/>
    <n v="261.584"/>
    <n v="59.093999999999994"/>
  </r>
  <r>
    <x v="273"/>
    <d v="2025-03-27T00:00:00"/>
    <s v="C2760"/>
    <x v="273"/>
    <d v="2025-04-03T00:00:00"/>
    <x v="7"/>
    <x v="4"/>
    <s v="Laptop"/>
    <x v="7"/>
    <s v="New York"/>
    <s v="Male"/>
    <n v="31"/>
    <n v="5"/>
    <n v="0"/>
    <s v="P706"/>
    <x v="0"/>
    <x v="3"/>
    <x v="2"/>
    <s v="Dell"/>
    <n v="1"/>
    <n v="552.04999999999995"/>
    <n v="1882.26"/>
    <n v="7"/>
    <s v="Q1"/>
    <n v="2025"/>
    <x v="6"/>
    <n v="2760.25"/>
    <n v="877.99"/>
  </r>
  <r>
    <x v="274"/>
    <d v="2025-02-13T00:00:00"/>
    <s v="C1604"/>
    <x v="274"/>
    <d v="2025-02-18T00:00:00"/>
    <x v="6"/>
    <x v="5"/>
    <s v="Snacks"/>
    <x v="20"/>
    <s v="Richmond"/>
    <s v="Female"/>
    <n v="54"/>
    <n v="2"/>
    <n v="5"/>
    <s v="P115"/>
    <x v="0"/>
    <x v="0"/>
    <x v="2"/>
    <s v="Britannia"/>
    <n v="5"/>
    <n v="526.24"/>
    <n v="740.05"/>
    <n v="5"/>
    <s v="Q1"/>
    <n v="2025"/>
    <x v="5"/>
    <n v="999.85599999999999"/>
    <n v="259.80600000000004"/>
  </r>
  <r>
    <x v="275"/>
    <d v="2024-12-22T00:00:00"/>
    <s v="C5602"/>
    <x v="275"/>
    <d v="2024-12-29T00:00:00"/>
    <x v="4"/>
    <x v="4"/>
    <s v="Mobile"/>
    <x v="1"/>
    <s v="Sacramento"/>
    <s v="Female"/>
    <n v="52"/>
    <n v="4"/>
    <n v="0"/>
    <s v="P917"/>
    <x v="0"/>
    <x v="2"/>
    <x v="3"/>
    <s v="Samsung"/>
    <n v="3"/>
    <n v="47.08"/>
    <n v="108.09"/>
    <n v="7"/>
    <s v="Q4"/>
    <n v="2024"/>
    <x v="7"/>
    <n v="188.32"/>
    <n v="80.22999999999999"/>
  </r>
  <r>
    <x v="276"/>
    <d v="2025-07-09T00:00:00"/>
    <s v="C9522"/>
    <x v="276"/>
    <d v="2025-07-14T00:00:00"/>
    <x v="5"/>
    <x v="3"/>
    <s v="Furniture"/>
    <x v="19"/>
    <s v="Baltimore"/>
    <s v="Male"/>
    <n v="23"/>
    <n v="2"/>
    <n v="25"/>
    <s v="P482"/>
    <x v="1"/>
    <x v="0"/>
    <x v="0"/>
    <s v="IKEA"/>
    <n v="5"/>
    <n v="688.26"/>
    <n v="606.17999999999995"/>
    <n v="5"/>
    <s v="Q3"/>
    <n v="2025"/>
    <x v="4"/>
    <n v="1032.3899999999999"/>
    <n v="426.20999999999992"/>
  </r>
  <r>
    <x v="277"/>
    <d v="2025-05-03T00:00:00"/>
    <s v="C3136"/>
    <x v="277"/>
    <d v="2025-05-06T00:00:00"/>
    <x v="2"/>
    <x v="2"/>
    <s v="Fitness"/>
    <x v="7"/>
    <s v="Buffalo"/>
    <s v="Female"/>
    <n v="21"/>
    <n v="2"/>
    <n v="5"/>
    <s v="P304"/>
    <x v="2"/>
    <x v="0"/>
    <x v="0"/>
    <s v="Decathlon"/>
    <n v="2"/>
    <n v="315.29000000000002"/>
    <n v="428.25"/>
    <n v="3"/>
    <s v="Q2"/>
    <n v="2025"/>
    <x v="9"/>
    <n v="599.05100000000004"/>
    <n v="170.80100000000004"/>
  </r>
  <r>
    <x v="278"/>
    <d v="2025-01-05T00:00:00"/>
    <s v="C1490"/>
    <x v="278"/>
    <d v="2025-01-06T00:00:00"/>
    <x v="2"/>
    <x v="2"/>
    <s v="Fitness"/>
    <x v="12"/>
    <s v="Detroit"/>
    <s v="Female"/>
    <n v="43"/>
    <n v="1"/>
    <n v="0"/>
    <s v="P765"/>
    <x v="2"/>
    <x v="4"/>
    <x v="3"/>
    <s v="Decathlon"/>
    <n v="1"/>
    <n v="406.35"/>
    <n v="333.23"/>
    <n v="1"/>
    <s v="Q1"/>
    <n v="2025"/>
    <x v="0"/>
    <n v="406.35"/>
    <n v="73.12"/>
  </r>
  <r>
    <x v="279"/>
    <d v="2024-01-21T00:00:00"/>
    <s v="C5612"/>
    <x v="279"/>
    <d v="2024-01-26T00:00:00"/>
    <x v="0"/>
    <x v="0"/>
    <s v="Skincare"/>
    <x v="2"/>
    <s v="Cincinnati"/>
    <s v="Male"/>
    <n v="56"/>
    <n v="3"/>
    <n v="0"/>
    <s v="P281"/>
    <x v="1"/>
    <x v="0"/>
    <x v="2"/>
    <s v="Nivea"/>
    <n v="2"/>
    <n v="42.11"/>
    <n v="81.8"/>
    <n v="5"/>
    <s v="Q1"/>
    <n v="2024"/>
    <x v="0"/>
    <n v="126.33"/>
    <n v="44.53"/>
  </r>
  <r>
    <x v="280"/>
    <d v="2026-01-19T00:00:00"/>
    <s v="C1437"/>
    <x v="280"/>
    <d v="2026-01-21T00:00:00"/>
    <x v="4"/>
    <x v="4"/>
    <s v="Mobile"/>
    <x v="8"/>
    <s v="Miami"/>
    <s v="Male"/>
    <n v="29"/>
    <n v="1"/>
    <n v="5"/>
    <s v="P328"/>
    <x v="2"/>
    <x v="2"/>
    <x v="3"/>
    <s v="Samsung"/>
    <n v="5"/>
    <n v="219.54"/>
    <n v="174.84"/>
    <n v="2"/>
    <s v="Q1"/>
    <n v="2026"/>
    <x v="0"/>
    <n v="208.56299999999999"/>
    <n v="33.722999999999985"/>
  </r>
  <r>
    <x v="281"/>
    <d v="2024-12-11T00:00:00"/>
    <s v="C1502"/>
    <x v="281"/>
    <d v="2024-12-12T00:00:00"/>
    <x v="6"/>
    <x v="5"/>
    <s v="Snacks"/>
    <x v="3"/>
    <s v="Austin"/>
    <s v="Female"/>
    <n v="28"/>
    <n v="2"/>
    <n v="0"/>
    <s v="P312"/>
    <x v="2"/>
    <x v="3"/>
    <x v="0"/>
    <s v="Britannia"/>
    <n v="5"/>
    <n v="633.98"/>
    <n v="766.52"/>
    <n v="1"/>
    <s v="Q4"/>
    <n v="2024"/>
    <x v="7"/>
    <n v="1267.96"/>
    <n v="501.44000000000005"/>
  </r>
  <r>
    <x v="282"/>
    <d v="2025-09-22T00:00:00"/>
    <s v="C9317"/>
    <x v="282"/>
    <d v="2025-09-28T00:00:00"/>
    <x v="6"/>
    <x v="5"/>
    <s v="Snacks"/>
    <x v="3"/>
    <s v="San Antonio"/>
    <s v="Male"/>
    <n v="21"/>
    <n v="4"/>
    <n v="10"/>
    <s v="P303"/>
    <x v="2"/>
    <x v="2"/>
    <x v="2"/>
    <s v="Britannia"/>
    <n v="2"/>
    <n v="961.64"/>
    <n v="2637.41"/>
    <n v="6"/>
    <s v="Q3"/>
    <n v="2025"/>
    <x v="1"/>
    <n v="3461.904"/>
    <n v="824.49400000000014"/>
  </r>
  <r>
    <x v="283"/>
    <d v="2024-11-16T00:00:00"/>
    <s v="C5743"/>
    <x v="283"/>
    <d v="2024-11-21T00:00:00"/>
    <x v="0"/>
    <x v="0"/>
    <s v="Skincare"/>
    <x v="6"/>
    <s v="Greensboro"/>
    <s v="Male"/>
    <n v="61"/>
    <n v="1"/>
    <n v="0"/>
    <s v="P987"/>
    <x v="0"/>
    <x v="2"/>
    <x v="2"/>
    <s v="Nivea"/>
    <n v="2"/>
    <n v="263.04000000000002"/>
    <n v="207.99"/>
    <n v="5"/>
    <s v="Q4"/>
    <n v="2024"/>
    <x v="10"/>
    <n v="263.04000000000002"/>
    <n v="55.050000000000011"/>
  </r>
  <r>
    <x v="284"/>
    <d v="2024-07-11T00:00:00"/>
    <s v="C3363"/>
    <x v="284"/>
    <d v="2024-07-12T00:00:00"/>
    <x v="6"/>
    <x v="5"/>
    <s v="Snacks"/>
    <x v="19"/>
    <s v="Frederick"/>
    <s v="Female"/>
    <n v="53"/>
    <n v="2"/>
    <n v="10"/>
    <s v="P693"/>
    <x v="0"/>
    <x v="0"/>
    <x v="0"/>
    <s v="Britannia"/>
    <n v="5"/>
    <n v="97.2"/>
    <n v="125.94"/>
    <n v="1"/>
    <s v="Q3"/>
    <n v="2024"/>
    <x v="4"/>
    <n v="174.96"/>
    <n v="49.02000000000001"/>
  </r>
  <r>
    <x v="285"/>
    <d v="2025-01-08T00:00:00"/>
    <s v="C3518"/>
    <x v="285"/>
    <d v="2025-01-14T00:00:00"/>
    <x v="1"/>
    <x v="1"/>
    <s v="Shirt"/>
    <x v="20"/>
    <s v="Norfolk"/>
    <s v="Female"/>
    <n v="28"/>
    <n v="5"/>
    <n v="30"/>
    <s v="P697"/>
    <x v="0"/>
    <x v="2"/>
    <x v="2"/>
    <s v="Puma"/>
    <n v="1"/>
    <n v="522.25"/>
    <n v="1548"/>
    <n v="6"/>
    <s v="Q1"/>
    <n v="2025"/>
    <x v="0"/>
    <n v="1827.8749999999998"/>
    <n v="279.87499999999977"/>
  </r>
  <r>
    <x v="286"/>
    <d v="2025-03-24T00:00:00"/>
    <s v="C9239"/>
    <x v="286"/>
    <d v="2025-03-27T00:00:00"/>
    <x v="5"/>
    <x v="3"/>
    <s v="Furniture"/>
    <x v="3"/>
    <s v="Dallas"/>
    <s v="Female"/>
    <n v="24"/>
    <n v="5"/>
    <n v="25"/>
    <s v="P745"/>
    <x v="0"/>
    <x v="4"/>
    <x v="1"/>
    <s v="IKEA"/>
    <n v="5"/>
    <n v="730.73"/>
    <n v="1908.54"/>
    <n v="3"/>
    <s v="Q1"/>
    <n v="2025"/>
    <x v="6"/>
    <n v="2740.2375000000002"/>
    <n v="831.69750000000022"/>
  </r>
  <r>
    <x v="287"/>
    <d v="2024-08-16T00:00:00"/>
    <s v="C4730"/>
    <x v="287"/>
    <d v="2024-08-21T00:00:00"/>
    <x v="6"/>
    <x v="5"/>
    <s v="Snacks"/>
    <x v="18"/>
    <s v="Nashville"/>
    <s v="Male"/>
    <n v="22"/>
    <n v="1"/>
    <n v="30"/>
    <s v="P830"/>
    <x v="1"/>
    <x v="3"/>
    <x v="3"/>
    <s v="Britannia"/>
    <n v="5"/>
    <n v="386.33"/>
    <n v="168.13"/>
    <n v="5"/>
    <s v="Q3"/>
    <n v="2024"/>
    <x v="11"/>
    <n v="270.43099999999998"/>
    <n v="102.30099999999999"/>
  </r>
  <r>
    <x v="288"/>
    <d v="2024-10-04T00:00:00"/>
    <s v="C6778"/>
    <x v="288"/>
    <d v="2024-10-05T00:00:00"/>
    <x v="2"/>
    <x v="2"/>
    <s v="Fitness"/>
    <x v="19"/>
    <s v="Annapolis"/>
    <s v="Male"/>
    <n v="46"/>
    <n v="5"/>
    <n v="30"/>
    <s v="P865"/>
    <x v="2"/>
    <x v="3"/>
    <x v="0"/>
    <s v="Decathlon"/>
    <n v="1"/>
    <n v="346.19"/>
    <n v="739.71"/>
    <n v="1"/>
    <s v="Q4"/>
    <n v="2024"/>
    <x v="8"/>
    <n v="1211.665"/>
    <n v="471.95499999999993"/>
  </r>
  <r>
    <x v="289"/>
    <d v="2025-11-27T00:00:00"/>
    <s v="C9886"/>
    <x v="289"/>
    <d v="2025-12-04T00:00:00"/>
    <x v="0"/>
    <x v="0"/>
    <s v="Skincare"/>
    <x v="18"/>
    <s v="Knoxville"/>
    <s v="Female"/>
    <n v="32"/>
    <n v="2"/>
    <n v="10"/>
    <s v="P626"/>
    <x v="0"/>
    <x v="3"/>
    <x v="2"/>
    <s v="Nivea"/>
    <n v="2"/>
    <n v="610.73"/>
    <n v="750.55"/>
    <n v="7"/>
    <s v="Q4"/>
    <n v="2025"/>
    <x v="10"/>
    <n v="1099.3140000000001"/>
    <n v="348.76400000000012"/>
  </r>
  <r>
    <x v="290"/>
    <d v="2025-03-17T00:00:00"/>
    <s v="C1270"/>
    <x v="290"/>
    <d v="2025-03-23T00:00:00"/>
    <x v="6"/>
    <x v="5"/>
    <s v="Snacks"/>
    <x v="24"/>
    <s v="Portland"/>
    <s v="Female"/>
    <n v="37"/>
    <n v="1"/>
    <n v="15"/>
    <s v="P624"/>
    <x v="2"/>
    <x v="2"/>
    <x v="3"/>
    <s v="Britannia"/>
    <n v="3"/>
    <n v="182.08"/>
    <n v="93.88"/>
    <n v="6"/>
    <s v="Q1"/>
    <n v="2025"/>
    <x v="6"/>
    <n v="154.768"/>
    <n v="60.888000000000005"/>
  </r>
  <r>
    <x v="291"/>
    <d v="2026-02-03T00:00:00"/>
    <s v="C6067"/>
    <x v="291"/>
    <d v="2026-02-09T00:00:00"/>
    <x v="6"/>
    <x v="5"/>
    <s v="Snacks"/>
    <x v="15"/>
    <s v="Boulder"/>
    <s v="Male"/>
    <n v="53"/>
    <n v="1"/>
    <n v="10"/>
    <s v="P643"/>
    <x v="1"/>
    <x v="0"/>
    <x v="0"/>
    <s v="Britannia"/>
    <n v="5"/>
    <n v="949.29"/>
    <n v="566.66"/>
    <n v="6"/>
    <s v="Q1"/>
    <n v="2026"/>
    <x v="5"/>
    <n v="854.36099999999999"/>
    <n v="287.70100000000002"/>
  </r>
  <r>
    <x v="292"/>
    <d v="2025-10-26T00:00:00"/>
    <s v="C7279"/>
    <x v="292"/>
    <d v="2025-11-01T00:00:00"/>
    <x v="3"/>
    <x v="3"/>
    <s v="Kitchen"/>
    <x v="8"/>
    <s v="Orlando"/>
    <s v="Female"/>
    <n v="24"/>
    <n v="4"/>
    <n v="25"/>
    <s v="P253"/>
    <x v="2"/>
    <x v="2"/>
    <x v="2"/>
    <s v="Philips"/>
    <n v="5"/>
    <n v="475.48"/>
    <n v="888.97"/>
    <n v="6"/>
    <s v="Q4"/>
    <n v="2025"/>
    <x v="8"/>
    <n v="1426.44"/>
    <n v="537.47"/>
  </r>
  <r>
    <x v="293"/>
    <d v="2025-03-02T00:00:00"/>
    <s v="C4147"/>
    <x v="293"/>
    <d v="2025-03-03T00:00:00"/>
    <x v="2"/>
    <x v="2"/>
    <s v="Fitness"/>
    <x v="10"/>
    <s v="Madison"/>
    <s v="Male"/>
    <n v="55"/>
    <n v="4"/>
    <n v="0"/>
    <s v="P171"/>
    <x v="1"/>
    <x v="0"/>
    <x v="1"/>
    <s v="Decathlon"/>
    <n v="5"/>
    <n v="203.31"/>
    <n v="428.75"/>
    <n v="1"/>
    <s v="Q1"/>
    <n v="2025"/>
    <x v="6"/>
    <n v="813.24"/>
    <n v="384.49"/>
  </r>
  <r>
    <x v="294"/>
    <d v="2025-03-23T00:00:00"/>
    <s v="C3004"/>
    <x v="294"/>
    <d v="2025-03-24T00:00:00"/>
    <x v="1"/>
    <x v="1"/>
    <s v="Shirt"/>
    <x v="1"/>
    <s v="San Francisco"/>
    <s v="Male"/>
    <n v="41"/>
    <n v="5"/>
    <n v="30"/>
    <s v="P712"/>
    <x v="1"/>
    <x v="1"/>
    <x v="3"/>
    <s v="Puma"/>
    <n v="1"/>
    <n v="322.89999999999998"/>
    <n v="949.99"/>
    <n v="1"/>
    <s v="Q1"/>
    <n v="2025"/>
    <x v="6"/>
    <n v="1130.1499999999999"/>
    <n v="180.15999999999985"/>
  </r>
  <r>
    <x v="295"/>
    <d v="2024-02-15T00:00:00"/>
    <s v="C9989"/>
    <x v="295"/>
    <d v="2024-02-19T00:00:00"/>
    <x v="0"/>
    <x v="0"/>
    <s v="Skincare"/>
    <x v="3"/>
    <s v="Dallas"/>
    <s v="Female"/>
    <n v="48"/>
    <n v="2"/>
    <n v="15"/>
    <s v="P711"/>
    <x v="0"/>
    <x v="3"/>
    <x v="0"/>
    <s v="Nivea"/>
    <n v="2"/>
    <n v="364.33"/>
    <n v="334.42"/>
    <n v="4"/>
    <s v="Q1"/>
    <n v="2024"/>
    <x v="5"/>
    <n v="619.36099999999999"/>
    <n v="284.94099999999997"/>
  </r>
  <r>
    <x v="296"/>
    <d v="2025-02-01T00:00:00"/>
    <s v="C3572"/>
    <x v="296"/>
    <d v="2025-02-06T00:00:00"/>
    <x v="0"/>
    <x v="0"/>
    <s v="Skincare"/>
    <x v="20"/>
    <s v="Virginia Beach"/>
    <s v="Female"/>
    <n v="55"/>
    <n v="2"/>
    <n v="20"/>
    <s v="P804"/>
    <x v="1"/>
    <x v="0"/>
    <x v="1"/>
    <s v="Nivea"/>
    <n v="3"/>
    <n v="905.45"/>
    <n v="1041.9000000000001"/>
    <n v="5"/>
    <s v="Q1"/>
    <n v="2025"/>
    <x v="5"/>
    <n v="1448.7200000000003"/>
    <n v="406.82000000000016"/>
  </r>
  <r>
    <x v="297"/>
    <d v="2025-08-28T00:00:00"/>
    <s v="C7489"/>
    <x v="297"/>
    <d v="2025-09-02T00:00:00"/>
    <x v="0"/>
    <x v="0"/>
    <s v="Skincare"/>
    <x v="21"/>
    <s v="Charleston"/>
    <s v="Female"/>
    <n v="34"/>
    <n v="3"/>
    <n v="15"/>
    <s v="P646"/>
    <x v="2"/>
    <x v="1"/>
    <x v="1"/>
    <s v="Nivea"/>
    <n v="1"/>
    <n v="352.59"/>
    <n v="461.66"/>
    <n v="5"/>
    <s v="Q3"/>
    <n v="2025"/>
    <x v="11"/>
    <n v="899.10449999999992"/>
    <n v="437.44449999999989"/>
  </r>
  <r>
    <x v="298"/>
    <d v="2024-09-29T00:00:00"/>
    <s v="C1774"/>
    <x v="298"/>
    <d v="2024-10-03T00:00:00"/>
    <x v="1"/>
    <x v="1"/>
    <s v="Shirt"/>
    <x v="10"/>
    <s v="Milwaukee"/>
    <s v="Male"/>
    <n v="36"/>
    <n v="4"/>
    <n v="20"/>
    <s v="P924"/>
    <x v="1"/>
    <x v="4"/>
    <x v="3"/>
    <s v="Puma"/>
    <n v="3"/>
    <n v="819.51"/>
    <n v="2198.94"/>
    <n v="4"/>
    <s v="Q3"/>
    <n v="2024"/>
    <x v="1"/>
    <n v="2622.4320000000002"/>
    <n v="423.49200000000019"/>
  </r>
  <r>
    <x v="299"/>
    <d v="2025-09-25T00:00:00"/>
    <s v="C7338"/>
    <x v="299"/>
    <d v="2025-09-30T00:00:00"/>
    <x v="3"/>
    <x v="3"/>
    <s v="Kitchen"/>
    <x v="8"/>
    <s v="Tampa"/>
    <s v="Male"/>
    <n v="25"/>
    <n v="1"/>
    <n v="10"/>
    <s v="P672"/>
    <x v="2"/>
    <x v="2"/>
    <x v="0"/>
    <s v="Philips"/>
    <n v="5"/>
    <n v="51.56"/>
    <n v="32.090000000000003"/>
    <n v="5"/>
    <s v="Q3"/>
    <n v="2025"/>
    <x v="1"/>
    <n v="46.404000000000003"/>
    <n v="14.314"/>
  </r>
  <r>
    <x v="300"/>
    <d v="2024-08-05T00:00:00"/>
    <s v="C1786"/>
    <x v="300"/>
    <d v="2024-08-07T00:00:00"/>
    <x v="2"/>
    <x v="2"/>
    <s v="Fitness"/>
    <x v="15"/>
    <s v="Denver"/>
    <s v="Female"/>
    <n v="59"/>
    <n v="5"/>
    <n v="30"/>
    <s v="P877"/>
    <x v="2"/>
    <x v="3"/>
    <x v="2"/>
    <s v="Decathlon"/>
    <n v="1"/>
    <n v="143.74"/>
    <n v="410.49"/>
    <n v="2"/>
    <s v="Q3"/>
    <n v="2024"/>
    <x v="11"/>
    <n v="503.09"/>
    <n v="92.599999999999966"/>
  </r>
  <r>
    <x v="301"/>
    <d v="2024-08-23T00:00:00"/>
    <s v="C5614"/>
    <x v="301"/>
    <d v="2024-08-26T00:00:00"/>
    <x v="3"/>
    <x v="3"/>
    <s v="Kitchen"/>
    <x v="3"/>
    <s v="Dallas"/>
    <s v="Male"/>
    <n v="45"/>
    <n v="3"/>
    <n v="30"/>
    <s v="P245"/>
    <x v="2"/>
    <x v="2"/>
    <x v="0"/>
    <s v="Philips"/>
    <n v="3"/>
    <n v="483.94"/>
    <n v="811.98"/>
    <n v="3"/>
    <s v="Q3"/>
    <n v="2024"/>
    <x v="11"/>
    <n v="1016.2739999999999"/>
    <n v="204.29399999999987"/>
  </r>
  <r>
    <x v="302"/>
    <d v="2024-09-17T00:00:00"/>
    <s v="C7480"/>
    <x v="302"/>
    <d v="2024-09-20T00:00:00"/>
    <x v="6"/>
    <x v="5"/>
    <s v="Snacks"/>
    <x v="3"/>
    <s v="Dallas"/>
    <s v="Male"/>
    <n v="47"/>
    <n v="5"/>
    <n v="10"/>
    <s v="P511"/>
    <x v="1"/>
    <x v="2"/>
    <x v="0"/>
    <s v="Britannia"/>
    <n v="4"/>
    <n v="621.53"/>
    <n v="1562.43"/>
    <n v="3"/>
    <s v="Q3"/>
    <n v="2024"/>
    <x v="1"/>
    <n v="2796.8849999999998"/>
    <n v="1234.4549999999997"/>
  </r>
  <r>
    <x v="303"/>
    <d v="2024-01-11T00:00:00"/>
    <s v="C7627"/>
    <x v="303"/>
    <d v="2024-01-12T00:00:00"/>
    <x v="6"/>
    <x v="5"/>
    <s v="Snacks"/>
    <x v="12"/>
    <s v="Lansing"/>
    <s v="Male"/>
    <n v="31"/>
    <n v="5"/>
    <n v="5"/>
    <s v="P529"/>
    <x v="1"/>
    <x v="0"/>
    <x v="3"/>
    <s v="Britannia"/>
    <n v="2"/>
    <n v="580.73"/>
    <n v="2005.99"/>
    <n v="1"/>
    <s v="Q1"/>
    <n v="2024"/>
    <x v="0"/>
    <n v="2758.4674999999997"/>
    <n v="752.47749999999974"/>
  </r>
  <r>
    <x v="304"/>
    <d v="2026-03-31T00:00:00"/>
    <s v="C7035"/>
    <x v="304"/>
    <d v="2026-04-01T00:00:00"/>
    <x v="4"/>
    <x v="4"/>
    <s v="Mobile"/>
    <x v="8"/>
    <s v="Jacksonville"/>
    <s v="Female"/>
    <n v="60"/>
    <n v="1"/>
    <n v="30"/>
    <s v="P794"/>
    <x v="1"/>
    <x v="2"/>
    <x v="3"/>
    <s v="Samsung"/>
    <n v="1"/>
    <n v="553.63"/>
    <n v="213.01"/>
    <n v="1"/>
    <s v="Q1"/>
    <n v="2026"/>
    <x v="6"/>
    <n v="387.541"/>
    <n v="174.53100000000001"/>
  </r>
  <r>
    <x v="305"/>
    <d v="2026-04-22T00:00:00"/>
    <s v="C9888"/>
    <x v="305"/>
    <d v="2026-04-25T00:00:00"/>
    <x v="3"/>
    <x v="3"/>
    <s v="Kitchen"/>
    <x v="7"/>
    <s v="Buffalo"/>
    <s v="Female"/>
    <n v="55"/>
    <n v="5"/>
    <n v="10"/>
    <s v="P105"/>
    <x v="1"/>
    <x v="3"/>
    <x v="0"/>
    <s v="Philips"/>
    <n v="4"/>
    <n v="931.29"/>
    <n v="2975.43"/>
    <n v="3"/>
    <s v="Q2"/>
    <n v="2026"/>
    <x v="3"/>
    <n v="4190.8050000000003"/>
    <n v="1215.3750000000005"/>
  </r>
  <r>
    <x v="306"/>
    <d v="2025-03-17T00:00:00"/>
    <s v="C6423"/>
    <x v="306"/>
    <d v="2025-03-18T00:00:00"/>
    <x v="8"/>
    <x v="1"/>
    <s v="Shoes"/>
    <x v="7"/>
    <s v="Rochester"/>
    <s v="Female"/>
    <n v="43"/>
    <n v="2"/>
    <n v="25"/>
    <s v="P550"/>
    <x v="1"/>
    <x v="2"/>
    <x v="3"/>
    <s v="Nike"/>
    <n v="5"/>
    <n v="682.8"/>
    <n v="809.5"/>
    <n v="1"/>
    <s v="Q1"/>
    <n v="2025"/>
    <x v="6"/>
    <n v="1024.1999999999998"/>
    <n v="214.69999999999982"/>
  </r>
  <r>
    <x v="307"/>
    <d v="2025-05-26T00:00:00"/>
    <s v="C8651"/>
    <x v="307"/>
    <d v="2025-06-01T00:00:00"/>
    <x v="3"/>
    <x v="3"/>
    <s v="Kitchen"/>
    <x v="5"/>
    <s v="Indianapolis"/>
    <s v="Male"/>
    <n v="29"/>
    <n v="5"/>
    <n v="25"/>
    <s v="P615"/>
    <x v="1"/>
    <x v="2"/>
    <x v="2"/>
    <s v="Philips"/>
    <n v="5"/>
    <n v="880.9"/>
    <n v="1953.16"/>
    <n v="6"/>
    <s v="Q2"/>
    <n v="2025"/>
    <x v="9"/>
    <n v="3303.375"/>
    <n v="1350.2149999999999"/>
  </r>
  <r>
    <x v="308"/>
    <d v="2024-10-25T00:00:00"/>
    <s v="C9041"/>
    <x v="308"/>
    <d v="2024-10-30T00:00:00"/>
    <x v="7"/>
    <x v="4"/>
    <s v="Laptop"/>
    <x v="1"/>
    <s v="Los Angeles"/>
    <s v="Male"/>
    <n v="61"/>
    <n v="3"/>
    <n v="25"/>
    <s v="P331"/>
    <x v="0"/>
    <x v="2"/>
    <x v="0"/>
    <s v="Dell"/>
    <n v="2"/>
    <n v="874.19"/>
    <n v="1319.53"/>
    <n v="5"/>
    <s v="Q4"/>
    <n v="2024"/>
    <x v="8"/>
    <n v="1966.9275000000002"/>
    <n v="647.39750000000026"/>
  </r>
  <r>
    <x v="309"/>
    <d v="2026-04-10T00:00:00"/>
    <s v="C1741"/>
    <x v="309"/>
    <d v="2026-04-14T00:00:00"/>
    <x v="8"/>
    <x v="1"/>
    <s v="Shoes"/>
    <x v="18"/>
    <s v="Memphis"/>
    <s v="Female"/>
    <n v="31"/>
    <n v="5"/>
    <n v="20"/>
    <s v="P679"/>
    <x v="2"/>
    <x v="0"/>
    <x v="0"/>
    <s v="Nike"/>
    <n v="2"/>
    <n v="92.25"/>
    <n v="215.61"/>
    <n v="4"/>
    <s v="Q2"/>
    <n v="2026"/>
    <x v="3"/>
    <n v="369"/>
    <n v="153.38999999999999"/>
  </r>
  <r>
    <x v="310"/>
    <d v="2024-02-29T00:00:00"/>
    <s v="C9753"/>
    <x v="310"/>
    <d v="2024-03-06T00:00:00"/>
    <x v="6"/>
    <x v="5"/>
    <s v="Snacks"/>
    <x v="3"/>
    <s v="San Antonio"/>
    <s v="Male"/>
    <n v="40"/>
    <n v="1"/>
    <n v="15"/>
    <s v="P404"/>
    <x v="0"/>
    <x v="2"/>
    <x v="1"/>
    <s v="Britannia"/>
    <n v="2"/>
    <n v="145.97"/>
    <n v="64.790000000000006"/>
    <n v="6"/>
    <s v="Q1"/>
    <n v="2024"/>
    <x v="5"/>
    <n v="124.0745"/>
    <n v="59.284499999999994"/>
  </r>
  <r>
    <x v="311"/>
    <d v="2025-08-13T00:00:00"/>
    <s v="C5629"/>
    <x v="311"/>
    <d v="2025-08-19T00:00:00"/>
    <x v="2"/>
    <x v="2"/>
    <s v="Fitness"/>
    <x v="9"/>
    <s v="Birmingham"/>
    <s v="Female"/>
    <n v="37"/>
    <n v="4"/>
    <n v="10"/>
    <s v="P135"/>
    <x v="0"/>
    <x v="3"/>
    <x v="2"/>
    <s v="Decathlon"/>
    <n v="4"/>
    <n v="323.41000000000003"/>
    <n v="762.17"/>
    <n v="6"/>
    <s v="Q3"/>
    <n v="2025"/>
    <x v="11"/>
    <n v="1164.2760000000001"/>
    <n v="402.10600000000011"/>
  </r>
  <r>
    <x v="312"/>
    <d v="2026-06-10T00:00:00"/>
    <s v="C9152"/>
    <x v="312"/>
    <d v="2026-06-15T00:00:00"/>
    <x v="3"/>
    <x v="3"/>
    <s v="Kitchen"/>
    <x v="7"/>
    <s v="Albany"/>
    <s v="Male"/>
    <n v="36"/>
    <n v="4"/>
    <n v="0"/>
    <s v="P278"/>
    <x v="2"/>
    <x v="0"/>
    <x v="2"/>
    <s v="Philips"/>
    <n v="3"/>
    <n v="397.43"/>
    <n v="1166.94"/>
    <n v="5"/>
    <s v="Q2"/>
    <n v="2026"/>
    <x v="2"/>
    <n v="1589.72"/>
    <n v="422.78"/>
  </r>
  <r>
    <x v="313"/>
    <d v="2025-06-03T00:00:00"/>
    <s v="C2118"/>
    <x v="313"/>
    <d v="2025-06-06T00:00:00"/>
    <x v="6"/>
    <x v="5"/>
    <s v="Snacks"/>
    <x v="2"/>
    <s v="Columbus"/>
    <s v="Male"/>
    <n v="30"/>
    <n v="4"/>
    <n v="5"/>
    <s v="P877"/>
    <x v="1"/>
    <x v="4"/>
    <x v="1"/>
    <s v="Britannia"/>
    <n v="3"/>
    <n v="360.19"/>
    <n v="1034.0999999999999"/>
    <n v="3"/>
    <s v="Q2"/>
    <n v="2025"/>
    <x v="2"/>
    <n v="1368.722"/>
    <n v="334.62200000000007"/>
  </r>
  <r>
    <x v="314"/>
    <d v="2024-09-29T00:00:00"/>
    <s v="C7788"/>
    <x v="314"/>
    <d v="2024-10-05T00:00:00"/>
    <x v="1"/>
    <x v="1"/>
    <s v="Shirt"/>
    <x v="5"/>
    <s v="Evansville"/>
    <s v="Female"/>
    <n v="61"/>
    <n v="5"/>
    <n v="15"/>
    <s v="P277"/>
    <x v="0"/>
    <x v="0"/>
    <x v="3"/>
    <s v="Puma"/>
    <n v="3"/>
    <n v="352.91"/>
    <n v="1208.82"/>
    <n v="6"/>
    <s v="Q3"/>
    <n v="2024"/>
    <x v="1"/>
    <n v="1499.8675000000001"/>
    <n v="291.04750000000013"/>
  </r>
  <r>
    <x v="315"/>
    <d v="2025-12-22T00:00:00"/>
    <s v="C8211"/>
    <x v="315"/>
    <d v="2025-12-28T00:00:00"/>
    <x v="0"/>
    <x v="0"/>
    <s v="Skincare"/>
    <x v="16"/>
    <s v="Seattle"/>
    <s v="Male"/>
    <n v="45"/>
    <n v="4"/>
    <n v="5"/>
    <s v="P463"/>
    <x v="2"/>
    <x v="2"/>
    <x v="3"/>
    <s v="Nivea"/>
    <n v="1"/>
    <n v="126.62"/>
    <n v="310.79000000000002"/>
    <n v="6"/>
    <s v="Q4"/>
    <n v="2025"/>
    <x v="7"/>
    <n v="481.15600000000001"/>
    <n v="170.36599999999999"/>
  </r>
  <r>
    <x v="316"/>
    <d v="2024-01-31T00:00:00"/>
    <s v="C6915"/>
    <x v="316"/>
    <d v="2024-02-04T00:00:00"/>
    <x v="5"/>
    <x v="3"/>
    <s v="Furniture"/>
    <x v="19"/>
    <s v="Frederick"/>
    <s v="Female"/>
    <n v="23"/>
    <n v="5"/>
    <n v="25"/>
    <s v="P720"/>
    <x v="1"/>
    <x v="2"/>
    <x v="3"/>
    <s v="IKEA"/>
    <n v="2"/>
    <n v="208.45"/>
    <n v="659.19"/>
    <n v="4"/>
    <s v="Q1"/>
    <n v="2024"/>
    <x v="0"/>
    <n v="781.6875"/>
    <n v="122.49749999999995"/>
  </r>
  <r>
    <x v="317"/>
    <d v="2024-12-14T00:00:00"/>
    <s v="C2491"/>
    <x v="317"/>
    <d v="2024-12-16T00:00:00"/>
    <x v="1"/>
    <x v="1"/>
    <s v="Shirt"/>
    <x v="24"/>
    <s v="Salem"/>
    <s v="Male"/>
    <n v="45"/>
    <n v="5"/>
    <n v="30"/>
    <s v="P945"/>
    <x v="0"/>
    <x v="2"/>
    <x v="1"/>
    <s v="Puma"/>
    <n v="1"/>
    <n v="843.53"/>
    <n v="2115.37"/>
    <n v="2"/>
    <s v="Q4"/>
    <n v="2024"/>
    <x v="7"/>
    <n v="2952.3549999999996"/>
    <n v="836.98499999999967"/>
  </r>
  <r>
    <x v="318"/>
    <d v="2025-04-25T00:00:00"/>
    <s v="C3820"/>
    <x v="318"/>
    <d v="2025-05-02T00:00:00"/>
    <x v="7"/>
    <x v="4"/>
    <s v="Laptop"/>
    <x v="4"/>
    <s v="Tucson"/>
    <s v="Female"/>
    <n v="34"/>
    <n v="4"/>
    <n v="0"/>
    <s v="P994"/>
    <x v="0"/>
    <x v="1"/>
    <x v="1"/>
    <s v="Dell"/>
    <n v="2"/>
    <n v="244.2"/>
    <n v="650.20000000000005"/>
    <n v="7"/>
    <s v="Q2"/>
    <n v="2025"/>
    <x v="3"/>
    <n v="976.8"/>
    <n v="326.59999999999991"/>
  </r>
  <r>
    <x v="319"/>
    <d v="2026-03-29T00:00:00"/>
    <s v="C3339"/>
    <x v="319"/>
    <d v="2026-04-03T00:00:00"/>
    <x v="3"/>
    <x v="3"/>
    <s v="Kitchen"/>
    <x v="10"/>
    <s v="Milwaukee"/>
    <s v="Female"/>
    <n v="20"/>
    <n v="2"/>
    <n v="25"/>
    <s v="P215"/>
    <x v="1"/>
    <x v="4"/>
    <x v="3"/>
    <s v="Philips"/>
    <n v="2"/>
    <n v="323.97000000000003"/>
    <n v="325.60000000000002"/>
    <n v="5"/>
    <s v="Q1"/>
    <n v="2026"/>
    <x v="6"/>
    <n v="485.95500000000004"/>
    <n v="160.35500000000002"/>
  </r>
  <r>
    <x v="320"/>
    <d v="2024-01-23T00:00:00"/>
    <s v="C5803"/>
    <x v="320"/>
    <d v="2024-01-26T00:00:00"/>
    <x v="1"/>
    <x v="1"/>
    <s v="Shirt"/>
    <x v="15"/>
    <s v="Denver"/>
    <s v="Male"/>
    <n v="21"/>
    <n v="5"/>
    <n v="30"/>
    <s v="P515"/>
    <x v="2"/>
    <x v="4"/>
    <x v="3"/>
    <s v="Puma"/>
    <n v="4"/>
    <n v="303.69"/>
    <n v="785.77"/>
    <n v="3"/>
    <s v="Q1"/>
    <n v="2024"/>
    <x v="0"/>
    <n v="1062.915"/>
    <n v="277.14499999999998"/>
  </r>
  <r>
    <x v="321"/>
    <d v="2026-01-11T00:00:00"/>
    <s v="C1381"/>
    <x v="321"/>
    <d v="2026-01-17T00:00:00"/>
    <x v="5"/>
    <x v="3"/>
    <s v="Furniture"/>
    <x v="11"/>
    <s v="Trenton"/>
    <s v="Male"/>
    <n v="32"/>
    <n v="3"/>
    <n v="20"/>
    <s v="P665"/>
    <x v="2"/>
    <x v="1"/>
    <x v="3"/>
    <s v="IKEA"/>
    <n v="1"/>
    <n v="673.65"/>
    <n v="1072.71"/>
    <n v="6"/>
    <s v="Q1"/>
    <n v="2026"/>
    <x v="0"/>
    <n v="1616.76"/>
    <n v="544.04999999999995"/>
  </r>
  <r>
    <x v="322"/>
    <d v="2025-07-13T00:00:00"/>
    <s v="C3148"/>
    <x v="322"/>
    <d v="2025-07-20T00:00:00"/>
    <x v="4"/>
    <x v="4"/>
    <s v="Mobile"/>
    <x v="15"/>
    <s v="Colorado Springs"/>
    <s v="Male"/>
    <n v="61"/>
    <n v="1"/>
    <n v="30"/>
    <s v="P528"/>
    <x v="2"/>
    <x v="1"/>
    <x v="2"/>
    <s v="Samsung"/>
    <n v="5"/>
    <n v="85.04"/>
    <n v="38.61"/>
    <n v="7"/>
    <s v="Q3"/>
    <n v="2025"/>
    <x v="4"/>
    <n v="59.527999999999999"/>
    <n v="20.917999999999999"/>
  </r>
  <r>
    <x v="323"/>
    <d v="2024-02-25T00:00:00"/>
    <s v="C1713"/>
    <x v="323"/>
    <d v="2024-02-29T00:00:00"/>
    <x v="8"/>
    <x v="1"/>
    <s v="Shoes"/>
    <x v="20"/>
    <s v="Norfolk"/>
    <s v="Male"/>
    <n v="56"/>
    <n v="5"/>
    <n v="0"/>
    <s v="P649"/>
    <x v="1"/>
    <x v="2"/>
    <x v="3"/>
    <s v="Nike"/>
    <n v="5"/>
    <n v="298.92"/>
    <n v="1208.29"/>
    <n v="4"/>
    <s v="Q1"/>
    <n v="2024"/>
    <x v="5"/>
    <n v="1494.6000000000001"/>
    <n v="286.31000000000017"/>
  </r>
  <r>
    <x v="324"/>
    <d v="2025-03-26T00:00:00"/>
    <s v="C5124"/>
    <x v="324"/>
    <d v="2025-04-01T00:00:00"/>
    <x v="3"/>
    <x v="3"/>
    <s v="Kitchen"/>
    <x v="9"/>
    <s v="Birmingham"/>
    <s v="Female"/>
    <n v="63"/>
    <n v="3"/>
    <n v="15"/>
    <s v="P788"/>
    <x v="2"/>
    <x v="3"/>
    <x v="3"/>
    <s v="Philips"/>
    <n v="1"/>
    <n v="51.78"/>
    <n v="91.81"/>
    <n v="6"/>
    <s v="Q1"/>
    <n v="2025"/>
    <x v="6"/>
    <n v="132.03899999999999"/>
    <n v="40.228999999999985"/>
  </r>
  <r>
    <x v="325"/>
    <d v="2024-11-29T00:00:00"/>
    <s v="C8739"/>
    <x v="325"/>
    <d v="2024-12-05T00:00:00"/>
    <x v="2"/>
    <x v="2"/>
    <s v="Fitness"/>
    <x v="8"/>
    <s v="Jacksonville"/>
    <s v="Male"/>
    <n v="61"/>
    <n v="5"/>
    <n v="20"/>
    <s v="P818"/>
    <x v="0"/>
    <x v="3"/>
    <x v="2"/>
    <s v="Decathlon"/>
    <n v="4"/>
    <n v="193.29"/>
    <n v="405.27"/>
    <n v="6"/>
    <s v="Q4"/>
    <n v="2024"/>
    <x v="10"/>
    <n v="773.16"/>
    <n v="367.89"/>
  </r>
  <r>
    <x v="326"/>
    <d v="2024-06-21T00:00:00"/>
    <s v="C9007"/>
    <x v="326"/>
    <d v="2024-06-27T00:00:00"/>
    <x v="3"/>
    <x v="3"/>
    <s v="Kitchen"/>
    <x v="14"/>
    <s v="Springfield"/>
    <s v="Female"/>
    <n v="37"/>
    <n v="1"/>
    <n v="15"/>
    <s v="P807"/>
    <x v="2"/>
    <x v="1"/>
    <x v="0"/>
    <s v="Philips"/>
    <n v="4"/>
    <n v="569.64"/>
    <n v="350.15"/>
    <n v="6"/>
    <s v="Q2"/>
    <n v="2024"/>
    <x v="2"/>
    <n v="484.19399999999996"/>
    <n v="134.04399999999998"/>
  </r>
  <r>
    <x v="327"/>
    <d v="2024-12-09T00:00:00"/>
    <s v="C7437"/>
    <x v="327"/>
    <d v="2024-12-12T00:00:00"/>
    <x v="1"/>
    <x v="1"/>
    <s v="Shirt"/>
    <x v="5"/>
    <s v="Evansville"/>
    <s v="Female"/>
    <n v="25"/>
    <n v="3"/>
    <n v="20"/>
    <s v="P547"/>
    <x v="0"/>
    <x v="3"/>
    <x v="3"/>
    <s v="Puma"/>
    <n v="1"/>
    <n v="265.31"/>
    <n v="404.29"/>
    <n v="3"/>
    <s v="Q4"/>
    <n v="2024"/>
    <x v="7"/>
    <n v="636.74400000000014"/>
    <n v="232.45400000000012"/>
  </r>
  <r>
    <x v="328"/>
    <d v="2025-11-12T00:00:00"/>
    <s v="C5700"/>
    <x v="328"/>
    <d v="2025-11-14T00:00:00"/>
    <x v="7"/>
    <x v="4"/>
    <s v="Laptop"/>
    <x v="11"/>
    <s v="Newark"/>
    <s v="Female"/>
    <n v="43"/>
    <n v="3"/>
    <n v="5"/>
    <s v="P933"/>
    <x v="0"/>
    <x v="4"/>
    <x v="0"/>
    <s v="Dell"/>
    <n v="1"/>
    <n v="535.41999999999996"/>
    <n v="896.93"/>
    <n v="2"/>
    <s v="Q4"/>
    <n v="2025"/>
    <x v="10"/>
    <n v="1525.9469999999997"/>
    <n v="629.01699999999971"/>
  </r>
  <r>
    <x v="329"/>
    <d v="2026-03-16T00:00:00"/>
    <s v="C1958"/>
    <x v="329"/>
    <d v="2026-03-21T00:00:00"/>
    <x v="3"/>
    <x v="3"/>
    <s v="Kitchen"/>
    <x v="1"/>
    <s v="Sacramento"/>
    <s v="Female"/>
    <n v="28"/>
    <n v="4"/>
    <n v="10"/>
    <s v="P703"/>
    <x v="2"/>
    <x v="3"/>
    <x v="3"/>
    <s v="Philips"/>
    <n v="2"/>
    <n v="34.06"/>
    <n v="71.180000000000007"/>
    <n v="5"/>
    <s v="Q1"/>
    <n v="2026"/>
    <x v="6"/>
    <n v="122.61600000000001"/>
    <n v="51.436000000000007"/>
  </r>
  <r>
    <x v="330"/>
    <d v="2024-05-09T00:00:00"/>
    <s v="C7085"/>
    <x v="330"/>
    <d v="2024-05-15T00:00:00"/>
    <x v="6"/>
    <x v="5"/>
    <s v="Snacks"/>
    <x v="7"/>
    <s v="New York"/>
    <s v="Male"/>
    <n v="25"/>
    <n v="4"/>
    <n v="25"/>
    <s v="P691"/>
    <x v="2"/>
    <x v="4"/>
    <x v="3"/>
    <s v="Britannia"/>
    <n v="1"/>
    <n v="713.54"/>
    <n v="1184.03"/>
    <n v="6"/>
    <s v="Q2"/>
    <n v="2024"/>
    <x v="9"/>
    <n v="2140.62"/>
    <n v="956.58999999999992"/>
  </r>
  <r>
    <x v="331"/>
    <d v="2026-02-12T00:00:00"/>
    <s v="C8101"/>
    <x v="331"/>
    <d v="2026-02-13T00:00:00"/>
    <x v="5"/>
    <x v="3"/>
    <s v="Furniture"/>
    <x v="4"/>
    <s v="Tucson"/>
    <s v="Male"/>
    <n v="54"/>
    <n v="3"/>
    <n v="5"/>
    <s v="P151"/>
    <x v="2"/>
    <x v="1"/>
    <x v="2"/>
    <s v="IKEA"/>
    <n v="3"/>
    <n v="302.52"/>
    <n v="572.73"/>
    <n v="1"/>
    <s v="Q1"/>
    <n v="2026"/>
    <x v="5"/>
    <n v="862.1819999999999"/>
    <n v="289.45199999999988"/>
  </r>
  <r>
    <x v="332"/>
    <d v="2024-02-29T00:00:00"/>
    <s v="C1822"/>
    <x v="332"/>
    <d v="2024-03-07T00:00:00"/>
    <x v="0"/>
    <x v="0"/>
    <s v="Skincare"/>
    <x v="6"/>
    <s v="Charlotte"/>
    <s v="Male"/>
    <n v="64"/>
    <n v="3"/>
    <n v="20"/>
    <s v="P478"/>
    <x v="2"/>
    <x v="2"/>
    <x v="3"/>
    <s v="Nivea"/>
    <n v="5"/>
    <n v="468.12"/>
    <n v="747.37"/>
    <n v="7"/>
    <s v="Q1"/>
    <n v="2024"/>
    <x v="5"/>
    <n v="1123.4880000000001"/>
    <n v="376.11800000000005"/>
  </r>
  <r>
    <x v="333"/>
    <d v="2025-03-26T00:00:00"/>
    <s v="C1222"/>
    <x v="333"/>
    <d v="2025-04-02T00:00:00"/>
    <x v="2"/>
    <x v="2"/>
    <s v="Fitness"/>
    <x v="3"/>
    <s v="Austin"/>
    <s v="Female"/>
    <n v="44"/>
    <n v="5"/>
    <n v="10"/>
    <s v="P334"/>
    <x v="2"/>
    <x v="0"/>
    <x v="2"/>
    <s v="Decathlon"/>
    <n v="1"/>
    <n v="980.35"/>
    <n v="3199.24"/>
    <n v="7"/>
    <s v="Q1"/>
    <n v="2025"/>
    <x v="6"/>
    <n v="4411.5749999999998"/>
    <n v="1212.335"/>
  </r>
  <r>
    <x v="334"/>
    <d v="2026-04-11T00:00:00"/>
    <s v="C5296"/>
    <x v="334"/>
    <d v="2026-04-16T00:00:00"/>
    <x v="8"/>
    <x v="1"/>
    <s v="Shoes"/>
    <x v="21"/>
    <s v="Columbia"/>
    <s v="Male"/>
    <n v="59"/>
    <n v="4"/>
    <n v="15"/>
    <s v="P860"/>
    <x v="1"/>
    <x v="4"/>
    <x v="2"/>
    <s v="Nike"/>
    <n v="4"/>
    <n v="742.99"/>
    <n v="1314.7"/>
    <n v="5"/>
    <s v="Q2"/>
    <n v="2026"/>
    <x v="3"/>
    <n v="2526.1660000000002"/>
    <n v="1211.4660000000001"/>
  </r>
  <r>
    <x v="335"/>
    <d v="2026-04-18T00:00:00"/>
    <s v="C8092"/>
    <x v="335"/>
    <d v="2026-04-24T00:00:00"/>
    <x v="9"/>
    <x v="0"/>
    <s v="Skincare"/>
    <x v="11"/>
    <s v="Trenton"/>
    <s v="Female"/>
    <n v="30"/>
    <n v="2"/>
    <n v="10"/>
    <s v="P478"/>
    <x v="0"/>
    <x v="4"/>
    <x v="0"/>
    <s v="Nivea"/>
    <n v="5"/>
    <n v="335.57"/>
    <n v="463.14"/>
    <n v="6"/>
    <s v="Q2"/>
    <n v="2026"/>
    <x v="3"/>
    <n v="604.02599999999995"/>
    <n v="140.88599999999997"/>
  </r>
  <r>
    <x v="336"/>
    <d v="2024-10-18T00:00:00"/>
    <s v="C5439"/>
    <x v="336"/>
    <d v="2024-10-19T00:00:00"/>
    <x v="9"/>
    <x v="0"/>
    <s v="Skincare"/>
    <x v="8"/>
    <s v="Orlando"/>
    <s v="Female"/>
    <n v="59"/>
    <n v="3"/>
    <n v="0"/>
    <s v="P517"/>
    <x v="1"/>
    <x v="2"/>
    <x v="1"/>
    <s v="Nivea"/>
    <n v="2"/>
    <n v="485.06"/>
    <n v="1092.29"/>
    <n v="1"/>
    <s v="Q4"/>
    <n v="2024"/>
    <x v="8"/>
    <n v="1455.18"/>
    <n v="362.8900000000001"/>
  </r>
  <r>
    <x v="337"/>
    <d v="2025-03-02T00:00:00"/>
    <s v="C3826"/>
    <x v="337"/>
    <d v="2025-03-03T00:00:00"/>
    <x v="2"/>
    <x v="2"/>
    <s v="Fitness"/>
    <x v="11"/>
    <s v="Trenton"/>
    <s v="Male"/>
    <n v="26"/>
    <n v="2"/>
    <n v="5"/>
    <s v="P185"/>
    <x v="1"/>
    <x v="0"/>
    <x v="1"/>
    <s v="Decathlon"/>
    <n v="4"/>
    <n v="923.56"/>
    <n v="888.56"/>
    <n v="1"/>
    <s v="Q1"/>
    <n v="2025"/>
    <x v="6"/>
    <n v="1754.7639999999999"/>
    <n v="866.20399999999995"/>
  </r>
  <r>
    <x v="338"/>
    <d v="2024-05-21T00:00:00"/>
    <s v="C5476"/>
    <x v="338"/>
    <d v="2024-05-26T00:00:00"/>
    <x v="7"/>
    <x v="4"/>
    <s v="Laptop"/>
    <x v="19"/>
    <s v="Annapolis"/>
    <s v="Male"/>
    <n v="33"/>
    <n v="4"/>
    <n v="30"/>
    <s v="P272"/>
    <x v="1"/>
    <x v="2"/>
    <x v="0"/>
    <s v="Dell"/>
    <n v="4"/>
    <n v="629.97"/>
    <n v="1423.56"/>
    <n v="5"/>
    <s v="Q2"/>
    <n v="2024"/>
    <x v="9"/>
    <n v="1763.9159999999999"/>
    <n v="340.35599999999999"/>
  </r>
  <r>
    <x v="339"/>
    <d v="2026-02-25T00:00:00"/>
    <s v="C5702"/>
    <x v="339"/>
    <d v="2026-02-27T00:00:00"/>
    <x v="6"/>
    <x v="5"/>
    <s v="Snacks"/>
    <x v="3"/>
    <s v="San Antonio"/>
    <s v="Male"/>
    <n v="50"/>
    <n v="2"/>
    <n v="20"/>
    <s v="P482"/>
    <x v="1"/>
    <x v="2"/>
    <x v="1"/>
    <s v="Britannia"/>
    <n v="4"/>
    <n v="55.43"/>
    <n v="64.87"/>
    <n v="2"/>
    <s v="Q1"/>
    <n v="2026"/>
    <x v="5"/>
    <n v="88.688000000000002"/>
    <n v="23.817999999999998"/>
  </r>
  <r>
    <x v="340"/>
    <d v="2025-06-16T00:00:00"/>
    <s v="C3240"/>
    <x v="340"/>
    <d v="2025-06-20T00:00:00"/>
    <x v="7"/>
    <x v="4"/>
    <s v="Laptop"/>
    <x v="4"/>
    <s v="Mesa"/>
    <s v="Female"/>
    <n v="63"/>
    <n v="2"/>
    <n v="5"/>
    <s v="P199"/>
    <x v="0"/>
    <x v="1"/>
    <x v="0"/>
    <s v="Dell"/>
    <n v="4"/>
    <n v="21.91"/>
    <n v="25.39"/>
    <n v="4"/>
    <s v="Q2"/>
    <n v="2025"/>
    <x v="2"/>
    <n v="41.628999999999998"/>
    <n v="16.238999999999997"/>
  </r>
  <r>
    <x v="341"/>
    <d v="2025-03-09T00:00:00"/>
    <s v="C7636"/>
    <x v="341"/>
    <d v="2025-03-13T00:00:00"/>
    <x v="4"/>
    <x v="4"/>
    <s v="Mobile"/>
    <x v="13"/>
    <s v="Augusta"/>
    <s v="Male"/>
    <n v="26"/>
    <n v="2"/>
    <n v="0"/>
    <s v="P762"/>
    <x v="1"/>
    <x v="0"/>
    <x v="3"/>
    <s v="Samsung"/>
    <n v="2"/>
    <n v="415.24"/>
    <n v="450.53"/>
    <n v="4"/>
    <s v="Q1"/>
    <n v="2025"/>
    <x v="6"/>
    <n v="830.48"/>
    <n v="379.95000000000005"/>
  </r>
  <r>
    <x v="342"/>
    <d v="2026-06-07T00:00:00"/>
    <s v="C2728"/>
    <x v="342"/>
    <d v="2026-06-14T00:00:00"/>
    <x v="5"/>
    <x v="3"/>
    <s v="Furniture"/>
    <x v="14"/>
    <s v="Kansas City"/>
    <s v="Male"/>
    <n v="65"/>
    <n v="3"/>
    <n v="25"/>
    <s v="P644"/>
    <x v="2"/>
    <x v="0"/>
    <x v="0"/>
    <s v="IKEA"/>
    <n v="3"/>
    <n v="821.05"/>
    <n v="1215.29"/>
    <n v="7"/>
    <s v="Q2"/>
    <n v="2026"/>
    <x v="2"/>
    <n v="1847.3624999999997"/>
    <n v="632.07249999999976"/>
  </r>
  <r>
    <x v="343"/>
    <d v="2025-01-19T00:00:00"/>
    <s v="C9712"/>
    <x v="343"/>
    <d v="2025-01-25T00:00:00"/>
    <x v="2"/>
    <x v="2"/>
    <s v="Fitness"/>
    <x v="4"/>
    <s v="Phoenix"/>
    <s v="Female"/>
    <n v="22"/>
    <n v="5"/>
    <n v="15"/>
    <s v="P650"/>
    <x v="0"/>
    <x v="2"/>
    <x v="3"/>
    <s v="Decathlon"/>
    <n v="5"/>
    <n v="17.75"/>
    <n v="48.45"/>
    <n v="6"/>
    <s v="Q1"/>
    <n v="2025"/>
    <x v="0"/>
    <n v="75.4375"/>
    <n v="26.987499999999997"/>
  </r>
  <r>
    <x v="344"/>
    <d v="2024-07-28T00:00:00"/>
    <s v="C5465"/>
    <x v="344"/>
    <d v="2024-07-30T00:00:00"/>
    <x v="9"/>
    <x v="0"/>
    <s v="Skincare"/>
    <x v="1"/>
    <s v="Los Angeles"/>
    <s v="Male"/>
    <n v="20"/>
    <n v="5"/>
    <n v="25"/>
    <s v="P638"/>
    <x v="0"/>
    <x v="1"/>
    <x v="1"/>
    <s v="Nivea"/>
    <n v="3"/>
    <n v="822.01"/>
    <n v="2276.75"/>
    <n v="2"/>
    <s v="Q3"/>
    <n v="2024"/>
    <x v="4"/>
    <n v="3082.5375000000004"/>
    <n v="805.78750000000036"/>
  </r>
  <r>
    <x v="345"/>
    <d v="2026-04-18T00:00:00"/>
    <s v="C7343"/>
    <x v="345"/>
    <d v="2026-04-21T00:00:00"/>
    <x v="7"/>
    <x v="4"/>
    <s v="Laptop"/>
    <x v="15"/>
    <s v="Boulder"/>
    <s v="Male"/>
    <n v="52"/>
    <n v="5"/>
    <n v="25"/>
    <s v="P803"/>
    <x v="2"/>
    <x v="1"/>
    <x v="1"/>
    <s v="Dell"/>
    <n v="1"/>
    <n v="325.39"/>
    <n v="753.23"/>
    <n v="3"/>
    <s v="Q2"/>
    <n v="2026"/>
    <x v="3"/>
    <n v="1220.2124999999999"/>
    <n v="466.98249999999985"/>
  </r>
  <r>
    <x v="346"/>
    <d v="2024-10-12T00:00:00"/>
    <s v="C1470"/>
    <x v="346"/>
    <d v="2024-10-18T00:00:00"/>
    <x v="1"/>
    <x v="1"/>
    <s v="Shirt"/>
    <x v="15"/>
    <s v="Boulder"/>
    <s v="Male"/>
    <n v="28"/>
    <n v="4"/>
    <n v="30"/>
    <s v="P571"/>
    <x v="2"/>
    <x v="2"/>
    <x v="3"/>
    <s v="Puma"/>
    <n v="4"/>
    <n v="793.03"/>
    <n v="1776.87"/>
    <n v="6"/>
    <s v="Q4"/>
    <n v="2024"/>
    <x v="8"/>
    <n v="2220.4839999999999"/>
    <n v="443.61400000000003"/>
  </r>
  <r>
    <x v="347"/>
    <d v="2025-01-18T00:00:00"/>
    <s v="C7208"/>
    <x v="347"/>
    <d v="2025-01-22T00:00:00"/>
    <x v="9"/>
    <x v="0"/>
    <s v="Skincare"/>
    <x v="16"/>
    <s v="Tacoma"/>
    <s v="Female"/>
    <n v="36"/>
    <n v="4"/>
    <n v="5"/>
    <s v="P114"/>
    <x v="0"/>
    <x v="4"/>
    <x v="1"/>
    <s v="Nivea"/>
    <n v="4"/>
    <n v="933.46"/>
    <n v="2629.59"/>
    <n v="4"/>
    <s v="Q1"/>
    <n v="2025"/>
    <x v="0"/>
    <n v="3547.1480000000001"/>
    <n v="917.55799999999999"/>
  </r>
  <r>
    <x v="348"/>
    <d v="2024-09-01T00:00:00"/>
    <s v="C7913"/>
    <x v="348"/>
    <d v="2024-09-08T00:00:00"/>
    <x v="6"/>
    <x v="5"/>
    <s v="Snacks"/>
    <x v="12"/>
    <s v="Lansing"/>
    <s v="Female"/>
    <n v="31"/>
    <n v="4"/>
    <n v="15"/>
    <s v="P404"/>
    <x v="1"/>
    <x v="2"/>
    <x v="2"/>
    <s v="Britannia"/>
    <n v="5"/>
    <n v="885.96"/>
    <n v="2127.16"/>
    <n v="7"/>
    <s v="Q3"/>
    <n v="2024"/>
    <x v="1"/>
    <n v="3012.2640000000001"/>
    <n v="885.10400000000027"/>
  </r>
  <r>
    <x v="349"/>
    <d v="2026-03-03T00:00:00"/>
    <s v="C8336"/>
    <x v="349"/>
    <d v="2026-03-06T00:00:00"/>
    <x v="6"/>
    <x v="5"/>
    <s v="Snacks"/>
    <x v="17"/>
    <s v="Pittsburgh"/>
    <s v="Male"/>
    <n v="53"/>
    <n v="4"/>
    <n v="10"/>
    <s v="P455"/>
    <x v="2"/>
    <x v="0"/>
    <x v="1"/>
    <s v="Britannia"/>
    <n v="2"/>
    <n v="900.85"/>
    <n v="1947.89"/>
    <n v="3"/>
    <s v="Q1"/>
    <n v="2026"/>
    <x v="6"/>
    <n v="3243.06"/>
    <n v="1295.1699999999998"/>
  </r>
  <r>
    <x v="350"/>
    <d v="2025-11-18T00:00:00"/>
    <s v="C1955"/>
    <x v="350"/>
    <d v="2025-11-21T00:00:00"/>
    <x v="9"/>
    <x v="0"/>
    <s v="Skincare"/>
    <x v="8"/>
    <s v="Jacksonville"/>
    <s v="Male"/>
    <n v="44"/>
    <n v="4"/>
    <n v="25"/>
    <s v="P179"/>
    <x v="2"/>
    <x v="2"/>
    <x v="2"/>
    <s v="Nivea"/>
    <n v="4"/>
    <n v="816.64"/>
    <n v="1632.86"/>
    <n v="3"/>
    <s v="Q4"/>
    <n v="2025"/>
    <x v="10"/>
    <n v="2449.92"/>
    <n v="817.06000000000017"/>
  </r>
  <r>
    <x v="351"/>
    <d v="2024-11-08T00:00:00"/>
    <s v="C6325"/>
    <x v="351"/>
    <d v="2024-11-14T00:00:00"/>
    <x v="5"/>
    <x v="3"/>
    <s v="Furniture"/>
    <x v="14"/>
    <s v="St. Louis"/>
    <s v="Male"/>
    <n v="32"/>
    <n v="2"/>
    <n v="15"/>
    <s v="P200"/>
    <x v="1"/>
    <x v="2"/>
    <x v="0"/>
    <s v="IKEA"/>
    <n v="2"/>
    <n v="991.84"/>
    <n v="1175.06"/>
    <n v="6"/>
    <s v="Q4"/>
    <n v="2024"/>
    <x v="10"/>
    <n v="1686.1279999999999"/>
    <n v="511.06799999999998"/>
  </r>
  <r>
    <x v="352"/>
    <d v="2024-05-12T00:00:00"/>
    <s v="C3943"/>
    <x v="352"/>
    <d v="2024-05-13T00:00:00"/>
    <x v="6"/>
    <x v="5"/>
    <s v="Snacks"/>
    <x v="3"/>
    <s v="Austin"/>
    <s v="Female"/>
    <n v="20"/>
    <n v="5"/>
    <n v="25"/>
    <s v="P960"/>
    <x v="0"/>
    <x v="1"/>
    <x v="2"/>
    <s v="Britannia"/>
    <n v="5"/>
    <n v="383.3"/>
    <n v="1043.9100000000001"/>
    <n v="1"/>
    <s v="Q2"/>
    <n v="2024"/>
    <x v="9"/>
    <n v="1437.375"/>
    <n v="393.46499999999992"/>
  </r>
  <r>
    <x v="353"/>
    <d v="2024-11-08T00:00:00"/>
    <s v="C4846"/>
    <x v="353"/>
    <d v="2024-11-13T00:00:00"/>
    <x v="2"/>
    <x v="2"/>
    <s v="Fitness"/>
    <x v="19"/>
    <s v="Frederick"/>
    <s v="Female"/>
    <n v="44"/>
    <n v="4"/>
    <n v="30"/>
    <s v="P801"/>
    <x v="2"/>
    <x v="3"/>
    <x v="1"/>
    <s v="Decathlon"/>
    <n v="2"/>
    <n v="588.14"/>
    <n v="1150.6500000000001"/>
    <n v="5"/>
    <s v="Q4"/>
    <n v="2024"/>
    <x v="10"/>
    <n v="1646.7919999999999"/>
    <n v="496.14199999999983"/>
  </r>
  <r>
    <x v="354"/>
    <d v="2025-03-25T00:00:00"/>
    <s v="C1469"/>
    <x v="354"/>
    <d v="2025-03-30T00:00:00"/>
    <x v="6"/>
    <x v="5"/>
    <s v="Snacks"/>
    <x v="22"/>
    <s v="Springfield"/>
    <s v="Male"/>
    <n v="19"/>
    <n v="1"/>
    <n v="20"/>
    <s v="P993"/>
    <x v="0"/>
    <x v="4"/>
    <x v="3"/>
    <s v="Britannia"/>
    <n v="1"/>
    <n v="23.62"/>
    <n v="9.84"/>
    <n v="5"/>
    <s v="Q1"/>
    <n v="2025"/>
    <x v="6"/>
    <n v="18.896000000000001"/>
    <n v="9.0560000000000009"/>
  </r>
  <r>
    <x v="355"/>
    <d v="2024-04-23T00:00:00"/>
    <s v="C1967"/>
    <x v="355"/>
    <d v="2024-04-24T00:00:00"/>
    <x v="4"/>
    <x v="4"/>
    <s v="Mobile"/>
    <x v="0"/>
    <s v="Boston"/>
    <s v="Male"/>
    <n v="30"/>
    <n v="1"/>
    <n v="15"/>
    <s v="P475"/>
    <x v="2"/>
    <x v="0"/>
    <x v="0"/>
    <s v="Samsung"/>
    <n v="5"/>
    <n v="829.4"/>
    <n v="421.76"/>
    <n v="1"/>
    <s v="Q2"/>
    <n v="2024"/>
    <x v="3"/>
    <n v="704.99"/>
    <n v="283.23"/>
  </r>
  <r>
    <x v="356"/>
    <d v="2025-04-25T00:00:00"/>
    <s v="C9921"/>
    <x v="356"/>
    <d v="2025-04-30T00:00:00"/>
    <x v="3"/>
    <x v="3"/>
    <s v="Kitchen"/>
    <x v="15"/>
    <s v="Boulder"/>
    <s v="Male"/>
    <n v="23"/>
    <n v="3"/>
    <n v="30"/>
    <s v="P689"/>
    <x v="0"/>
    <x v="4"/>
    <x v="0"/>
    <s v="Philips"/>
    <n v="2"/>
    <n v="702.78"/>
    <n v="1190.57"/>
    <n v="5"/>
    <s v="Q2"/>
    <n v="2025"/>
    <x v="3"/>
    <n v="1475.838"/>
    <n v="285.26800000000003"/>
  </r>
  <r>
    <x v="357"/>
    <d v="2025-09-21T00:00:00"/>
    <s v="C2413"/>
    <x v="357"/>
    <d v="2025-09-23T00:00:00"/>
    <x v="3"/>
    <x v="3"/>
    <s v="Kitchen"/>
    <x v="8"/>
    <s v="Miami"/>
    <s v="Male"/>
    <n v="49"/>
    <n v="3"/>
    <n v="20"/>
    <s v="P545"/>
    <x v="2"/>
    <x v="1"/>
    <x v="0"/>
    <s v="Philips"/>
    <n v="4"/>
    <n v="167"/>
    <n v="201.57"/>
    <n v="2"/>
    <s v="Q3"/>
    <n v="2025"/>
    <x v="1"/>
    <n v="400.8"/>
    <n v="199.23000000000002"/>
  </r>
  <r>
    <x v="358"/>
    <d v="2024-04-16T00:00:00"/>
    <s v="C3949"/>
    <x v="358"/>
    <d v="2024-04-22T00:00:00"/>
    <x v="5"/>
    <x v="3"/>
    <s v="Furniture"/>
    <x v="14"/>
    <s v="Kansas City"/>
    <s v="Male"/>
    <n v="50"/>
    <n v="5"/>
    <n v="5"/>
    <s v="P131"/>
    <x v="0"/>
    <x v="3"/>
    <x v="3"/>
    <s v="IKEA"/>
    <n v="2"/>
    <n v="788.76"/>
    <n v="2473.92"/>
    <n v="6"/>
    <s v="Q2"/>
    <n v="2024"/>
    <x v="3"/>
    <n v="3746.61"/>
    <n v="1272.69"/>
  </r>
  <r>
    <x v="359"/>
    <d v="2024-06-06T00:00:00"/>
    <s v="C9768"/>
    <x v="359"/>
    <d v="2024-06-12T00:00:00"/>
    <x v="6"/>
    <x v="5"/>
    <s v="Snacks"/>
    <x v="5"/>
    <s v="Fort Wayne"/>
    <s v="Male"/>
    <n v="25"/>
    <n v="2"/>
    <n v="15"/>
    <s v="P555"/>
    <x v="0"/>
    <x v="0"/>
    <x v="0"/>
    <s v="Britannia"/>
    <n v="5"/>
    <n v="979.52"/>
    <n v="976.44"/>
    <n v="6"/>
    <s v="Q2"/>
    <n v="2024"/>
    <x v="2"/>
    <n v="1665.184"/>
    <n v="688.74399999999991"/>
  </r>
  <r>
    <x v="360"/>
    <d v="2024-11-03T00:00:00"/>
    <s v="C7688"/>
    <x v="360"/>
    <d v="2024-11-10T00:00:00"/>
    <x v="5"/>
    <x v="3"/>
    <s v="Furniture"/>
    <x v="3"/>
    <s v="Dallas"/>
    <s v="Female"/>
    <n v="35"/>
    <n v="5"/>
    <n v="20"/>
    <s v="P969"/>
    <x v="2"/>
    <x v="4"/>
    <x v="2"/>
    <s v="IKEA"/>
    <n v="3"/>
    <n v="957.29"/>
    <n v="2523.84"/>
    <n v="7"/>
    <s v="Q4"/>
    <n v="2024"/>
    <x v="10"/>
    <n v="3829.16"/>
    <n v="1305.3199999999997"/>
  </r>
  <r>
    <x v="361"/>
    <d v="2025-06-10T00:00:00"/>
    <s v="C1118"/>
    <x v="361"/>
    <d v="2025-06-17T00:00:00"/>
    <x v="8"/>
    <x v="1"/>
    <s v="Shoes"/>
    <x v="22"/>
    <s v="Springfield"/>
    <s v="Male"/>
    <n v="30"/>
    <n v="3"/>
    <n v="30"/>
    <s v="P848"/>
    <x v="1"/>
    <x v="4"/>
    <x v="0"/>
    <s v="Nike"/>
    <n v="3"/>
    <n v="298.79000000000002"/>
    <n v="467.82"/>
    <n v="7"/>
    <s v="Q2"/>
    <n v="2025"/>
    <x v="2"/>
    <n v="627.45900000000006"/>
    <n v="159.63900000000007"/>
  </r>
  <r>
    <x v="362"/>
    <d v="2025-07-02T00:00:00"/>
    <s v="C5215"/>
    <x v="362"/>
    <d v="2025-07-09T00:00:00"/>
    <x v="6"/>
    <x v="5"/>
    <s v="Snacks"/>
    <x v="8"/>
    <s v="Orlando"/>
    <s v="Female"/>
    <n v="20"/>
    <n v="4"/>
    <n v="25"/>
    <s v="P262"/>
    <x v="1"/>
    <x v="3"/>
    <x v="0"/>
    <s v="Britannia"/>
    <n v="1"/>
    <n v="187.45"/>
    <n v="392.03"/>
    <n v="7"/>
    <s v="Q3"/>
    <n v="2025"/>
    <x v="4"/>
    <n v="562.34999999999991"/>
    <n v="170.31999999999994"/>
  </r>
  <r>
    <x v="363"/>
    <d v="2025-07-11T00:00:00"/>
    <s v="C3169"/>
    <x v="363"/>
    <d v="2025-07-17T00:00:00"/>
    <x v="9"/>
    <x v="0"/>
    <s v="Skincare"/>
    <x v="22"/>
    <s v="Naperville"/>
    <s v="Male"/>
    <n v="58"/>
    <n v="2"/>
    <n v="20"/>
    <s v="P698"/>
    <x v="1"/>
    <x v="2"/>
    <x v="0"/>
    <s v="Nivea"/>
    <n v="3"/>
    <n v="882.21"/>
    <n v="1181.9100000000001"/>
    <n v="6"/>
    <s v="Q3"/>
    <n v="2025"/>
    <x v="4"/>
    <n v="1411.5360000000001"/>
    <n v="229.62599999999998"/>
  </r>
  <r>
    <x v="364"/>
    <d v="2025-03-19T00:00:00"/>
    <s v="C9202"/>
    <x v="364"/>
    <d v="2025-03-21T00:00:00"/>
    <x v="7"/>
    <x v="4"/>
    <s v="Laptop"/>
    <x v="0"/>
    <s v="Boston"/>
    <s v="Female"/>
    <n v="20"/>
    <n v="1"/>
    <n v="20"/>
    <s v="P370"/>
    <x v="1"/>
    <x v="1"/>
    <x v="1"/>
    <s v="Dell"/>
    <n v="2"/>
    <n v="593.19000000000005"/>
    <n v="343.22"/>
    <n v="2"/>
    <s v="Q1"/>
    <n v="2025"/>
    <x v="6"/>
    <n v="474.55200000000008"/>
    <n v="131.33200000000005"/>
  </r>
  <r>
    <x v="365"/>
    <d v="2025-09-21T00:00:00"/>
    <s v="C5122"/>
    <x v="365"/>
    <d v="2025-09-24T00:00:00"/>
    <x v="1"/>
    <x v="1"/>
    <s v="Shirt"/>
    <x v="5"/>
    <s v="Evansville"/>
    <s v="Male"/>
    <n v="32"/>
    <n v="1"/>
    <n v="10"/>
    <s v="P671"/>
    <x v="0"/>
    <x v="1"/>
    <x v="2"/>
    <s v="Puma"/>
    <n v="1"/>
    <n v="239.91"/>
    <n v="169.56"/>
    <n v="3"/>
    <s v="Q3"/>
    <n v="2025"/>
    <x v="1"/>
    <n v="215.91900000000001"/>
    <n v="46.359000000000009"/>
  </r>
  <r>
    <x v="366"/>
    <d v="2026-04-01T00:00:00"/>
    <s v="C2331"/>
    <x v="366"/>
    <d v="2026-04-04T00:00:00"/>
    <x v="1"/>
    <x v="1"/>
    <s v="Shirt"/>
    <x v="16"/>
    <s v="Seattle"/>
    <s v="Male"/>
    <n v="25"/>
    <n v="2"/>
    <n v="10"/>
    <s v="P178"/>
    <x v="0"/>
    <x v="2"/>
    <x v="2"/>
    <s v="Puma"/>
    <n v="4"/>
    <n v="141.13999999999999"/>
    <n v="172.48"/>
    <n v="3"/>
    <s v="Q2"/>
    <n v="2026"/>
    <x v="3"/>
    <n v="254.05199999999999"/>
    <n v="81.572000000000003"/>
  </r>
  <r>
    <x v="367"/>
    <d v="2024-12-26T00:00:00"/>
    <s v="C4446"/>
    <x v="367"/>
    <d v="2025-01-02T00:00:00"/>
    <x v="5"/>
    <x v="3"/>
    <s v="Furniture"/>
    <x v="1"/>
    <s v="Sacramento"/>
    <s v="Male"/>
    <n v="34"/>
    <n v="4"/>
    <n v="15"/>
    <s v="P794"/>
    <x v="0"/>
    <x v="1"/>
    <x v="3"/>
    <s v="IKEA"/>
    <n v="4"/>
    <n v="933.24"/>
    <n v="1979.72"/>
    <n v="7"/>
    <s v="Q4"/>
    <n v="2024"/>
    <x v="7"/>
    <n v="3173.0160000000001"/>
    <n v="1193.296"/>
  </r>
  <r>
    <x v="368"/>
    <d v="2025-12-06T00:00:00"/>
    <s v="C2900"/>
    <x v="368"/>
    <d v="2025-12-09T00:00:00"/>
    <x v="8"/>
    <x v="1"/>
    <s v="Shoes"/>
    <x v="6"/>
    <s v="Greensboro"/>
    <s v="Female"/>
    <n v="36"/>
    <n v="2"/>
    <n v="5"/>
    <s v="P820"/>
    <x v="2"/>
    <x v="3"/>
    <x v="0"/>
    <s v="Nike"/>
    <n v="1"/>
    <n v="694.91"/>
    <n v="1092.19"/>
    <n v="3"/>
    <s v="Q4"/>
    <n v="2025"/>
    <x v="7"/>
    <n v="1320.329"/>
    <n v="228.1389999999999"/>
  </r>
  <r>
    <x v="369"/>
    <d v="2025-02-22T00:00:00"/>
    <s v="C3422"/>
    <x v="369"/>
    <d v="2025-02-28T00:00:00"/>
    <x v="9"/>
    <x v="0"/>
    <s v="Skincare"/>
    <x v="6"/>
    <s v="Greensboro"/>
    <s v="Female"/>
    <n v="63"/>
    <n v="4"/>
    <n v="15"/>
    <s v="P255"/>
    <x v="0"/>
    <x v="0"/>
    <x v="1"/>
    <s v="Nivea"/>
    <n v="1"/>
    <n v="994.83"/>
    <n v="1991.93"/>
    <n v="6"/>
    <s v="Q1"/>
    <n v="2025"/>
    <x v="5"/>
    <n v="3382.422"/>
    <n v="1390.492"/>
  </r>
  <r>
    <x v="370"/>
    <d v="2024-11-07T00:00:00"/>
    <s v="C5810"/>
    <x v="370"/>
    <d v="2024-11-12T00:00:00"/>
    <x v="9"/>
    <x v="0"/>
    <s v="Skincare"/>
    <x v="6"/>
    <s v="Charlotte"/>
    <s v="Female"/>
    <n v="59"/>
    <n v="4"/>
    <n v="0"/>
    <s v="P863"/>
    <x v="1"/>
    <x v="2"/>
    <x v="0"/>
    <s v="Nivea"/>
    <n v="3"/>
    <n v="143.15"/>
    <n v="468.26"/>
    <n v="5"/>
    <s v="Q4"/>
    <n v="2024"/>
    <x v="10"/>
    <n v="572.6"/>
    <n v="104.34000000000003"/>
  </r>
  <r>
    <x v="371"/>
    <d v="2025-08-23T00:00:00"/>
    <s v="C6762"/>
    <x v="371"/>
    <d v="2025-08-30T00:00:00"/>
    <x v="9"/>
    <x v="0"/>
    <s v="Skincare"/>
    <x v="1"/>
    <s v="Los Angeles"/>
    <s v="Female"/>
    <n v="48"/>
    <n v="3"/>
    <n v="20"/>
    <s v="P804"/>
    <x v="0"/>
    <x v="3"/>
    <x v="1"/>
    <s v="Nivea"/>
    <n v="3"/>
    <n v="986.15"/>
    <n v="1773.61"/>
    <n v="7"/>
    <s v="Q3"/>
    <n v="2025"/>
    <x v="11"/>
    <n v="2366.7599999999998"/>
    <n v="593.14999999999986"/>
  </r>
  <r>
    <x v="372"/>
    <d v="2025-07-25T00:00:00"/>
    <s v="C5834"/>
    <x v="372"/>
    <d v="2025-07-28T00:00:00"/>
    <x v="1"/>
    <x v="1"/>
    <s v="Shirt"/>
    <x v="14"/>
    <s v="Kansas City"/>
    <s v="Male"/>
    <n v="24"/>
    <n v="3"/>
    <n v="0"/>
    <s v="P182"/>
    <x v="1"/>
    <x v="0"/>
    <x v="3"/>
    <s v="Puma"/>
    <n v="4"/>
    <n v="25.04"/>
    <n v="59.23"/>
    <n v="3"/>
    <s v="Q3"/>
    <n v="2025"/>
    <x v="4"/>
    <n v="75.12"/>
    <n v="15.890000000000008"/>
  </r>
  <r>
    <x v="373"/>
    <d v="2025-02-16T00:00:00"/>
    <s v="C8009"/>
    <x v="373"/>
    <d v="2025-02-21T00:00:00"/>
    <x v="6"/>
    <x v="5"/>
    <s v="Snacks"/>
    <x v="3"/>
    <s v="Houston"/>
    <s v="Female"/>
    <n v="65"/>
    <n v="5"/>
    <n v="20"/>
    <s v="P395"/>
    <x v="0"/>
    <x v="1"/>
    <x v="2"/>
    <s v="Britannia"/>
    <n v="5"/>
    <n v="994.52"/>
    <n v="2178.91"/>
    <n v="5"/>
    <s v="Q1"/>
    <n v="2025"/>
    <x v="5"/>
    <n v="3978.0800000000004"/>
    <n v="1799.1700000000005"/>
  </r>
  <r>
    <x v="374"/>
    <d v="2026-04-15T00:00:00"/>
    <s v="C9436"/>
    <x v="374"/>
    <d v="2026-04-19T00:00:00"/>
    <x v="3"/>
    <x v="3"/>
    <s v="Kitchen"/>
    <x v="17"/>
    <s v="Pittsburgh"/>
    <s v="Male"/>
    <n v="23"/>
    <n v="2"/>
    <n v="0"/>
    <s v="P296"/>
    <x v="1"/>
    <x v="3"/>
    <x v="2"/>
    <s v="Philips"/>
    <n v="5"/>
    <n v="328.67"/>
    <n v="383.62"/>
    <n v="4"/>
    <s v="Q2"/>
    <n v="2026"/>
    <x v="3"/>
    <n v="657.34"/>
    <n v="273.72000000000003"/>
  </r>
  <r>
    <x v="375"/>
    <d v="2025-04-21T00:00:00"/>
    <s v="C6957"/>
    <x v="375"/>
    <d v="2025-04-23T00:00:00"/>
    <x v="6"/>
    <x v="5"/>
    <s v="Snacks"/>
    <x v="11"/>
    <s v="Newark"/>
    <s v="Male"/>
    <n v="42"/>
    <n v="4"/>
    <n v="20"/>
    <s v="P489"/>
    <x v="0"/>
    <x v="4"/>
    <x v="2"/>
    <s v="Britannia"/>
    <n v="4"/>
    <n v="148.18"/>
    <n v="377.59"/>
    <n v="2"/>
    <s v="Q2"/>
    <n v="2025"/>
    <x v="3"/>
    <n v="474.17600000000004"/>
    <n v="96.58600000000007"/>
  </r>
  <r>
    <x v="376"/>
    <d v="2025-04-12T00:00:00"/>
    <s v="C6408"/>
    <x v="376"/>
    <d v="2025-04-17T00:00:00"/>
    <x v="4"/>
    <x v="4"/>
    <s v="Mobile"/>
    <x v="1"/>
    <s v="Los Angeles"/>
    <s v="Male"/>
    <n v="33"/>
    <n v="5"/>
    <n v="10"/>
    <s v="P753"/>
    <x v="0"/>
    <x v="1"/>
    <x v="1"/>
    <s v="Samsung"/>
    <n v="4"/>
    <n v="948.45"/>
    <n v="2886.33"/>
    <n v="5"/>
    <s v="Q2"/>
    <n v="2025"/>
    <x v="3"/>
    <n v="4268.0250000000005"/>
    <n v="1381.6950000000006"/>
  </r>
  <r>
    <x v="377"/>
    <d v="2025-08-11T00:00:00"/>
    <s v="C1464"/>
    <x v="377"/>
    <d v="2025-08-18T00:00:00"/>
    <x v="7"/>
    <x v="4"/>
    <s v="Laptop"/>
    <x v="7"/>
    <s v="Albany"/>
    <s v="Male"/>
    <n v="49"/>
    <n v="3"/>
    <n v="25"/>
    <s v="P869"/>
    <x v="2"/>
    <x v="0"/>
    <x v="0"/>
    <s v="Dell"/>
    <n v="2"/>
    <n v="517.88"/>
    <n v="653.11"/>
    <n v="7"/>
    <s v="Q3"/>
    <n v="2025"/>
    <x v="11"/>
    <n v="1165.23"/>
    <n v="512.12"/>
  </r>
  <r>
    <x v="378"/>
    <d v="2024-06-12T00:00:00"/>
    <s v="C5161"/>
    <x v="378"/>
    <d v="2024-06-14T00:00:00"/>
    <x v="1"/>
    <x v="1"/>
    <s v="Shirt"/>
    <x v="8"/>
    <s v="Orlando"/>
    <s v="Male"/>
    <n v="38"/>
    <n v="2"/>
    <n v="15"/>
    <s v="P997"/>
    <x v="2"/>
    <x v="4"/>
    <x v="2"/>
    <s v="Puma"/>
    <n v="4"/>
    <n v="440.09"/>
    <n v="543.27"/>
    <n v="2"/>
    <s v="Q2"/>
    <n v="2024"/>
    <x v="2"/>
    <n v="748.15299999999991"/>
    <n v="204.88299999999992"/>
  </r>
  <r>
    <x v="379"/>
    <d v="2025-04-26T00:00:00"/>
    <s v="C8520"/>
    <x v="379"/>
    <d v="2025-04-27T00:00:00"/>
    <x v="2"/>
    <x v="2"/>
    <s v="Fitness"/>
    <x v="7"/>
    <s v="Albany"/>
    <s v="Female"/>
    <n v="23"/>
    <n v="3"/>
    <n v="20"/>
    <s v="P252"/>
    <x v="1"/>
    <x v="4"/>
    <x v="1"/>
    <s v="Decathlon"/>
    <n v="1"/>
    <n v="837"/>
    <n v="1315.56"/>
    <n v="1"/>
    <s v="Q2"/>
    <n v="2025"/>
    <x v="3"/>
    <n v="2008.8000000000002"/>
    <n v="693.24000000000024"/>
  </r>
  <r>
    <x v="380"/>
    <d v="2026-05-01T00:00:00"/>
    <s v="C9776"/>
    <x v="380"/>
    <d v="2026-05-05T00:00:00"/>
    <x v="5"/>
    <x v="3"/>
    <s v="Furniture"/>
    <x v="22"/>
    <s v="Naperville"/>
    <s v="Female"/>
    <n v="46"/>
    <n v="5"/>
    <n v="5"/>
    <s v="P222"/>
    <x v="1"/>
    <x v="0"/>
    <x v="3"/>
    <s v="IKEA"/>
    <n v="5"/>
    <n v="493.33"/>
    <n v="1678.65"/>
    <n v="4"/>
    <s v="Q2"/>
    <n v="2026"/>
    <x v="9"/>
    <n v="2343.3175000000001"/>
    <n v="664.66750000000002"/>
  </r>
  <r>
    <x v="381"/>
    <d v="2025-05-22T00:00:00"/>
    <s v="C3813"/>
    <x v="381"/>
    <d v="2025-05-29T00:00:00"/>
    <x v="4"/>
    <x v="4"/>
    <s v="Mobile"/>
    <x v="15"/>
    <s v="Boulder"/>
    <s v="Male"/>
    <n v="45"/>
    <n v="4"/>
    <n v="20"/>
    <s v="P839"/>
    <x v="0"/>
    <x v="4"/>
    <x v="0"/>
    <s v="Samsung"/>
    <n v="4"/>
    <n v="410.49"/>
    <n v="907.93"/>
    <n v="7"/>
    <s v="Q2"/>
    <n v="2025"/>
    <x v="9"/>
    <n v="1313.5680000000002"/>
    <n v="405.63800000000026"/>
  </r>
  <r>
    <x v="382"/>
    <d v="2024-09-22T00:00:00"/>
    <s v="C2886"/>
    <x v="382"/>
    <d v="2024-09-24T00:00:00"/>
    <x v="1"/>
    <x v="1"/>
    <s v="Shirt"/>
    <x v="18"/>
    <s v="Nashville"/>
    <s v="Male"/>
    <n v="65"/>
    <n v="5"/>
    <n v="25"/>
    <s v="P555"/>
    <x v="1"/>
    <x v="3"/>
    <x v="0"/>
    <s v="Puma"/>
    <n v="5"/>
    <n v="881.14"/>
    <n v="2157.38"/>
    <n v="2"/>
    <s v="Q3"/>
    <n v="2024"/>
    <x v="1"/>
    <n v="3304.2749999999996"/>
    <n v="1146.8949999999995"/>
  </r>
  <r>
    <x v="383"/>
    <d v="2025-01-21T00:00:00"/>
    <s v="C8435"/>
    <x v="383"/>
    <d v="2025-01-28T00:00:00"/>
    <x v="1"/>
    <x v="1"/>
    <s v="Shirt"/>
    <x v="3"/>
    <s v="San Antonio"/>
    <s v="Male"/>
    <n v="26"/>
    <n v="4"/>
    <n v="15"/>
    <s v="P923"/>
    <x v="0"/>
    <x v="0"/>
    <x v="3"/>
    <s v="Puma"/>
    <n v="4"/>
    <n v="428.73"/>
    <n v="1071.81"/>
    <n v="7"/>
    <s v="Q1"/>
    <n v="2025"/>
    <x v="0"/>
    <n v="1457.682"/>
    <n v="385.87200000000007"/>
  </r>
  <r>
    <x v="384"/>
    <d v="2025-08-22T00:00:00"/>
    <s v="C8126"/>
    <x v="384"/>
    <d v="2025-08-29T00:00:00"/>
    <x v="1"/>
    <x v="1"/>
    <s v="Shirt"/>
    <x v="5"/>
    <s v="Fort Wayne"/>
    <s v="Male"/>
    <n v="57"/>
    <n v="3"/>
    <n v="25"/>
    <s v="P655"/>
    <x v="1"/>
    <x v="1"/>
    <x v="1"/>
    <s v="Puma"/>
    <n v="4"/>
    <n v="393.18"/>
    <n v="666.89"/>
    <n v="7"/>
    <s v="Q3"/>
    <n v="2025"/>
    <x v="11"/>
    <n v="884.65499999999997"/>
    <n v="217.76499999999999"/>
  </r>
  <r>
    <x v="385"/>
    <d v="2026-01-25T00:00:00"/>
    <s v="C8846"/>
    <x v="385"/>
    <d v="2026-01-28T00:00:00"/>
    <x v="6"/>
    <x v="5"/>
    <s v="Snacks"/>
    <x v="0"/>
    <s v="Boston"/>
    <s v="Female"/>
    <n v="22"/>
    <n v="3"/>
    <n v="25"/>
    <s v="P172"/>
    <x v="1"/>
    <x v="0"/>
    <x v="2"/>
    <s v="Britannia"/>
    <n v="2"/>
    <n v="736.19"/>
    <n v="1028.95"/>
    <n v="3"/>
    <s v="Q1"/>
    <n v="2026"/>
    <x v="0"/>
    <n v="1656.4275000000002"/>
    <n v="627.47750000000019"/>
  </r>
  <r>
    <x v="386"/>
    <d v="2025-12-08T00:00:00"/>
    <s v="C2247"/>
    <x v="386"/>
    <d v="2025-12-10T00:00:00"/>
    <x v="7"/>
    <x v="4"/>
    <s v="Laptop"/>
    <x v="17"/>
    <s v="Allentown"/>
    <s v="Female"/>
    <n v="21"/>
    <n v="1"/>
    <n v="30"/>
    <s v="P158"/>
    <x v="0"/>
    <x v="1"/>
    <x v="1"/>
    <s v="Dell"/>
    <n v="3"/>
    <n v="724.84"/>
    <n v="384.91"/>
    <n v="2"/>
    <s v="Q4"/>
    <n v="2025"/>
    <x v="7"/>
    <n v="507.38799999999998"/>
    <n v="122.47799999999995"/>
  </r>
  <r>
    <x v="387"/>
    <d v="2025-01-03T00:00:00"/>
    <s v="C9848"/>
    <x v="387"/>
    <d v="2025-01-08T00:00:00"/>
    <x v="8"/>
    <x v="1"/>
    <s v="Shoes"/>
    <x v="8"/>
    <s v="Jacksonville"/>
    <s v="Male"/>
    <n v="33"/>
    <n v="5"/>
    <n v="30"/>
    <s v="P202"/>
    <x v="0"/>
    <x v="1"/>
    <x v="3"/>
    <s v="Nike"/>
    <n v="3"/>
    <n v="413.27"/>
    <n v="779.09"/>
    <n v="5"/>
    <s v="Q1"/>
    <n v="2025"/>
    <x v="0"/>
    <n v="1446.4449999999999"/>
    <n v="667.3549999999999"/>
  </r>
  <r>
    <x v="388"/>
    <d v="2025-10-14T00:00:00"/>
    <s v="C2958"/>
    <x v="388"/>
    <d v="2025-10-20T00:00:00"/>
    <x v="3"/>
    <x v="3"/>
    <s v="Kitchen"/>
    <x v="14"/>
    <s v="Kansas City"/>
    <s v="Male"/>
    <n v="58"/>
    <n v="2"/>
    <n v="0"/>
    <s v="P152"/>
    <x v="1"/>
    <x v="3"/>
    <x v="1"/>
    <s v="Philips"/>
    <n v="1"/>
    <n v="413.63"/>
    <n v="494.42"/>
    <n v="6"/>
    <s v="Q4"/>
    <n v="2025"/>
    <x v="8"/>
    <n v="827.26"/>
    <n v="332.84"/>
  </r>
  <r>
    <x v="389"/>
    <d v="2026-02-21T00:00:00"/>
    <s v="C1111"/>
    <x v="389"/>
    <d v="2026-02-24T00:00:00"/>
    <x v="6"/>
    <x v="5"/>
    <s v="Snacks"/>
    <x v="7"/>
    <s v="New York"/>
    <s v="Female"/>
    <n v="65"/>
    <n v="2"/>
    <n v="5"/>
    <s v="P597"/>
    <x v="0"/>
    <x v="1"/>
    <x v="3"/>
    <s v="Britannia"/>
    <n v="1"/>
    <n v="848.3"/>
    <n v="1326.02"/>
    <n v="3"/>
    <s v="Q1"/>
    <n v="2026"/>
    <x v="5"/>
    <n v="1611.7699999999998"/>
    <n v="285.74999999999977"/>
  </r>
  <r>
    <x v="390"/>
    <d v="2025-03-20T00:00:00"/>
    <s v="C8197"/>
    <x v="390"/>
    <d v="2025-03-26T00:00:00"/>
    <x v="6"/>
    <x v="5"/>
    <s v="Snacks"/>
    <x v="3"/>
    <s v="San Antonio"/>
    <s v="Female"/>
    <n v="35"/>
    <n v="5"/>
    <n v="25"/>
    <s v="P777"/>
    <x v="1"/>
    <x v="0"/>
    <x v="3"/>
    <s v="Britannia"/>
    <n v="1"/>
    <n v="802"/>
    <n v="1859.31"/>
    <n v="6"/>
    <s v="Q1"/>
    <n v="2025"/>
    <x v="6"/>
    <n v="3007.5"/>
    <n v="1148.19"/>
  </r>
  <r>
    <x v="391"/>
    <d v="2024-09-24T00:00:00"/>
    <s v="C4077"/>
    <x v="391"/>
    <d v="2024-09-25T00:00:00"/>
    <x v="1"/>
    <x v="1"/>
    <s v="Shirt"/>
    <x v="20"/>
    <s v="Virginia Beach"/>
    <s v="Female"/>
    <n v="51"/>
    <n v="3"/>
    <n v="30"/>
    <s v="P461"/>
    <x v="1"/>
    <x v="4"/>
    <x v="1"/>
    <s v="Puma"/>
    <n v="4"/>
    <n v="591.41"/>
    <n v="796.32"/>
    <n v="1"/>
    <s v="Q3"/>
    <n v="2024"/>
    <x v="1"/>
    <n v="1241.961"/>
    <n v="445.64099999999996"/>
  </r>
  <r>
    <x v="392"/>
    <d v="2024-12-11T00:00:00"/>
    <s v="C3976"/>
    <x v="392"/>
    <d v="2024-12-16T00:00:00"/>
    <x v="5"/>
    <x v="3"/>
    <s v="Furniture"/>
    <x v="1"/>
    <s v="Los Angeles"/>
    <s v="Female"/>
    <n v="46"/>
    <n v="1"/>
    <n v="25"/>
    <s v="P946"/>
    <x v="2"/>
    <x v="4"/>
    <x v="3"/>
    <s v="IKEA"/>
    <n v="3"/>
    <n v="878.04"/>
    <n v="374.24"/>
    <n v="5"/>
    <s v="Q4"/>
    <n v="2024"/>
    <x v="7"/>
    <n v="658.53"/>
    <n v="284.28999999999996"/>
  </r>
  <r>
    <x v="393"/>
    <d v="2025-12-06T00:00:00"/>
    <s v="C5831"/>
    <x v="393"/>
    <d v="2025-12-07T00:00:00"/>
    <x v="2"/>
    <x v="2"/>
    <s v="Fitness"/>
    <x v="18"/>
    <s v="Knoxville"/>
    <s v="Female"/>
    <n v="31"/>
    <n v="2"/>
    <n v="25"/>
    <s v="P799"/>
    <x v="0"/>
    <x v="2"/>
    <x v="0"/>
    <s v="Decathlon"/>
    <n v="5"/>
    <n v="506.51"/>
    <n v="485.27"/>
    <n v="1"/>
    <s v="Q4"/>
    <n v="2025"/>
    <x v="7"/>
    <n v="759.76499999999999"/>
    <n v="274.495"/>
  </r>
  <r>
    <x v="394"/>
    <d v="2025-03-09T00:00:00"/>
    <s v="C8783"/>
    <x v="394"/>
    <d v="2025-03-16T00:00:00"/>
    <x v="2"/>
    <x v="2"/>
    <s v="Fitness"/>
    <x v="22"/>
    <s v="Chicago"/>
    <s v="Male"/>
    <n v="24"/>
    <n v="3"/>
    <n v="5"/>
    <s v="P226"/>
    <x v="1"/>
    <x v="3"/>
    <x v="1"/>
    <s v="Decathlon"/>
    <n v="2"/>
    <n v="573.71"/>
    <n v="865.33"/>
    <n v="7"/>
    <s v="Q1"/>
    <n v="2025"/>
    <x v="6"/>
    <n v="1635.0735"/>
    <n v="769.74349999999993"/>
  </r>
  <r>
    <x v="395"/>
    <d v="2024-04-19T00:00:00"/>
    <s v="C6565"/>
    <x v="395"/>
    <d v="2024-04-26T00:00:00"/>
    <x v="1"/>
    <x v="1"/>
    <s v="Shirt"/>
    <x v="3"/>
    <s v="San Antonio"/>
    <s v="Female"/>
    <n v="65"/>
    <n v="4"/>
    <n v="5"/>
    <s v="P421"/>
    <x v="0"/>
    <x v="0"/>
    <x v="3"/>
    <s v="Puma"/>
    <n v="1"/>
    <n v="28.67"/>
    <n v="64.47"/>
    <n v="7"/>
    <s v="Q2"/>
    <n v="2024"/>
    <x v="3"/>
    <n v="108.946"/>
    <n v="44.475999999999999"/>
  </r>
  <r>
    <x v="396"/>
    <d v="2024-04-27T00:00:00"/>
    <s v="C2430"/>
    <x v="396"/>
    <d v="2024-04-30T00:00:00"/>
    <x v="9"/>
    <x v="0"/>
    <s v="Skincare"/>
    <x v="3"/>
    <s v="San Antonio"/>
    <s v="Male"/>
    <n v="18"/>
    <n v="4"/>
    <n v="20"/>
    <s v="P775"/>
    <x v="0"/>
    <x v="1"/>
    <x v="3"/>
    <s v="Nivea"/>
    <n v="5"/>
    <n v="133.53"/>
    <n v="324.86"/>
    <n v="3"/>
    <s v="Q2"/>
    <n v="2024"/>
    <x v="3"/>
    <n v="427.29600000000005"/>
    <n v="102.43600000000004"/>
  </r>
  <r>
    <x v="397"/>
    <d v="2024-03-23T00:00:00"/>
    <s v="C8729"/>
    <x v="397"/>
    <d v="2024-03-24T00:00:00"/>
    <x v="2"/>
    <x v="2"/>
    <s v="Fitness"/>
    <x v="5"/>
    <s v="Fort Wayne"/>
    <s v="Male"/>
    <n v="55"/>
    <n v="2"/>
    <n v="10"/>
    <s v="P467"/>
    <x v="0"/>
    <x v="0"/>
    <x v="0"/>
    <s v="Decathlon"/>
    <n v="1"/>
    <n v="614.16999999999996"/>
    <n v="655.77"/>
    <n v="1"/>
    <s v="Q1"/>
    <n v="2024"/>
    <x v="6"/>
    <n v="1105.5059999999999"/>
    <n v="449.73599999999988"/>
  </r>
  <r>
    <x v="398"/>
    <d v="2024-12-13T00:00:00"/>
    <s v="C9290"/>
    <x v="398"/>
    <d v="2024-12-17T00:00:00"/>
    <x v="4"/>
    <x v="4"/>
    <s v="Mobile"/>
    <x v="7"/>
    <s v="Rochester"/>
    <s v="Female"/>
    <n v="36"/>
    <n v="5"/>
    <n v="20"/>
    <s v="P513"/>
    <x v="0"/>
    <x v="3"/>
    <x v="2"/>
    <s v="Samsung"/>
    <n v="2"/>
    <n v="358.06"/>
    <n v="938.22"/>
    <n v="4"/>
    <s v="Q4"/>
    <n v="2024"/>
    <x v="7"/>
    <n v="1432.24"/>
    <n v="494.02"/>
  </r>
  <r>
    <x v="399"/>
    <d v="2024-01-19T00:00:00"/>
    <s v="C8250"/>
    <x v="399"/>
    <d v="2024-01-25T00:00:00"/>
    <x v="8"/>
    <x v="1"/>
    <s v="Shoes"/>
    <x v="14"/>
    <s v="St. Louis"/>
    <s v="Female"/>
    <n v="24"/>
    <n v="5"/>
    <n v="20"/>
    <s v="P563"/>
    <x v="0"/>
    <x v="1"/>
    <x v="0"/>
    <s v="Nike"/>
    <n v="5"/>
    <n v="218.55"/>
    <n v="658.03"/>
    <n v="6"/>
    <s v="Q1"/>
    <n v="2024"/>
    <x v="0"/>
    <n v="874.2"/>
    <n v="216.17000000000007"/>
  </r>
  <r>
    <x v="400"/>
    <d v="2024-08-09T00:00:00"/>
    <s v="C1544"/>
    <x v="400"/>
    <d v="2024-08-12T00:00:00"/>
    <x v="2"/>
    <x v="2"/>
    <s v="Fitness"/>
    <x v="0"/>
    <s v="Cambridge"/>
    <s v="Female"/>
    <n v="61"/>
    <n v="2"/>
    <n v="10"/>
    <s v="P830"/>
    <x v="1"/>
    <x v="2"/>
    <x v="0"/>
    <s v="Decathlon"/>
    <n v="1"/>
    <n v="533"/>
    <n v="698.24"/>
    <n v="3"/>
    <s v="Q3"/>
    <n v="2024"/>
    <x v="11"/>
    <n v="959.4"/>
    <n v="261.15999999999997"/>
  </r>
  <r>
    <x v="401"/>
    <d v="2024-06-17T00:00:00"/>
    <s v="C2513"/>
    <x v="401"/>
    <d v="2024-06-22T00:00:00"/>
    <x v="3"/>
    <x v="3"/>
    <s v="Kitchen"/>
    <x v="2"/>
    <s v="Cleveland"/>
    <s v="Male"/>
    <n v="31"/>
    <n v="5"/>
    <n v="0"/>
    <s v="P951"/>
    <x v="1"/>
    <x v="0"/>
    <x v="3"/>
    <s v="Philips"/>
    <n v="2"/>
    <n v="695.67"/>
    <n v="2078.62"/>
    <n v="5"/>
    <s v="Q2"/>
    <n v="2024"/>
    <x v="2"/>
    <n v="3478.35"/>
    <n v="1399.73"/>
  </r>
  <r>
    <x v="402"/>
    <d v="2025-03-12T00:00:00"/>
    <s v="C6865"/>
    <x v="402"/>
    <d v="2025-03-18T00:00:00"/>
    <x v="2"/>
    <x v="2"/>
    <s v="Fitness"/>
    <x v="7"/>
    <s v="Rochester"/>
    <s v="Female"/>
    <n v="41"/>
    <n v="4"/>
    <n v="5"/>
    <s v="P288"/>
    <x v="2"/>
    <x v="3"/>
    <x v="0"/>
    <s v="Decathlon"/>
    <n v="3"/>
    <n v="447.95"/>
    <n v="1388.66"/>
    <n v="6"/>
    <s v="Q1"/>
    <n v="2025"/>
    <x v="6"/>
    <n v="1702.2099999999998"/>
    <n v="313.54999999999973"/>
  </r>
  <r>
    <x v="403"/>
    <d v="2024-08-10T00:00:00"/>
    <s v="C5904"/>
    <x v="403"/>
    <d v="2024-08-15T00:00:00"/>
    <x v="9"/>
    <x v="0"/>
    <s v="Skincare"/>
    <x v="18"/>
    <s v="Nashville"/>
    <s v="Male"/>
    <n v="43"/>
    <n v="4"/>
    <n v="10"/>
    <s v="P815"/>
    <x v="1"/>
    <x v="0"/>
    <x v="0"/>
    <s v="Nivea"/>
    <n v="1"/>
    <n v="242.47"/>
    <n v="511.92"/>
    <n v="5"/>
    <s v="Q3"/>
    <n v="2024"/>
    <x v="11"/>
    <n v="872.89200000000005"/>
    <n v="360.97200000000004"/>
  </r>
  <r>
    <x v="404"/>
    <d v="2025-01-01T00:00:00"/>
    <s v="C7892"/>
    <x v="404"/>
    <d v="2025-01-02T00:00:00"/>
    <x v="8"/>
    <x v="1"/>
    <s v="Shoes"/>
    <x v="8"/>
    <s v="Tampa"/>
    <s v="Male"/>
    <n v="47"/>
    <n v="1"/>
    <n v="0"/>
    <s v="P184"/>
    <x v="2"/>
    <x v="2"/>
    <x v="2"/>
    <s v="Nike"/>
    <n v="4"/>
    <n v="240.8"/>
    <n v="139.88999999999999"/>
    <n v="1"/>
    <s v="Q1"/>
    <n v="2025"/>
    <x v="0"/>
    <n v="240.8"/>
    <n v="100.91000000000003"/>
  </r>
  <r>
    <x v="405"/>
    <d v="2025-07-08T00:00:00"/>
    <s v="C6945"/>
    <x v="405"/>
    <d v="2025-07-13T00:00:00"/>
    <x v="9"/>
    <x v="0"/>
    <s v="Skincare"/>
    <x v="17"/>
    <s v="Pittsburgh"/>
    <s v="Female"/>
    <n v="27"/>
    <n v="1"/>
    <n v="0"/>
    <s v="P829"/>
    <x v="2"/>
    <x v="1"/>
    <x v="0"/>
    <s v="Nivea"/>
    <n v="3"/>
    <n v="297.97000000000003"/>
    <n v="193.77"/>
    <n v="5"/>
    <s v="Q3"/>
    <n v="2025"/>
    <x v="4"/>
    <n v="297.97000000000003"/>
    <n v="104.20000000000002"/>
  </r>
  <r>
    <x v="406"/>
    <d v="2024-12-22T00:00:00"/>
    <s v="C8208"/>
    <x v="406"/>
    <d v="2024-12-23T00:00:00"/>
    <x v="6"/>
    <x v="5"/>
    <s v="Snacks"/>
    <x v="8"/>
    <s v="Tampa"/>
    <s v="Female"/>
    <n v="59"/>
    <n v="4"/>
    <n v="20"/>
    <s v="P378"/>
    <x v="0"/>
    <x v="4"/>
    <x v="2"/>
    <s v="Britannia"/>
    <n v="4"/>
    <n v="497.17"/>
    <n v="1326.17"/>
    <n v="1"/>
    <s v="Q4"/>
    <n v="2024"/>
    <x v="7"/>
    <n v="1590.9440000000002"/>
    <n v="264.77400000000011"/>
  </r>
  <r>
    <x v="407"/>
    <d v="2025-09-28T00:00:00"/>
    <s v="C6828"/>
    <x v="407"/>
    <d v="2025-10-03T00:00:00"/>
    <x v="9"/>
    <x v="0"/>
    <s v="Skincare"/>
    <x v="3"/>
    <s v="Austin"/>
    <s v="Female"/>
    <n v="39"/>
    <n v="3"/>
    <n v="10"/>
    <s v="P965"/>
    <x v="1"/>
    <x v="4"/>
    <x v="2"/>
    <s v="Nivea"/>
    <n v="5"/>
    <n v="20.37"/>
    <n v="37.86"/>
    <n v="5"/>
    <s v="Q3"/>
    <n v="2025"/>
    <x v="1"/>
    <n v="54.999000000000002"/>
    <n v="17.139000000000003"/>
  </r>
  <r>
    <x v="408"/>
    <d v="2025-10-29T00:00:00"/>
    <s v="C2854"/>
    <x v="408"/>
    <d v="2025-11-05T00:00:00"/>
    <x v="9"/>
    <x v="0"/>
    <s v="Skincare"/>
    <x v="2"/>
    <s v="Columbus"/>
    <s v="Female"/>
    <n v="32"/>
    <n v="1"/>
    <n v="10"/>
    <s v="P616"/>
    <x v="2"/>
    <x v="3"/>
    <x v="3"/>
    <s v="Nivea"/>
    <n v="1"/>
    <n v="566.73"/>
    <n v="317.60000000000002"/>
    <n v="7"/>
    <s v="Q4"/>
    <n v="2025"/>
    <x v="8"/>
    <n v="510.05700000000002"/>
    <n v="192.45699999999999"/>
  </r>
  <r>
    <x v="409"/>
    <d v="2024-12-03T00:00:00"/>
    <s v="C1160"/>
    <x v="409"/>
    <d v="2024-12-04T00:00:00"/>
    <x v="3"/>
    <x v="3"/>
    <s v="Kitchen"/>
    <x v="8"/>
    <s v="Orlando"/>
    <s v="Female"/>
    <n v="52"/>
    <n v="2"/>
    <n v="15"/>
    <s v="P105"/>
    <x v="2"/>
    <x v="3"/>
    <x v="3"/>
    <s v="Philips"/>
    <n v="2"/>
    <n v="607.12"/>
    <n v="806.7"/>
    <n v="1"/>
    <s v="Q4"/>
    <n v="2024"/>
    <x v="7"/>
    <n v="1032.104"/>
    <n v="225.404"/>
  </r>
  <r>
    <x v="410"/>
    <d v="2024-07-27T00:00:00"/>
    <s v="C1514"/>
    <x v="410"/>
    <d v="2024-07-28T00:00:00"/>
    <x v="6"/>
    <x v="5"/>
    <s v="Snacks"/>
    <x v="24"/>
    <s v="Salem"/>
    <s v="Female"/>
    <n v="61"/>
    <n v="3"/>
    <n v="30"/>
    <s v="P179"/>
    <x v="0"/>
    <x v="0"/>
    <x v="1"/>
    <s v="Britannia"/>
    <n v="2"/>
    <n v="476.8"/>
    <n v="721.64"/>
    <n v="1"/>
    <s v="Q3"/>
    <n v="2024"/>
    <x v="4"/>
    <n v="1001.28"/>
    <n v="279.64"/>
  </r>
  <r>
    <x v="411"/>
    <d v="2026-04-05T00:00:00"/>
    <s v="C9707"/>
    <x v="411"/>
    <d v="2026-04-09T00:00:00"/>
    <x v="4"/>
    <x v="4"/>
    <s v="Mobile"/>
    <x v="13"/>
    <s v="Atlanta"/>
    <s v="Female"/>
    <n v="60"/>
    <n v="3"/>
    <n v="25"/>
    <s v="P339"/>
    <x v="1"/>
    <x v="2"/>
    <x v="2"/>
    <s v="Samsung"/>
    <n v="1"/>
    <n v="588.16"/>
    <n v="1104.78"/>
    <n v="4"/>
    <s v="Q2"/>
    <n v="2026"/>
    <x v="3"/>
    <n v="1323.3600000000001"/>
    <n v="218.58000000000015"/>
  </r>
  <r>
    <x v="412"/>
    <d v="2026-05-20T00:00:00"/>
    <s v="C1319"/>
    <x v="412"/>
    <d v="2026-05-23T00:00:00"/>
    <x v="9"/>
    <x v="0"/>
    <s v="Skincare"/>
    <x v="18"/>
    <s v="Knoxville"/>
    <s v="Male"/>
    <n v="31"/>
    <n v="5"/>
    <n v="5"/>
    <s v="P168"/>
    <x v="0"/>
    <x v="4"/>
    <x v="3"/>
    <s v="Nivea"/>
    <n v="1"/>
    <n v="822.34"/>
    <n v="2244.29"/>
    <n v="3"/>
    <s v="Q2"/>
    <n v="2026"/>
    <x v="9"/>
    <n v="3906.1149999999998"/>
    <n v="1661.8249999999998"/>
  </r>
  <r>
    <x v="413"/>
    <d v="2025-11-21T00:00:00"/>
    <s v="C6708"/>
    <x v="413"/>
    <d v="2025-11-24T00:00:00"/>
    <x v="4"/>
    <x v="4"/>
    <s v="Mobile"/>
    <x v="15"/>
    <s v="Boulder"/>
    <s v="Male"/>
    <n v="23"/>
    <n v="2"/>
    <n v="5"/>
    <s v="P810"/>
    <x v="2"/>
    <x v="1"/>
    <x v="0"/>
    <s v="Samsung"/>
    <n v="4"/>
    <n v="782.61"/>
    <n v="1005.79"/>
    <n v="3"/>
    <s v="Q4"/>
    <n v="2025"/>
    <x v="10"/>
    <n v="1486.9590000000001"/>
    <n v="481.1690000000001"/>
  </r>
  <r>
    <x v="414"/>
    <d v="2025-11-26T00:00:00"/>
    <s v="C9116"/>
    <x v="414"/>
    <d v="2025-12-01T00:00:00"/>
    <x v="2"/>
    <x v="2"/>
    <s v="Fitness"/>
    <x v="4"/>
    <s v="Phoenix"/>
    <s v="Male"/>
    <n v="40"/>
    <n v="2"/>
    <n v="15"/>
    <s v="P906"/>
    <x v="1"/>
    <x v="2"/>
    <x v="1"/>
    <s v="Decathlon"/>
    <n v="2"/>
    <n v="724.2"/>
    <n v="976.17"/>
    <n v="5"/>
    <s v="Q4"/>
    <n v="2025"/>
    <x v="10"/>
    <n v="1231.1400000000001"/>
    <n v="254.97000000000014"/>
  </r>
  <r>
    <x v="415"/>
    <d v="2025-03-08T00:00:00"/>
    <s v="C7791"/>
    <x v="415"/>
    <d v="2025-03-15T00:00:00"/>
    <x v="3"/>
    <x v="3"/>
    <s v="Kitchen"/>
    <x v="15"/>
    <s v="Boulder"/>
    <s v="Male"/>
    <n v="38"/>
    <n v="2"/>
    <n v="5"/>
    <s v="P474"/>
    <x v="0"/>
    <x v="1"/>
    <x v="0"/>
    <s v="Philips"/>
    <n v="2"/>
    <n v="806.17"/>
    <n v="1171.28"/>
    <n v="7"/>
    <s v="Q1"/>
    <n v="2025"/>
    <x v="6"/>
    <n v="1531.723"/>
    <n v="360.44299999999998"/>
  </r>
  <r>
    <x v="416"/>
    <d v="2026-01-26T00:00:00"/>
    <s v="C3077"/>
    <x v="416"/>
    <d v="2026-01-31T00:00:00"/>
    <x v="8"/>
    <x v="1"/>
    <s v="Shoes"/>
    <x v="22"/>
    <s v="Springfield"/>
    <s v="Female"/>
    <n v="46"/>
    <n v="1"/>
    <n v="20"/>
    <s v="P292"/>
    <x v="2"/>
    <x v="3"/>
    <x v="3"/>
    <s v="Nike"/>
    <n v="2"/>
    <n v="701.76"/>
    <n v="361.39"/>
    <n v="5"/>
    <s v="Q1"/>
    <n v="2026"/>
    <x v="0"/>
    <n v="561.40800000000002"/>
    <n v="200.01800000000003"/>
  </r>
  <r>
    <x v="417"/>
    <d v="2025-10-22T00:00:00"/>
    <s v="C4631"/>
    <x v="417"/>
    <d v="2025-10-25T00:00:00"/>
    <x v="9"/>
    <x v="0"/>
    <s v="Skincare"/>
    <x v="3"/>
    <s v="San Antonio"/>
    <s v="Male"/>
    <n v="33"/>
    <n v="4"/>
    <n v="10"/>
    <s v="P990"/>
    <x v="1"/>
    <x v="0"/>
    <x v="3"/>
    <s v="Nivea"/>
    <n v="1"/>
    <n v="337.07"/>
    <n v="988.78"/>
    <n v="3"/>
    <s v="Q4"/>
    <n v="2025"/>
    <x v="8"/>
    <n v="1213.452"/>
    <n v="224.67200000000003"/>
  </r>
  <r>
    <x v="418"/>
    <d v="2025-11-03T00:00:00"/>
    <s v="C8790"/>
    <x v="418"/>
    <d v="2025-11-04T00:00:00"/>
    <x v="2"/>
    <x v="2"/>
    <s v="Fitness"/>
    <x v="15"/>
    <s v="Colorado Springs"/>
    <s v="Male"/>
    <n v="18"/>
    <n v="2"/>
    <n v="15"/>
    <s v="P568"/>
    <x v="1"/>
    <x v="0"/>
    <x v="2"/>
    <s v="Decathlon"/>
    <n v="1"/>
    <n v="897.94"/>
    <n v="1215.69"/>
    <n v="1"/>
    <s v="Q4"/>
    <n v="2025"/>
    <x v="10"/>
    <n v="1526.498"/>
    <n v="310.80799999999999"/>
  </r>
  <r>
    <x v="419"/>
    <d v="2025-09-09T00:00:00"/>
    <s v="C4330"/>
    <x v="419"/>
    <d v="2025-09-10T00:00:00"/>
    <x v="7"/>
    <x v="4"/>
    <s v="Laptop"/>
    <x v="13"/>
    <s v="Augusta"/>
    <s v="Male"/>
    <n v="27"/>
    <n v="1"/>
    <n v="5"/>
    <s v="P468"/>
    <x v="2"/>
    <x v="0"/>
    <x v="0"/>
    <s v="Dell"/>
    <n v="4"/>
    <n v="391.83"/>
    <n v="202.07"/>
    <n v="1"/>
    <s v="Q3"/>
    <n v="2025"/>
    <x v="1"/>
    <n v="372.23849999999999"/>
    <n v="170.16849999999999"/>
  </r>
  <r>
    <x v="420"/>
    <d v="2025-06-12T00:00:00"/>
    <s v="C7148"/>
    <x v="420"/>
    <d v="2025-06-13T00:00:00"/>
    <x v="2"/>
    <x v="2"/>
    <s v="Fitness"/>
    <x v="3"/>
    <s v="Houston"/>
    <s v="Male"/>
    <n v="43"/>
    <n v="3"/>
    <n v="15"/>
    <s v="P805"/>
    <x v="2"/>
    <x v="2"/>
    <x v="0"/>
    <s v="Decathlon"/>
    <n v="2"/>
    <n v="230.79"/>
    <n v="470.85"/>
    <n v="1"/>
    <s v="Q2"/>
    <n v="2025"/>
    <x v="2"/>
    <n v="588.5145"/>
    <n v="117.66449999999998"/>
  </r>
  <r>
    <x v="421"/>
    <d v="2024-07-07T00:00:00"/>
    <s v="C1040"/>
    <x v="421"/>
    <d v="2024-07-13T00:00:00"/>
    <x v="9"/>
    <x v="0"/>
    <s v="Skincare"/>
    <x v="11"/>
    <s v="Trenton"/>
    <s v="Male"/>
    <n v="58"/>
    <n v="5"/>
    <n v="20"/>
    <s v="P164"/>
    <x v="0"/>
    <x v="2"/>
    <x v="3"/>
    <s v="Nivea"/>
    <n v="2"/>
    <n v="162.41999999999999"/>
    <n v="436.26"/>
    <n v="6"/>
    <s v="Q3"/>
    <n v="2024"/>
    <x v="4"/>
    <n v="649.67999999999995"/>
    <n v="213.41999999999996"/>
  </r>
  <r>
    <x v="422"/>
    <d v="2024-08-21T00:00:00"/>
    <s v="C5003"/>
    <x v="422"/>
    <d v="2024-08-24T00:00:00"/>
    <x v="8"/>
    <x v="1"/>
    <s v="Shoes"/>
    <x v="1"/>
    <s v="San Francisco"/>
    <s v="Female"/>
    <n v="57"/>
    <n v="1"/>
    <n v="15"/>
    <s v="P959"/>
    <x v="0"/>
    <x v="2"/>
    <x v="0"/>
    <s v="Nike"/>
    <n v="2"/>
    <n v="245.51"/>
    <n v="152.71"/>
    <n v="3"/>
    <s v="Q3"/>
    <n v="2024"/>
    <x v="11"/>
    <n v="208.68349999999998"/>
    <n v="55.973499999999973"/>
  </r>
  <r>
    <x v="423"/>
    <d v="2025-10-20T00:00:00"/>
    <s v="C4117"/>
    <x v="423"/>
    <d v="2025-10-24T00:00:00"/>
    <x v="6"/>
    <x v="5"/>
    <s v="Snacks"/>
    <x v="7"/>
    <s v="Albany"/>
    <s v="Male"/>
    <n v="36"/>
    <n v="4"/>
    <n v="0"/>
    <s v="P123"/>
    <x v="2"/>
    <x v="0"/>
    <x v="3"/>
    <s v="Britannia"/>
    <n v="3"/>
    <n v="887.23"/>
    <n v="2471.46"/>
    <n v="4"/>
    <s v="Q4"/>
    <n v="2025"/>
    <x v="8"/>
    <n v="3548.92"/>
    <n v="1077.46"/>
  </r>
  <r>
    <x v="424"/>
    <d v="2024-09-24T00:00:00"/>
    <s v="C1822"/>
    <x v="424"/>
    <d v="2024-09-25T00:00:00"/>
    <x v="9"/>
    <x v="0"/>
    <s v="Skincare"/>
    <x v="17"/>
    <s v="Philadelphia"/>
    <s v="Female"/>
    <n v="61"/>
    <n v="4"/>
    <n v="10"/>
    <s v="P906"/>
    <x v="1"/>
    <x v="0"/>
    <x v="1"/>
    <s v="Nivea"/>
    <n v="2"/>
    <n v="876.3"/>
    <n v="2659.66"/>
    <n v="1"/>
    <s v="Q3"/>
    <n v="2024"/>
    <x v="1"/>
    <n v="3154.68"/>
    <n v="495.02"/>
  </r>
  <r>
    <x v="425"/>
    <d v="2024-11-07T00:00:00"/>
    <s v="C1887"/>
    <x v="425"/>
    <d v="2024-11-09T00:00:00"/>
    <x v="2"/>
    <x v="2"/>
    <s v="Fitness"/>
    <x v="3"/>
    <s v="San Antonio"/>
    <s v="Female"/>
    <n v="18"/>
    <n v="3"/>
    <n v="15"/>
    <s v="P385"/>
    <x v="1"/>
    <x v="4"/>
    <x v="1"/>
    <s v="Decathlon"/>
    <n v="2"/>
    <n v="783.39"/>
    <n v="1553.16"/>
    <n v="2"/>
    <s v="Q4"/>
    <n v="2024"/>
    <x v="10"/>
    <n v="1997.6445000000001"/>
    <n v="444.48450000000003"/>
  </r>
  <r>
    <x v="426"/>
    <d v="2024-07-01T00:00:00"/>
    <s v="C3982"/>
    <x v="426"/>
    <d v="2024-07-05T00:00:00"/>
    <x v="5"/>
    <x v="3"/>
    <s v="Furniture"/>
    <x v="17"/>
    <s v="Allentown"/>
    <s v="Female"/>
    <n v="52"/>
    <n v="1"/>
    <n v="25"/>
    <s v="P496"/>
    <x v="2"/>
    <x v="2"/>
    <x v="3"/>
    <s v="IKEA"/>
    <n v="5"/>
    <n v="614.20000000000005"/>
    <n v="362.01"/>
    <n v="4"/>
    <s v="Q3"/>
    <n v="2024"/>
    <x v="4"/>
    <n v="460.65000000000003"/>
    <n v="98.640000000000043"/>
  </r>
  <r>
    <x v="427"/>
    <d v="2026-05-14T00:00:00"/>
    <s v="C4183"/>
    <x v="427"/>
    <d v="2026-05-16T00:00:00"/>
    <x v="6"/>
    <x v="5"/>
    <s v="Snacks"/>
    <x v="20"/>
    <s v="Virginia Beach"/>
    <s v="Male"/>
    <n v="26"/>
    <n v="3"/>
    <n v="15"/>
    <s v="P531"/>
    <x v="0"/>
    <x v="1"/>
    <x v="1"/>
    <s v="Britannia"/>
    <n v="1"/>
    <n v="219.3"/>
    <n v="315.64"/>
    <n v="2"/>
    <s v="Q2"/>
    <n v="2026"/>
    <x v="9"/>
    <n v="559.21500000000003"/>
    <n v="243.57500000000005"/>
  </r>
  <r>
    <x v="428"/>
    <d v="2025-04-26T00:00:00"/>
    <s v="C7028"/>
    <x v="428"/>
    <d v="2025-04-27T00:00:00"/>
    <x v="5"/>
    <x v="3"/>
    <s v="Furniture"/>
    <x v="23"/>
    <s v="Rochester"/>
    <s v="Female"/>
    <n v="19"/>
    <n v="3"/>
    <n v="20"/>
    <s v="P999"/>
    <x v="1"/>
    <x v="1"/>
    <x v="3"/>
    <s v="IKEA"/>
    <n v="4"/>
    <n v="474.2"/>
    <n v="714.49"/>
    <n v="1"/>
    <s v="Q2"/>
    <n v="2025"/>
    <x v="3"/>
    <n v="1138.08"/>
    <n v="423.58999999999992"/>
  </r>
  <r>
    <x v="429"/>
    <d v="2024-11-05T00:00:00"/>
    <s v="C4079"/>
    <x v="429"/>
    <d v="2024-11-12T00:00:00"/>
    <x v="8"/>
    <x v="1"/>
    <s v="Shoes"/>
    <x v="11"/>
    <s v="Trenton"/>
    <s v="Male"/>
    <n v="54"/>
    <n v="4"/>
    <n v="0"/>
    <s v="P236"/>
    <x v="1"/>
    <x v="0"/>
    <x v="2"/>
    <s v="Nike"/>
    <n v="2"/>
    <n v="498.65"/>
    <n v="1635.96"/>
    <n v="7"/>
    <s v="Q4"/>
    <n v="2024"/>
    <x v="10"/>
    <n v="1994.6"/>
    <n v="358.63999999999987"/>
  </r>
  <r>
    <x v="430"/>
    <d v="2026-04-28T00:00:00"/>
    <s v="C1355"/>
    <x v="430"/>
    <d v="2026-05-05T00:00:00"/>
    <x v="5"/>
    <x v="3"/>
    <s v="Furniture"/>
    <x v="13"/>
    <s v="Savannah"/>
    <s v="Male"/>
    <n v="28"/>
    <n v="1"/>
    <n v="25"/>
    <s v="P950"/>
    <x v="0"/>
    <x v="1"/>
    <x v="1"/>
    <s v="IKEA"/>
    <n v="2"/>
    <n v="40.69"/>
    <n v="16.3"/>
    <n v="7"/>
    <s v="Q2"/>
    <n v="2026"/>
    <x v="3"/>
    <n v="30.517499999999998"/>
    <n v="14.217499999999998"/>
  </r>
  <r>
    <x v="431"/>
    <d v="2025-05-16T00:00:00"/>
    <s v="C2316"/>
    <x v="431"/>
    <d v="2025-05-17T00:00:00"/>
    <x v="8"/>
    <x v="1"/>
    <s v="Shoes"/>
    <x v="11"/>
    <s v="Jersey City"/>
    <s v="Male"/>
    <n v="55"/>
    <n v="1"/>
    <n v="15"/>
    <s v="P891"/>
    <x v="0"/>
    <x v="3"/>
    <x v="0"/>
    <s v="Nike"/>
    <n v="4"/>
    <n v="869.03"/>
    <n v="555.48"/>
    <n v="1"/>
    <s v="Q2"/>
    <n v="2025"/>
    <x v="9"/>
    <n v="738.67549999999994"/>
    <n v="183.19549999999992"/>
  </r>
  <r>
    <x v="432"/>
    <d v="2025-07-12T00:00:00"/>
    <s v="C7226"/>
    <x v="432"/>
    <d v="2025-07-14T00:00:00"/>
    <x v="1"/>
    <x v="1"/>
    <s v="Shirt"/>
    <x v="1"/>
    <s v="Sacramento"/>
    <s v="Male"/>
    <n v="38"/>
    <n v="5"/>
    <n v="15"/>
    <s v="P786"/>
    <x v="1"/>
    <x v="4"/>
    <x v="1"/>
    <s v="Puma"/>
    <n v="4"/>
    <n v="578.84"/>
    <n v="1304.22"/>
    <n v="2"/>
    <s v="Q3"/>
    <n v="2025"/>
    <x v="4"/>
    <n v="2460.0700000000002"/>
    <n v="1155.8500000000001"/>
  </r>
  <r>
    <x v="433"/>
    <d v="2024-05-27T00:00:00"/>
    <s v="C1564"/>
    <x v="433"/>
    <d v="2024-06-03T00:00:00"/>
    <x v="5"/>
    <x v="3"/>
    <s v="Furniture"/>
    <x v="10"/>
    <s v="Green Bay"/>
    <s v="Male"/>
    <n v="23"/>
    <n v="1"/>
    <n v="30"/>
    <s v="P853"/>
    <x v="0"/>
    <x v="0"/>
    <x v="1"/>
    <s v="IKEA"/>
    <n v="1"/>
    <n v="380.8"/>
    <n v="185.69"/>
    <n v="7"/>
    <s v="Q2"/>
    <n v="2024"/>
    <x v="9"/>
    <n v="266.56"/>
    <n v="80.87"/>
  </r>
  <r>
    <x v="434"/>
    <d v="2024-10-19T00:00:00"/>
    <s v="C8259"/>
    <x v="434"/>
    <d v="2024-10-22T00:00:00"/>
    <x v="3"/>
    <x v="3"/>
    <s v="Kitchen"/>
    <x v="12"/>
    <s v="Detroit"/>
    <s v="Male"/>
    <n v="53"/>
    <n v="1"/>
    <n v="20"/>
    <s v="P456"/>
    <x v="2"/>
    <x v="2"/>
    <x v="2"/>
    <s v="Philips"/>
    <n v="4"/>
    <n v="398.1"/>
    <n v="254.8"/>
    <n v="3"/>
    <s v="Q4"/>
    <n v="2024"/>
    <x v="8"/>
    <n v="318.48"/>
    <n v="63.680000000000007"/>
  </r>
  <r>
    <x v="435"/>
    <d v="2025-12-01T00:00:00"/>
    <s v="C9089"/>
    <x v="435"/>
    <d v="2025-12-04T00:00:00"/>
    <x v="4"/>
    <x v="4"/>
    <s v="Mobile"/>
    <x v="22"/>
    <s v="Springfield"/>
    <s v="Male"/>
    <n v="47"/>
    <n v="4"/>
    <n v="5"/>
    <s v="P104"/>
    <x v="0"/>
    <x v="1"/>
    <x v="2"/>
    <s v="Samsung"/>
    <n v="5"/>
    <n v="41.19"/>
    <n v="80.72"/>
    <n v="3"/>
    <s v="Q4"/>
    <n v="2025"/>
    <x v="7"/>
    <n v="156.52199999999999"/>
    <n v="75.801999999999992"/>
  </r>
  <r>
    <x v="436"/>
    <d v="2024-08-22T00:00:00"/>
    <s v="C7826"/>
    <x v="436"/>
    <d v="2024-08-23T00:00:00"/>
    <x v="2"/>
    <x v="2"/>
    <s v="Fitness"/>
    <x v="2"/>
    <s v="Columbus"/>
    <s v="Female"/>
    <n v="59"/>
    <n v="5"/>
    <n v="10"/>
    <s v="P894"/>
    <x v="2"/>
    <x v="1"/>
    <x v="0"/>
    <s v="Decathlon"/>
    <n v="1"/>
    <n v="400.22"/>
    <n v="1163.0899999999999"/>
    <n v="1"/>
    <s v="Q3"/>
    <n v="2024"/>
    <x v="11"/>
    <n v="1800.9900000000002"/>
    <n v="637.90000000000032"/>
  </r>
  <r>
    <x v="437"/>
    <d v="2025-07-18T00:00:00"/>
    <s v="C9660"/>
    <x v="437"/>
    <d v="2025-07-20T00:00:00"/>
    <x v="8"/>
    <x v="1"/>
    <s v="Shoes"/>
    <x v="24"/>
    <s v="Salem"/>
    <s v="Male"/>
    <n v="31"/>
    <n v="4"/>
    <n v="5"/>
    <s v="P251"/>
    <x v="1"/>
    <x v="1"/>
    <x v="1"/>
    <s v="Nike"/>
    <n v="1"/>
    <n v="388.01"/>
    <n v="1221.3"/>
    <n v="2"/>
    <s v="Q3"/>
    <n v="2025"/>
    <x v="4"/>
    <n v="1474.4379999999999"/>
    <n v="253.13799999999992"/>
  </r>
  <r>
    <x v="438"/>
    <d v="2026-02-26T00:00:00"/>
    <s v="C4384"/>
    <x v="438"/>
    <d v="2026-03-04T00:00:00"/>
    <x v="6"/>
    <x v="5"/>
    <s v="Snacks"/>
    <x v="8"/>
    <s v="Tampa"/>
    <s v="Male"/>
    <n v="28"/>
    <n v="2"/>
    <n v="15"/>
    <s v="P280"/>
    <x v="1"/>
    <x v="4"/>
    <x v="0"/>
    <s v="Britannia"/>
    <n v="4"/>
    <n v="237.05"/>
    <n v="213.98"/>
    <n v="6"/>
    <s v="Q1"/>
    <n v="2026"/>
    <x v="5"/>
    <n v="402.98500000000001"/>
    <n v="189.00500000000002"/>
  </r>
  <r>
    <x v="439"/>
    <d v="2025-08-29T00:00:00"/>
    <s v="C7706"/>
    <x v="439"/>
    <d v="2025-09-04T00:00:00"/>
    <x v="2"/>
    <x v="2"/>
    <s v="Fitness"/>
    <x v="2"/>
    <s v="Columbus"/>
    <s v="Female"/>
    <n v="44"/>
    <n v="4"/>
    <n v="30"/>
    <s v="P166"/>
    <x v="0"/>
    <x v="4"/>
    <x v="1"/>
    <s v="Decathlon"/>
    <n v="3"/>
    <n v="715.42"/>
    <n v="1163.4100000000001"/>
    <n v="6"/>
    <s v="Q3"/>
    <n v="2025"/>
    <x v="11"/>
    <n v="2003.1759999999997"/>
    <n v="839.76599999999962"/>
  </r>
  <r>
    <x v="440"/>
    <d v="2025-10-25T00:00:00"/>
    <s v="C2174"/>
    <x v="440"/>
    <d v="2025-10-31T00:00:00"/>
    <x v="3"/>
    <x v="3"/>
    <s v="Kitchen"/>
    <x v="24"/>
    <s v="Portland"/>
    <s v="Female"/>
    <n v="51"/>
    <n v="2"/>
    <n v="5"/>
    <s v="P875"/>
    <x v="2"/>
    <x v="4"/>
    <x v="0"/>
    <s v="Philips"/>
    <n v="1"/>
    <n v="547.72"/>
    <n v="524.76"/>
    <n v="6"/>
    <s v="Q4"/>
    <n v="2025"/>
    <x v="8"/>
    <n v="1040.6679999999999"/>
    <n v="515.9079999999999"/>
  </r>
  <r>
    <x v="441"/>
    <d v="2025-01-19T00:00:00"/>
    <s v="C6827"/>
    <x v="441"/>
    <d v="2025-01-22T00:00:00"/>
    <x v="9"/>
    <x v="0"/>
    <s v="Skincare"/>
    <x v="11"/>
    <s v="Newark"/>
    <s v="Male"/>
    <n v="18"/>
    <n v="2"/>
    <n v="15"/>
    <s v="P718"/>
    <x v="1"/>
    <x v="4"/>
    <x v="3"/>
    <s v="Nivea"/>
    <n v="5"/>
    <n v="706.08"/>
    <n v="781.81"/>
    <n v="3"/>
    <s v="Q1"/>
    <n v="2025"/>
    <x v="0"/>
    <n v="1200.336"/>
    <n v="418.52600000000007"/>
  </r>
  <r>
    <x v="442"/>
    <d v="2024-12-29T00:00:00"/>
    <s v="C4743"/>
    <x v="442"/>
    <d v="2025-01-04T00:00:00"/>
    <x v="1"/>
    <x v="1"/>
    <s v="Shirt"/>
    <x v="18"/>
    <s v="Nashville"/>
    <s v="Female"/>
    <n v="57"/>
    <n v="3"/>
    <n v="20"/>
    <s v="P445"/>
    <x v="1"/>
    <x v="4"/>
    <x v="2"/>
    <s v="Puma"/>
    <n v="5"/>
    <n v="96.99"/>
    <n v="186.86"/>
    <n v="6"/>
    <s v="Q4"/>
    <n v="2024"/>
    <x v="7"/>
    <n v="232.77599999999998"/>
    <n v="45.915999999999968"/>
  </r>
  <r>
    <x v="443"/>
    <d v="2024-06-27T00:00:00"/>
    <s v="C8928"/>
    <x v="443"/>
    <d v="2024-07-02T00:00:00"/>
    <x v="7"/>
    <x v="4"/>
    <s v="Laptop"/>
    <x v="12"/>
    <s v="Lansing"/>
    <s v="Female"/>
    <n v="39"/>
    <n v="2"/>
    <n v="10"/>
    <s v="P709"/>
    <x v="1"/>
    <x v="0"/>
    <x v="2"/>
    <s v="Dell"/>
    <n v="4"/>
    <n v="752.46"/>
    <n v="750.65"/>
    <n v="5"/>
    <s v="Q2"/>
    <n v="2024"/>
    <x v="2"/>
    <n v="1354.4280000000001"/>
    <n v="603.77800000000013"/>
  </r>
  <r>
    <x v="444"/>
    <d v="2026-02-14T00:00:00"/>
    <s v="C2193"/>
    <x v="444"/>
    <d v="2026-02-15T00:00:00"/>
    <x v="6"/>
    <x v="5"/>
    <s v="Snacks"/>
    <x v="3"/>
    <s v="Houston"/>
    <s v="Female"/>
    <n v="33"/>
    <n v="2"/>
    <n v="5"/>
    <s v="P671"/>
    <x v="1"/>
    <x v="4"/>
    <x v="3"/>
    <s v="Britannia"/>
    <n v="5"/>
    <n v="256.10000000000002"/>
    <n v="413.02"/>
    <n v="1"/>
    <s v="Q1"/>
    <n v="2026"/>
    <x v="5"/>
    <n v="486.59000000000003"/>
    <n v="73.57000000000005"/>
  </r>
  <r>
    <x v="445"/>
    <d v="2025-01-17T00:00:00"/>
    <s v="C7864"/>
    <x v="445"/>
    <d v="2025-01-20T00:00:00"/>
    <x v="9"/>
    <x v="0"/>
    <s v="Skincare"/>
    <x v="9"/>
    <s v="Mobile"/>
    <s v="Male"/>
    <n v="42"/>
    <n v="3"/>
    <n v="30"/>
    <s v="P617"/>
    <x v="0"/>
    <x v="4"/>
    <x v="3"/>
    <s v="Nivea"/>
    <n v="3"/>
    <n v="430.63"/>
    <n v="670.52"/>
    <n v="3"/>
    <s v="Q1"/>
    <n v="2025"/>
    <x v="0"/>
    <n v="904.32299999999987"/>
    <n v="233.80299999999988"/>
  </r>
  <r>
    <x v="446"/>
    <d v="2025-10-08T00:00:00"/>
    <s v="C9603"/>
    <x v="446"/>
    <d v="2025-10-14T00:00:00"/>
    <x v="9"/>
    <x v="0"/>
    <s v="Skincare"/>
    <x v="17"/>
    <s v="Pittsburgh"/>
    <s v="Male"/>
    <n v="49"/>
    <n v="2"/>
    <n v="25"/>
    <s v="P372"/>
    <x v="1"/>
    <x v="0"/>
    <x v="2"/>
    <s v="Nivea"/>
    <n v="5"/>
    <n v="646.66999999999996"/>
    <n v="720.77"/>
    <n v="6"/>
    <s v="Q4"/>
    <n v="2025"/>
    <x v="8"/>
    <n v="970.00499999999988"/>
    <n v="249.2349999999999"/>
  </r>
  <r>
    <x v="447"/>
    <d v="2026-02-19T00:00:00"/>
    <s v="C9565"/>
    <x v="447"/>
    <d v="2026-02-22T00:00:00"/>
    <x v="6"/>
    <x v="5"/>
    <s v="Snacks"/>
    <x v="6"/>
    <s v="Greensboro"/>
    <s v="Male"/>
    <n v="51"/>
    <n v="3"/>
    <n v="15"/>
    <s v="P568"/>
    <x v="1"/>
    <x v="4"/>
    <x v="1"/>
    <s v="Britannia"/>
    <n v="1"/>
    <n v="757.07"/>
    <n v="1626.13"/>
    <n v="3"/>
    <s v="Q1"/>
    <n v="2026"/>
    <x v="5"/>
    <n v="1930.5284999999999"/>
    <n v="304.39849999999979"/>
  </r>
  <r>
    <x v="448"/>
    <d v="2024-05-16T00:00:00"/>
    <s v="C3034"/>
    <x v="448"/>
    <d v="2024-05-19T00:00:00"/>
    <x v="6"/>
    <x v="5"/>
    <s v="Snacks"/>
    <x v="4"/>
    <s v="Mesa"/>
    <s v="Male"/>
    <n v="52"/>
    <n v="2"/>
    <n v="25"/>
    <s v="P355"/>
    <x v="1"/>
    <x v="1"/>
    <x v="1"/>
    <s v="Britannia"/>
    <n v="1"/>
    <n v="420.6"/>
    <n v="415.71"/>
    <n v="3"/>
    <s v="Q2"/>
    <n v="2024"/>
    <x v="9"/>
    <n v="630.90000000000009"/>
    <n v="215.19000000000011"/>
  </r>
  <r>
    <x v="449"/>
    <d v="2024-02-28T00:00:00"/>
    <s v="C6387"/>
    <x v="449"/>
    <d v="2024-03-04T00:00:00"/>
    <x v="2"/>
    <x v="2"/>
    <s v="Fitness"/>
    <x v="22"/>
    <s v="Naperville"/>
    <s v="Male"/>
    <n v="45"/>
    <n v="1"/>
    <n v="30"/>
    <s v="P835"/>
    <x v="0"/>
    <x v="0"/>
    <x v="2"/>
    <s v="Decathlon"/>
    <n v="2"/>
    <n v="339.11"/>
    <n v="171.83"/>
    <n v="5"/>
    <s v="Q1"/>
    <n v="2024"/>
    <x v="5"/>
    <n v="237.37699999999998"/>
    <n v="65.546999999999969"/>
  </r>
  <r>
    <x v="450"/>
    <d v="2025-04-14T00:00:00"/>
    <s v="C7512"/>
    <x v="450"/>
    <d v="2025-04-17T00:00:00"/>
    <x v="2"/>
    <x v="2"/>
    <s v="Fitness"/>
    <x v="13"/>
    <s v="Augusta"/>
    <s v="Male"/>
    <n v="37"/>
    <n v="2"/>
    <n v="15"/>
    <s v="P113"/>
    <x v="1"/>
    <x v="3"/>
    <x v="1"/>
    <s v="Decathlon"/>
    <n v="1"/>
    <n v="497.2"/>
    <n v="674.38"/>
    <n v="3"/>
    <s v="Q2"/>
    <n v="2025"/>
    <x v="3"/>
    <n v="845.24"/>
    <n v="170.86"/>
  </r>
  <r>
    <x v="451"/>
    <d v="2025-11-01T00:00:00"/>
    <s v="C2865"/>
    <x v="451"/>
    <d v="2025-11-05T00:00:00"/>
    <x v="2"/>
    <x v="2"/>
    <s v="Fitness"/>
    <x v="17"/>
    <s v="Pittsburgh"/>
    <s v="Male"/>
    <n v="29"/>
    <n v="2"/>
    <n v="10"/>
    <s v="P180"/>
    <x v="2"/>
    <x v="4"/>
    <x v="0"/>
    <s v="Decathlon"/>
    <n v="4"/>
    <n v="505.63"/>
    <n v="757.56"/>
    <n v="4"/>
    <s v="Q4"/>
    <n v="2025"/>
    <x v="10"/>
    <n v="910.13400000000001"/>
    <n v="152.57400000000007"/>
  </r>
  <r>
    <x v="452"/>
    <d v="2025-08-27T00:00:00"/>
    <s v="C4332"/>
    <x v="452"/>
    <d v="2025-08-30T00:00:00"/>
    <x v="3"/>
    <x v="3"/>
    <s v="Kitchen"/>
    <x v="5"/>
    <s v="Indianapolis"/>
    <s v="Male"/>
    <n v="18"/>
    <n v="1"/>
    <n v="10"/>
    <s v="P703"/>
    <x v="0"/>
    <x v="0"/>
    <x v="0"/>
    <s v="Philips"/>
    <n v="3"/>
    <n v="735.22"/>
    <n v="410.44"/>
    <n v="3"/>
    <s v="Q3"/>
    <n v="2025"/>
    <x v="11"/>
    <n v="661.69800000000009"/>
    <n v="251.2580000000001"/>
  </r>
  <r>
    <x v="453"/>
    <d v="2024-08-15T00:00:00"/>
    <s v="C3385"/>
    <x v="453"/>
    <d v="2024-08-21T00:00:00"/>
    <x v="3"/>
    <x v="3"/>
    <s v="Kitchen"/>
    <x v="8"/>
    <s v="Tampa"/>
    <s v="Female"/>
    <n v="65"/>
    <n v="3"/>
    <n v="5"/>
    <s v="P721"/>
    <x v="0"/>
    <x v="0"/>
    <x v="2"/>
    <s v="Philips"/>
    <n v="4"/>
    <n v="527.65"/>
    <n v="1144.55"/>
    <n v="6"/>
    <s v="Q3"/>
    <n v="2024"/>
    <x v="11"/>
    <n v="1503.8024999999998"/>
    <n v="359.25249999999983"/>
  </r>
  <r>
    <x v="454"/>
    <d v="2026-01-19T00:00:00"/>
    <s v="C8351"/>
    <x v="454"/>
    <d v="2026-01-21T00:00:00"/>
    <x v="9"/>
    <x v="0"/>
    <s v="Skincare"/>
    <x v="12"/>
    <s v="Lansing"/>
    <s v="Female"/>
    <n v="28"/>
    <n v="1"/>
    <n v="20"/>
    <s v="P641"/>
    <x v="1"/>
    <x v="4"/>
    <x v="3"/>
    <s v="Nivea"/>
    <n v="2"/>
    <n v="855.81"/>
    <n v="567.19000000000005"/>
    <n v="2"/>
    <s v="Q1"/>
    <n v="2026"/>
    <x v="0"/>
    <n v="684.64800000000002"/>
    <n v="117.45799999999997"/>
  </r>
  <r>
    <x v="455"/>
    <d v="2024-07-19T00:00:00"/>
    <s v="C6471"/>
    <x v="455"/>
    <d v="2024-07-25T00:00:00"/>
    <x v="6"/>
    <x v="5"/>
    <s v="Snacks"/>
    <x v="13"/>
    <s v="Savannah"/>
    <s v="Male"/>
    <n v="34"/>
    <n v="3"/>
    <n v="30"/>
    <s v="P739"/>
    <x v="1"/>
    <x v="1"/>
    <x v="3"/>
    <s v="Britannia"/>
    <n v="5"/>
    <n v="393.03"/>
    <n v="582.88"/>
    <n v="6"/>
    <s v="Q3"/>
    <n v="2024"/>
    <x v="4"/>
    <n v="825.36299999999994"/>
    <n v="242.48299999999995"/>
  </r>
  <r>
    <x v="456"/>
    <d v="2024-02-15T00:00:00"/>
    <s v="C2655"/>
    <x v="456"/>
    <d v="2024-02-19T00:00:00"/>
    <x v="2"/>
    <x v="2"/>
    <s v="Fitness"/>
    <x v="13"/>
    <s v="Atlanta"/>
    <s v="Male"/>
    <n v="51"/>
    <n v="1"/>
    <n v="30"/>
    <s v="P748"/>
    <x v="1"/>
    <x v="4"/>
    <x v="3"/>
    <s v="Decathlon"/>
    <n v="5"/>
    <n v="315.14"/>
    <n v="183.4"/>
    <n v="4"/>
    <s v="Q1"/>
    <n v="2024"/>
    <x v="5"/>
    <n v="220.59799999999998"/>
    <n v="37.197999999999979"/>
  </r>
  <r>
    <x v="457"/>
    <d v="2024-04-14T00:00:00"/>
    <s v="C6266"/>
    <x v="457"/>
    <d v="2024-04-17T00:00:00"/>
    <x v="7"/>
    <x v="4"/>
    <s v="Laptop"/>
    <x v="1"/>
    <s v="San Diego"/>
    <s v="Female"/>
    <n v="50"/>
    <n v="1"/>
    <n v="15"/>
    <s v="P505"/>
    <x v="1"/>
    <x v="0"/>
    <x v="1"/>
    <s v="Dell"/>
    <n v="4"/>
    <n v="122.66"/>
    <n v="70.790000000000006"/>
    <n v="3"/>
    <s v="Q2"/>
    <n v="2024"/>
    <x v="3"/>
    <n v="104.261"/>
    <n v="33.470999999999989"/>
  </r>
  <r>
    <x v="458"/>
    <d v="2025-04-08T00:00:00"/>
    <s v="C4698"/>
    <x v="458"/>
    <d v="2025-04-12T00:00:00"/>
    <x v="3"/>
    <x v="3"/>
    <s v="Kitchen"/>
    <x v="5"/>
    <s v="Evansville"/>
    <s v="Female"/>
    <n v="31"/>
    <n v="5"/>
    <n v="30"/>
    <s v="P700"/>
    <x v="0"/>
    <x v="1"/>
    <x v="1"/>
    <s v="Philips"/>
    <n v="4"/>
    <n v="848.44"/>
    <n v="2269.38"/>
    <n v="4"/>
    <s v="Q2"/>
    <n v="2025"/>
    <x v="3"/>
    <n v="2969.5400000000004"/>
    <n v="700.16000000000031"/>
  </r>
  <r>
    <x v="459"/>
    <d v="2024-03-08T00:00:00"/>
    <s v="C4297"/>
    <x v="459"/>
    <d v="2024-03-15T00:00:00"/>
    <x v="9"/>
    <x v="0"/>
    <s v="Skincare"/>
    <x v="8"/>
    <s v="Miami"/>
    <s v="Female"/>
    <n v="21"/>
    <n v="3"/>
    <n v="25"/>
    <s v="P590"/>
    <x v="1"/>
    <x v="3"/>
    <x v="3"/>
    <s v="Nivea"/>
    <n v="2"/>
    <n v="257.37"/>
    <n v="403.05"/>
    <n v="7"/>
    <s v="Q1"/>
    <n v="2024"/>
    <x v="6"/>
    <n v="579.08249999999998"/>
    <n v="176.03249999999997"/>
  </r>
  <r>
    <x v="460"/>
    <d v="2024-08-29T00:00:00"/>
    <s v="C6353"/>
    <x v="460"/>
    <d v="2024-09-04T00:00:00"/>
    <x v="6"/>
    <x v="5"/>
    <s v="Snacks"/>
    <x v="9"/>
    <s v="Birmingham"/>
    <s v="Female"/>
    <n v="43"/>
    <n v="3"/>
    <n v="5"/>
    <s v="P312"/>
    <x v="0"/>
    <x v="3"/>
    <x v="3"/>
    <s v="Britannia"/>
    <n v="3"/>
    <n v="913.04"/>
    <n v="1778.64"/>
    <n v="6"/>
    <s v="Q3"/>
    <n v="2024"/>
    <x v="11"/>
    <n v="2602.1639999999998"/>
    <n v="823.52399999999966"/>
  </r>
  <r>
    <x v="461"/>
    <d v="2025-02-26T00:00:00"/>
    <s v="C4430"/>
    <x v="461"/>
    <d v="2025-03-02T00:00:00"/>
    <x v="2"/>
    <x v="2"/>
    <s v="Fitness"/>
    <x v="16"/>
    <s v="Spokane"/>
    <s v="Male"/>
    <n v="34"/>
    <n v="1"/>
    <n v="10"/>
    <s v="P307"/>
    <x v="0"/>
    <x v="0"/>
    <x v="3"/>
    <s v="Decathlon"/>
    <n v="1"/>
    <n v="154.31"/>
    <n v="75.88"/>
    <n v="4"/>
    <s v="Q1"/>
    <n v="2025"/>
    <x v="5"/>
    <n v="138.87900000000002"/>
    <n v="62.999000000000024"/>
  </r>
  <r>
    <x v="462"/>
    <d v="2025-10-16T00:00:00"/>
    <s v="C1662"/>
    <x v="462"/>
    <d v="2025-10-17T00:00:00"/>
    <x v="4"/>
    <x v="4"/>
    <s v="Mobile"/>
    <x v="8"/>
    <s v="Jacksonville"/>
    <s v="Male"/>
    <n v="47"/>
    <n v="2"/>
    <n v="30"/>
    <s v="P877"/>
    <x v="1"/>
    <x v="2"/>
    <x v="1"/>
    <s v="Samsung"/>
    <n v="3"/>
    <n v="232.46"/>
    <n v="213.6"/>
    <n v="1"/>
    <s v="Q4"/>
    <n v="2025"/>
    <x v="8"/>
    <n v="325.44400000000002"/>
    <n v="111.84400000000002"/>
  </r>
  <r>
    <x v="463"/>
    <d v="2024-11-18T00:00:00"/>
    <s v="C4279"/>
    <x v="463"/>
    <d v="2024-11-19T00:00:00"/>
    <x v="2"/>
    <x v="2"/>
    <s v="Fitness"/>
    <x v="3"/>
    <s v="Dallas"/>
    <s v="Male"/>
    <n v="39"/>
    <n v="2"/>
    <n v="10"/>
    <s v="P743"/>
    <x v="0"/>
    <x v="3"/>
    <x v="1"/>
    <s v="Decathlon"/>
    <n v="4"/>
    <n v="839.88"/>
    <n v="1026.07"/>
    <n v="1"/>
    <s v="Q4"/>
    <n v="2024"/>
    <x v="10"/>
    <n v="1511.7840000000001"/>
    <n v="485.71400000000017"/>
  </r>
  <r>
    <x v="464"/>
    <d v="2024-08-27T00:00:00"/>
    <s v="C7024"/>
    <x v="464"/>
    <d v="2024-08-29T00:00:00"/>
    <x v="4"/>
    <x v="4"/>
    <s v="Mobile"/>
    <x v="21"/>
    <s v="Greenville"/>
    <s v="Female"/>
    <n v="36"/>
    <n v="2"/>
    <n v="30"/>
    <s v="P669"/>
    <x v="2"/>
    <x v="2"/>
    <x v="1"/>
    <s v="Samsung"/>
    <n v="4"/>
    <n v="216.48"/>
    <n v="184.21"/>
    <n v="2"/>
    <s v="Q3"/>
    <n v="2024"/>
    <x v="11"/>
    <n v="303.07199999999995"/>
    <n v="118.86199999999994"/>
  </r>
  <r>
    <x v="465"/>
    <d v="2024-12-09T00:00:00"/>
    <s v="C6627"/>
    <x v="465"/>
    <d v="2024-12-14T00:00:00"/>
    <x v="6"/>
    <x v="5"/>
    <s v="Snacks"/>
    <x v="17"/>
    <s v="Allentown"/>
    <s v="Male"/>
    <n v="30"/>
    <n v="5"/>
    <n v="25"/>
    <s v="P704"/>
    <x v="2"/>
    <x v="0"/>
    <x v="2"/>
    <s v="Britannia"/>
    <n v="4"/>
    <n v="471.63"/>
    <n v="894.85"/>
    <n v="5"/>
    <s v="Q4"/>
    <n v="2024"/>
    <x v="7"/>
    <n v="1768.6125000000002"/>
    <n v="873.76250000000016"/>
  </r>
  <r>
    <x v="466"/>
    <d v="2025-10-06T00:00:00"/>
    <s v="C3607"/>
    <x v="466"/>
    <d v="2025-10-10T00:00:00"/>
    <x v="3"/>
    <x v="3"/>
    <s v="Kitchen"/>
    <x v="17"/>
    <s v="Philadelphia"/>
    <s v="Female"/>
    <n v="59"/>
    <n v="4"/>
    <n v="20"/>
    <s v="P303"/>
    <x v="2"/>
    <x v="2"/>
    <x v="0"/>
    <s v="Philips"/>
    <n v="1"/>
    <n v="416.28"/>
    <n v="858.68"/>
    <n v="4"/>
    <s v="Q4"/>
    <n v="2025"/>
    <x v="8"/>
    <n v="1332.096"/>
    <n v="473.41600000000005"/>
  </r>
  <r>
    <x v="467"/>
    <d v="2025-10-02T00:00:00"/>
    <s v="C4644"/>
    <x v="467"/>
    <d v="2025-10-03T00:00:00"/>
    <x v="9"/>
    <x v="0"/>
    <s v="Skincare"/>
    <x v="9"/>
    <s v="Birmingham"/>
    <s v="Female"/>
    <n v="20"/>
    <n v="2"/>
    <n v="10"/>
    <s v="P205"/>
    <x v="1"/>
    <x v="3"/>
    <x v="3"/>
    <s v="Nivea"/>
    <n v="2"/>
    <n v="611.35"/>
    <n v="609.32000000000005"/>
    <n v="1"/>
    <s v="Q4"/>
    <n v="2025"/>
    <x v="8"/>
    <n v="1100.43"/>
    <n v="491.11"/>
  </r>
  <r>
    <x v="468"/>
    <d v="2026-03-06T00:00:00"/>
    <s v="C9646"/>
    <x v="468"/>
    <d v="2026-03-13T00:00:00"/>
    <x v="9"/>
    <x v="0"/>
    <s v="Skincare"/>
    <x v="17"/>
    <s v="Philadelphia"/>
    <s v="Male"/>
    <n v="50"/>
    <n v="2"/>
    <n v="30"/>
    <s v="P727"/>
    <x v="0"/>
    <x v="0"/>
    <x v="1"/>
    <s v="Nivea"/>
    <n v="2"/>
    <n v="568.09"/>
    <n v="632.89"/>
    <n v="7"/>
    <s v="Q1"/>
    <n v="2026"/>
    <x v="6"/>
    <n v="795.32600000000002"/>
    <n v="162.43600000000004"/>
  </r>
  <r>
    <x v="469"/>
    <d v="2024-01-31T00:00:00"/>
    <s v="C3674"/>
    <x v="469"/>
    <d v="2024-02-03T00:00:00"/>
    <x v="6"/>
    <x v="5"/>
    <s v="Snacks"/>
    <x v="17"/>
    <s v="Pittsburgh"/>
    <s v="Female"/>
    <n v="41"/>
    <n v="1"/>
    <n v="10"/>
    <s v="P888"/>
    <x v="0"/>
    <x v="1"/>
    <x v="0"/>
    <s v="Britannia"/>
    <n v="5"/>
    <n v="53.53"/>
    <n v="35.299999999999997"/>
    <n v="3"/>
    <s v="Q1"/>
    <n v="2024"/>
    <x v="0"/>
    <n v="48.177"/>
    <n v="12.877000000000002"/>
  </r>
  <r>
    <x v="470"/>
    <d v="2025-02-24T00:00:00"/>
    <s v="C4385"/>
    <x v="470"/>
    <d v="2025-02-28T00:00:00"/>
    <x v="9"/>
    <x v="0"/>
    <s v="Skincare"/>
    <x v="22"/>
    <s v="Springfield"/>
    <s v="Female"/>
    <n v="18"/>
    <n v="4"/>
    <n v="30"/>
    <s v="P770"/>
    <x v="0"/>
    <x v="0"/>
    <x v="0"/>
    <s v="Nivea"/>
    <n v="3"/>
    <n v="150.30000000000001"/>
    <n v="235.44"/>
    <n v="4"/>
    <s v="Q1"/>
    <n v="2025"/>
    <x v="5"/>
    <n v="420.84000000000003"/>
    <n v="185.40000000000003"/>
  </r>
  <r>
    <x v="471"/>
    <d v="2026-03-02T00:00:00"/>
    <s v="C2858"/>
    <x v="471"/>
    <d v="2026-03-05T00:00:00"/>
    <x v="6"/>
    <x v="5"/>
    <s v="Snacks"/>
    <x v="22"/>
    <s v="Naperville"/>
    <s v="Female"/>
    <n v="32"/>
    <n v="5"/>
    <n v="5"/>
    <s v="P480"/>
    <x v="0"/>
    <x v="3"/>
    <x v="3"/>
    <s v="Britannia"/>
    <n v="4"/>
    <n v="921.41"/>
    <n v="3028.64"/>
    <n v="3"/>
    <s v="Q1"/>
    <n v="2026"/>
    <x v="6"/>
    <n v="4376.6975000000002"/>
    <n v="1348.0575000000003"/>
  </r>
  <r>
    <x v="472"/>
    <d v="2025-05-08T00:00:00"/>
    <s v="C1577"/>
    <x v="472"/>
    <d v="2025-05-14T00:00:00"/>
    <x v="9"/>
    <x v="0"/>
    <s v="Skincare"/>
    <x v="3"/>
    <s v="Dallas"/>
    <s v="Female"/>
    <n v="52"/>
    <n v="4"/>
    <n v="5"/>
    <s v="P147"/>
    <x v="2"/>
    <x v="4"/>
    <x v="2"/>
    <s v="Nivea"/>
    <n v="5"/>
    <n v="220.74"/>
    <n v="641.22"/>
    <n v="6"/>
    <s v="Q2"/>
    <n v="2025"/>
    <x v="9"/>
    <n v="838.81200000000001"/>
    <n v="197.59199999999998"/>
  </r>
  <r>
    <x v="473"/>
    <d v="2026-03-20T00:00:00"/>
    <s v="C9976"/>
    <x v="473"/>
    <d v="2026-03-27T00:00:00"/>
    <x v="3"/>
    <x v="3"/>
    <s v="Kitchen"/>
    <x v="5"/>
    <s v="Fort Wayne"/>
    <s v="Female"/>
    <n v="23"/>
    <n v="3"/>
    <n v="0"/>
    <s v="P243"/>
    <x v="1"/>
    <x v="0"/>
    <x v="1"/>
    <s v="Philips"/>
    <n v="3"/>
    <n v="429.71"/>
    <n v="813.19"/>
    <n v="7"/>
    <s v="Q1"/>
    <n v="2026"/>
    <x v="6"/>
    <n v="1289.1299999999999"/>
    <n v="475.93999999999983"/>
  </r>
  <r>
    <x v="474"/>
    <d v="2024-04-18T00:00:00"/>
    <s v="C4921"/>
    <x v="474"/>
    <d v="2024-04-25T00:00:00"/>
    <x v="8"/>
    <x v="1"/>
    <s v="Shoes"/>
    <x v="16"/>
    <s v="Tacoma"/>
    <s v="Male"/>
    <n v="53"/>
    <n v="1"/>
    <n v="0"/>
    <s v="P538"/>
    <x v="1"/>
    <x v="1"/>
    <x v="0"/>
    <s v="Nike"/>
    <n v="5"/>
    <n v="92.78"/>
    <n v="70.489999999999995"/>
    <n v="7"/>
    <s v="Q2"/>
    <n v="2024"/>
    <x v="3"/>
    <n v="92.78"/>
    <n v="22.290000000000006"/>
  </r>
  <r>
    <x v="475"/>
    <d v="2024-01-12T00:00:00"/>
    <s v="C7056"/>
    <x v="475"/>
    <d v="2024-01-15T00:00:00"/>
    <x v="8"/>
    <x v="1"/>
    <s v="Shoes"/>
    <x v="22"/>
    <s v="Chicago"/>
    <s v="Male"/>
    <n v="20"/>
    <n v="4"/>
    <n v="20"/>
    <s v="P141"/>
    <x v="0"/>
    <x v="3"/>
    <x v="0"/>
    <s v="Nike"/>
    <n v="3"/>
    <n v="968.05"/>
    <n v="1584.24"/>
    <n v="3"/>
    <s v="Q1"/>
    <n v="2024"/>
    <x v="0"/>
    <n v="3097.76"/>
    <n v="1513.5200000000002"/>
  </r>
  <r>
    <x v="476"/>
    <d v="2024-02-04T00:00:00"/>
    <s v="C8328"/>
    <x v="476"/>
    <d v="2024-02-05T00:00:00"/>
    <x v="1"/>
    <x v="1"/>
    <s v="Shirt"/>
    <x v="0"/>
    <s v="Worcester"/>
    <s v="Male"/>
    <n v="54"/>
    <n v="5"/>
    <n v="10"/>
    <s v="P847"/>
    <x v="0"/>
    <x v="0"/>
    <x v="1"/>
    <s v="Puma"/>
    <n v="4"/>
    <n v="621.69000000000005"/>
    <n v="2181.0500000000002"/>
    <n v="1"/>
    <s v="Q1"/>
    <n v="2024"/>
    <x v="5"/>
    <n v="2797.6050000000005"/>
    <n v="616.55500000000029"/>
  </r>
  <r>
    <x v="477"/>
    <d v="2024-07-16T00:00:00"/>
    <s v="C4452"/>
    <x v="477"/>
    <d v="2024-07-17T00:00:00"/>
    <x v="7"/>
    <x v="4"/>
    <s v="Laptop"/>
    <x v="20"/>
    <s v="Richmond"/>
    <s v="Male"/>
    <n v="29"/>
    <n v="1"/>
    <n v="30"/>
    <s v="P163"/>
    <x v="1"/>
    <x v="3"/>
    <x v="3"/>
    <s v="Dell"/>
    <n v="4"/>
    <n v="162.72"/>
    <n v="81.349999999999994"/>
    <n v="1"/>
    <s v="Q3"/>
    <n v="2024"/>
    <x v="4"/>
    <n v="113.904"/>
    <n v="32.554000000000002"/>
  </r>
  <r>
    <x v="478"/>
    <d v="2026-01-24T00:00:00"/>
    <s v="C6389"/>
    <x v="478"/>
    <d v="2026-01-28T00:00:00"/>
    <x v="9"/>
    <x v="0"/>
    <s v="Skincare"/>
    <x v="15"/>
    <s v="Denver"/>
    <s v="Female"/>
    <n v="37"/>
    <n v="4"/>
    <n v="25"/>
    <s v="P799"/>
    <x v="1"/>
    <x v="0"/>
    <x v="0"/>
    <s v="Nivea"/>
    <n v="4"/>
    <n v="309.27"/>
    <n v="546.85"/>
    <n v="4"/>
    <s v="Q1"/>
    <n v="2026"/>
    <x v="0"/>
    <n v="927.81"/>
    <n v="380.95999999999992"/>
  </r>
  <r>
    <x v="479"/>
    <d v="2024-07-22T00:00:00"/>
    <s v="C7279"/>
    <x v="479"/>
    <d v="2024-07-23T00:00:00"/>
    <x v="9"/>
    <x v="0"/>
    <s v="Skincare"/>
    <x v="3"/>
    <s v="Austin"/>
    <s v="Male"/>
    <n v="62"/>
    <n v="1"/>
    <n v="0"/>
    <s v="P535"/>
    <x v="0"/>
    <x v="3"/>
    <x v="0"/>
    <s v="Nivea"/>
    <n v="2"/>
    <n v="607"/>
    <n v="351.27"/>
    <n v="1"/>
    <s v="Q3"/>
    <n v="2024"/>
    <x v="4"/>
    <n v="607"/>
    <n v="255.73000000000002"/>
  </r>
  <r>
    <x v="480"/>
    <d v="2026-05-08T00:00:00"/>
    <s v="C9607"/>
    <x v="480"/>
    <d v="2026-05-10T00:00:00"/>
    <x v="7"/>
    <x v="4"/>
    <s v="Laptop"/>
    <x v="18"/>
    <s v="Memphis"/>
    <s v="Female"/>
    <n v="58"/>
    <n v="4"/>
    <n v="25"/>
    <s v="P407"/>
    <x v="2"/>
    <x v="0"/>
    <x v="3"/>
    <s v="Dell"/>
    <n v="5"/>
    <n v="860.74"/>
    <n v="1756.62"/>
    <n v="2"/>
    <s v="Q2"/>
    <n v="2026"/>
    <x v="9"/>
    <n v="2582.2200000000003"/>
    <n v="825.60000000000036"/>
  </r>
  <r>
    <x v="481"/>
    <d v="2026-02-23T00:00:00"/>
    <s v="C5523"/>
    <x v="481"/>
    <d v="2026-03-02T00:00:00"/>
    <x v="6"/>
    <x v="5"/>
    <s v="Snacks"/>
    <x v="3"/>
    <s v="Houston"/>
    <s v="Male"/>
    <n v="42"/>
    <n v="4"/>
    <n v="5"/>
    <s v="P948"/>
    <x v="0"/>
    <x v="0"/>
    <x v="2"/>
    <s v="Britannia"/>
    <n v="2"/>
    <n v="207.8"/>
    <n v="665.51"/>
    <n v="7"/>
    <s v="Q1"/>
    <n v="2026"/>
    <x v="5"/>
    <n v="789.64"/>
    <n v="124.13"/>
  </r>
  <r>
    <x v="482"/>
    <d v="2025-08-26T00:00:00"/>
    <s v="C3129"/>
    <x v="482"/>
    <d v="2025-09-02T00:00:00"/>
    <x v="9"/>
    <x v="0"/>
    <s v="Skincare"/>
    <x v="8"/>
    <s v="Orlando"/>
    <s v="Female"/>
    <n v="29"/>
    <n v="5"/>
    <n v="5"/>
    <s v="P833"/>
    <x v="2"/>
    <x v="4"/>
    <x v="3"/>
    <s v="Nivea"/>
    <n v="3"/>
    <n v="339.74"/>
    <n v="1105.33"/>
    <n v="7"/>
    <s v="Q3"/>
    <n v="2025"/>
    <x v="11"/>
    <n v="1613.7649999999999"/>
    <n v="508.43499999999995"/>
  </r>
  <r>
    <x v="483"/>
    <d v="2025-08-10T00:00:00"/>
    <s v="C4051"/>
    <x v="483"/>
    <d v="2025-08-16T00:00:00"/>
    <x v="8"/>
    <x v="1"/>
    <s v="Shoes"/>
    <x v="14"/>
    <s v="Springfield"/>
    <s v="Male"/>
    <n v="29"/>
    <n v="4"/>
    <n v="15"/>
    <s v="P859"/>
    <x v="0"/>
    <x v="2"/>
    <x v="0"/>
    <s v="Nike"/>
    <n v="5"/>
    <n v="966.41"/>
    <n v="2294.17"/>
    <n v="6"/>
    <s v="Q3"/>
    <n v="2025"/>
    <x v="11"/>
    <n v="3285.7939999999999"/>
    <n v="991.6239999999998"/>
  </r>
  <r>
    <x v="484"/>
    <d v="2025-04-04T00:00:00"/>
    <s v="C3364"/>
    <x v="484"/>
    <d v="2025-04-10T00:00:00"/>
    <x v="1"/>
    <x v="1"/>
    <s v="Shirt"/>
    <x v="16"/>
    <s v="Spokane"/>
    <s v="Female"/>
    <n v="34"/>
    <n v="4"/>
    <n v="0"/>
    <s v="P708"/>
    <x v="1"/>
    <x v="3"/>
    <x v="1"/>
    <s v="Puma"/>
    <n v="4"/>
    <n v="586.23"/>
    <n v="1726.49"/>
    <n v="6"/>
    <s v="Q2"/>
    <n v="2025"/>
    <x v="3"/>
    <n v="2344.92"/>
    <n v="618.43000000000006"/>
  </r>
  <r>
    <x v="485"/>
    <d v="2024-08-30T00:00:00"/>
    <s v="C2804"/>
    <x v="485"/>
    <d v="2024-09-01T00:00:00"/>
    <x v="1"/>
    <x v="1"/>
    <s v="Shirt"/>
    <x v="13"/>
    <s v="Savannah"/>
    <s v="Male"/>
    <n v="44"/>
    <n v="1"/>
    <n v="5"/>
    <s v="P171"/>
    <x v="2"/>
    <x v="1"/>
    <x v="2"/>
    <s v="Puma"/>
    <n v="2"/>
    <n v="560.63"/>
    <n v="381.51"/>
    <n v="2"/>
    <s v="Q3"/>
    <n v="2024"/>
    <x v="11"/>
    <n v="532.59849999999994"/>
    <n v="151.08849999999995"/>
  </r>
  <r>
    <x v="486"/>
    <d v="2025-09-29T00:00:00"/>
    <s v="C7393"/>
    <x v="486"/>
    <d v="2025-10-02T00:00:00"/>
    <x v="4"/>
    <x v="4"/>
    <s v="Mobile"/>
    <x v="21"/>
    <s v="Greenville"/>
    <s v="Female"/>
    <n v="50"/>
    <n v="2"/>
    <n v="25"/>
    <s v="P906"/>
    <x v="2"/>
    <x v="0"/>
    <x v="0"/>
    <s v="Samsung"/>
    <n v="5"/>
    <n v="203.06"/>
    <n v="246.64"/>
    <n v="3"/>
    <s v="Q3"/>
    <n v="2025"/>
    <x v="1"/>
    <n v="304.59000000000003"/>
    <n v="57.950000000000045"/>
  </r>
  <r>
    <x v="487"/>
    <d v="2025-11-16T00:00:00"/>
    <s v="C3876"/>
    <x v="487"/>
    <d v="2025-11-21T00:00:00"/>
    <x v="6"/>
    <x v="5"/>
    <s v="Snacks"/>
    <x v="12"/>
    <s v="Grand Rapids"/>
    <s v="Male"/>
    <n v="29"/>
    <n v="5"/>
    <n v="30"/>
    <s v="P739"/>
    <x v="2"/>
    <x v="2"/>
    <x v="1"/>
    <s v="Britannia"/>
    <n v="4"/>
    <n v="141.03"/>
    <n v="397.47"/>
    <n v="5"/>
    <s v="Q4"/>
    <n v="2025"/>
    <x v="10"/>
    <n v="493.60499999999996"/>
    <n v="96.134999999999934"/>
  </r>
  <r>
    <x v="488"/>
    <d v="2026-01-08T00:00:00"/>
    <s v="C7413"/>
    <x v="488"/>
    <d v="2026-01-12T00:00:00"/>
    <x v="5"/>
    <x v="3"/>
    <s v="Furniture"/>
    <x v="4"/>
    <s v="Phoenix"/>
    <s v="Male"/>
    <n v="37"/>
    <n v="3"/>
    <n v="20"/>
    <s v="P653"/>
    <x v="0"/>
    <x v="3"/>
    <x v="1"/>
    <s v="IKEA"/>
    <n v="5"/>
    <n v="270.47000000000003"/>
    <n v="434.98"/>
    <n v="4"/>
    <s v="Q1"/>
    <n v="2026"/>
    <x v="0"/>
    <n v="649.12800000000016"/>
    <n v="214.14800000000014"/>
  </r>
  <r>
    <x v="489"/>
    <d v="2025-03-27T00:00:00"/>
    <s v="C3372"/>
    <x v="489"/>
    <d v="2025-03-31T00:00:00"/>
    <x v="4"/>
    <x v="4"/>
    <s v="Mobile"/>
    <x v="3"/>
    <s v="Houston"/>
    <s v="Female"/>
    <n v="57"/>
    <n v="2"/>
    <n v="25"/>
    <s v="P626"/>
    <x v="2"/>
    <x v="0"/>
    <x v="3"/>
    <s v="Samsung"/>
    <n v="4"/>
    <n v="328.1"/>
    <n v="350.74"/>
    <n v="4"/>
    <s v="Q1"/>
    <n v="2025"/>
    <x v="6"/>
    <n v="492.15000000000003"/>
    <n v="141.41000000000003"/>
  </r>
  <r>
    <x v="490"/>
    <d v="2025-10-29T00:00:00"/>
    <s v="C8257"/>
    <x v="490"/>
    <d v="2025-10-30T00:00:00"/>
    <x v="2"/>
    <x v="2"/>
    <s v="Fitness"/>
    <x v="12"/>
    <s v="Lansing"/>
    <s v="Female"/>
    <n v="41"/>
    <n v="2"/>
    <n v="30"/>
    <s v="P511"/>
    <x v="1"/>
    <x v="0"/>
    <x v="2"/>
    <s v="Decathlon"/>
    <n v="2"/>
    <n v="319.18"/>
    <n v="344.56"/>
    <n v="1"/>
    <s v="Q4"/>
    <n v="2025"/>
    <x v="8"/>
    <n v="446.85199999999998"/>
    <n v="102.29199999999997"/>
  </r>
  <r>
    <x v="491"/>
    <d v="2024-01-13T00:00:00"/>
    <s v="C8189"/>
    <x v="491"/>
    <d v="2024-01-16T00:00:00"/>
    <x v="8"/>
    <x v="1"/>
    <s v="Shoes"/>
    <x v="12"/>
    <s v="Lansing"/>
    <s v="Male"/>
    <n v="63"/>
    <n v="5"/>
    <n v="30"/>
    <s v="P969"/>
    <x v="2"/>
    <x v="4"/>
    <x v="1"/>
    <s v="Nike"/>
    <n v="2"/>
    <n v="393.04"/>
    <n v="1113.8399999999999"/>
    <n v="3"/>
    <s v="Q1"/>
    <n v="2024"/>
    <x v="0"/>
    <n v="1375.6399999999999"/>
    <n v="261.79999999999995"/>
  </r>
  <r>
    <x v="492"/>
    <d v="2024-12-30T00:00:00"/>
    <s v="C3156"/>
    <x v="492"/>
    <d v="2025-01-02T00:00:00"/>
    <x v="8"/>
    <x v="1"/>
    <s v="Shoes"/>
    <x v="15"/>
    <s v="Denver"/>
    <s v="Female"/>
    <n v="53"/>
    <n v="1"/>
    <n v="20"/>
    <s v="P405"/>
    <x v="1"/>
    <x v="0"/>
    <x v="3"/>
    <s v="Nike"/>
    <n v="2"/>
    <n v="196.37"/>
    <n v="92.1"/>
    <n v="3"/>
    <s v="Q4"/>
    <n v="2024"/>
    <x v="7"/>
    <n v="157.096"/>
    <n v="64.996000000000009"/>
  </r>
  <r>
    <x v="493"/>
    <d v="2025-01-31T00:00:00"/>
    <s v="C7833"/>
    <x v="493"/>
    <d v="2025-02-01T00:00:00"/>
    <x v="2"/>
    <x v="2"/>
    <s v="Fitness"/>
    <x v="16"/>
    <s v="Tacoma"/>
    <s v="Male"/>
    <n v="33"/>
    <n v="3"/>
    <n v="0"/>
    <s v="P798"/>
    <x v="1"/>
    <x v="1"/>
    <x v="0"/>
    <s v="Decathlon"/>
    <n v="1"/>
    <n v="828.09"/>
    <n v="1301.97"/>
    <n v="1"/>
    <s v="Q1"/>
    <n v="2025"/>
    <x v="0"/>
    <n v="2484.27"/>
    <n v="1182.3"/>
  </r>
  <r>
    <x v="494"/>
    <d v="2025-02-11T00:00:00"/>
    <s v="C9600"/>
    <x v="494"/>
    <d v="2025-02-14T00:00:00"/>
    <x v="2"/>
    <x v="2"/>
    <s v="Fitness"/>
    <x v="3"/>
    <s v="Austin"/>
    <s v="Male"/>
    <n v="21"/>
    <n v="4"/>
    <n v="5"/>
    <s v="P521"/>
    <x v="0"/>
    <x v="3"/>
    <x v="1"/>
    <s v="Decathlon"/>
    <n v="1"/>
    <n v="727.06"/>
    <n v="1394.98"/>
    <n v="3"/>
    <s v="Q1"/>
    <n v="2025"/>
    <x v="5"/>
    <n v="2762.8279999999995"/>
    <n v="1367.8479999999995"/>
  </r>
  <r>
    <x v="495"/>
    <d v="2024-11-30T00:00:00"/>
    <s v="C6068"/>
    <x v="495"/>
    <d v="2024-12-01T00:00:00"/>
    <x v="9"/>
    <x v="0"/>
    <s v="Skincare"/>
    <x v="13"/>
    <s v="Augusta"/>
    <s v="Male"/>
    <n v="44"/>
    <n v="4"/>
    <n v="20"/>
    <s v="P340"/>
    <x v="1"/>
    <x v="3"/>
    <x v="2"/>
    <s v="Nivea"/>
    <n v="2"/>
    <n v="168.36"/>
    <n v="441.27"/>
    <n v="1"/>
    <s v="Q4"/>
    <n v="2024"/>
    <x v="10"/>
    <n v="538.75200000000007"/>
    <n v="97.482000000000085"/>
  </r>
  <r>
    <x v="496"/>
    <d v="2024-12-06T00:00:00"/>
    <s v="C5938"/>
    <x v="496"/>
    <d v="2024-12-10T00:00:00"/>
    <x v="4"/>
    <x v="4"/>
    <s v="Mobile"/>
    <x v="4"/>
    <s v="Mesa"/>
    <s v="Male"/>
    <n v="28"/>
    <n v="4"/>
    <n v="25"/>
    <s v="P700"/>
    <x v="1"/>
    <x v="0"/>
    <x v="3"/>
    <s v="Samsung"/>
    <n v="2"/>
    <n v="727.65"/>
    <n v="1197.48"/>
    <n v="4"/>
    <s v="Q4"/>
    <n v="2024"/>
    <x v="7"/>
    <n v="2182.9499999999998"/>
    <n v="985.4699999999998"/>
  </r>
  <r>
    <x v="497"/>
    <d v="2025-04-29T00:00:00"/>
    <s v="C4505"/>
    <x v="497"/>
    <d v="2025-05-01T00:00:00"/>
    <x v="6"/>
    <x v="5"/>
    <s v="Snacks"/>
    <x v="22"/>
    <s v="Springfield"/>
    <s v="Male"/>
    <n v="45"/>
    <n v="1"/>
    <n v="0"/>
    <s v="P379"/>
    <x v="0"/>
    <x v="0"/>
    <x v="1"/>
    <s v="Britannia"/>
    <n v="2"/>
    <n v="769.65"/>
    <n v="525.49"/>
    <n v="2"/>
    <s v="Q2"/>
    <n v="2025"/>
    <x v="3"/>
    <n v="769.65"/>
    <n v="244.15999999999997"/>
  </r>
  <r>
    <x v="498"/>
    <d v="2024-10-31T00:00:00"/>
    <s v="C5836"/>
    <x v="498"/>
    <d v="2024-11-07T00:00:00"/>
    <x v="8"/>
    <x v="1"/>
    <s v="Shoes"/>
    <x v="11"/>
    <s v="Jersey City"/>
    <s v="Male"/>
    <n v="50"/>
    <n v="4"/>
    <n v="20"/>
    <s v="P504"/>
    <x v="2"/>
    <x v="0"/>
    <x v="3"/>
    <s v="Nike"/>
    <n v="2"/>
    <n v="431.74"/>
    <n v="1172.01"/>
    <n v="7"/>
    <s v="Q4"/>
    <n v="2024"/>
    <x v="8"/>
    <n v="1381.5680000000002"/>
    <n v="209.55800000000022"/>
  </r>
  <r>
    <x v="499"/>
    <d v="2024-07-30T00:00:00"/>
    <s v="C9857"/>
    <x v="499"/>
    <d v="2024-08-01T00:00:00"/>
    <x v="7"/>
    <x v="4"/>
    <s v="Laptop"/>
    <x v="5"/>
    <s v="Fort Wayne"/>
    <s v="Male"/>
    <n v="24"/>
    <n v="2"/>
    <n v="5"/>
    <s v="P380"/>
    <x v="1"/>
    <x v="3"/>
    <x v="1"/>
    <s v="Dell"/>
    <n v="3"/>
    <n v="958.4"/>
    <n v="1506.9"/>
    <n v="2"/>
    <s v="Q3"/>
    <n v="2024"/>
    <x v="4"/>
    <n v="1820.9599999999998"/>
    <n v="314.05999999999972"/>
  </r>
  <r>
    <x v="500"/>
    <d v="2025-01-24T00:00:00"/>
    <s v="C9989"/>
    <x v="500"/>
    <d v="2025-01-26T00:00:00"/>
    <x v="2"/>
    <x v="2"/>
    <s v="Fitness"/>
    <x v="13"/>
    <s v="Augusta"/>
    <s v="Female"/>
    <n v="37"/>
    <n v="5"/>
    <n v="10"/>
    <s v="P698"/>
    <x v="1"/>
    <x v="4"/>
    <x v="3"/>
    <s v="Decathlon"/>
    <n v="2"/>
    <n v="503.62"/>
    <n v="1689.59"/>
    <n v="2"/>
    <s v="Q1"/>
    <n v="2025"/>
    <x v="0"/>
    <n v="2266.29"/>
    <n v="576.70000000000005"/>
  </r>
  <r>
    <x v="501"/>
    <d v="2025-01-15T00:00:00"/>
    <s v="C5296"/>
    <x v="501"/>
    <d v="2025-01-20T00:00:00"/>
    <x v="6"/>
    <x v="5"/>
    <s v="Snacks"/>
    <x v="14"/>
    <s v="St. Louis"/>
    <s v="Male"/>
    <n v="52"/>
    <n v="5"/>
    <n v="0"/>
    <s v="P489"/>
    <x v="0"/>
    <x v="0"/>
    <x v="0"/>
    <s v="Britannia"/>
    <n v="1"/>
    <n v="289.77999999999997"/>
    <n v="1056.52"/>
    <n v="5"/>
    <s v="Q1"/>
    <n v="2025"/>
    <x v="0"/>
    <n v="1448.8999999999999"/>
    <n v="392.37999999999988"/>
  </r>
  <r>
    <x v="502"/>
    <d v="2025-01-13T00:00:00"/>
    <s v="C2597"/>
    <x v="502"/>
    <d v="2025-01-15T00:00:00"/>
    <x v="2"/>
    <x v="2"/>
    <s v="Fitness"/>
    <x v="3"/>
    <s v="San Antonio"/>
    <s v="Female"/>
    <n v="27"/>
    <n v="1"/>
    <n v="0"/>
    <s v="P423"/>
    <x v="0"/>
    <x v="2"/>
    <x v="3"/>
    <s v="Decathlon"/>
    <n v="2"/>
    <n v="115.08"/>
    <n v="85.62"/>
    <n v="2"/>
    <s v="Q1"/>
    <n v="2025"/>
    <x v="0"/>
    <n v="115.08"/>
    <n v="29.459999999999994"/>
  </r>
  <r>
    <x v="503"/>
    <d v="2024-01-11T00:00:00"/>
    <s v="C2389"/>
    <x v="503"/>
    <d v="2024-01-14T00:00:00"/>
    <x v="5"/>
    <x v="3"/>
    <s v="Furniture"/>
    <x v="21"/>
    <s v="Charleston"/>
    <s v="Male"/>
    <n v="58"/>
    <n v="3"/>
    <n v="25"/>
    <s v="P575"/>
    <x v="0"/>
    <x v="0"/>
    <x v="3"/>
    <s v="IKEA"/>
    <n v="5"/>
    <n v="505.22"/>
    <n v="951.44"/>
    <n v="3"/>
    <s v="Q1"/>
    <n v="2024"/>
    <x v="0"/>
    <n v="1136.7450000000001"/>
    <n v="185.30500000000006"/>
  </r>
  <r>
    <x v="504"/>
    <d v="2025-06-30T00:00:00"/>
    <s v="C2122"/>
    <x v="504"/>
    <d v="2025-07-02T00:00:00"/>
    <x v="3"/>
    <x v="3"/>
    <s v="Kitchen"/>
    <x v="4"/>
    <s v="Phoenix"/>
    <s v="Male"/>
    <n v="27"/>
    <n v="4"/>
    <n v="30"/>
    <s v="P240"/>
    <x v="2"/>
    <x v="4"/>
    <x v="1"/>
    <s v="Philips"/>
    <n v="3"/>
    <n v="332.58"/>
    <n v="692.57"/>
    <n v="2"/>
    <s v="Q2"/>
    <n v="2025"/>
    <x v="2"/>
    <n v="931.22399999999993"/>
    <n v="238.65399999999988"/>
  </r>
  <r>
    <x v="505"/>
    <d v="2024-11-30T00:00:00"/>
    <s v="C6011"/>
    <x v="505"/>
    <d v="2024-12-03T00:00:00"/>
    <x v="8"/>
    <x v="1"/>
    <s v="Shoes"/>
    <x v="14"/>
    <s v="Springfield"/>
    <s v="Male"/>
    <n v="64"/>
    <n v="5"/>
    <n v="15"/>
    <s v="P594"/>
    <x v="0"/>
    <x v="3"/>
    <x v="0"/>
    <s v="Nike"/>
    <n v="3"/>
    <n v="768.66"/>
    <n v="2393.79"/>
    <n v="3"/>
    <s v="Q4"/>
    <n v="2024"/>
    <x v="10"/>
    <n v="3266.8049999999998"/>
    <n v="873.01499999999987"/>
  </r>
  <r>
    <x v="506"/>
    <d v="2025-08-21T00:00:00"/>
    <s v="C2430"/>
    <x v="506"/>
    <d v="2025-08-26T00:00:00"/>
    <x v="6"/>
    <x v="5"/>
    <s v="Snacks"/>
    <x v="16"/>
    <s v="Seattle"/>
    <s v="Female"/>
    <n v="26"/>
    <n v="4"/>
    <n v="15"/>
    <s v="P172"/>
    <x v="2"/>
    <x v="2"/>
    <x v="3"/>
    <s v="Britannia"/>
    <n v="5"/>
    <n v="427.53"/>
    <n v="791.58"/>
    <n v="5"/>
    <s v="Q3"/>
    <n v="2025"/>
    <x v="11"/>
    <n v="1453.6019999999999"/>
    <n v="662.02199999999982"/>
  </r>
  <r>
    <x v="507"/>
    <d v="2025-03-14T00:00:00"/>
    <s v="C1983"/>
    <x v="507"/>
    <d v="2025-03-18T00:00:00"/>
    <x v="5"/>
    <x v="3"/>
    <s v="Furniture"/>
    <x v="22"/>
    <s v="Naperville"/>
    <s v="Female"/>
    <n v="20"/>
    <n v="2"/>
    <n v="20"/>
    <s v="P566"/>
    <x v="1"/>
    <x v="3"/>
    <x v="0"/>
    <s v="IKEA"/>
    <n v="4"/>
    <n v="416.15"/>
    <n v="435.88"/>
    <n v="4"/>
    <s v="Q1"/>
    <n v="2025"/>
    <x v="6"/>
    <n v="665.84"/>
    <n v="229.96000000000004"/>
  </r>
  <r>
    <x v="508"/>
    <d v="2025-04-28T00:00:00"/>
    <s v="C9142"/>
    <x v="508"/>
    <d v="2025-05-03T00:00:00"/>
    <x v="5"/>
    <x v="3"/>
    <s v="Furniture"/>
    <x v="14"/>
    <s v="Kansas City"/>
    <s v="Female"/>
    <n v="36"/>
    <n v="1"/>
    <n v="20"/>
    <s v="P899"/>
    <x v="1"/>
    <x v="3"/>
    <x v="3"/>
    <s v="IKEA"/>
    <n v="4"/>
    <n v="584.29999999999995"/>
    <n v="352.26"/>
    <n v="5"/>
    <s v="Q2"/>
    <n v="2025"/>
    <x v="3"/>
    <n v="467.44"/>
    <n v="115.18"/>
  </r>
  <r>
    <x v="509"/>
    <d v="2025-06-16T00:00:00"/>
    <s v="C7438"/>
    <x v="509"/>
    <d v="2025-06-17T00:00:00"/>
    <x v="9"/>
    <x v="0"/>
    <s v="Skincare"/>
    <x v="13"/>
    <s v="Savannah"/>
    <s v="Male"/>
    <n v="56"/>
    <n v="2"/>
    <n v="5"/>
    <s v="P622"/>
    <x v="0"/>
    <x v="3"/>
    <x v="2"/>
    <s v="Nivea"/>
    <n v="2"/>
    <n v="951.36"/>
    <n v="1301.43"/>
    <n v="1"/>
    <s v="Q2"/>
    <n v="2025"/>
    <x v="2"/>
    <n v="1807.5839999999998"/>
    <n v="506.15399999999977"/>
  </r>
  <r>
    <x v="510"/>
    <d v="2024-12-05T00:00:00"/>
    <s v="C5805"/>
    <x v="510"/>
    <d v="2024-12-08T00:00:00"/>
    <x v="6"/>
    <x v="5"/>
    <s v="Snacks"/>
    <x v="8"/>
    <s v="Tampa"/>
    <s v="Male"/>
    <n v="46"/>
    <n v="4"/>
    <n v="30"/>
    <s v="P748"/>
    <x v="1"/>
    <x v="0"/>
    <x v="0"/>
    <s v="Britannia"/>
    <n v="1"/>
    <n v="359.68"/>
    <n v="588.22"/>
    <n v="3"/>
    <s v="Q4"/>
    <n v="2024"/>
    <x v="7"/>
    <n v="1007.1039999999999"/>
    <n v="418.8839999999999"/>
  </r>
  <r>
    <x v="511"/>
    <d v="2025-10-09T00:00:00"/>
    <s v="C6805"/>
    <x v="511"/>
    <d v="2025-10-10T00:00:00"/>
    <x v="9"/>
    <x v="0"/>
    <s v="Skincare"/>
    <x v="3"/>
    <s v="San Antonio"/>
    <s v="Female"/>
    <n v="39"/>
    <n v="1"/>
    <n v="5"/>
    <s v="P220"/>
    <x v="2"/>
    <x v="0"/>
    <x v="1"/>
    <s v="Nivea"/>
    <n v="5"/>
    <n v="174.73"/>
    <n v="87.9"/>
    <n v="1"/>
    <s v="Q4"/>
    <n v="2025"/>
    <x v="8"/>
    <n v="165.99349999999998"/>
    <n v="78.093499999999977"/>
  </r>
  <r>
    <x v="512"/>
    <d v="2025-04-03T00:00:00"/>
    <s v="C6527"/>
    <x v="512"/>
    <d v="2025-04-05T00:00:00"/>
    <x v="8"/>
    <x v="1"/>
    <s v="Shoes"/>
    <x v="8"/>
    <s v="Orlando"/>
    <s v="Female"/>
    <n v="61"/>
    <n v="2"/>
    <n v="25"/>
    <s v="P748"/>
    <x v="0"/>
    <x v="1"/>
    <x v="2"/>
    <s v="Nike"/>
    <n v="1"/>
    <n v="355.25"/>
    <n v="340.32"/>
    <n v="2"/>
    <s v="Q2"/>
    <n v="2025"/>
    <x v="3"/>
    <n v="532.875"/>
    <n v="192.55500000000001"/>
  </r>
  <r>
    <x v="513"/>
    <d v="2025-05-08T00:00:00"/>
    <s v="C3489"/>
    <x v="513"/>
    <d v="2025-05-12T00:00:00"/>
    <x v="7"/>
    <x v="4"/>
    <s v="Laptop"/>
    <x v="3"/>
    <s v="San Antonio"/>
    <s v="Female"/>
    <n v="57"/>
    <n v="3"/>
    <n v="20"/>
    <s v="P335"/>
    <x v="0"/>
    <x v="3"/>
    <x v="3"/>
    <s v="Dell"/>
    <n v="2"/>
    <n v="12.89"/>
    <n v="17.420000000000002"/>
    <n v="4"/>
    <s v="Q2"/>
    <n v="2025"/>
    <x v="9"/>
    <n v="30.936000000000003"/>
    <n v="13.516000000000002"/>
  </r>
  <r>
    <x v="514"/>
    <d v="2026-05-05T00:00:00"/>
    <s v="C2463"/>
    <x v="514"/>
    <d v="2026-05-10T00:00:00"/>
    <x v="2"/>
    <x v="2"/>
    <s v="Fitness"/>
    <x v="2"/>
    <s v="Columbus"/>
    <s v="Male"/>
    <n v="34"/>
    <n v="1"/>
    <n v="0"/>
    <s v="P451"/>
    <x v="2"/>
    <x v="2"/>
    <x v="0"/>
    <s v="Decathlon"/>
    <n v="4"/>
    <n v="526.9"/>
    <n v="330.28"/>
    <n v="5"/>
    <s v="Q2"/>
    <n v="2026"/>
    <x v="9"/>
    <n v="526.9"/>
    <n v="196.62"/>
  </r>
  <r>
    <x v="515"/>
    <d v="2024-01-25T00:00:00"/>
    <s v="C4357"/>
    <x v="515"/>
    <d v="2024-01-29T00:00:00"/>
    <x v="2"/>
    <x v="2"/>
    <s v="Fitness"/>
    <x v="10"/>
    <s v="Green Bay"/>
    <s v="Male"/>
    <n v="19"/>
    <n v="1"/>
    <n v="15"/>
    <s v="P594"/>
    <x v="1"/>
    <x v="2"/>
    <x v="1"/>
    <s v="Decathlon"/>
    <n v="1"/>
    <n v="87.34"/>
    <n v="55.45"/>
    <n v="4"/>
    <s v="Q1"/>
    <n v="2024"/>
    <x v="0"/>
    <n v="74.239000000000004"/>
    <n v="18.789000000000001"/>
  </r>
  <r>
    <x v="516"/>
    <d v="2026-03-13T00:00:00"/>
    <s v="C3417"/>
    <x v="516"/>
    <d v="2026-03-18T00:00:00"/>
    <x v="6"/>
    <x v="5"/>
    <s v="Snacks"/>
    <x v="22"/>
    <s v="Springfield"/>
    <s v="Male"/>
    <n v="21"/>
    <n v="1"/>
    <n v="0"/>
    <s v="P820"/>
    <x v="0"/>
    <x v="1"/>
    <x v="2"/>
    <s v="Britannia"/>
    <n v="3"/>
    <n v="784.39"/>
    <n v="593.15"/>
    <n v="5"/>
    <s v="Q1"/>
    <n v="2026"/>
    <x v="6"/>
    <n v="784.39"/>
    <n v="191.24"/>
  </r>
  <r>
    <x v="517"/>
    <d v="2025-07-18T00:00:00"/>
    <s v="C4835"/>
    <x v="517"/>
    <d v="2025-07-25T00:00:00"/>
    <x v="8"/>
    <x v="1"/>
    <s v="Shoes"/>
    <x v="20"/>
    <s v="Richmond"/>
    <s v="Female"/>
    <n v="19"/>
    <n v="1"/>
    <n v="25"/>
    <s v="P466"/>
    <x v="2"/>
    <x v="1"/>
    <x v="0"/>
    <s v="Nike"/>
    <n v="5"/>
    <n v="99.51"/>
    <n v="61.08"/>
    <n v="7"/>
    <s v="Q3"/>
    <n v="2025"/>
    <x v="4"/>
    <n v="74.632500000000007"/>
    <n v="13.552500000000009"/>
  </r>
  <r>
    <x v="518"/>
    <d v="2025-07-25T00:00:00"/>
    <s v="C6039"/>
    <x v="518"/>
    <d v="2025-07-26T00:00:00"/>
    <x v="1"/>
    <x v="1"/>
    <s v="Shirt"/>
    <x v="2"/>
    <s v="Cincinnati"/>
    <s v="Female"/>
    <n v="50"/>
    <n v="3"/>
    <n v="10"/>
    <s v="P609"/>
    <x v="0"/>
    <x v="4"/>
    <x v="1"/>
    <s v="Puma"/>
    <n v="4"/>
    <n v="853.18"/>
    <n v="1637.44"/>
    <n v="1"/>
    <s v="Q3"/>
    <n v="2025"/>
    <x v="4"/>
    <n v="2303.5860000000002"/>
    <n v="666.14600000000019"/>
  </r>
  <r>
    <x v="519"/>
    <d v="2025-09-11T00:00:00"/>
    <s v="C7479"/>
    <x v="519"/>
    <d v="2025-09-13T00:00:00"/>
    <x v="4"/>
    <x v="4"/>
    <s v="Mobile"/>
    <x v="1"/>
    <s v="Sacramento"/>
    <s v="Female"/>
    <n v="50"/>
    <n v="4"/>
    <n v="5"/>
    <s v="P207"/>
    <x v="0"/>
    <x v="0"/>
    <x v="0"/>
    <s v="Samsung"/>
    <n v="2"/>
    <n v="990.67"/>
    <n v="2956.29"/>
    <n v="2"/>
    <s v="Q3"/>
    <n v="2025"/>
    <x v="1"/>
    <n v="3764.5459999999998"/>
    <n v="808.25599999999986"/>
  </r>
  <r>
    <x v="520"/>
    <d v="2024-11-16T00:00:00"/>
    <s v="C2466"/>
    <x v="520"/>
    <d v="2024-11-17T00:00:00"/>
    <x v="2"/>
    <x v="2"/>
    <s v="Fitness"/>
    <x v="10"/>
    <s v="Milwaukee"/>
    <s v="Female"/>
    <n v="25"/>
    <n v="4"/>
    <n v="15"/>
    <s v="P301"/>
    <x v="2"/>
    <x v="2"/>
    <x v="3"/>
    <s v="Decathlon"/>
    <n v="1"/>
    <n v="905.8"/>
    <n v="2572.0500000000002"/>
    <n v="1"/>
    <s v="Q4"/>
    <n v="2024"/>
    <x v="10"/>
    <n v="3079.72"/>
    <n v="507.66999999999962"/>
  </r>
  <r>
    <x v="521"/>
    <d v="2024-01-13T00:00:00"/>
    <s v="C6650"/>
    <x v="521"/>
    <d v="2024-01-18T00:00:00"/>
    <x v="2"/>
    <x v="2"/>
    <s v="Fitness"/>
    <x v="10"/>
    <s v="Milwaukee"/>
    <s v="Female"/>
    <n v="56"/>
    <n v="1"/>
    <n v="30"/>
    <s v="P184"/>
    <x v="0"/>
    <x v="4"/>
    <x v="0"/>
    <s v="Decathlon"/>
    <n v="1"/>
    <n v="409.55"/>
    <n v="181.04"/>
    <n v="5"/>
    <s v="Q1"/>
    <n v="2024"/>
    <x v="0"/>
    <n v="286.685"/>
    <n v="105.64500000000001"/>
  </r>
  <r>
    <x v="522"/>
    <d v="2024-05-22T00:00:00"/>
    <s v="C9613"/>
    <x v="522"/>
    <d v="2024-05-27T00:00:00"/>
    <x v="9"/>
    <x v="0"/>
    <s v="Skincare"/>
    <x v="1"/>
    <s v="San Diego"/>
    <s v="Male"/>
    <n v="31"/>
    <n v="1"/>
    <n v="15"/>
    <s v="P337"/>
    <x v="1"/>
    <x v="1"/>
    <x v="1"/>
    <s v="Nivea"/>
    <n v="5"/>
    <n v="762.36"/>
    <n v="447.35"/>
    <n v="5"/>
    <s v="Q2"/>
    <n v="2024"/>
    <x v="9"/>
    <n v="648.00599999999997"/>
    <n v="200.65599999999995"/>
  </r>
  <r>
    <x v="523"/>
    <d v="2025-06-08T00:00:00"/>
    <s v="C8673"/>
    <x v="523"/>
    <d v="2025-06-09T00:00:00"/>
    <x v="2"/>
    <x v="2"/>
    <s v="Fitness"/>
    <x v="2"/>
    <s v="Cleveland"/>
    <s v="Male"/>
    <n v="27"/>
    <n v="4"/>
    <n v="0"/>
    <s v="P784"/>
    <x v="1"/>
    <x v="3"/>
    <x v="3"/>
    <s v="Decathlon"/>
    <n v="5"/>
    <n v="410.57"/>
    <n v="1307.8800000000001"/>
    <n v="1"/>
    <s v="Q2"/>
    <n v="2025"/>
    <x v="2"/>
    <n v="1642.28"/>
    <n v="334.39999999999986"/>
  </r>
  <r>
    <x v="524"/>
    <d v="2025-01-03T00:00:00"/>
    <s v="C4600"/>
    <x v="524"/>
    <d v="2025-01-10T00:00:00"/>
    <x v="1"/>
    <x v="1"/>
    <s v="Shirt"/>
    <x v="12"/>
    <s v="Lansing"/>
    <s v="Female"/>
    <n v="40"/>
    <n v="1"/>
    <n v="30"/>
    <s v="P953"/>
    <x v="0"/>
    <x v="1"/>
    <x v="2"/>
    <s v="Puma"/>
    <n v="5"/>
    <n v="727.1"/>
    <n v="296.72000000000003"/>
    <n v="7"/>
    <s v="Q1"/>
    <n v="2025"/>
    <x v="0"/>
    <n v="508.96999999999997"/>
    <n v="212.24999999999994"/>
  </r>
  <r>
    <x v="525"/>
    <d v="2025-05-08T00:00:00"/>
    <s v="C9432"/>
    <x v="525"/>
    <d v="2025-05-14T00:00:00"/>
    <x v="6"/>
    <x v="5"/>
    <s v="Snacks"/>
    <x v="1"/>
    <s v="San Diego"/>
    <s v="Female"/>
    <n v="29"/>
    <n v="4"/>
    <n v="5"/>
    <s v="P509"/>
    <x v="1"/>
    <x v="1"/>
    <x v="0"/>
    <s v="Britannia"/>
    <n v="5"/>
    <n v="74.59"/>
    <n v="234.12"/>
    <n v="6"/>
    <s v="Q2"/>
    <n v="2025"/>
    <x v="9"/>
    <n v="283.44200000000001"/>
    <n v="49.322000000000003"/>
  </r>
  <r>
    <x v="526"/>
    <d v="2026-05-09T00:00:00"/>
    <s v="C7332"/>
    <x v="526"/>
    <d v="2026-05-13T00:00:00"/>
    <x v="2"/>
    <x v="2"/>
    <s v="Fitness"/>
    <x v="22"/>
    <s v="Springfield"/>
    <s v="Male"/>
    <n v="57"/>
    <n v="3"/>
    <n v="0"/>
    <s v="P753"/>
    <x v="2"/>
    <x v="1"/>
    <x v="1"/>
    <s v="Decathlon"/>
    <n v="5"/>
    <n v="41.12"/>
    <n v="78.47"/>
    <n v="4"/>
    <s v="Q2"/>
    <n v="2026"/>
    <x v="9"/>
    <n v="123.35999999999999"/>
    <n v="44.889999999999986"/>
  </r>
  <r>
    <x v="527"/>
    <d v="2025-04-24T00:00:00"/>
    <s v="C1893"/>
    <x v="527"/>
    <d v="2025-04-27T00:00:00"/>
    <x v="9"/>
    <x v="0"/>
    <s v="Skincare"/>
    <x v="8"/>
    <s v="Tampa"/>
    <s v="Female"/>
    <n v="57"/>
    <n v="2"/>
    <n v="10"/>
    <s v="P139"/>
    <x v="1"/>
    <x v="4"/>
    <x v="3"/>
    <s v="Nivea"/>
    <n v="4"/>
    <n v="986.06"/>
    <n v="1288.8"/>
    <n v="3"/>
    <s v="Q2"/>
    <n v="2025"/>
    <x v="3"/>
    <n v="1774.9079999999999"/>
    <n v="486.10799999999995"/>
  </r>
  <r>
    <x v="528"/>
    <d v="2025-06-20T00:00:00"/>
    <s v="C1255"/>
    <x v="528"/>
    <d v="2025-06-26T00:00:00"/>
    <x v="4"/>
    <x v="4"/>
    <s v="Mobile"/>
    <x v="7"/>
    <s v="New York"/>
    <s v="Female"/>
    <n v="23"/>
    <n v="3"/>
    <n v="30"/>
    <s v="P347"/>
    <x v="0"/>
    <x v="2"/>
    <x v="0"/>
    <s v="Samsung"/>
    <n v="1"/>
    <n v="602.54999999999995"/>
    <n v="915.89"/>
    <n v="6"/>
    <s v="Q2"/>
    <n v="2025"/>
    <x v="2"/>
    <n v="1265.3549999999998"/>
    <n v="349.4649999999998"/>
  </r>
  <r>
    <x v="529"/>
    <d v="2024-08-25T00:00:00"/>
    <s v="C1377"/>
    <x v="529"/>
    <d v="2024-08-28T00:00:00"/>
    <x v="6"/>
    <x v="5"/>
    <s v="Snacks"/>
    <x v="2"/>
    <s v="Columbus"/>
    <s v="Male"/>
    <n v="54"/>
    <n v="5"/>
    <n v="10"/>
    <s v="P542"/>
    <x v="0"/>
    <x v="1"/>
    <x v="3"/>
    <s v="Britannia"/>
    <n v="3"/>
    <n v="353.63"/>
    <n v="1040.4100000000001"/>
    <n v="3"/>
    <s v="Q3"/>
    <n v="2024"/>
    <x v="11"/>
    <n v="1591.335"/>
    <n v="550.92499999999995"/>
  </r>
  <r>
    <x v="530"/>
    <d v="2026-01-20T00:00:00"/>
    <s v="C5160"/>
    <x v="530"/>
    <d v="2026-01-25T00:00:00"/>
    <x v="3"/>
    <x v="3"/>
    <s v="Kitchen"/>
    <x v="13"/>
    <s v="Atlanta"/>
    <s v="Male"/>
    <n v="51"/>
    <n v="3"/>
    <n v="30"/>
    <s v="P435"/>
    <x v="1"/>
    <x v="0"/>
    <x v="0"/>
    <s v="Philips"/>
    <n v="2"/>
    <n v="710.98"/>
    <n v="1221.44"/>
    <n v="5"/>
    <s v="Q1"/>
    <n v="2026"/>
    <x v="0"/>
    <n v="1493.058"/>
    <n v="271.61799999999994"/>
  </r>
  <r>
    <x v="531"/>
    <d v="2024-06-09T00:00:00"/>
    <s v="C5180"/>
    <x v="531"/>
    <d v="2024-06-13T00:00:00"/>
    <x v="8"/>
    <x v="1"/>
    <s v="Shoes"/>
    <x v="19"/>
    <s v="Baltimore"/>
    <s v="Female"/>
    <n v="29"/>
    <n v="1"/>
    <n v="15"/>
    <s v="P155"/>
    <x v="1"/>
    <x v="3"/>
    <x v="2"/>
    <s v="Nike"/>
    <n v="2"/>
    <n v="37.479999999999997"/>
    <n v="25.37"/>
    <n v="4"/>
    <s v="Q2"/>
    <n v="2024"/>
    <x v="2"/>
    <n v="31.857999999999997"/>
    <n v="6.487999999999996"/>
  </r>
  <r>
    <x v="532"/>
    <d v="2025-07-06T00:00:00"/>
    <s v="C4861"/>
    <x v="532"/>
    <d v="2025-07-13T00:00:00"/>
    <x v="6"/>
    <x v="5"/>
    <s v="Snacks"/>
    <x v="3"/>
    <s v="Houston"/>
    <s v="Female"/>
    <n v="52"/>
    <n v="5"/>
    <n v="0"/>
    <s v="P785"/>
    <x v="2"/>
    <x v="3"/>
    <x v="1"/>
    <s v="Britannia"/>
    <n v="3"/>
    <n v="665.52"/>
    <n v="2143.0300000000002"/>
    <n v="7"/>
    <s v="Q3"/>
    <n v="2025"/>
    <x v="4"/>
    <n v="3327.6"/>
    <n v="1184.5699999999997"/>
  </r>
  <r>
    <x v="533"/>
    <d v="2025-01-24T00:00:00"/>
    <s v="C4137"/>
    <x v="533"/>
    <d v="2025-01-25T00:00:00"/>
    <x v="9"/>
    <x v="0"/>
    <s v="Skincare"/>
    <x v="3"/>
    <s v="Austin"/>
    <s v="Female"/>
    <n v="50"/>
    <n v="1"/>
    <n v="30"/>
    <s v="P614"/>
    <x v="1"/>
    <x v="1"/>
    <x v="0"/>
    <s v="Nivea"/>
    <n v="2"/>
    <n v="596.78"/>
    <n v="284.43"/>
    <n v="1"/>
    <s v="Q1"/>
    <n v="2025"/>
    <x v="0"/>
    <n v="417.74599999999998"/>
    <n v="133.31599999999997"/>
  </r>
  <r>
    <x v="534"/>
    <d v="2024-06-20T00:00:00"/>
    <s v="C2340"/>
    <x v="534"/>
    <d v="2024-06-27T00:00:00"/>
    <x v="4"/>
    <x v="4"/>
    <s v="Mobile"/>
    <x v="16"/>
    <s v="Tacoma"/>
    <s v="Male"/>
    <n v="58"/>
    <n v="4"/>
    <n v="10"/>
    <s v="P407"/>
    <x v="2"/>
    <x v="3"/>
    <x v="0"/>
    <s v="Samsung"/>
    <n v="4"/>
    <n v="669.21"/>
    <n v="1677.7"/>
    <n v="7"/>
    <s v="Q2"/>
    <n v="2024"/>
    <x v="2"/>
    <n v="2409.1560000000004"/>
    <n v="731.45600000000036"/>
  </r>
  <r>
    <x v="535"/>
    <d v="2025-02-14T00:00:00"/>
    <s v="C8604"/>
    <x v="535"/>
    <d v="2025-02-18T00:00:00"/>
    <x v="6"/>
    <x v="5"/>
    <s v="Snacks"/>
    <x v="3"/>
    <s v="San Antonio"/>
    <s v="Female"/>
    <n v="32"/>
    <n v="5"/>
    <n v="15"/>
    <s v="P749"/>
    <x v="2"/>
    <x v="2"/>
    <x v="1"/>
    <s v="Britannia"/>
    <n v="3"/>
    <n v="47.34"/>
    <n v="170.4"/>
    <n v="4"/>
    <s v="Q1"/>
    <n v="2025"/>
    <x v="5"/>
    <n v="201.19500000000002"/>
    <n v="30.795000000000016"/>
  </r>
  <r>
    <x v="536"/>
    <d v="2026-01-29T00:00:00"/>
    <s v="C7971"/>
    <x v="536"/>
    <d v="2026-01-30T00:00:00"/>
    <x v="4"/>
    <x v="4"/>
    <s v="Mobile"/>
    <x v="6"/>
    <s v="Charlotte"/>
    <s v="Female"/>
    <n v="50"/>
    <n v="1"/>
    <n v="30"/>
    <s v="P309"/>
    <x v="1"/>
    <x v="0"/>
    <x v="1"/>
    <s v="Samsung"/>
    <n v="1"/>
    <n v="791.13"/>
    <n v="370.49"/>
    <n v="1"/>
    <s v="Q1"/>
    <n v="2026"/>
    <x v="0"/>
    <n v="553.79099999999994"/>
    <n v="183.30099999999993"/>
  </r>
  <r>
    <x v="537"/>
    <d v="2024-11-03T00:00:00"/>
    <s v="C8404"/>
    <x v="537"/>
    <d v="2024-11-10T00:00:00"/>
    <x v="9"/>
    <x v="0"/>
    <s v="Skincare"/>
    <x v="2"/>
    <s v="Columbus"/>
    <s v="Male"/>
    <n v="20"/>
    <n v="4"/>
    <n v="5"/>
    <s v="P244"/>
    <x v="1"/>
    <x v="3"/>
    <x v="2"/>
    <s v="Nivea"/>
    <n v="3"/>
    <n v="423.23"/>
    <n v="1311.13"/>
    <n v="7"/>
    <s v="Q4"/>
    <n v="2024"/>
    <x v="10"/>
    <n v="1608.2739999999999"/>
    <n v="297.14399999999978"/>
  </r>
  <r>
    <x v="538"/>
    <d v="2024-08-28T00:00:00"/>
    <s v="C8784"/>
    <x v="538"/>
    <d v="2024-09-03T00:00:00"/>
    <x v="1"/>
    <x v="1"/>
    <s v="Shirt"/>
    <x v="19"/>
    <s v="Baltimore"/>
    <s v="Female"/>
    <n v="40"/>
    <n v="3"/>
    <n v="0"/>
    <s v="P493"/>
    <x v="2"/>
    <x v="0"/>
    <x v="3"/>
    <s v="Puma"/>
    <n v="1"/>
    <n v="177.86"/>
    <n v="426.98"/>
    <n v="6"/>
    <s v="Q3"/>
    <n v="2024"/>
    <x v="11"/>
    <n v="533.58000000000004"/>
    <n v="106.60000000000002"/>
  </r>
  <r>
    <x v="539"/>
    <d v="2024-04-22T00:00:00"/>
    <s v="C2452"/>
    <x v="539"/>
    <d v="2024-04-23T00:00:00"/>
    <x v="8"/>
    <x v="1"/>
    <s v="Shoes"/>
    <x v="18"/>
    <s v="Memphis"/>
    <s v="Female"/>
    <n v="55"/>
    <n v="1"/>
    <n v="0"/>
    <s v="P726"/>
    <x v="2"/>
    <x v="3"/>
    <x v="2"/>
    <s v="Nike"/>
    <n v="1"/>
    <n v="943.04"/>
    <n v="738.31"/>
    <n v="1"/>
    <s v="Q2"/>
    <n v="2024"/>
    <x v="3"/>
    <n v="943.04"/>
    <n v="204.73000000000002"/>
  </r>
  <r>
    <x v="540"/>
    <d v="2024-06-16T00:00:00"/>
    <s v="C8341"/>
    <x v="540"/>
    <d v="2024-06-18T00:00:00"/>
    <x v="9"/>
    <x v="0"/>
    <s v="Skincare"/>
    <x v="11"/>
    <s v="Newark"/>
    <s v="Male"/>
    <n v="25"/>
    <n v="3"/>
    <n v="15"/>
    <s v="P149"/>
    <x v="1"/>
    <x v="4"/>
    <x v="3"/>
    <s v="Nivea"/>
    <n v="5"/>
    <n v="421.33"/>
    <n v="694.77"/>
    <n v="2"/>
    <s v="Q2"/>
    <n v="2024"/>
    <x v="2"/>
    <n v="1074.3915"/>
    <n v="379.62149999999997"/>
  </r>
  <r>
    <x v="541"/>
    <d v="2025-12-27T00:00:00"/>
    <s v="C2529"/>
    <x v="541"/>
    <d v="2026-01-02T00:00:00"/>
    <x v="6"/>
    <x v="5"/>
    <s v="Snacks"/>
    <x v="20"/>
    <s v="Richmond"/>
    <s v="Male"/>
    <n v="31"/>
    <n v="1"/>
    <n v="30"/>
    <s v="P400"/>
    <x v="2"/>
    <x v="2"/>
    <x v="3"/>
    <s v="Britannia"/>
    <n v="3"/>
    <n v="56.63"/>
    <n v="30.01"/>
    <n v="6"/>
    <s v="Q4"/>
    <n v="2025"/>
    <x v="7"/>
    <n v="39.640999999999998"/>
    <n v="9.6309999999999967"/>
  </r>
  <r>
    <x v="542"/>
    <d v="2024-01-08T00:00:00"/>
    <s v="C8295"/>
    <x v="542"/>
    <d v="2024-01-13T00:00:00"/>
    <x v="2"/>
    <x v="2"/>
    <s v="Fitness"/>
    <x v="3"/>
    <s v="Austin"/>
    <s v="Male"/>
    <n v="25"/>
    <n v="2"/>
    <n v="15"/>
    <s v="P647"/>
    <x v="2"/>
    <x v="3"/>
    <x v="0"/>
    <s v="Decathlon"/>
    <n v="4"/>
    <n v="739.24"/>
    <n v="751.8"/>
    <n v="5"/>
    <s v="Q1"/>
    <n v="2024"/>
    <x v="0"/>
    <n v="1256.7080000000001"/>
    <n v="504.90800000000013"/>
  </r>
  <r>
    <x v="543"/>
    <d v="2025-06-10T00:00:00"/>
    <s v="C7173"/>
    <x v="543"/>
    <d v="2025-06-14T00:00:00"/>
    <x v="9"/>
    <x v="0"/>
    <s v="Skincare"/>
    <x v="8"/>
    <s v="Tampa"/>
    <s v="Male"/>
    <n v="31"/>
    <n v="3"/>
    <n v="15"/>
    <s v="P505"/>
    <x v="1"/>
    <x v="4"/>
    <x v="3"/>
    <s v="Nivea"/>
    <n v="4"/>
    <n v="345.58"/>
    <n v="511.77"/>
    <n v="4"/>
    <s v="Q2"/>
    <n v="2025"/>
    <x v="2"/>
    <n v="881.22899999999993"/>
    <n v="369.45899999999995"/>
  </r>
  <r>
    <x v="544"/>
    <d v="2024-04-03T00:00:00"/>
    <s v="C5239"/>
    <x v="544"/>
    <d v="2024-04-04T00:00:00"/>
    <x v="6"/>
    <x v="5"/>
    <s v="Snacks"/>
    <x v="1"/>
    <s v="San Diego"/>
    <s v="Male"/>
    <n v="57"/>
    <n v="4"/>
    <n v="20"/>
    <s v="P817"/>
    <x v="2"/>
    <x v="4"/>
    <x v="1"/>
    <s v="Britannia"/>
    <n v="5"/>
    <n v="301.39"/>
    <n v="602.26"/>
    <n v="1"/>
    <s v="Q2"/>
    <n v="2024"/>
    <x v="3"/>
    <n v="964.44799999999998"/>
    <n v="362.18799999999999"/>
  </r>
  <r>
    <x v="545"/>
    <d v="2026-04-03T00:00:00"/>
    <s v="C2028"/>
    <x v="545"/>
    <d v="2026-04-08T00:00:00"/>
    <x v="1"/>
    <x v="1"/>
    <s v="Shirt"/>
    <x v="3"/>
    <s v="Austin"/>
    <s v="Male"/>
    <n v="34"/>
    <n v="3"/>
    <n v="10"/>
    <s v="P197"/>
    <x v="0"/>
    <x v="1"/>
    <x v="2"/>
    <s v="Puma"/>
    <n v="2"/>
    <n v="766.17"/>
    <n v="1128.57"/>
    <n v="5"/>
    <s v="Q2"/>
    <n v="2026"/>
    <x v="3"/>
    <n v="2068.6589999999997"/>
    <n v="940.08899999999971"/>
  </r>
  <r>
    <x v="546"/>
    <d v="2025-04-25T00:00:00"/>
    <s v="C8484"/>
    <x v="546"/>
    <d v="2025-04-26T00:00:00"/>
    <x v="5"/>
    <x v="3"/>
    <s v="Furniture"/>
    <x v="7"/>
    <s v="Rochester"/>
    <s v="Male"/>
    <n v="26"/>
    <n v="5"/>
    <n v="20"/>
    <s v="P757"/>
    <x v="2"/>
    <x v="1"/>
    <x v="2"/>
    <s v="IKEA"/>
    <n v="4"/>
    <n v="346.31"/>
    <n v="1127.54"/>
    <n v="1"/>
    <s v="Q2"/>
    <n v="2025"/>
    <x v="3"/>
    <n v="1385.24"/>
    <n v="257.70000000000005"/>
  </r>
  <r>
    <x v="547"/>
    <d v="2025-03-08T00:00:00"/>
    <s v="C5518"/>
    <x v="547"/>
    <d v="2025-03-15T00:00:00"/>
    <x v="2"/>
    <x v="2"/>
    <s v="Fitness"/>
    <x v="8"/>
    <s v="Orlando"/>
    <s v="Female"/>
    <n v="28"/>
    <n v="3"/>
    <n v="0"/>
    <s v="P754"/>
    <x v="2"/>
    <x v="3"/>
    <x v="2"/>
    <s v="Decathlon"/>
    <n v="3"/>
    <n v="196.25"/>
    <n v="427.48"/>
    <n v="7"/>
    <s v="Q1"/>
    <n v="2025"/>
    <x v="6"/>
    <n v="588.75"/>
    <n v="161.26999999999998"/>
  </r>
  <r>
    <x v="548"/>
    <d v="2025-02-25T00:00:00"/>
    <s v="C3612"/>
    <x v="548"/>
    <d v="2025-03-03T00:00:00"/>
    <x v="3"/>
    <x v="3"/>
    <s v="Kitchen"/>
    <x v="8"/>
    <s v="Jacksonville"/>
    <s v="Female"/>
    <n v="40"/>
    <n v="1"/>
    <n v="0"/>
    <s v="P609"/>
    <x v="0"/>
    <x v="4"/>
    <x v="1"/>
    <s v="Philips"/>
    <n v="2"/>
    <n v="975.21"/>
    <n v="686.32"/>
    <n v="6"/>
    <s v="Q1"/>
    <n v="2025"/>
    <x v="5"/>
    <n v="975.21"/>
    <n v="288.89"/>
  </r>
  <r>
    <x v="549"/>
    <d v="2024-01-01T00:00:00"/>
    <s v="C6142"/>
    <x v="549"/>
    <d v="2024-01-04T00:00:00"/>
    <x v="1"/>
    <x v="1"/>
    <s v="Shirt"/>
    <x v="1"/>
    <s v="San Francisco"/>
    <s v="Male"/>
    <n v="21"/>
    <n v="3"/>
    <n v="20"/>
    <s v="P576"/>
    <x v="1"/>
    <x v="0"/>
    <x v="2"/>
    <s v="Puma"/>
    <n v="4"/>
    <n v="815.94"/>
    <n v="1036.21"/>
    <n v="3"/>
    <s v="Q1"/>
    <n v="2024"/>
    <x v="0"/>
    <n v="1958.2560000000003"/>
    <n v="922.04600000000028"/>
  </r>
  <r>
    <x v="550"/>
    <d v="2025-03-20T00:00:00"/>
    <s v="C2190"/>
    <x v="550"/>
    <d v="2025-03-24T00:00:00"/>
    <x v="2"/>
    <x v="2"/>
    <s v="Fitness"/>
    <x v="6"/>
    <s v="Charlotte"/>
    <s v="Female"/>
    <n v="49"/>
    <n v="3"/>
    <n v="20"/>
    <s v="P207"/>
    <x v="2"/>
    <x v="0"/>
    <x v="3"/>
    <s v="Decathlon"/>
    <n v="4"/>
    <n v="903.59"/>
    <n v="1360.69"/>
    <n v="4"/>
    <s v="Q1"/>
    <n v="2025"/>
    <x v="6"/>
    <n v="2168.616"/>
    <n v="807.92599999999993"/>
  </r>
  <r>
    <x v="551"/>
    <d v="2025-06-16T00:00:00"/>
    <s v="C2335"/>
    <x v="551"/>
    <d v="2025-06-23T00:00:00"/>
    <x v="3"/>
    <x v="3"/>
    <s v="Kitchen"/>
    <x v="22"/>
    <s v="Chicago"/>
    <s v="Female"/>
    <n v="25"/>
    <n v="2"/>
    <n v="20"/>
    <s v="P777"/>
    <x v="0"/>
    <x v="4"/>
    <x v="0"/>
    <s v="Philips"/>
    <n v="4"/>
    <n v="337.71"/>
    <n v="391.72"/>
    <n v="7"/>
    <s v="Q2"/>
    <n v="2025"/>
    <x v="2"/>
    <n v="540.33600000000001"/>
    <n v="148.61599999999999"/>
  </r>
  <r>
    <x v="552"/>
    <d v="2025-03-18T00:00:00"/>
    <s v="C5699"/>
    <x v="552"/>
    <d v="2025-03-22T00:00:00"/>
    <x v="8"/>
    <x v="1"/>
    <s v="Shoes"/>
    <x v="3"/>
    <s v="Dallas"/>
    <s v="Male"/>
    <n v="34"/>
    <n v="2"/>
    <n v="25"/>
    <s v="P516"/>
    <x v="1"/>
    <x v="4"/>
    <x v="0"/>
    <s v="Nike"/>
    <n v="3"/>
    <n v="75.790000000000006"/>
    <n v="88.19"/>
    <n v="4"/>
    <s v="Q1"/>
    <n v="2025"/>
    <x v="6"/>
    <n v="113.685"/>
    <n v="25.495000000000005"/>
  </r>
  <r>
    <x v="553"/>
    <d v="2024-05-20T00:00:00"/>
    <s v="C4490"/>
    <x v="553"/>
    <d v="2024-05-23T00:00:00"/>
    <x v="1"/>
    <x v="1"/>
    <s v="Shirt"/>
    <x v="19"/>
    <s v="Annapolis"/>
    <s v="Male"/>
    <n v="41"/>
    <n v="2"/>
    <n v="0"/>
    <s v="P357"/>
    <x v="2"/>
    <x v="4"/>
    <x v="1"/>
    <s v="Puma"/>
    <n v="2"/>
    <n v="325.89"/>
    <n v="549.09"/>
    <n v="3"/>
    <s v="Q2"/>
    <n v="2024"/>
    <x v="9"/>
    <n v="651.78"/>
    <n v="102.68999999999994"/>
  </r>
  <r>
    <x v="554"/>
    <d v="2026-06-18T00:00:00"/>
    <s v="C9603"/>
    <x v="554"/>
    <d v="2026-06-19T00:00:00"/>
    <x v="2"/>
    <x v="2"/>
    <s v="Fitness"/>
    <x v="17"/>
    <s v="Pittsburgh"/>
    <s v="Male"/>
    <n v="39"/>
    <n v="1"/>
    <n v="15"/>
    <s v="P140"/>
    <x v="0"/>
    <x v="0"/>
    <x v="0"/>
    <s v="Decathlon"/>
    <n v="2"/>
    <n v="605.36"/>
    <n v="285.05"/>
    <n v="1"/>
    <s v="Q2"/>
    <n v="2026"/>
    <x v="2"/>
    <n v="514.55600000000004"/>
    <n v="229.50600000000003"/>
  </r>
  <r>
    <x v="555"/>
    <d v="2026-03-20T00:00:00"/>
    <s v="C8107"/>
    <x v="555"/>
    <d v="2026-03-26T00:00:00"/>
    <x v="9"/>
    <x v="0"/>
    <s v="Skincare"/>
    <x v="4"/>
    <s v="Mesa"/>
    <s v="Female"/>
    <n v="22"/>
    <n v="1"/>
    <n v="5"/>
    <s v="P515"/>
    <x v="1"/>
    <x v="3"/>
    <x v="3"/>
    <s v="Nivea"/>
    <n v="1"/>
    <n v="597.9"/>
    <n v="434.68"/>
    <n v="6"/>
    <s v="Q1"/>
    <n v="2026"/>
    <x v="6"/>
    <n v="568.005"/>
    <n v="133.32499999999999"/>
  </r>
  <r>
    <x v="556"/>
    <d v="2025-02-04T00:00:00"/>
    <s v="C3598"/>
    <x v="556"/>
    <d v="2025-02-05T00:00:00"/>
    <x v="3"/>
    <x v="3"/>
    <s v="Kitchen"/>
    <x v="15"/>
    <s v="Colorado Springs"/>
    <s v="Male"/>
    <n v="43"/>
    <n v="2"/>
    <n v="10"/>
    <s v="P836"/>
    <x v="2"/>
    <x v="1"/>
    <x v="2"/>
    <s v="Philips"/>
    <n v="2"/>
    <n v="777.98"/>
    <n v="1120.24"/>
    <n v="1"/>
    <s v="Q1"/>
    <n v="2025"/>
    <x v="5"/>
    <n v="1400.364"/>
    <n v="280.12400000000002"/>
  </r>
  <r>
    <x v="557"/>
    <d v="2024-06-24T00:00:00"/>
    <s v="C7723"/>
    <x v="557"/>
    <d v="2024-06-30T00:00:00"/>
    <x v="6"/>
    <x v="5"/>
    <s v="Snacks"/>
    <x v="8"/>
    <s v="Orlando"/>
    <s v="Male"/>
    <n v="47"/>
    <n v="5"/>
    <n v="25"/>
    <s v="P542"/>
    <x v="2"/>
    <x v="0"/>
    <x v="3"/>
    <s v="Britannia"/>
    <n v="5"/>
    <n v="419.58"/>
    <n v="1222.51"/>
    <n v="6"/>
    <s v="Q2"/>
    <n v="2024"/>
    <x v="2"/>
    <n v="1573.4250000000002"/>
    <n v="350.91500000000019"/>
  </r>
  <r>
    <x v="558"/>
    <d v="2026-06-12T00:00:00"/>
    <s v="C2216"/>
    <x v="558"/>
    <d v="2026-06-14T00:00:00"/>
    <x v="9"/>
    <x v="0"/>
    <s v="Skincare"/>
    <x v="16"/>
    <s v="Seattle"/>
    <s v="Male"/>
    <n v="18"/>
    <n v="3"/>
    <n v="0"/>
    <s v="P483"/>
    <x v="2"/>
    <x v="3"/>
    <x v="1"/>
    <s v="Nivea"/>
    <n v="4"/>
    <n v="301.49"/>
    <n v="581.05999999999995"/>
    <n v="2"/>
    <s v="Q2"/>
    <n v="2026"/>
    <x v="2"/>
    <n v="904.47"/>
    <n v="323.41000000000008"/>
  </r>
  <r>
    <x v="559"/>
    <d v="2025-04-29T00:00:00"/>
    <s v="C6929"/>
    <x v="559"/>
    <d v="2025-05-05T00:00:00"/>
    <x v="1"/>
    <x v="1"/>
    <s v="Shirt"/>
    <x v="20"/>
    <s v="Virginia Beach"/>
    <s v="Female"/>
    <n v="58"/>
    <n v="3"/>
    <n v="25"/>
    <s v="P640"/>
    <x v="1"/>
    <x v="4"/>
    <x v="3"/>
    <s v="Puma"/>
    <n v="3"/>
    <n v="490.5"/>
    <n v="725.13"/>
    <n v="6"/>
    <s v="Q2"/>
    <n v="2025"/>
    <x v="3"/>
    <n v="1103.625"/>
    <n v="378.495"/>
  </r>
  <r>
    <x v="560"/>
    <d v="2025-08-08T00:00:00"/>
    <s v="C7394"/>
    <x v="560"/>
    <d v="2025-08-15T00:00:00"/>
    <x v="9"/>
    <x v="0"/>
    <s v="Skincare"/>
    <x v="23"/>
    <s v="Saint Paul"/>
    <s v="Female"/>
    <n v="18"/>
    <n v="3"/>
    <n v="30"/>
    <s v="P684"/>
    <x v="0"/>
    <x v="2"/>
    <x v="2"/>
    <s v="Nivea"/>
    <n v="2"/>
    <n v="316.2"/>
    <n v="524.38"/>
    <n v="7"/>
    <s v="Q3"/>
    <n v="2025"/>
    <x v="11"/>
    <n v="664.01999999999987"/>
    <n v="139.63999999999987"/>
  </r>
  <r>
    <x v="561"/>
    <d v="2024-05-04T00:00:00"/>
    <s v="C9581"/>
    <x v="561"/>
    <d v="2024-05-10T00:00:00"/>
    <x v="2"/>
    <x v="2"/>
    <s v="Fitness"/>
    <x v="9"/>
    <s v="Mobile"/>
    <s v="Female"/>
    <n v="62"/>
    <n v="4"/>
    <n v="5"/>
    <s v="P182"/>
    <x v="0"/>
    <x v="3"/>
    <x v="2"/>
    <s v="Decathlon"/>
    <n v="5"/>
    <n v="460.62"/>
    <n v="944.72"/>
    <n v="6"/>
    <s v="Q2"/>
    <n v="2024"/>
    <x v="9"/>
    <n v="1750.356"/>
    <n v="805.63599999999997"/>
  </r>
  <r>
    <x v="562"/>
    <d v="2026-05-01T00:00:00"/>
    <s v="C5158"/>
    <x v="562"/>
    <d v="2026-05-07T00:00:00"/>
    <x v="4"/>
    <x v="4"/>
    <s v="Mobile"/>
    <x v="3"/>
    <s v="Houston"/>
    <s v="Male"/>
    <n v="39"/>
    <n v="2"/>
    <n v="10"/>
    <s v="P307"/>
    <x v="1"/>
    <x v="3"/>
    <x v="3"/>
    <s v="Samsung"/>
    <n v="5"/>
    <n v="612.55999999999995"/>
    <n v="909.93"/>
    <n v="6"/>
    <s v="Q2"/>
    <n v="2026"/>
    <x v="9"/>
    <n v="1102.6079999999999"/>
    <n v="192.678"/>
  </r>
  <r>
    <x v="563"/>
    <d v="2024-12-05T00:00:00"/>
    <s v="C3588"/>
    <x v="563"/>
    <d v="2024-12-07T00:00:00"/>
    <x v="4"/>
    <x v="4"/>
    <s v="Mobile"/>
    <x v="14"/>
    <s v="St. Louis"/>
    <s v="Male"/>
    <n v="52"/>
    <n v="1"/>
    <n v="5"/>
    <s v="P234"/>
    <x v="0"/>
    <x v="0"/>
    <x v="2"/>
    <s v="Samsung"/>
    <n v="1"/>
    <n v="98.8"/>
    <n v="50.62"/>
    <n v="2"/>
    <s v="Q4"/>
    <n v="2024"/>
    <x v="7"/>
    <n v="93.86"/>
    <n v="43.24"/>
  </r>
  <r>
    <x v="564"/>
    <d v="2024-09-15T00:00:00"/>
    <s v="C9947"/>
    <x v="564"/>
    <d v="2024-09-18T00:00:00"/>
    <x v="9"/>
    <x v="0"/>
    <s v="Skincare"/>
    <x v="21"/>
    <s v="Charleston"/>
    <s v="Male"/>
    <n v="40"/>
    <n v="5"/>
    <n v="10"/>
    <s v="P932"/>
    <x v="1"/>
    <x v="4"/>
    <x v="2"/>
    <s v="Nivea"/>
    <n v="1"/>
    <n v="227.91"/>
    <n v="855.1"/>
    <n v="3"/>
    <s v="Q3"/>
    <n v="2024"/>
    <x v="1"/>
    <n v="1025.595"/>
    <n v="170.495"/>
  </r>
  <r>
    <x v="565"/>
    <d v="2024-08-13T00:00:00"/>
    <s v="C9409"/>
    <x v="565"/>
    <d v="2024-08-16T00:00:00"/>
    <x v="3"/>
    <x v="3"/>
    <s v="Kitchen"/>
    <x v="15"/>
    <s v="Boulder"/>
    <s v="Male"/>
    <n v="18"/>
    <n v="3"/>
    <n v="10"/>
    <s v="P937"/>
    <x v="1"/>
    <x v="2"/>
    <x v="2"/>
    <s v="Philips"/>
    <n v="1"/>
    <n v="617.21"/>
    <n v="1166.5899999999999"/>
    <n v="3"/>
    <s v="Q3"/>
    <n v="2024"/>
    <x v="11"/>
    <n v="1666.4670000000001"/>
    <n v="499.87700000000018"/>
  </r>
  <r>
    <x v="566"/>
    <d v="2025-11-26T00:00:00"/>
    <s v="C5865"/>
    <x v="566"/>
    <d v="2025-12-01T00:00:00"/>
    <x v="3"/>
    <x v="3"/>
    <s v="Kitchen"/>
    <x v="7"/>
    <s v="Rochester"/>
    <s v="Female"/>
    <n v="48"/>
    <n v="3"/>
    <n v="30"/>
    <s v="P910"/>
    <x v="0"/>
    <x v="0"/>
    <x v="0"/>
    <s v="Philips"/>
    <n v="3"/>
    <n v="841.15"/>
    <n v="973.73"/>
    <n v="5"/>
    <s v="Q4"/>
    <n v="2025"/>
    <x v="10"/>
    <n v="1766.4149999999997"/>
    <n v="792.68499999999972"/>
  </r>
  <r>
    <x v="567"/>
    <d v="2024-02-05T00:00:00"/>
    <s v="C2168"/>
    <x v="567"/>
    <d v="2024-02-11T00:00:00"/>
    <x v="3"/>
    <x v="3"/>
    <s v="Kitchen"/>
    <x v="23"/>
    <s v="Minneapolis"/>
    <s v="Male"/>
    <n v="31"/>
    <n v="3"/>
    <n v="30"/>
    <s v="P252"/>
    <x v="1"/>
    <x v="4"/>
    <x v="1"/>
    <s v="Philips"/>
    <n v="2"/>
    <n v="250.22"/>
    <n v="344.4"/>
    <n v="6"/>
    <s v="Q1"/>
    <n v="2024"/>
    <x v="5"/>
    <n v="525.46199999999999"/>
    <n v="181.06200000000001"/>
  </r>
  <r>
    <x v="568"/>
    <d v="2024-05-28T00:00:00"/>
    <s v="C3369"/>
    <x v="568"/>
    <d v="2024-06-03T00:00:00"/>
    <x v="4"/>
    <x v="4"/>
    <s v="Mobile"/>
    <x v="18"/>
    <s v="Memphis"/>
    <s v="Female"/>
    <n v="61"/>
    <n v="4"/>
    <n v="10"/>
    <s v="P834"/>
    <x v="2"/>
    <x v="2"/>
    <x v="1"/>
    <s v="Samsung"/>
    <n v="5"/>
    <n v="629.61"/>
    <n v="1257.52"/>
    <n v="6"/>
    <s v="Q2"/>
    <n v="2024"/>
    <x v="9"/>
    <n v="2266.596"/>
    <n v="1009.076"/>
  </r>
  <r>
    <x v="569"/>
    <d v="2026-05-10T00:00:00"/>
    <s v="C8593"/>
    <x v="569"/>
    <d v="2026-05-17T00:00:00"/>
    <x v="7"/>
    <x v="4"/>
    <s v="Laptop"/>
    <x v="22"/>
    <s v="Naperville"/>
    <s v="Male"/>
    <n v="31"/>
    <n v="3"/>
    <n v="30"/>
    <s v="P475"/>
    <x v="2"/>
    <x v="2"/>
    <x v="0"/>
    <s v="Dell"/>
    <n v="2"/>
    <n v="24.56"/>
    <n v="37.729999999999997"/>
    <n v="7"/>
    <s v="Q2"/>
    <n v="2026"/>
    <x v="9"/>
    <n v="51.575999999999993"/>
    <n v="13.845999999999997"/>
  </r>
  <r>
    <x v="570"/>
    <d v="2026-05-23T00:00:00"/>
    <s v="C8562"/>
    <x v="570"/>
    <d v="2026-05-26T00:00:00"/>
    <x v="7"/>
    <x v="4"/>
    <s v="Laptop"/>
    <x v="20"/>
    <s v="Norfolk"/>
    <s v="Male"/>
    <n v="26"/>
    <n v="1"/>
    <n v="15"/>
    <s v="P905"/>
    <x v="1"/>
    <x v="4"/>
    <x v="2"/>
    <s v="Dell"/>
    <n v="3"/>
    <n v="448.08"/>
    <n v="222.84"/>
    <n v="3"/>
    <s v="Q2"/>
    <n v="2026"/>
    <x v="9"/>
    <n v="380.86799999999999"/>
    <n v="158.02799999999999"/>
  </r>
  <r>
    <x v="571"/>
    <d v="2026-05-17T00:00:00"/>
    <s v="C7032"/>
    <x v="571"/>
    <d v="2026-05-24T00:00:00"/>
    <x v="1"/>
    <x v="1"/>
    <s v="Shirt"/>
    <x v="22"/>
    <s v="Chicago"/>
    <s v="Male"/>
    <n v="22"/>
    <n v="2"/>
    <n v="10"/>
    <s v="P303"/>
    <x v="2"/>
    <x v="0"/>
    <x v="3"/>
    <s v="Puma"/>
    <n v="2"/>
    <n v="753.83"/>
    <n v="986"/>
    <n v="7"/>
    <s v="Q2"/>
    <n v="2026"/>
    <x v="9"/>
    <n v="1356.894"/>
    <n v="370.89400000000001"/>
  </r>
  <r>
    <x v="572"/>
    <d v="2024-04-06T00:00:00"/>
    <s v="C1243"/>
    <x v="572"/>
    <d v="2024-04-09T00:00:00"/>
    <x v="9"/>
    <x v="0"/>
    <s v="Skincare"/>
    <x v="18"/>
    <s v="Nashville"/>
    <s v="Male"/>
    <n v="44"/>
    <n v="5"/>
    <n v="10"/>
    <s v="P577"/>
    <x v="0"/>
    <x v="1"/>
    <x v="2"/>
    <s v="Nivea"/>
    <n v="4"/>
    <n v="525.12"/>
    <n v="1611.68"/>
    <n v="3"/>
    <s v="Q2"/>
    <n v="2024"/>
    <x v="3"/>
    <n v="2363.04"/>
    <n v="751.3599999999999"/>
  </r>
  <r>
    <x v="573"/>
    <d v="2025-12-30T00:00:00"/>
    <s v="C8640"/>
    <x v="573"/>
    <d v="2026-01-04T00:00:00"/>
    <x v="2"/>
    <x v="2"/>
    <s v="Fitness"/>
    <x v="1"/>
    <s v="Los Angeles"/>
    <s v="Female"/>
    <n v="36"/>
    <n v="4"/>
    <n v="10"/>
    <s v="P726"/>
    <x v="1"/>
    <x v="3"/>
    <x v="2"/>
    <s v="Decathlon"/>
    <n v="2"/>
    <n v="969.52"/>
    <n v="2845.41"/>
    <n v="5"/>
    <s v="Q4"/>
    <n v="2025"/>
    <x v="7"/>
    <n v="3490.2719999999999"/>
    <n v="644.86200000000008"/>
  </r>
  <r>
    <x v="574"/>
    <d v="2025-09-17T00:00:00"/>
    <s v="C7518"/>
    <x v="574"/>
    <d v="2025-09-19T00:00:00"/>
    <x v="2"/>
    <x v="2"/>
    <s v="Fitness"/>
    <x v="15"/>
    <s v="Denver"/>
    <s v="Female"/>
    <n v="61"/>
    <n v="2"/>
    <n v="20"/>
    <s v="P691"/>
    <x v="0"/>
    <x v="3"/>
    <x v="0"/>
    <s v="Decathlon"/>
    <n v="2"/>
    <n v="564.74"/>
    <n v="574.62"/>
    <n v="2"/>
    <s v="Q3"/>
    <n v="2025"/>
    <x v="1"/>
    <n v="903.58400000000006"/>
    <n v="328.96400000000006"/>
  </r>
  <r>
    <x v="575"/>
    <d v="2024-03-14T00:00:00"/>
    <s v="C3760"/>
    <x v="575"/>
    <d v="2024-03-18T00:00:00"/>
    <x v="6"/>
    <x v="5"/>
    <s v="Snacks"/>
    <x v="11"/>
    <s v="Newark"/>
    <s v="Female"/>
    <n v="61"/>
    <n v="5"/>
    <n v="0"/>
    <s v="P812"/>
    <x v="1"/>
    <x v="2"/>
    <x v="3"/>
    <s v="Britannia"/>
    <n v="5"/>
    <n v="243.58"/>
    <n v="615.91"/>
    <n v="4"/>
    <s v="Q1"/>
    <n v="2024"/>
    <x v="6"/>
    <n v="1217.9000000000001"/>
    <n v="601.99000000000012"/>
  </r>
  <r>
    <x v="576"/>
    <d v="2025-01-11T00:00:00"/>
    <s v="C2363"/>
    <x v="576"/>
    <d v="2025-01-12T00:00:00"/>
    <x v="2"/>
    <x v="2"/>
    <s v="Fitness"/>
    <x v="1"/>
    <s v="Los Angeles"/>
    <s v="Female"/>
    <n v="54"/>
    <n v="5"/>
    <n v="15"/>
    <s v="P910"/>
    <x v="2"/>
    <x v="1"/>
    <x v="2"/>
    <s v="Decathlon"/>
    <n v="5"/>
    <n v="186.64"/>
    <n v="536.35"/>
    <n v="1"/>
    <s v="Q1"/>
    <n v="2025"/>
    <x v="0"/>
    <n v="793.21999999999991"/>
    <n v="256.86999999999989"/>
  </r>
  <r>
    <x v="577"/>
    <d v="2025-07-04T00:00:00"/>
    <s v="C7414"/>
    <x v="577"/>
    <d v="2025-07-09T00:00:00"/>
    <x v="3"/>
    <x v="3"/>
    <s v="Kitchen"/>
    <x v="2"/>
    <s v="Cleveland"/>
    <s v="Male"/>
    <n v="45"/>
    <n v="1"/>
    <n v="25"/>
    <s v="P603"/>
    <x v="2"/>
    <x v="4"/>
    <x v="2"/>
    <s v="Philips"/>
    <n v="3"/>
    <n v="789.3"/>
    <n v="296.94"/>
    <n v="5"/>
    <s v="Q3"/>
    <n v="2025"/>
    <x v="4"/>
    <n v="591.97499999999991"/>
    <n v="295.03499999999991"/>
  </r>
  <r>
    <x v="578"/>
    <d v="2025-10-12T00:00:00"/>
    <s v="C3923"/>
    <x v="578"/>
    <d v="2025-10-14T00:00:00"/>
    <x v="3"/>
    <x v="3"/>
    <s v="Kitchen"/>
    <x v="2"/>
    <s v="Cleveland"/>
    <s v="Male"/>
    <n v="38"/>
    <n v="2"/>
    <n v="20"/>
    <s v="P235"/>
    <x v="2"/>
    <x v="3"/>
    <x v="0"/>
    <s v="Philips"/>
    <n v="3"/>
    <n v="787.46"/>
    <n v="821.56"/>
    <n v="2"/>
    <s v="Q4"/>
    <n v="2025"/>
    <x v="8"/>
    <n v="1259.9360000000001"/>
    <n v="438.3760000000002"/>
  </r>
  <r>
    <x v="579"/>
    <d v="2025-09-05T00:00:00"/>
    <s v="C4071"/>
    <x v="579"/>
    <d v="2025-09-10T00:00:00"/>
    <x v="6"/>
    <x v="5"/>
    <s v="Snacks"/>
    <x v="11"/>
    <s v="Jersey City"/>
    <s v="Female"/>
    <n v="38"/>
    <n v="5"/>
    <n v="0"/>
    <s v="P576"/>
    <x v="1"/>
    <x v="3"/>
    <x v="0"/>
    <s v="Britannia"/>
    <n v="5"/>
    <n v="778.07"/>
    <n v="2763.08"/>
    <n v="5"/>
    <s v="Q3"/>
    <n v="2025"/>
    <x v="1"/>
    <n v="3890.3500000000004"/>
    <n v="1127.2700000000004"/>
  </r>
  <r>
    <x v="580"/>
    <d v="2024-10-12T00:00:00"/>
    <s v="C1948"/>
    <x v="580"/>
    <d v="2024-10-18T00:00:00"/>
    <x v="9"/>
    <x v="0"/>
    <s v="Skincare"/>
    <x v="1"/>
    <s v="Los Angeles"/>
    <s v="Female"/>
    <n v="31"/>
    <n v="3"/>
    <n v="10"/>
    <s v="P757"/>
    <x v="1"/>
    <x v="3"/>
    <x v="2"/>
    <s v="Nivea"/>
    <n v="1"/>
    <n v="756.45"/>
    <n v="1107.75"/>
    <n v="6"/>
    <s v="Q4"/>
    <n v="2024"/>
    <x v="8"/>
    <n v="2042.4150000000004"/>
    <n v="934.66500000000042"/>
  </r>
  <r>
    <x v="581"/>
    <d v="2026-05-20T00:00:00"/>
    <s v="C4770"/>
    <x v="581"/>
    <d v="2026-05-21T00:00:00"/>
    <x v="8"/>
    <x v="1"/>
    <s v="Shoes"/>
    <x v="17"/>
    <s v="Pittsburgh"/>
    <s v="Female"/>
    <n v="43"/>
    <n v="2"/>
    <n v="25"/>
    <s v="P994"/>
    <x v="0"/>
    <x v="3"/>
    <x v="2"/>
    <s v="Nike"/>
    <n v="3"/>
    <n v="448.24"/>
    <n v="446.96"/>
    <n v="1"/>
    <s v="Q2"/>
    <n v="2026"/>
    <x v="9"/>
    <n v="672.36"/>
    <n v="225.40000000000003"/>
  </r>
  <r>
    <x v="582"/>
    <d v="2026-01-04T00:00:00"/>
    <s v="C4654"/>
    <x v="582"/>
    <d v="2026-01-08T00:00:00"/>
    <x v="9"/>
    <x v="0"/>
    <s v="Skincare"/>
    <x v="20"/>
    <s v="Virginia Beach"/>
    <s v="Female"/>
    <n v="24"/>
    <n v="2"/>
    <n v="15"/>
    <s v="P980"/>
    <x v="1"/>
    <x v="1"/>
    <x v="0"/>
    <s v="Nivea"/>
    <n v="1"/>
    <n v="833.32"/>
    <n v="954.68"/>
    <n v="4"/>
    <s v="Q1"/>
    <n v="2026"/>
    <x v="0"/>
    <n v="1416.644"/>
    <n v="461.96400000000006"/>
  </r>
  <r>
    <x v="583"/>
    <d v="2026-06-16T00:00:00"/>
    <s v="C6130"/>
    <x v="583"/>
    <d v="2026-06-17T00:00:00"/>
    <x v="2"/>
    <x v="2"/>
    <s v="Fitness"/>
    <x v="14"/>
    <s v="St. Louis"/>
    <s v="Male"/>
    <n v="45"/>
    <n v="3"/>
    <n v="20"/>
    <s v="P763"/>
    <x v="0"/>
    <x v="1"/>
    <x v="0"/>
    <s v="Decathlon"/>
    <n v="3"/>
    <n v="293.18"/>
    <n v="490.96"/>
    <n v="1"/>
    <s v="Q2"/>
    <n v="2026"/>
    <x v="2"/>
    <n v="703.63200000000006"/>
    <n v="212.67200000000008"/>
  </r>
  <r>
    <x v="584"/>
    <d v="2024-07-07T00:00:00"/>
    <s v="C6968"/>
    <x v="584"/>
    <d v="2024-07-10T00:00:00"/>
    <x v="6"/>
    <x v="5"/>
    <s v="Snacks"/>
    <x v="17"/>
    <s v="Pittsburgh"/>
    <s v="Male"/>
    <n v="56"/>
    <n v="3"/>
    <n v="25"/>
    <s v="P147"/>
    <x v="1"/>
    <x v="1"/>
    <x v="0"/>
    <s v="Britannia"/>
    <n v="3"/>
    <n v="630.54999999999995"/>
    <n v="732.86"/>
    <n v="3"/>
    <s v="Q3"/>
    <n v="2024"/>
    <x v="4"/>
    <n v="1418.7375"/>
    <n v="685.87749999999994"/>
  </r>
  <r>
    <x v="585"/>
    <d v="2025-11-05T00:00:00"/>
    <s v="C3131"/>
    <x v="585"/>
    <d v="2025-11-09T00:00:00"/>
    <x v="7"/>
    <x v="4"/>
    <s v="Laptop"/>
    <x v="1"/>
    <s v="San Francisco"/>
    <s v="Male"/>
    <n v="49"/>
    <n v="2"/>
    <n v="5"/>
    <s v="P247"/>
    <x v="0"/>
    <x v="0"/>
    <x v="0"/>
    <s v="Dell"/>
    <n v="2"/>
    <n v="780.91"/>
    <n v="816.54"/>
    <n v="4"/>
    <s v="Q4"/>
    <n v="2025"/>
    <x v="10"/>
    <n v="1483.7289999999998"/>
    <n v="667.18899999999985"/>
  </r>
  <r>
    <x v="586"/>
    <d v="2024-12-17T00:00:00"/>
    <s v="C2823"/>
    <x v="586"/>
    <d v="2024-12-20T00:00:00"/>
    <x v="4"/>
    <x v="4"/>
    <s v="Mobile"/>
    <x v="22"/>
    <s v="Chicago"/>
    <s v="Female"/>
    <n v="24"/>
    <n v="2"/>
    <n v="15"/>
    <s v="P692"/>
    <x v="2"/>
    <x v="3"/>
    <x v="3"/>
    <s v="Samsung"/>
    <n v="3"/>
    <n v="841.7"/>
    <n v="1002.74"/>
    <n v="3"/>
    <s v="Q4"/>
    <n v="2024"/>
    <x v="7"/>
    <n v="1430.89"/>
    <n v="428.15000000000009"/>
  </r>
  <r>
    <x v="587"/>
    <d v="2025-09-18T00:00:00"/>
    <s v="C7772"/>
    <x v="587"/>
    <d v="2025-09-24T00:00:00"/>
    <x v="9"/>
    <x v="0"/>
    <s v="Skincare"/>
    <x v="8"/>
    <s v="Orlando"/>
    <s v="Female"/>
    <n v="41"/>
    <n v="3"/>
    <n v="0"/>
    <s v="P735"/>
    <x v="1"/>
    <x v="2"/>
    <x v="3"/>
    <s v="Nivea"/>
    <n v="1"/>
    <n v="552.12"/>
    <n v="1129.24"/>
    <n v="6"/>
    <s v="Q3"/>
    <n v="2025"/>
    <x v="1"/>
    <n v="1656.3600000000001"/>
    <n v="527.12000000000012"/>
  </r>
  <r>
    <x v="588"/>
    <d v="2024-07-03T00:00:00"/>
    <s v="C1761"/>
    <x v="588"/>
    <d v="2024-07-10T00:00:00"/>
    <x v="9"/>
    <x v="0"/>
    <s v="Skincare"/>
    <x v="20"/>
    <s v="Virginia Beach"/>
    <s v="Female"/>
    <n v="50"/>
    <n v="5"/>
    <n v="15"/>
    <s v="P537"/>
    <x v="0"/>
    <x v="1"/>
    <x v="3"/>
    <s v="Nivea"/>
    <n v="2"/>
    <n v="43.12"/>
    <n v="112.26"/>
    <n v="7"/>
    <s v="Q3"/>
    <n v="2024"/>
    <x v="4"/>
    <n v="183.26"/>
    <n v="70.999999999999986"/>
  </r>
  <r>
    <x v="589"/>
    <d v="2025-06-03T00:00:00"/>
    <s v="C2907"/>
    <x v="589"/>
    <d v="2025-06-04T00:00:00"/>
    <x v="3"/>
    <x v="3"/>
    <s v="Kitchen"/>
    <x v="15"/>
    <s v="Colorado Springs"/>
    <s v="Male"/>
    <n v="59"/>
    <n v="2"/>
    <n v="30"/>
    <s v="P940"/>
    <x v="0"/>
    <x v="1"/>
    <x v="0"/>
    <s v="Philips"/>
    <n v="5"/>
    <n v="905.54"/>
    <n v="1046.71"/>
    <n v="1"/>
    <s v="Q2"/>
    <n v="2025"/>
    <x v="2"/>
    <n v="1267.7559999999999"/>
    <n v="221.04599999999982"/>
  </r>
  <r>
    <x v="590"/>
    <d v="2024-08-11T00:00:00"/>
    <s v="C8297"/>
    <x v="590"/>
    <d v="2024-08-15T00:00:00"/>
    <x v="9"/>
    <x v="0"/>
    <s v="Skincare"/>
    <x v="8"/>
    <s v="Orlando"/>
    <s v="Male"/>
    <n v="61"/>
    <n v="3"/>
    <n v="10"/>
    <s v="P690"/>
    <x v="0"/>
    <x v="3"/>
    <x v="3"/>
    <s v="Nivea"/>
    <n v="4"/>
    <n v="117.31"/>
    <n v="167.8"/>
    <n v="4"/>
    <s v="Q3"/>
    <n v="2024"/>
    <x v="11"/>
    <n v="316.73700000000002"/>
    <n v="148.93700000000001"/>
  </r>
  <r>
    <x v="591"/>
    <d v="2024-09-11T00:00:00"/>
    <s v="C4785"/>
    <x v="591"/>
    <d v="2024-09-18T00:00:00"/>
    <x v="5"/>
    <x v="3"/>
    <s v="Furniture"/>
    <x v="3"/>
    <s v="San Antonio"/>
    <s v="Female"/>
    <n v="20"/>
    <n v="4"/>
    <n v="25"/>
    <s v="P762"/>
    <x v="0"/>
    <x v="2"/>
    <x v="2"/>
    <s v="IKEA"/>
    <n v="3"/>
    <n v="282.45999999999998"/>
    <n v="504.34"/>
    <n v="7"/>
    <s v="Q3"/>
    <n v="2024"/>
    <x v="1"/>
    <n v="847.37999999999988"/>
    <n v="343.03999999999991"/>
  </r>
  <r>
    <x v="592"/>
    <d v="2025-02-01T00:00:00"/>
    <s v="C1042"/>
    <x v="592"/>
    <d v="2025-02-04T00:00:00"/>
    <x v="1"/>
    <x v="1"/>
    <s v="Shirt"/>
    <x v="19"/>
    <s v="Baltimore"/>
    <s v="Male"/>
    <n v="54"/>
    <n v="4"/>
    <n v="5"/>
    <s v="P172"/>
    <x v="2"/>
    <x v="3"/>
    <x v="0"/>
    <s v="Puma"/>
    <n v="5"/>
    <n v="482.27"/>
    <n v="1139.19"/>
    <n v="3"/>
    <s v="Q1"/>
    <n v="2025"/>
    <x v="5"/>
    <n v="1832.6259999999997"/>
    <n v="693.43599999999969"/>
  </r>
  <r>
    <x v="593"/>
    <d v="2026-02-28T00:00:00"/>
    <s v="C4330"/>
    <x v="593"/>
    <d v="2026-03-07T00:00:00"/>
    <x v="6"/>
    <x v="5"/>
    <s v="Snacks"/>
    <x v="11"/>
    <s v="Newark"/>
    <s v="Male"/>
    <n v="41"/>
    <n v="5"/>
    <n v="10"/>
    <s v="P992"/>
    <x v="1"/>
    <x v="0"/>
    <x v="0"/>
    <s v="Britannia"/>
    <n v="5"/>
    <n v="465.3"/>
    <n v="1189.6600000000001"/>
    <n v="7"/>
    <s v="Q1"/>
    <n v="2026"/>
    <x v="5"/>
    <n v="2093.85"/>
    <n v="904.18999999999983"/>
  </r>
  <r>
    <x v="594"/>
    <d v="2025-11-22T00:00:00"/>
    <s v="C5133"/>
    <x v="594"/>
    <d v="2025-11-24T00:00:00"/>
    <x v="2"/>
    <x v="2"/>
    <s v="Fitness"/>
    <x v="22"/>
    <s v="Naperville"/>
    <s v="Female"/>
    <n v="25"/>
    <n v="5"/>
    <n v="0"/>
    <s v="P271"/>
    <x v="2"/>
    <x v="3"/>
    <x v="2"/>
    <s v="Decathlon"/>
    <n v="4"/>
    <n v="136.41999999999999"/>
    <n v="355.19"/>
    <n v="2"/>
    <s v="Q4"/>
    <n v="2025"/>
    <x v="10"/>
    <n v="682.09999999999991"/>
    <n v="326.90999999999991"/>
  </r>
  <r>
    <x v="595"/>
    <d v="2026-05-25T00:00:00"/>
    <s v="C2960"/>
    <x v="595"/>
    <d v="2026-05-27T00:00:00"/>
    <x v="6"/>
    <x v="5"/>
    <s v="Snacks"/>
    <x v="6"/>
    <s v="Charlotte"/>
    <s v="Female"/>
    <n v="30"/>
    <n v="5"/>
    <n v="0"/>
    <s v="P763"/>
    <x v="2"/>
    <x v="1"/>
    <x v="2"/>
    <s v="Britannia"/>
    <n v="1"/>
    <n v="553.69000000000005"/>
    <n v="1531.13"/>
    <n v="2"/>
    <s v="Q2"/>
    <n v="2026"/>
    <x v="9"/>
    <n v="2768.4500000000003"/>
    <n v="1237.3200000000002"/>
  </r>
  <r>
    <x v="596"/>
    <d v="2025-11-20T00:00:00"/>
    <s v="C9046"/>
    <x v="596"/>
    <d v="2025-11-21T00:00:00"/>
    <x v="7"/>
    <x v="4"/>
    <s v="Laptop"/>
    <x v="7"/>
    <s v="Buffalo"/>
    <s v="Male"/>
    <n v="52"/>
    <n v="3"/>
    <n v="30"/>
    <s v="P183"/>
    <x v="2"/>
    <x v="4"/>
    <x v="2"/>
    <s v="Dell"/>
    <n v="4"/>
    <n v="751.63"/>
    <n v="1143.01"/>
    <n v="1"/>
    <s v="Q4"/>
    <n v="2025"/>
    <x v="10"/>
    <n v="1578.4229999999998"/>
    <n v="435.41299999999978"/>
  </r>
  <r>
    <x v="597"/>
    <d v="2024-08-28T00:00:00"/>
    <s v="C1998"/>
    <x v="597"/>
    <d v="2024-09-01T00:00:00"/>
    <x v="7"/>
    <x v="4"/>
    <s v="Laptop"/>
    <x v="11"/>
    <s v="Newark"/>
    <s v="Female"/>
    <n v="32"/>
    <n v="5"/>
    <n v="5"/>
    <s v="P737"/>
    <x v="1"/>
    <x v="0"/>
    <x v="1"/>
    <s v="Dell"/>
    <n v="2"/>
    <n v="967.42"/>
    <n v="3597.23"/>
    <n v="4"/>
    <s v="Q3"/>
    <n v="2024"/>
    <x v="11"/>
    <n v="4595.244999999999"/>
    <n v="998.01499999999896"/>
  </r>
  <r>
    <x v="598"/>
    <d v="2024-08-23T00:00:00"/>
    <s v="C4373"/>
    <x v="598"/>
    <d v="2024-08-27T00:00:00"/>
    <x v="5"/>
    <x v="3"/>
    <s v="Furniture"/>
    <x v="8"/>
    <s v="Tampa"/>
    <s v="Female"/>
    <n v="47"/>
    <n v="3"/>
    <n v="20"/>
    <s v="P657"/>
    <x v="0"/>
    <x v="4"/>
    <x v="2"/>
    <s v="IKEA"/>
    <n v="2"/>
    <n v="104.43"/>
    <n v="132.74"/>
    <n v="4"/>
    <s v="Q3"/>
    <n v="2024"/>
    <x v="11"/>
    <n v="250.63200000000003"/>
    <n v="117.89200000000002"/>
  </r>
  <r>
    <x v="599"/>
    <d v="2025-03-04T00:00:00"/>
    <s v="C3888"/>
    <x v="599"/>
    <d v="2025-03-09T00:00:00"/>
    <x v="1"/>
    <x v="1"/>
    <s v="Shirt"/>
    <x v="6"/>
    <s v="Raleigh"/>
    <s v="Male"/>
    <n v="33"/>
    <n v="3"/>
    <n v="10"/>
    <s v="P682"/>
    <x v="2"/>
    <x v="3"/>
    <x v="2"/>
    <s v="Puma"/>
    <n v="1"/>
    <n v="423.84"/>
    <n v="573.54"/>
    <n v="5"/>
    <s v="Q1"/>
    <n v="2025"/>
    <x v="6"/>
    <n v="1144.3679999999999"/>
    <n v="570.82799999999997"/>
  </r>
  <r>
    <x v="600"/>
    <d v="2025-07-28T00:00:00"/>
    <s v="C5250"/>
    <x v="600"/>
    <d v="2025-07-31T00:00:00"/>
    <x v="9"/>
    <x v="0"/>
    <s v="Skincare"/>
    <x v="6"/>
    <s v="Greensboro"/>
    <s v="Female"/>
    <n v="61"/>
    <n v="3"/>
    <n v="25"/>
    <s v="P438"/>
    <x v="0"/>
    <x v="1"/>
    <x v="3"/>
    <s v="Nivea"/>
    <n v="1"/>
    <n v="243.71"/>
    <n v="317.32"/>
    <n v="3"/>
    <s v="Q3"/>
    <n v="2025"/>
    <x v="4"/>
    <n v="548.34749999999997"/>
    <n v="231.02749999999997"/>
  </r>
  <r>
    <x v="601"/>
    <d v="2024-09-04T00:00:00"/>
    <s v="C4068"/>
    <x v="601"/>
    <d v="2024-09-11T00:00:00"/>
    <x v="3"/>
    <x v="3"/>
    <s v="Kitchen"/>
    <x v="8"/>
    <s v="Miami"/>
    <s v="Female"/>
    <n v="56"/>
    <n v="1"/>
    <n v="20"/>
    <s v="P116"/>
    <x v="1"/>
    <x v="3"/>
    <x v="2"/>
    <s v="Philips"/>
    <n v="2"/>
    <n v="689.69"/>
    <n v="377.13"/>
    <n v="7"/>
    <s v="Q3"/>
    <n v="2024"/>
    <x v="1"/>
    <n v="551.75200000000007"/>
    <n v="174.62200000000007"/>
  </r>
  <r>
    <x v="602"/>
    <d v="2026-03-31T00:00:00"/>
    <s v="C6370"/>
    <x v="602"/>
    <d v="2026-04-02T00:00:00"/>
    <x v="3"/>
    <x v="3"/>
    <s v="Kitchen"/>
    <x v="2"/>
    <s v="Cleveland"/>
    <s v="Female"/>
    <n v="51"/>
    <n v="2"/>
    <n v="15"/>
    <s v="P790"/>
    <x v="2"/>
    <x v="0"/>
    <x v="3"/>
    <s v="Philips"/>
    <n v="2"/>
    <n v="69.290000000000006"/>
    <n v="60.16"/>
    <n v="2"/>
    <s v="Q1"/>
    <n v="2026"/>
    <x v="6"/>
    <n v="117.79300000000001"/>
    <n v="57.63300000000001"/>
  </r>
  <r>
    <x v="603"/>
    <d v="2025-04-25T00:00:00"/>
    <s v="C2650"/>
    <x v="603"/>
    <d v="2025-04-26T00:00:00"/>
    <x v="3"/>
    <x v="3"/>
    <s v="Kitchen"/>
    <x v="20"/>
    <s v="Norfolk"/>
    <s v="Male"/>
    <n v="62"/>
    <n v="1"/>
    <n v="15"/>
    <s v="P104"/>
    <x v="0"/>
    <x v="3"/>
    <x v="2"/>
    <s v="Philips"/>
    <n v="5"/>
    <n v="596.9"/>
    <n v="411.16"/>
    <n v="1"/>
    <s v="Q2"/>
    <n v="2025"/>
    <x v="3"/>
    <n v="507.36499999999995"/>
    <n v="96.204999999999927"/>
  </r>
  <r>
    <x v="604"/>
    <d v="2026-03-28T00:00:00"/>
    <s v="C9831"/>
    <x v="604"/>
    <d v="2026-04-03T00:00:00"/>
    <x v="3"/>
    <x v="3"/>
    <s v="Kitchen"/>
    <x v="6"/>
    <s v="Raleigh"/>
    <s v="Male"/>
    <n v="26"/>
    <n v="1"/>
    <n v="10"/>
    <s v="P640"/>
    <x v="0"/>
    <x v="4"/>
    <x v="3"/>
    <s v="Philips"/>
    <n v="2"/>
    <n v="150.33000000000001"/>
    <n v="88.06"/>
    <n v="6"/>
    <s v="Q1"/>
    <n v="2026"/>
    <x v="6"/>
    <n v="135.29700000000003"/>
    <n v="47.237000000000023"/>
  </r>
  <r>
    <x v="605"/>
    <d v="2025-12-09T00:00:00"/>
    <s v="C4857"/>
    <x v="605"/>
    <d v="2025-12-12T00:00:00"/>
    <x v="8"/>
    <x v="1"/>
    <s v="Shoes"/>
    <x v="2"/>
    <s v="Columbus"/>
    <s v="Male"/>
    <n v="39"/>
    <n v="4"/>
    <n v="15"/>
    <s v="P736"/>
    <x v="2"/>
    <x v="4"/>
    <x v="1"/>
    <s v="Nike"/>
    <n v="2"/>
    <n v="300.99"/>
    <n v="741.26"/>
    <n v="3"/>
    <s v="Q4"/>
    <n v="2025"/>
    <x v="7"/>
    <n v="1023.366"/>
    <n v="282.10599999999999"/>
  </r>
  <r>
    <x v="606"/>
    <d v="2024-04-15T00:00:00"/>
    <s v="C2438"/>
    <x v="606"/>
    <d v="2024-04-18T00:00:00"/>
    <x v="2"/>
    <x v="2"/>
    <s v="Fitness"/>
    <x v="3"/>
    <s v="Austin"/>
    <s v="Female"/>
    <n v="32"/>
    <n v="4"/>
    <n v="5"/>
    <s v="P911"/>
    <x v="0"/>
    <x v="1"/>
    <x v="3"/>
    <s v="Decathlon"/>
    <n v="3"/>
    <n v="568.14"/>
    <n v="1136.75"/>
    <n v="3"/>
    <s v="Q2"/>
    <n v="2024"/>
    <x v="3"/>
    <n v="2158.9319999999998"/>
    <n v="1022.1819999999998"/>
  </r>
  <r>
    <x v="607"/>
    <d v="2025-07-12T00:00:00"/>
    <s v="C7543"/>
    <x v="607"/>
    <d v="2025-07-16T00:00:00"/>
    <x v="1"/>
    <x v="1"/>
    <s v="Shirt"/>
    <x v="13"/>
    <s v="Augusta"/>
    <s v="Male"/>
    <n v="33"/>
    <n v="2"/>
    <n v="5"/>
    <s v="P755"/>
    <x v="2"/>
    <x v="2"/>
    <x v="1"/>
    <s v="Puma"/>
    <n v="3"/>
    <n v="682.29"/>
    <n v="980.23"/>
    <n v="4"/>
    <s v="Q3"/>
    <n v="2025"/>
    <x v="4"/>
    <n v="1296.3509999999999"/>
    <n v="316.12099999999987"/>
  </r>
  <r>
    <x v="608"/>
    <d v="2024-02-10T00:00:00"/>
    <s v="C5795"/>
    <x v="608"/>
    <d v="2024-02-14T00:00:00"/>
    <x v="7"/>
    <x v="4"/>
    <s v="Laptop"/>
    <x v="7"/>
    <s v="Buffalo"/>
    <s v="Female"/>
    <n v="23"/>
    <n v="3"/>
    <n v="20"/>
    <s v="P487"/>
    <x v="1"/>
    <x v="0"/>
    <x v="3"/>
    <s v="Dell"/>
    <n v="4"/>
    <n v="43.71"/>
    <n v="58.27"/>
    <n v="4"/>
    <s v="Q1"/>
    <n v="2024"/>
    <x v="5"/>
    <n v="104.904"/>
    <n v="46.633999999999993"/>
  </r>
  <r>
    <x v="609"/>
    <d v="2025-05-01T00:00:00"/>
    <s v="C5863"/>
    <x v="609"/>
    <d v="2025-05-04T00:00:00"/>
    <x v="9"/>
    <x v="0"/>
    <s v="Skincare"/>
    <x v="17"/>
    <s v="Philadelphia"/>
    <s v="Male"/>
    <n v="23"/>
    <n v="4"/>
    <n v="30"/>
    <s v="P273"/>
    <x v="2"/>
    <x v="1"/>
    <x v="3"/>
    <s v="Nivea"/>
    <n v="1"/>
    <n v="314.61"/>
    <n v="693.34"/>
    <n v="3"/>
    <s v="Q2"/>
    <n v="2025"/>
    <x v="9"/>
    <n v="880.90800000000002"/>
    <n v="187.56799999999998"/>
  </r>
  <r>
    <x v="610"/>
    <d v="2025-08-01T00:00:00"/>
    <s v="C8285"/>
    <x v="610"/>
    <d v="2025-08-03T00:00:00"/>
    <x v="2"/>
    <x v="2"/>
    <s v="Fitness"/>
    <x v="4"/>
    <s v="Phoenix"/>
    <s v="Female"/>
    <n v="25"/>
    <n v="3"/>
    <n v="15"/>
    <s v="P755"/>
    <x v="2"/>
    <x v="3"/>
    <x v="2"/>
    <s v="Decathlon"/>
    <n v="2"/>
    <n v="709.29"/>
    <n v="1055.6500000000001"/>
    <n v="2"/>
    <s v="Q3"/>
    <n v="2025"/>
    <x v="11"/>
    <n v="1808.6895"/>
    <n v="753.03949999999986"/>
  </r>
  <r>
    <x v="611"/>
    <d v="2025-02-18T00:00:00"/>
    <s v="C9619"/>
    <x v="611"/>
    <d v="2025-02-20T00:00:00"/>
    <x v="9"/>
    <x v="0"/>
    <s v="Skincare"/>
    <x v="3"/>
    <s v="Austin"/>
    <s v="Male"/>
    <n v="44"/>
    <n v="1"/>
    <n v="25"/>
    <s v="P588"/>
    <x v="2"/>
    <x v="4"/>
    <x v="3"/>
    <s v="Nivea"/>
    <n v="1"/>
    <n v="822.6"/>
    <n v="405.25"/>
    <n v="2"/>
    <s v="Q1"/>
    <n v="2025"/>
    <x v="5"/>
    <n v="616.95000000000005"/>
    <n v="211.70000000000005"/>
  </r>
  <r>
    <x v="612"/>
    <d v="2024-04-06T00:00:00"/>
    <s v="C8991"/>
    <x v="612"/>
    <d v="2024-04-08T00:00:00"/>
    <x v="2"/>
    <x v="2"/>
    <s v="Fitness"/>
    <x v="3"/>
    <s v="Austin"/>
    <s v="Female"/>
    <n v="50"/>
    <n v="3"/>
    <n v="20"/>
    <s v="P896"/>
    <x v="0"/>
    <x v="1"/>
    <x v="2"/>
    <s v="Decathlon"/>
    <n v="4"/>
    <n v="486.54"/>
    <n v="926.55"/>
    <n v="2"/>
    <s v="Q2"/>
    <n v="2024"/>
    <x v="3"/>
    <n v="1167.6960000000001"/>
    <n v="241.14600000000019"/>
  </r>
  <r>
    <x v="613"/>
    <d v="2025-09-14T00:00:00"/>
    <s v="C4396"/>
    <x v="613"/>
    <d v="2025-09-18T00:00:00"/>
    <x v="5"/>
    <x v="3"/>
    <s v="Furniture"/>
    <x v="17"/>
    <s v="Philadelphia"/>
    <s v="Male"/>
    <n v="45"/>
    <n v="4"/>
    <n v="0"/>
    <s v="P848"/>
    <x v="0"/>
    <x v="3"/>
    <x v="3"/>
    <s v="IKEA"/>
    <n v="5"/>
    <n v="489.09"/>
    <n v="1241.3"/>
    <n v="4"/>
    <s v="Q3"/>
    <n v="2025"/>
    <x v="1"/>
    <n v="1956.36"/>
    <n v="715.06"/>
  </r>
  <r>
    <x v="614"/>
    <d v="2025-07-12T00:00:00"/>
    <s v="C6978"/>
    <x v="614"/>
    <d v="2025-07-17T00:00:00"/>
    <x v="9"/>
    <x v="0"/>
    <s v="Skincare"/>
    <x v="0"/>
    <s v="Boston"/>
    <s v="Male"/>
    <n v="51"/>
    <n v="3"/>
    <n v="20"/>
    <s v="P409"/>
    <x v="0"/>
    <x v="0"/>
    <x v="3"/>
    <s v="Nivea"/>
    <n v="4"/>
    <n v="544.99"/>
    <n v="692.35"/>
    <n v="5"/>
    <s v="Q3"/>
    <n v="2025"/>
    <x v="4"/>
    <n v="1307.9760000000001"/>
    <n v="615.62600000000009"/>
  </r>
  <r>
    <x v="615"/>
    <d v="2025-06-24T00:00:00"/>
    <s v="C8008"/>
    <x v="615"/>
    <d v="2025-07-01T00:00:00"/>
    <x v="9"/>
    <x v="0"/>
    <s v="Skincare"/>
    <x v="15"/>
    <s v="Boulder"/>
    <s v="Male"/>
    <n v="31"/>
    <n v="3"/>
    <n v="0"/>
    <s v="P982"/>
    <x v="2"/>
    <x v="4"/>
    <x v="2"/>
    <s v="Nivea"/>
    <n v="1"/>
    <n v="661.78"/>
    <n v="1259.3599999999999"/>
    <n v="7"/>
    <s v="Q2"/>
    <n v="2025"/>
    <x v="2"/>
    <n v="1985.34"/>
    <n v="725.98"/>
  </r>
  <r>
    <x v="616"/>
    <d v="2025-08-26T00:00:00"/>
    <s v="C8111"/>
    <x v="616"/>
    <d v="2025-08-29T00:00:00"/>
    <x v="9"/>
    <x v="0"/>
    <s v="Skincare"/>
    <x v="2"/>
    <s v="Columbus"/>
    <s v="Male"/>
    <n v="63"/>
    <n v="2"/>
    <n v="30"/>
    <s v="P155"/>
    <x v="1"/>
    <x v="3"/>
    <x v="3"/>
    <s v="Nivea"/>
    <n v="1"/>
    <n v="693.02"/>
    <n v="544.11"/>
    <n v="3"/>
    <s v="Q3"/>
    <n v="2025"/>
    <x v="11"/>
    <n v="970.22799999999995"/>
    <n v="426.11799999999994"/>
  </r>
  <r>
    <x v="617"/>
    <d v="2025-08-21T00:00:00"/>
    <s v="C2412"/>
    <x v="617"/>
    <d v="2025-08-24T00:00:00"/>
    <x v="8"/>
    <x v="1"/>
    <s v="Shoes"/>
    <x v="23"/>
    <s v="Rochester"/>
    <s v="Male"/>
    <n v="50"/>
    <n v="3"/>
    <n v="5"/>
    <s v="P187"/>
    <x v="0"/>
    <x v="3"/>
    <x v="0"/>
    <s v="Nike"/>
    <n v="4"/>
    <n v="868.75"/>
    <n v="1459.81"/>
    <n v="3"/>
    <s v="Q3"/>
    <n v="2025"/>
    <x v="11"/>
    <n v="2475.9375"/>
    <n v="1016.1275000000001"/>
  </r>
  <r>
    <x v="618"/>
    <d v="2024-01-18T00:00:00"/>
    <s v="C3554"/>
    <x v="618"/>
    <d v="2024-01-24T00:00:00"/>
    <x v="6"/>
    <x v="5"/>
    <s v="Snacks"/>
    <x v="3"/>
    <s v="San Antonio"/>
    <s v="Female"/>
    <n v="63"/>
    <n v="1"/>
    <n v="30"/>
    <s v="P527"/>
    <x v="0"/>
    <x v="3"/>
    <x v="2"/>
    <s v="Britannia"/>
    <n v="3"/>
    <n v="974.08"/>
    <n v="501.45"/>
    <n v="6"/>
    <s v="Q1"/>
    <n v="2024"/>
    <x v="0"/>
    <n v="681.85599999999999"/>
    <n v="180.40600000000001"/>
  </r>
  <r>
    <x v="619"/>
    <d v="2024-10-18T00:00:00"/>
    <s v="C4099"/>
    <x v="619"/>
    <d v="2024-10-22T00:00:00"/>
    <x v="5"/>
    <x v="3"/>
    <s v="Furniture"/>
    <x v="23"/>
    <s v="Minneapolis"/>
    <s v="Female"/>
    <n v="40"/>
    <n v="3"/>
    <n v="15"/>
    <s v="P411"/>
    <x v="2"/>
    <x v="2"/>
    <x v="1"/>
    <s v="IKEA"/>
    <n v="3"/>
    <n v="404.02"/>
    <n v="683.24"/>
    <n v="4"/>
    <s v="Q4"/>
    <n v="2024"/>
    <x v="8"/>
    <n v="1030.251"/>
    <n v="347.01099999999997"/>
  </r>
  <r>
    <x v="620"/>
    <d v="2026-01-23T00:00:00"/>
    <s v="C2430"/>
    <x v="620"/>
    <d v="2026-01-28T00:00:00"/>
    <x v="9"/>
    <x v="0"/>
    <s v="Skincare"/>
    <x v="22"/>
    <s v="Springfield"/>
    <s v="Male"/>
    <n v="24"/>
    <n v="3"/>
    <n v="5"/>
    <s v="P773"/>
    <x v="1"/>
    <x v="3"/>
    <x v="2"/>
    <s v="Nivea"/>
    <n v="1"/>
    <n v="282.52999999999997"/>
    <n v="648.46"/>
    <n v="5"/>
    <s v="Q1"/>
    <n v="2026"/>
    <x v="0"/>
    <n v="805.21049999999991"/>
    <n v="156.75049999999987"/>
  </r>
  <r>
    <x v="621"/>
    <d v="2025-07-18T00:00:00"/>
    <s v="C4183"/>
    <x v="621"/>
    <d v="2025-07-22T00:00:00"/>
    <x v="2"/>
    <x v="2"/>
    <s v="Fitness"/>
    <x v="23"/>
    <s v="Rochester"/>
    <s v="Female"/>
    <n v="32"/>
    <n v="3"/>
    <n v="0"/>
    <s v="P375"/>
    <x v="1"/>
    <x v="4"/>
    <x v="2"/>
    <s v="Decathlon"/>
    <n v="2"/>
    <n v="140.19"/>
    <n v="246.74"/>
    <n v="4"/>
    <s v="Q3"/>
    <n v="2025"/>
    <x v="4"/>
    <n v="420.57"/>
    <n v="173.82999999999998"/>
  </r>
  <r>
    <x v="622"/>
    <d v="2025-08-23T00:00:00"/>
    <s v="C7586"/>
    <x v="622"/>
    <d v="2025-08-29T00:00:00"/>
    <x v="6"/>
    <x v="5"/>
    <s v="Snacks"/>
    <x v="13"/>
    <s v="Augusta"/>
    <s v="Male"/>
    <n v="29"/>
    <n v="2"/>
    <n v="5"/>
    <s v="P774"/>
    <x v="0"/>
    <x v="4"/>
    <x v="2"/>
    <s v="Britannia"/>
    <n v="4"/>
    <n v="185.6"/>
    <n v="186.48"/>
    <n v="6"/>
    <s v="Q3"/>
    <n v="2025"/>
    <x v="11"/>
    <n v="352.64"/>
    <n v="166.16"/>
  </r>
  <r>
    <x v="623"/>
    <d v="2024-06-25T00:00:00"/>
    <s v="C8410"/>
    <x v="623"/>
    <d v="2024-07-02T00:00:00"/>
    <x v="9"/>
    <x v="0"/>
    <s v="Skincare"/>
    <x v="19"/>
    <s v="Annapolis"/>
    <s v="Male"/>
    <n v="25"/>
    <n v="4"/>
    <n v="30"/>
    <s v="P508"/>
    <x v="2"/>
    <x v="2"/>
    <x v="2"/>
    <s v="Nivea"/>
    <n v="5"/>
    <n v="679.85"/>
    <n v="1594.19"/>
    <n v="7"/>
    <s v="Q2"/>
    <n v="2024"/>
    <x v="2"/>
    <n v="1903.58"/>
    <n v="309.38999999999987"/>
  </r>
  <r>
    <x v="624"/>
    <d v="2024-02-27T00:00:00"/>
    <s v="C5905"/>
    <x v="624"/>
    <d v="2024-03-05T00:00:00"/>
    <x v="6"/>
    <x v="5"/>
    <s v="Snacks"/>
    <x v="17"/>
    <s v="Pittsburgh"/>
    <s v="Female"/>
    <n v="34"/>
    <n v="4"/>
    <n v="5"/>
    <s v="P168"/>
    <x v="2"/>
    <x v="3"/>
    <x v="2"/>
    <s v="Britannia"/>
    <n v="1"/>
    <n v="945.39"/>
    <n v="2268.56"/>
    <n v="7"/>
    <s v="Q1"/>
    <n v="2024"/>
    <x v="5"/>
    <n v="3592.482"/>
    <n v="1323.922"/>
  </r>
  <r>
    <x v="625"/>
    <d v="2025-05-10T00:00:00"/>
    <s v="C9255"/>
    <x v="625"/>
    <d v="2025-05-14T00:00:00"/>
    <x v="6"/>
    <x v="5"/>
    <s v="Snacks"/>
    <x v="17"/>
    <s v="Philadelphia"/>
    <s v="Male"/>
    <n v="53"/>
    <n v="3"/>
    <n v="25"/>
    <s v="P697"/>
    <x v="2"/>
    <x v="4"/>
    <x v="1"/>
    <s v="Britannia"/>
    <n v="1"/>
    <n v="950.69"/>
    <n v="1652.06"/>
    <n v="4"/>
    <s v="Q2"/>
    <n v="2025"/>
    <x v="9"/>
    <n v="2139.0525000000002"/>
    <n v="486.99250000000029"/>
  </r>
  <r>
    <x v="626"/>
    <d v="2025-03-01T00:00:00"/>
    <s v="C3220"/>
    <x v="626"/>
    <d v="2025-03-06T00:00:00"/>
    <x v="7"/>
    <x v="4"/>
    <s v="Laptop"/>
    <x v="1"/>
    <s v="San Francisco"/>
    <s v="Male"/>
    <n v="45"/>
    <n v="5"/>
    <n v="20"/>
    <s v="P581"/>
    <x v="0"/>
    <x v="4"/>
    <x v="3"/>
    <s v="Dell"/>
    <n v="1"/>
    <n v="218.67"/>
    <n v="457.92"/>
    <n v="5"/>
    <s v="Q1"/>
    <n v="2025"/>
    <x v="6"/>
    <n v="874.68"/>
    <n v="416.75999999999993"/>
  </r>
  <r>
    <x v="627"/>
    <d v="2024-05-15T00:00:00"/>
    <s v="C4453"/>
    <x v="627"/>
    <d v="2024-05-20T00:00:00"/>
    <x v="3"/>
    <x v="3"/>
    <s v="Kitchen"/>
    <x v="12"/>
    <s v="Lansing"/>
    <s v="Female"/>
    <n v="39"/>
    <n v="1"/>
    <n v="30"/>
    <s v="P597"/>
    <x v="2"/>
    <x v="4"/>
    <x v="0"/>
    <s v="Philips"/>
    <n v="1"/>
    <n v="505.2"/>
    <n v="264.01"/>
    <n v="5"/>
    <s v="Q2"/>
    <n v="2024"/>
    <x v="9"/>
    <n v="353.64"/>
    <n v="89.63"/>
  </r>
  <r>
    <x v="628"/>
    <d v="2024-08-07T00:00:00"/>
    <s v="C7594"/>
    <x v="628"/>
    <d v="2024-08-14T00:00:00"/>
    <x v="3"/>
    <x v="3"/>
    <s v="Kitchen"/>
    <x v="5"/>
    <s v="Evansville"/>
    <s v="Female"/>
    <n v="65"/>
    <n v="3"/>
    <n v="25"/>
    <s v="P180"/>
    <x v="1"/>
    <x v="2"/>
    <x v="2"/>
    <s v="Philips"/>
    <n v="5"/>
    <n v="430.05"/>
    <n v="710.73"/>
    <n v="7"/>
    <s v="Q3"/>
    <n v="2024"/>
    <x v="11"/>
    <n v="967.61250000000007"/>
    <n v="256.88250000000005"/>
  </r>
  <r>
    <x v="629"/>
    <d v="2024-05-16T00:00:00"/>
    <s v="C1543"/>
    <x v="629"/>
    <d v="2024-05-22T00:00:00"/>
    <x v="9"/>
    <x v="0"/>
    <s v="Skincare"/>
    <x v="13"/>
    <s v="Atlanta"/>
    <s v="Female"/>
    <n v="40"/>
    <n v="5"/>
    <n v="15"/>
    <s v="P897"/>
    <x v="0"/>
    <x v="3"/>
    <x v="0"/>
    <s v="Nivea"/>
    <n v="1"/>
    <n v="758.16"/>
    <n v="2367.4499999999998"/>
    <n v="6"/>
    <s v="Q2"/>
    <n v="2024"/>
    <x v="9"/>
    <n v="3222.18"/>
    <n v="854.73"/>
  </r>
  <r>
    <x v="630"/>
    <d v="2025-07-22T00:00:00"/>
    <s v="C3065"/>
    <x v="630"/>
    <d v="2025-07-27T00:00:00"/>
    <x v="6"/>
    <x v="5"/>
    <s v="Snacks"/>
    <x v="8"/>
    <s v="Tampa"/>
    <s v="Male"/>
    <n v="28"/>
    <n v="2"/>
    <n v="10"/>
    <s v="P716"/>
    <x v="2"/>
    <x v="1"/>
    <x v="2"/>
    <s v="Britannia"/>
    <n v="4"/>
    <n v="197.3"/>
    <n v="232.18"/>
    <n v="5"/>
    <s v="Q3"/>
    <n v="2025"/>
    <x v="4"/>
    <n v="355.14000000000004"/>
    <n v="122.96000000000004"/>
  </r>
  <r>
    <x v="631"/>
    <d v="2024-10-11T00:00:00"/>
    <s v="C4538"/>
    <x v="631"/>
    <d v="2024-10-15T00:00:00"/>
    <x v="7"/>
    <x v="4"/>
    <s v="Laptop"/>
    <x v="8"/>
    <s v="Orlando"/>
    <s v="Male"/>
    <n v="26"/>
    <n v="4"/>
    <n v="10"/>
    <s v="P521"/>
    <x v="1"/>
    <x v="1"/>
    <x v="1"/>
    <s v="Dell"/>
    <n v="4"/>
    <n v="231.12"/>
    <n v="511.65"/>
    <n v="4"/>
    <s v="Q4"/>
    <n v="2024"/>
    <x v="8"/>
    <n v="832.03200000000004"/>
    <n v="320.38200000000006"/>
  </r>
  <r>
    <x v="632"/>
    <d v="2025-08-20T00:00:00"/>
    <s v="C9580"/>
    <x v="632"/>
    <d v="2025-08-23T00:00:00"/>
    <x v="4"/>
    <x v="4"/>
    <s v="Mobile"/>
    <x v="14"/>
    <s v="Kansas City"/>
    <s v="Male"/>
    <n v="36"/>
    <n v="2"/>
    <n v="20"/>
    <s v="P879"/>
    <x v="0"/>
    <x v="2"/>
    <x v="0"/>
    <s v="Samsung"/>
    <n v="5"/>
    <n v="829.98"/>
    <n v="962.67"/>
    <n v="3"/>
    <s v="Q3"/>
    <n v="2025"/>
    <x v="11"/>
    <n v="1327.9680000000001"/>
    <n v="365.29800000000012"/>
  </r>
  <r>
    <x v="633"/>
    <d v="2024-11-01T00:00:00"/>
    <s v="C2822"/>
    <x v="633"/>
    <d v="2024-11-08T00:00:00"/>
    <x v="9"/>
    <x v="0"/>
    <s v="Skincare"/>
    <x v="9"/>
    <s v="Birmingham"/>
    <s v="Female"/>
    <n v="57"/>
    <n v="5"/>
    <n v="25"/>
    <s v="P562"/>
    <x v="1"/>
    <x v="3"/>
    <x v="1"/>
    <s v="Nivea"/>
    <n v="2"/>
    <n v="943.06"/>
    <n v="1835.78"/>
    <n v="7"/>
    <s v="Q4"/>
    <n v="2024"/>
    <x v="10"/>
    <n v="3536.4749999999995"/>
    <n v="1700.6949999999995"/>
  </r>
  <r>
    <x v="634"/>
    <d v="2026-03-31T00:00:00"/>
    <s v="C4245"/>
    <x v="634"/>
    <d v="2026-04-06T00:00:00"/>
    <x v="2"/>
    <x v="2"/>
    <s v="Fitness"/>
    <x v="10"/>
    <s v="Madison"/>
    <s v="Male"/>
    <n v="48"/>
    <n v="5"/>
    <n v="20"/>
    <s v="P100"/>
    <x v="1"/>
    <x v="1"/>
    <x v="2"/>
    <s v="Decathlon"/>
    <n v="4"/>
    <n v="489.83"/>
    <n v="1533.46"/>
    <n v="6"/>
    <s v="Q1"/>
    <n v="2026"/>
    <x v="6"/>
    <n v="1959.3200000000002"/>
    <n v="425.86000000000013"/>
  </r>
  <r>
    <x v="635"/>
    <d v="2026-04-13T00:00:00"/>
    <s v="C9569"/>
    <x v="635"/>
    <d v="2026-04-17T00:00:00"/>
    <x v="6"/>
    <x v="5"/>
    <s v="Snacks"/>
    <x v="2"/>
    <s v="Cincinnati"/>
    <s v="Female"/>
    <n v="30"/>
    <n v="4"/>
    <n v="15"/>
    <s v="P473"/>
    <x v="1"/>
    <x v="0"/>
    <x v="1"/>
    <s v="Britannia"/>
    <n v="5"/>
    <n v="846.78"/>
    <n v="1799.77"/>
    <n v="4"/>
    <s v="Q2"/>
    <n v="2026"/>
    <x v="3"/>
    <n v="2879.0519999999997"/>
    <n v="1079.2819999999997"/>
  </r>
  <r>
    <x v="636"/>
    <d v="2025-05-05T00:00:00"/>
    <s v="C3946"/>
    <x v="636"/>
    <d v="2025-05-10T00:00:00"/>
    <x v="3"/>
    <x v="3"/>
    <s v="Kitchen"/>
    <x v="1"/>
    <s v="San Francisco"/>
    <s v="Female"/>
    <n v="40"/>
    <n v="4"/>
    <n v="15"/>
    <s v="P322"/>
    <x v="0"/>
    <x v="1"/>
    <x v="2"/>
    <s v="Philips"/>
    <n v="1"/>
    <n v="732.29"/>
    <n v="1871.67"/>
    <n v="5"/>
    <s v="Q2"/>
    <n v="2025"/>
    <x v="9"/>
    <n v="2489.7859999999996"/>
    <n v="618.11599999999953"/>
  </r>
  <r>
    <x v="637"/>
    <d v="2024-09-12T00:00:00"/>
    <s v="C8545"/>
    <x v="637"/>
    <d v="2024-09-14T00:00:00"/>
    <x v="4"/>
    <x v="4"/>
    <s v="Mobile"/>
    <x v="12"/>
    <s v="Detroit"/>
    <s v="Female"/>
    <n v="30"/>
    <n v="4"/>
    <n v="20"/>
    <s v="P930"/>
    <x v="0"/>
    <x v="3"/>
    <x v="0"/>
    <s v="Samsung"/>
    <n v="3"/>
    <n v="910"/>
    <n v="2217.9"/>
    <n v="2"/>
    <s v="Q3"/>
    <n v="2024"/>
    <x v="1"/>
    <n v="2912"/>
    <n v="694.09999999999991"/>
  </r>
  <r>
    <x v="638"/>
    <d v="2025-07-08T00:00:00"/>
    <s v="C1337"/>
    <x v="638"/>
    <d v="2025-07-11T00:00:00"/>
    <x v="9"/>
    <x v="0"/>
    <s v="Skincare"/>
    <x v="17"/>
    <s v="Allentown"/>
    <s v="Female"/>
    <n v="64"/>
    <n v="4"/>
    <n v="20"/>
    <s v="P830"/>
    <x v="2"/>
    <x v="4"/>
    <x v="1"/>
    <s v="Nivea"/>
    <n v="5"/>
    <n v="311.19"/>
    <n v="656.73"/>
    <n v="3"/>
    <s v="Q3"/>
    <n v="2025"/>
    <x v="4"/>
    <n v="995.80799999999999"/>
    <n v="339.07799999999997"/>
  </r>
  <r>
    <x v="639"/>
    <d v="2025-01-10T00:00:00"/>
    <s v="C3533"/>
    <x v="639"/>
    <d v="2025-01-11T00:00:00"/>
    <x v="2"/>
    <x v="2"/>
    <s v="Fitness"/>
    <x v="6"/>
    <s v="Greensboro"/>
    <s v="Female"/>
    <n v="23"/>
    <n v="5"/>
    <n v="15"/>
    <s v="P863"/>
    <x v="1"/>
    <x v="2"/>
    <x v="1"/>
    <s v="Decathlon"/>
    <n v="5"/>
    <n v="394.96"/>
    <n v="1286.0999999999999"/>
    <n v="1"/>
    <s v="Q1"/>
    <n v="2025"/>
    <x v="0"/>
    <n v="1678.58"/>
    <n v="392.48"/>
  </r>
  <r>
    <x v="640"/>
    <d v="2026-04-09T00:00:00"/>
    <s v="C3832"/>
    <x v="640"/>
    <d v="2026-04-13T00:00:00"/>
    <x v="6"/>
    <x v="5"/>
    <s v="Snacks"/>
    <x v="17"/>
    <s v="Philadelphia"/>
    <s v="Female"/>
    <n v="55"/>
    <n v="5"/>
    <n v="10"/>
    <s v="P960"/>
    <x v="2"/>
    <x v="2"/>
    <x v="0"/>
    <s v="Britannia"/>
    <n v="3"/>
    <n v="232.45"/>
    <n v="547.89"/>
    <n v="4"/>
    <s v="Q2"/>
    <n v="2026"/>
    <x v="3"/>
    <n v="1046.0250000000001"/>
    <n v="498.1350000000001"/>
  </r>
  <r>
    <x v="641"/>
    <d v="2024-05-02T00:00:00"/>
    <s v="C1052"/>
    <x v="641"/>
    <d v="2024-05-03T00:00:00"/>
    <x v="6"/>
    <x v="5"/>
    <s v="Snacks"/>
    <x v="0"/>
    <s v="Cambridge"/>
    <s v="Female"/>
    <n v="45"/>
    <n v="3"/>
    <n v="0"/>
    <s v="P537"/>
    <x v="2"/>
    <x v="0"/>
    <x v="2"/>
    <s v="Britannia"/>
    <n v="2"/>
    <n v="172.18"/>
    <n v="348.2"/>
    <n v="1"/>
    <s v="Q2"/>
    <n v="2024"/>
    <x v="9"/>
    <n v="516.54"/>
    <n v="168.33999999999997"/>
  </r>
  <r>
    <x v="642"/>
    <d v="2024-09-01T00:00:00"/>
    <s v="C1179"/>
    <x v="642"/>
    <d v="2024-09-06T00:00:00"/>
    <x v="4"/>
    <x v="4"/>
    <s v="Mobile"/>
    <x v="3"/>
    <s v="Dallas"/>
    <s v="Male"/>
    <n v="20"/>
    <n v="4"/>
    <n v="10"/>
    <s v="P471"/>
    <x v="2"/>
    <x v="2"/>
    <x v="1"/>
    <s v="Samsung"/>
    <n v="5"/>
    <n v="272.16000000000003"/>
    <n v="774.21"/>
    <n v="5"/>
    <s v="Q3"/>
    <n v="2024"/>
    <x v="1"/>
    <n v="979.77600000000007"/>
    <n v="205.56600000000003"/>
  </r>
  <r>
    <x v="643"/>
    <d v="2025-01-06T00:00:00"/>
    <s v="C2434"/>
    <x v="643"/>
    <d v="2025-01-13T00:00:00"/>
    <x v="2"/>
    <x v="2"/>
    <s v="Fitness"/>
    <x v="4"/>
    <s v="Tucson"/>
    <s v="Female"/>
    <n v="41"/>
    <n v="3"/>
    <n v="30"/>
    <s v="P574"/>
    <x v="2"/>
    <x v="2"/>
    <x v="0"/>
    <s v="Decathlon"/>
    <n v="3"/>
    <n v="776.26"/>
    <n v="1331.91"/>
    <n v="7"/>
    <s v="Q1"/>
    <n v="2025"/>
    <x v="0"/>
    <n v="1630.1459999999997"/>
    <n v="298.23599999999965"/>
  </r>
  <r>
    <x v="644"/>
    <d v="2025-04-02T00:00:00"/>
    <s v="C4528"/>
    <x v="644"/>
    <d v="2025-04-06T00:00:00"/>
    <x v="1"/>
    <x v="1"/>
    <s v="Shirt"/>
    <x v="17"/>
    <s v="Allentown"/>
    <s v="Female"/>
    <n v="45"/>
    <n v="5"/>
    <n v="0"/>
    <s v="P166"/>
    <x v="1"/>
    <x v="3"/>
    <x v="1"/>
    <s v="Puma"/>
    <n v="2"/>
    <n v="770.87"/>
    <n v="2195.36"/>
    <n v="4"/>
    <s v="Q2"/>
    <n v="2025"/>
    <x v="3"/>
    <n v="3854.35"/>
    <n v="1658.9899999999998"/>
  </r>
  <r>
    <x v="645"/>
    <d v="2025-01-02T00:00:00"/>
    <s v="C4272"/>
    <x v="645"/>
    <d v="2025-01-09T00:00:00"/>
    <x v="5"/>
    <x v="3"/>
    <s v="Furniture"/>
    <x v="7"/>
    <s v="Buffalo"/>
    <s v="Female"/>
    <n v="62"/>
    <n v="4"/>
    <n v="15"/>
    <s v="P287"/>
    <x v="0"/>
    <x v="3"/>
    <x v="1"/>
    <s v="IKEA"/>
    <n v="2"/>
    <n v="71.72"/>
    <n v="191.49"/>
    <n v="7"/>
    <s v="Q1"/>
    <n v="2025"/>
    <x v="0"/>
    <n v="243.84799999999998"/>
    <n v="52.357999999999976"/>
  </r>
  <r>
    <x v="646"/>
    <d v="2024-06-18T00:00:00"/>
    <s v="C8988"/>
    <x v="646"/>
    <d v="2024-06-23T00:00:00"/>
    <x v="1"/>
    <x v="1"/>
    <s v="Shirt"/>
    <x v="22"/>
    <s v="Chicago"/>
    <s v="Female"/>
    <n v="47"/>
    <n v="5"/>
    <n v="0"/>
    <s v="P623"/>
    <x v="1"/>
    <x v="0"/>
    <x v="2"/>
    <s v="Puma"/>
    <n v="1"/>
    <n v="425.1"/>
    <n v="1492.4"/>
    <n v="5"/>
    <s v="Q2"/>
    <n v="2024"/>
    <x v="2"/>
    <n v="2125.5"/>
    <n v="633.09999999999991"/>
  </r>
  <r>
    <x v="647"/>
    <d v="2026-05-21T00:00:00"/>
    <s v="C4033"/>
    <x v="647"/>
    <d v="2026-05-22T00:00:00"/>
    <x v="8"/>
    <x v="1"/>
    <s v="Shoes"/>
    <x v="24"/>
    <s v="Eugene"/>
    <s v="Female"/>
    <n v="43"/>
    <n v="4"/>
    <n v="20"/>
    <s v="P985"/>
    <x v="0"/>
    <x v="0"/>
    <x v="1"/>
    <s v="Nike"/>
    <n v="3"/>
    <n v="499.31"/>
    <n v="1144.54"/>
    <n v="1"/>
    <s v="Q2"/>
    <n v="2026"/>
    <x v="9"/>
    <n v="1597.7920000000001"/>
    <n v="453.25200000000018"/>
  </r>
  <r>
    <x v="648"/>
    <d v="2024-01-08T00:00:00"/>
    <s v="C8294"/>
    <x v="648"/>
    <d v="2024-01-11T00:00:00"/>
    <x v="6"/>
    <x v="5"/>
    <s v="Snacks"/>
    <x v="12"/>
    <s v="Detroit"/>
    <s v="Male"/>
    <n v="24"/>
    <n v="1"/>
    <n v="15"/>
    <s v="P960"/>
    <x v="2"/>
    <x v="4"/>
    <x v="1"/>
    <s v="Britannia"/>
    <n v="1"/>
    <n v="650.23"/>
    <n v="338.6"/>
    <n v="3"/>
    <s v="Q1"/>
    <n v="2024"/>
    <x v="0"/>
    <n v="552.69550000000004"/>
    <n v="214.09550000000002"/>
  </r>
  <r>
    <x v="649"/>
    <d v="2026-01-30T00:00:00"/>
    <s v="C8885"/>
    <x v="649"/>
    <d v="2026-02-02T00:00:00"/>
    <x v="6"/>
    <x v="5"/>
    <s v="Snacks"/>
    <x v="12"/>
    <s v="Lansing"/>
    <s v="Female"/>
    <n v="26"/>
    <n v="2"/>
    <n v="15"/>
    <s v="P643"/>
    <x v="2"/>
    <x v="0"/>
    <x v="2"/>
    <s v="Britannia"/>
    <n v="2"/>
    <n v="268.19"/>
    <n v="345.97"/>
    <n v="3"/>
    <s v="Q1"/>
    <n v="2026"/>
    <x v="0"/>
    <n v="455.923"/>
    <n v="109.95299999999997"/>
  </r>
  <r>
    <x v="650"/>
    <d v="2025-05-25T00:00:00"/>
    <s v="C6823"/>
    <x v="650"/>
    <d v="2025-05-30T00:00:00"/>
    <x v="6"/>
    <x v="5"/>
    <s v="Snacks"/>
    <x v="4"/>
    <s v="Tucson"/>
    <s v="Female"/>
    <n v="20"/>
    <n v="4"/>
    <n v="15"/>
    <s v="P263"/>
    <x v="2"/>
    <x v="1"/>
    <x v="3"/>
    <s v="Britannia"/>
    <n v="3"/>
    <n v="796.92"/>
    <n v="1946.25"/>
    <n v="5"/>
    <s v="Q2"/>
    <n v="2025"/>
    <x v="9"/>
    <n v="2709.5279999999998"/>
    <n v="763.27799999999979"/>
  </r>
  <r>
    <x v="651"/>
    <d v="2024-02-20T00:00:00"/>
    <s v="C9157"/>
    <x v="651"/>
    <d v="2024-02-22T00:00:00"/>
    <x v="9"/>
    <x v="0"/>
    <s v="Skincare"/>
    <x v="4"/>
    <s v="Tucson"/>
    <s v="Male"/>
    <n v="35"/>
    <n v="3"/>
    <n v="20"/>
    <s v="P775"/>
    <x v="0"/>
    <x v="0"/>
    <x v="2"/>
    <s v="Nivea"/>
    <n v="4"/>
    <n v="605.34"/>
    <n v="1064.9000000000001"/>
    <n v="2"/>
    <s v="Q1"/>
    <n v="2024"/>
    <x v="5"/>
    <n v="1452.816"/>
    <n v="387.91599999999994"/>
  </r>
  <r>
    <x v="652"/>
    <d v="2025-11-07T00:00:00"/>
    <s v="C4277"/>
    <x v="652"/>
    <d v="2025-11-14T00:00:00"/>
    <x v="7"/>
    <x v="4"/>
    <s v="Laptop"/>
    <x v="1"/>
    <s v="San Diego"/>
    <s v="Female"/>
    <n v="60"/>
    <n v="4"/>
    <n v="5"/>
    <s v="P789"/>
    <x v="1"/>
    <x v="1"/>
    <x v="3"/>
    <s v="Dell"/>
    <n v="3"/>
    <n v="826.33"/>
    <n v="2057.62"/>
    <n v="7"/>
    <s v="Q4"/>
    <n v="2025"/>
    <x v="10"/>
    <n v="3140.0540000000001"/>
    <n v="1082.4340000000002"/>
  </r>
  <r>
    <x v="653"/>
    <d v="2024-05-05T00:00:00"/>
    <s v="C5649"/>
    <x v="653"/>
    <d v="2024-05-07T00:00:00"/>
    <x v="6"/>
    <x v="5"/>
    <s v="Snacks"/>
    <x v="20"/>
    <s v="Virginia Beach"/>
    <s v="Female"/>
    <n v="21"/>
    <n v="1"/>
    <n v="30"/>
    <s v="P672"/>
    <x v="1"/>
    <x v="3"/>
    <x v="3"/>
    <s v="Britannia"/>
    <n v="2"/>
    <n v="355.64"/>
    <n v="139.44"/>
    <n v="2"/>
    <s v="Q2"/>
    <n v="2024"/>
    <x v="9"/>
    <n v="248.94799999999998"/>
    <n v="109.50799999999998"/>
  </r>
  <r>
    <x v="654"/>
    <d v="2024-09-21T00:00:00"/>
    <s v="C3761"/>
    <x v="654"/>
    <d v="2024-09-23T00:00:00"/>
    <x v="9"/>
    <x v="0"/>
    <s v="Skincare"/>
    <x v="13"/>
    <s v="Augusta"/>
    <s v="Male"/>
    <n v="33"/>
    <n v="5"/>
    <n v="10"/>
    <s v="P551"/>
    <x v="1"/>
    <x v="1"/>
    <x v="2"/>
    <s v="Nivea"/>
    <n v="2"/>
    <n v="664.73"/>
    <n v="1826.07"/>
    <n v="2"/>
    <s v="Q3"/>
    <n v="2024"/>
    <x v="1"/>
    <n v="2991.2850000000003"/>
    <n v="1165.2150000000004"/>
  </r>
  <r>
    <x v="655"/>
    <d v="2024-09-04T00:00:00"/>
    <s v="C1611"/>
    <x v="655"/>
    <d v="2024-09-05T00:00:00"/>
    <x v="8"/>
    <x v="1"/>
    <s v="Shoes"/>
    <x v="22"/>
    <s v="Springfield"/>
    <s v="Male"/>
    <n v="64"/>
    <n v="5"/>
    <n v="5"/>
    <s v="P634"/>
    <x v="1"/>
    <x v="2"/>
    <x v="3"/>
    <s v="Nike"/>
    <n v="5"/>
    <n v="303.98"/>
    <n v="865.91"/>
    <n v="1"/>
    <s v="Q3"/>
    <n v="2024"/>
    <x v="1"/>
    <n v="1443.905"/>
    <n v="577.995"/>
  </r>
  <r>
    <x v="656"/>
    <d v="2024-06-11T00:00:00"/>
    <s v="C7771"/>
    <x v="656"/>
    <d v="2024-06-12T00:00:00"/>
    <x v="7"/>
    <x v="4"/>
    <s v="Laptop"/>
    <x v="21"/>
    <s v="Charleston"/>
    <s v="Male"/>
    <n v="28"/>
    <n v="2"/>
    <n v="30"/>
    <s v="P916"/>
    <x v="1"/>
    <x v="4"/>
    <x v="2"/>
    <s v="Dell"/>
    <n v="3"/>
    <n v="221.27"/>
    <n v="230.44"/>
    <n v="1"/>
    <s v="Q2"/>
    <n v="2024"/>
    <x v="2"/>
    <n v="309.77800000000002"/>
    <n v="79.338000000000022"/>
  </r>
  <r>
    <x v="657"/>
    <d v="2025-09-08T00:00:00"/>
    <s v="C3434"/>
    <x v="657"/>
    <d v="2025-09-09T00:00:00"/>
    <x v="9"/>
    <x v="0"/>
    <s v="Skincare"/>
    <x v="16"/>
    <s v="Spokane"/>
    <s v="Female"/>
    <n v="64"/>
    <n v="5"/>
    <n v="30"/>
    <s v="P213"/>
    <x v="2"/>
    <x v="1"/>
    <x v="3"/>
    <s v="Nivea"/>
    <n v="2"/>
    <n v="245.94"/>
    <n v="672.19"/>
    <n v="1"/>
    <s v="Q3"/>
    <n v="2025"/>
    <x v="1"/>
    <n v="860.79"/>
    <n v="188.59999999999991"/>
  </r>
  <r>
    <x v="658"/>
    <d v="2025-09-08T00:00:00"/>
    <s v="C1566"/>
    <x v="658"/>
    <d v="2025-09-12T00:00:00"/>
    <x v="1"/>
    <x v="1"/>
    <s v="Shirt"/>
    <x v="22"/>
    <s v="Chicago"/>
    <s v="Male"/>
    <n v="63"/>
    <n v="5"/>
    <n v="30"/>
    <s v="P987"/>
    <x v="0"/>
    <x v="3"/>
    <x v="0"/>
    <s v="Puma"/>
    <n v="4"/>
    <n v="174.85"/>
    <n v="386.74"/>
    <n v="4"/>
    <s v="Q3"/>
    <n v="2025"/>
    <x v="1"/>
    <n v="611.97499999999991"/>
    <n v="225.2349999999999"/>
  </r>
  <r>
    <x v="659"/>
    <d v="2026-01-10T00:00:00"/>
    <s v="C3834"/>
    <x v="659"/>
    <d v="2026-01-13T00:00:00"/>
    <x v="5"/>
    <x v="3"/>
    <s v="Furniture"/>
    <x v="17"/>
    <s v="Allentown"/>
    <s v="Female"/>
    <n v="19"/>
    <n v="5"/>
    <n v="5"/>
    <s v="P327"/>
    <x v="1"/>
    <x v="1"/>
    <x v="0"/>
    <s v="IKEA"/>
    <n v="2"/>
    <n v="608.64"/>
    <n v="2056.52"/>
    <n v="3"/>
    <s v="Q1"/>
    <n v="2026"/>
    <x v="0"/>
    <n v="2891.0399999999995"/>
    <n v="834.51999999999953"/>
  </r>
  <r>
    <x v="660"/>
    <d v="2024-01-08T00:00:00"/>
    <s v="C5647"/>
    <x v="660"/>
    <d v="2024-01-09T00:00:00"/>
    <x v="8"/>
    <x v="1"/>
    <s v="Shoes"/>
    <x v="7"/>
    <s v="New York"/>
    <s v="Female"/>
    <n v="62"/>
    <n v="5"/>
    <n v="10"/>
    <s v="P202"/>
    <x v="0"/>
    <x v="3"/>
    <x v="3"/>
    <s v="Nike"/>
    <n v="3"/>
    <n v="581.39"/>
    <n v="1680.44"/>
    <n v="1"/>
    <s v="Q1"/>
    <n v="2024"/>
    <x v="0"/>
    <n v="2616.2550000000001"/>
    <n v="935.81500000000005"/>
  </r>
  <r>
    <x v="661"/>
    <d v="2024-07-24T00:00:00"/>
    <s v="C6332"/>
    <x v="661"/>
    <d v="2024-07-29T00:00:00"/>
    <x v="1"/>
    <x v="1"/>
    <s v="Shirt"/>
    <x v="14"/>
    <s v="St. Louis"/>
    <s v="Female"/>
    <n v="23"/>
    <n v="1"/>
    <n v="0"/>
    <s v="P234"/>
    <x v="2"/>
    <x v="4"/>
    <x v="2"/>
    <s v="Puma"/>
    <n v="1"/>
    <n v="927.18"/>
    <n v="759.06"/>
    <n v="5"/>
    <s v="Q3"/>
    <n v="2024"/>
    <x v="4"/>
    <n v="927.18"/>
    <n v="168.12"/>
  </r>
  <r>
    <x v="662"/>
    <d v="2025-11-22T00:00:00"/>
    <s v="C3196"/>
    <x v="662"/>
    <d v="2025-11-29T00:00:00"/>
    <x v="4"/>
    <x v="4"/>
    <s v="Mobile"/>
    <x v="22"/>
    <s v="Naperville"/>
    <s v="Female"/>
    <n v="56"/>
    <n v="2"/>
    <n v="10"/>
    <s v="P751"/>
    <x v="0"/>
    <x v="4"/>
    <x v="3"/>
    <s v="Samsung"/>
    <n v="2"/>
    <n v="746.92"/>
    <n v="968.73"/>
    <n v="7"/>
    <s v="Q4"/>
    <n v="2025"/>
    <x v="10"/>
    <n v="1344.4559999999999"/>
    <n v="375.72599999999989"/>
  </r>
  <r>
    <x v="663"/>
    <d v="2024-12-11T00:00:00"/>
    <s v="C6076"/>
    <x v="663"/>
    <d v="2024-12-15T00:00:00"/>
    <x v="2"/>
    <x v="2"/>
    <s v="Fitness"/>
    <x v="4"/>
    <s v="Phoenix"/>
    <s v="Male"/>
    <n v="57"/>
    <n v="2"/>
    <n v="10"/>
    <s v="P183"/>
    <x v="2"/>
    <x v="2"/>
    <x v="0"/>
    <s v="Decathlon"/>
    <n v="1"/>
    <n v="398.73"/>
    <n v="601.52"/>
    <n v="4"/>
    <s v="Q4"/>
    <n v="2024"/>
    <x v="7"/>
    <n v="717.71400000000006"/>
    <n v="116.19400000000007"/>
  </r>
  <r>
    <x v="664"/>
    <d v="2026-04-21T00:00:00"/>
    <s v="C7524"/>
    <x v="664"/>
    <d v="2026-04-22T00:00:00"/>
    <x v="2"/>
    <x v="2"/>
    <s v="Fitness"/>
    <x v="20"/>
    <s v="Richmond"/>
    <s v="Male"/>
    <n v="32"/>
    <n v="1"/>
    <n v="5"/>
    <s v="P995"/>
    <x v="2"/>
    <x v="1"/>
    <x v="0"/>
    <s v="Decathlon"/>
    <n v="3"/>
    <n v="434.86"/>
    <n v="288.44"/>
    <n v="1"/>
    <s v="Q2"/>
    <n v="2026"/>
    <x v="3"/>
    <n v="413.11700000000002"/>
    <n v="124.67700000000002"/>
  </r>
  <r>
    <x v="665"/>
    <d v="2026-02-15T00:00:00"/>
    <s v="C1602"/>
    <x v="665"/>
    <d v="2026-02-19T00:00:00"/>
    <x v="9"/>
    <x v="0"/>
    <s v="Skincare"/>
    <x v="2"/>
    <s v="Cincinnati"/>
    <s v="Male"/>
    <n v="26"/>
    <n v="3"/>
    <n v="25"/>
    <s v="P546"/>
    <x v="2"/>
    <x v="4"/>
    <x v="1"/>
    <s v="Nivea"/>
    <n v="4"/>
    <n v="617.23"/>
    <n v="956.1"/>
    <n v="4"/>
    <s v="Q1"/>
    <n v="2026"/>
    <x v="5"/>
    <n v="1388.7674999999999"/>
    <n v="432.6674999999999"/>
  </r>
  <r>
    <x v="666"/>
    <d v="2024-10-13T00:00:00"/>
    <s v="C4740"/>
    <x v="666"/>
    <d v="2024-10-15T00:00:00"/>
    <x v="1"/>
    <x v="1"/>
    <s v="Shirt"/>
    <x v="2"/>
    <s v="Cincinnati"/>
    <s v="Male"/>
    <n v="18"/>
    <n v="3"/>
    <n v="0"/>
    <s v="P744"/>
    <x v="2"/>
    <x v="4"/>
    <x v="2"/>
    <s v="Puma"/>
    <n v="5"/>
    <n v="353.12"/>
    <n v="684.62"/>
    <n v="2"/>
    <s v="Q4"/>
    <n v="2024"/>
    <x v="8"/>
    <n v="1059.3600000000001"/>
    <n v="374.74000000000012"/>
  </r>
  <r>
    <x v="667"/>
    <d v="2025-05-25T00:00:00"/>
    <s v="C5404"/>
    <x v="667"/>
    <d v="2025-05-30T00:00:00"/>
    <x v="6"/>
    <x v="5"/>
    <s v="Snacks"/>
    <x v="8"/>
    <s v="Miami"/>
    <s v="Female"/>
    <n v="52"/>
    <n v="2"/>
    <n v="0"/>
    <s v="P375"/>
    <x v="1"/>
    <x v="4"/>
    <x v="0"/>
    <s v="Britannia"/>
    <n v="5"/>
    <n v="221.86"/>
    <n v="292.18"/>
    <n v="5"/>
    <s v="Q2"/>
    <n v="2025"/>
    <x v="9"/>
    <n v="443.72"/>
    <n v="151.54000000000002"/>
  </r>
  <r>
    <x v="668"/>
    <d v="2024-11-07T00:00:00"/>
    <s v="C6164"/>
    <x v="668"/>
    <d v="2024-11-12T00:00:00"/>
    <x v="1"/>
    <x v="1"/>
    <s v="Shirt"/>
    <x v="13"/>
    <s v="Savannah"/>
    <s v="Female"/>
    <n v="55"/>
    <n v="2"/>
    <n v="5"/>
    <s v="P208"/>
    <x v="1"/>
    <x v="2"/>
    <x v="3"/>
    <s v="Puma"/>
    <n v="4"/>
    <n v="698.81"/>
    <n v="1105.3399999999999"/>
    <n v="5"/>
    <s v="Q4"/>
    <n v="2024"/>
    <x v="10"/>
    <n v="1327.7389999999998"/>
    <n v="222.39899999999989"/>
  </r>
  <r>
    <x v="669"/>
    <d v="2024-11-28T00:00:00"/>
    <s v="C5535"/>
    <x v="669"/>
    <d v="2024-12-04T00:00:00"/>
    <x v="5"/>
    <x v="3"/>
    <s v="Furniture"/>
    <x v="8"/>
    <s v="Jacksonville"/>
    <s v="Male"/>
    <n v="49"/>
    <n v="4"/>
    <n v="30"/>
    <s v="P122"/>
    <x v="0"/>
    <x v="2"/>
    <x v="2"/>
    <s v="IKEA"/>
    <n v="1"/>
    <n v="717.13"/>
    <n v="1225.32"/>
    <n v="6"/>
    <s v="Q4"/>
    <n v="2024"/>
    <x v="10"/>
    <n v="2007.9639999999999"/>
    <n v="782.64400000000001"/>
  </r>
  <r>
    <x v="670"/>
    <d v="2026-03-14T00:00:00"/>
    <s v="C4592"/>
    <x v="670"/>
    <d v="2026-03-19T00:00:00"/>
    <x v="8"/>
    <x v="1"/>
    <s v="Shoes"/>
    <x v="24"/>
    <s v="Salem"/>
    <s v="Male"/>
    <n v="36"/>
    <n v="5"/>
    <n v="20"/>
    <s v="P290"/>
    <x v="0"/>
    <x v="3"/>
    <x v="3"/>
    <s v="Nike"/>
    <n v="5"/>
    <n v="789.81"/>
    <n v="2237.56"/>
    <n v="5"/>
    <s v="Q1"/>
    <n v="2026"/>
    <x v="6"/>
    <n v="3159.24"/>
    <n v="921.67999999999984"/>
  </r>
  <r>
    <x v="671"/>
    <d v="2025-08-20T00:00:00"/>
    <s v="C3036"/>
    <x v="671"/>
    <d v="2025-08-23T00:00:00"/>
    <x v="7"/>
    <x v="4"/>
    <s v="Laptop"/>
    <x v="1"/>
    <s v="Los Angeles"/>
    <s v="Male"/>
    <n v="51"/>
    <n v="2"/>
    <n v="5"/>
    <s v="P908"/>
    <x v="2"/>
    <x v="0"/>
    <x v="3"/>
    <s v="Dell"/>
    <n v="3"/>
    <n v="827.88"/>
    <n v="1106.07"/>
    <n v="3"/>
    <s v="Q3"/>
    <n v="2025"/>
    <x v="11"/>
    <n v="1572.972"/>
    <n v="466.90200000000004"/>
  </r>
  <r>
    <x v="672"/>
    <d v="2025-01-08T00:00:00"/>
    <s v="C4823"/>
    <x v="672"/>
    <d v="2025-01-14T00:00:00"/>
    <x v="2"/>
    <x v="2"/>
    <s v="Fitness"/>
    <x v="18"/>
    <s v="Memphis"/>
    <s v="Male"/>
    <n v="34"/>
    <n v="4"/>
    <n v="0"/>
    <s v="P380"/>
    <x v="0"/>
    <x v="0"/>
    <x v="2"/>
    <s v="Decathlon"/>
    <n v="3"/>
    <n v="142.11000000000001"/>
    <n v="315.64"/>
    <n v="6"/>
    <s v="Q1"/>
    <n v="2025"/>
    <x v="0"/>
    <n v="568.44000000000005"/>
    <n v="252.80000000000007"/>
  </r>
  <r>
    <x v="673"/>
    <d v="2024-07-15T00:00:00"/>
    <s v="C9113"/>
    <x v="673"/>
    <d v="2024-07-21T00:00:00"/>
    <x v="9"/>
    <x v="0"/>
    <s v="Skincare"/>
    <x v="20"/>
    <s v="Richmond"/>
    <s v="Female"/>
    <n v="27"/>
    <n v="2"/>
    <n v="15"/>
    <s v="P395"/>
    <x v="2"/>
    <x v="4"/>
    <x v="1"/>
    <s v="Nivea"/>
    <n v="5"/>
    <n v="301.06"/>
    <n v="367.54"/>
    <n v="6"/>
    <s v="Q3"/>
    <n v="2024"/>
    <x v="4"/>
    <n v="511.80199999999996"/>
    <n v="144.26199999999994"/>
  </r>
  <r>
    <x v="674"/>
    <d v="2024-06-08T00:00:00"/>
    <s v="C7854"/>
    <x v="674"/>
    <d v="2024-06-09T00:00:00"/>
    <x v="4"/>
    <x v="4"/>
    <s v="Mobile"/>
    <x v="7"/>
    <s v="Albany"/>
    <s v="Female"/>
    <n v="42"/>
    <n v="3"/>
    <n v="15"/>
    <s v="P113"/>
    <x v="0"/>
    <x v="3"/>
    <x v="1"/>
    <s v="Samsung"/>
    <n v="5"/>
    <n v="498.64"/>
    <n v="829.27"/>
    <n v="1"/>
    <s v="Q2"/>
    <n v="2024"/>
    <x v="2"/>
    <n v="1271.5319999999999"/>
    <n v="442.26199999999994"/>
  </r>
  <r>
    <x v="675"/>
    <d v="2025-12-15T00:00:00"/>
    <s v="C4411"/>
    <x v="675"/>
    <d v="2025-12-17T00:00:00"/>
    <x v="5"/>
    <x v="3"/>
    <s v="Furniture"/>
    <x v="13"/>
    <s v="Augusta"/>
    <s v="Female"/>
    <n v="23"/>
    <n v="4"/>
    <n v="30"/>
    <s v="P560"/>
    <x v="2"/>
    <x v="0"/>
    <x v="2"/>
    <s v="IKEA"/>
    <n v="4"/>
    <n v="912.41"/>
    <n v="1281.1099999999999"/>
    <n v="2"/>
    <s v="Q4"/>
    <n v="2025"/>
    <x v="7"/>
    <n v="2554.7479999999996"/>
    <n v="1273.6379999999997"/>
  </r>
  <r>
    <x v="676"/>
    <d v="2025-10-23T00:00:00"/>
    <s v="C9884"/>
    <x v="676"/>
    <d v="2025-10-26T00:00:00"/>
    <x v="9"/>
    <x v="0"/>
    <s v="Skincare"/>
    <x v="22"/>
    <s v="Naperville"/>
    <s v="Male"/>
    <n v="37"/>
    <n v="1"/>
    <n v="10"/>
    <s v="P292"/>
    <x v="1"/>
    <x v="0"/>
    <x v="2"/>
    <s v="Nivea"/>
    <n v="4"/>
    <n v="14.73"/>
    <n v="9.7200000000000006"/>
    <n v="3"/>
    <s v="Q4"/>
    <n v="2025"/>
    <x v="8"/>
    <n v="13.257000000000001"/>
    <n v="3.5370000000000008"/>
  </r>
  <r>
    <x v="677"/>
    <d v="2025-12-01T00:00:00"/>
    <s v="C9554"/>
    <x v="677"/>
    <d v="2025-12-07T00:00:00"/>
    <x v="6"/>
    <x v="5"/>
    <s v="Snacks"/>
    <x v="2"/>
    <s v="Cincinnati"/>
    <s v="Female"/>
    <n v="49"/>
    <n v="1"/>
    <n v="30"/>
    <s v="P821"/>
    <x v="1"/>
    <x v="3"/>
    <x v="3"/>
    <s v="Britannia"/>
    <n v="4"/>
    <n v="336.29"/>
    <n v="132.62"/>
    <n v="6"/>
    <s v="Q4"/>
    <n v="2025"/>
    <x v="7"/>
    <n v="235.40299999999999"/>
    <n v="102.78299999999999"/>
  </r>
  <r>
    <x v="678"/>
    <d v="2025-02-16T00:00:00"/>
    <s v="C7670"/>
    <x v="678"/>
    <d v="2025-02-22T00:00:00"/>
    <x v="9"/>
    <x v="0"/>
    <s v="Skincare"/>
    <x v="7"/>
    <s v="Rochester"/>
    <s v="Female"/>
    <n v="28"/>
    <n v="5"/>
    <n v="10"/>
    <s v="P969"/>
    <x v="0"/>
    <x v="3"/>
    <x v="1"/>
    <s v="Nivea"/>
    <n v="1"/>
    <n v="757.59"/>
    <n v="2867.46"/>
    <n v="6"/>
    <s v="Q1"/>
    <n v="2025"/>
    <x v="5"/>
    <n v="3409.1550000000002"/>
    <n v="541.69500000000016"/>
  </r>
  <r>
    <x v="679"/>
    <d v="2025-04-24T00:00:00"/>
    <s v="C4299"/>
    <x v="679"/>
    <d v="2025-04-27T00:00:00"/>
    <x v="6"/>
    <x v="5"/>
    <s v="Snacks"/>
    <x v="10"/>
    <s v="Green Bay"/>
    <s v="Male"/>
    <n v="55"/>
    <n v="1"/>
    <n v="25"/>
    <s v="P153"/>
    <x v="0"/>
    <x v="4"/>
    <x v="2"/>
    <s v="Britannia"/>
    <n v="5"/>
    <n v="803.83"/>
    <n v="468.61"/>
    <n v="3"/>
    <s v="Q2"/>
    <n v="2025"/>
    <x v="3"/>
    <n v="602.87250000000006"/>
    <n v="134.26250000000005"/>
  </r>
  <r>
    <x v="680"/>
    <d v="2024-02-28T00:00:00"/>
    <s v="C5066"/>
    <x v="680"/>
    <d v="2024-02-29T00:00:00"/>
    <x v="5"/>
    <x v="3"/>
    <s v="Furniture"/>
    <x v="4"/>
    <s v="Mesa"/>
    <s v="Male"/>
    <n v="39"/>
    <n v="2"/>
    <n v="25"/>
    <s v="P853"/>
    <x v="2"/>
    <x v="2"/>
    <x v="0"/>
    <s v="IKEA"/>
    <n v="1"/>
    <n v="235.71"/>
    <n v="200.21"/>
    <n v="1"/>
    <s v="Q1"/>
    <n v="2024"/>
    <x v="5"/>
    <n v="353.565"/>
    <n v="153.35499999999999"/>
  </r>
  <r>
    <x v="681"/>
    <d v="2025-01-02T00:00:00"/>
    <s v="C6515"/>
    <x v="681"/>
    <d v="2025-01-07T00:00:00"/>
    <x v="3"/>
    <x v="3"/>
    <s v="Kitchen"/>
    <x v="16"/>
    <s v="Tacoma"/>
    <s v="Female"/>
    <n v="30"/>
    <n v="5"/>
    <n v="0"/>
    <s v="P853"/>
    <x v="1"/>
    <x v="0"/>
    <x v="0"/>
    <s v="Philips"/>
    <n v="4"/>
    <n v="541.01"/>
    <n v="1873.33"/>
    <n v="5"/>
    <s v="Q1"/>
    <n v="2025"/>
    <x v="0"/>
    <n v="2705.05"/>
    <n v="831.72000000000025"/>
  </r>
  <r>
    <x v="682"/>
    <d v="2024-04-04T00:00:00"/>
    <s v="C9595"/>
    <x v="682"/>
    <d v="2024-04-05T00:00:00"/>
    <x v="9"/>
    <x v="0"/>
    <s v="Skincare"/>
    <x v="0"/>
    <s v="Cambridge"/>
    <s v="Male"/>
    <n v="18"/>
    <n v="4"/>
    <n v="20"/>
    <s v="P552"/>
    <x v="1"/>
    <x v="2"/>
    <x v="1"/>
    <s v="Nivea"/>
    <n v="4"/>
    <n v="590.83000000000004"/>
    <n v="1335.62"/>
    <n v="1"/>
    <s v="Q2"/>
    <n v="2024"/>
    <x v="3"/>
    <n v="1890.6560000000002"/>
    <n v="555.03600000000029"/>
  </r>
  <r>
    <x v="683"/>
    <d v="2024-12-29T00:00:00"/>
    <s v="C1107"/>
    <x v="683"/>
    <d v="2024-12-31T00:00:00"/>
    <x v="3"/>
    <x v="3"/>
    <s v="Kitchen"/>
    <x v="7"/>
    <s v="New York"/>
    <s v="Female"/>
    <n v="23"/>
    <n v="4"/>
    <n v="15"/>
    <s v="P569"/>
    <x v="2"/>
    <x v="3"/>
    <x v="3"/>
    <s v="Philips"/>
    <n v="1"/>
    <n v="38.200000000000003"/>
    <n v="103.74"/>
    <n v="2"/>
    <s v="Q4"/>
    <n v="2024"/>
    <x v="7"/>
    <n v="129.88"/>
    <n v="26.14"/>
  </r>
  <r>
    <x v="684"/>
    <d v="2025-08-05T00:00:00"/>
    <s v="C6749"/>
    <x v="684"/>
    <d v="2025-08-06T00:00:00"/>
    <x v="7"/>
    <x v="4"/>
    <s v="Laptop"/>
    <x v="11"/>
    <s v="Newark"/>
    <s v="Female"/>
    <n v="30"/>
    <n v="3"/>
    <n v="0"/>
    <s v="P960"/>
    <x v="2"/>
    <x v="3"/>
    <x v="3"/>
    <s v="Dell"/>
    <n v="3"/>
    <n v="660.69"/>
    <n v="1140.33"/>
    <n v="1"/>
    <s v="Q3"/>
    <n v="2025"/>
    <x v="11"/>
    <n v="1982.0700000000002"/>
    <n v="841.74000000000024"/>
  </r>
  <r>
    <x v="685"/>
    <d v="2025-07-20T00:00:00"/>
    <s v="C6720"/>
    <x v="685"/>
    <d v="2025-07-27T00:00:00"/>
    <x v="6"/>
    <x v="5"/>
    <s v="Snacks"/>
    <x v="8"/>
    <s v="Jacksonville"/>
    <s v="Male"/>
    <n v="62"/>
    <n v="1"/>
    <n v="25"/>
    <s v="P671"/>
    <x v="1"/>
    <x v="3"/>
    <x v="2"/>
    <s v="Britannia"/>
    <n v="3"/>
    <n v="60.12"/>
    <n v="37.19"/>
    <n v="7"/>
    <s v="Q3"/>
    <n v="2025"/>
    <x v="4"/>
    <n v="45.089999999999996"/>
    <n v="7.8999999999999986"/>
  </r>
  <r>
    <x v="686"/>
    <d v="2025-11-09T00:00:00"/>
    <s v="C1443"/>
    <x v="686"/>
    <d v="2025-11-16T00:00:00"/>
    <x v="6"/>
    <x v="5"/>
    <s v="Snacks"/>
    <x v="1"/>
    <s v="San Diego"/>
    <s v="Female"/>
    <n v="64"/>
    <n v="5"/>
    <n v="10"/>
    <s v="P819"/>
    <x v="2"/>
    <x v="3"/>
    <x v="3"/>
    <s v="Britannia"/>
    <n v="1"/>
    <n v="730.79"/>
    <n v="2188.42"/>
    <n v="7"/>
    <s v="Q4"/>
    <n v="2025"/>
    <x v="10"/>
    <n v="3288.5549999999998"/>
    <n v="1100.1349999999998"/>
  </r>
  <r>
    <x v="687"/>
    <d v="2026-04-03T00:00:00"/>
    <s v="C1119"/>
    <x v="687"/>
    <d v="2026-04-10T00:00:00"/>
    <x v="4"/>
    <x v="4"/>
    <s v="Mobile"/>
    <x v="19"/>
    <s v="Frederick"/>
    <s v="Female"/>
    <n v="64"/>
    <n v="4"/>
    <n v="30"/>
    <s v="P538"/>
    <x v="0"/>
    <x v="3"/>
    <x v="1"/>
    <s v="Samsung"/>
    <n v="3"/>
    <n v="506.53"/>
    <n v="1024.24"/>
    <n v="7"/>
    <s v="Q2"/>
    <n v="2026"/>
    <x v="3"/>
    <n v="1418.2839999999999"/>
    <n v="394.04399999999987"/>
  </r>
  <r>
    <x v="688"/>
    <d v="2025-10-27T00:00:00"/>
    <s v="C6632"/>
    <x v="688"/>
    <d v="2025-10-31T00:00:00"/>
    <x v="4"/>
    <x v="4"/>
    <s v="Mobile"/>
    <x v="1"/>
    <s v="Sacramento"/>
    <s v="Male"/>
    <n v="36"/>
    <n v="4"/>
    <n v="5"/>
    <s v="P895"/>
    <x v="2"/>
    <x v="0"/>
    <x v="1"/>
    <s v="Samsung"/>
    <n v="3"/>
    <n v="627.46"/>
    <n v="1669.33"/>
    <n v="4"/>
    <s v="Q4"/>
    <n v="2025"/>
    <x v="8"/>
    <n v="2384.348"/>
    <n v="715.01800000000003"/>
  </r>
  <r>
    <x v="689"/>
    <d v="2026-01-23T00:00:00"/>
    <s v="C5579"/>
    <x v="689"/>
    <d v="2026-01-28T00:00:00"/>
    <x v="4"/>
    <x v="4"/>
    <s v="Mobile"/>
    <x v="13"/>
    <s v="Augusta"/>
    <s v="Female"/>
    <n v="64"/>
    <n v="4"/>
    <n v="25"/>
    <s v="P643"/>
    <x v="0"/>
    <x v="4"/>
    <x v="2"/>
    <s v="Samsung"/>
    <n v="5"/>
    <n v="658.88"/>
    <n v="1521.92"/>
    <n v="5"/>
    <s v="Q1"/>
    <n v="2026"/>
    <x v="0"/>
    <n v="1976.6399999999999"/>
    <n v="454.7199999999998"/>
  </r>
  <r>
    <x v="690"/>
    <d v="2024-12-23T00:00:00"/>
    <s v="C8045"/>
    <x v="690"/>
    <d v="2024-12-24T00:00:00"/>
    <x v="6"/>
    <x v="5"/>
    <s v="Snacks"/>
    <x v="9"/>
    <s v="Montgomery"/>
    <s v="Male"/>
    <n v="58"/>
    <n v="5"/>
    <n v="20"/>
    <s v="P107"/>
    <x v="2"/>
    <x v="4"/>
    <x v="3"/>
    <s v="Britannia"/>
    <n v="2"/>
    <n v="168.5"/>
    <n v="350.07"/>
    <n v="1"/>
    <s v="Q4"/>
    <n v="2024"/>
    <x v="7"/>
    <n v="674"/>
    <n v="323.93"/>
  </r>
  <r>
    <x v="691"/>
    <d v="2024-07-31T00:00:00"/>
    <s v="C5493"/>
    <x v="691"/>
    <d v="2024-08-06T00:00:00"/>
    <x v="2"/>
    <x v="2"/>
    <s v="Fitness"/>
    <x v="10"/>
    <s v="Milwaukee"/>
    <s v="Male"/>
    <n v="53"/>
    <n v="3"/>
    <n v="15"/>
    <s v="P114"/>
    <x v="1"/>
    <x v="2"/>
    <x v="1"/>
    <s v="Decathlon"/>
    <n v="1"/>
    <n v="138.05000000000001"/>
    <n v="189.96"/>
    <n v="6"/>
    <s v="Q3"/>
    <n v="2024"/>
    <x v="4"/>
    <n v="352.02750000000003"/>
    <n v="162.06750000000002"/>
  </r>
  <r>
    <x v="692"/>
    <d v="2024-07-16T00:00:00"/>
    <s v="C6217"/>
    <x v="692"/>
    <d v="2024-07-22T00:00:00"/>
    <x v="7"/>
    <x v="4"/>
    <s v="Laptop"/>
    <x v="0"/>
    <s v="Cambridge"/>
    <s v="Female"/>
    <n v="53"/>
    <n v="3"/>
    <n v="5"/>
    <s v="P113"/>
    <x v="0"/>
    <x v="2"/>
    <x v="2"/>
    <s v="Dell"/>
    <n v="1"/>
    <n v="43.7"/>
    <n v="78.819999999999993"/>
    <n v="6"/>
    <s v="Q3"/>
    <n v="2024"/>
    <x v="4"/>
    <n v="124.54500000000002"/>
    <n v="45.725000000000023"/>
  </r>
  <r>
    <x v="693"/>
    <d v="2026-01-04T00:00:00"/>
    <s v="C7551"/>
    <x v="693"/>
    <d v="2026-01-05T00:00:00"/>
    <x v="6"/>
    <x v="5"/>
    <s v="Snacks"/>
    <x v="21"/>
    <s v="Charleston"/>
    <s v="Male"/>
    <n v="51"/>
    <n v="4"/>
    <n v="30"/>
    <s v="P431"/>
    <x v="2"/>
    <x v="2"/>
    <x v="2"/>
    <s v="Britannia"/>
    <n v="1"/>
    <n v="820.17"/>
    <n v="1767.55"/>
    <n v="1"/>
    <s v="Q1"/>
    <n v="2026"/>
    <x v="0"/>
    <n v="2296.4759999999997"/>
    <n v="528.9259999999997"/>
  </r>
  <r>
    <x v="694"/>
    <d v="2025-09-05T00:00:00"/>
    <s v="C8007"/>
    <x v="694"/>
    <d v="2025-09-11T00:00:00"/>
    <x v="6"/>
    <x v="5"/>
    <s v="Snacks"/>
    <x v="13"/>
    <s v="Augusta"/>
    <s v="Male"/>
    <n v="37"/>
    <n v="3"/>
    <n v="0"/>
    <s v="P167"/>
    <x v="0"/>
    <x v="1"/>
    <x v="1"/>
    <s v="Britannia"/>
    <n v="1"/>
    <n v="582.80999999999995"/>
    <n v="1385.29"/>
    <n v="6"/>
    <s v="Q3"/>
    <n v="2025"/>
    <x v="1"/>
    <n v="1748.4299999999998"/>
    <n v="363.13999999999987"/>
  </r>
  <r>
    <x v="695"/>
    <d v="2026-02-06T00:00:00"/>
    <s v="C5799"/>
    <x v="695"/>
    <d v="2026-02-11T00:00:00"/>
    <x v="4"/>
    <x v="4"/>
    <s v="Mobile"/>
    <x v="0"/>
    <s v="Cambridge"/>
    <s v="Male"/>
    <n v="18"/>
    <n v="4"/>
    <n v="0"/>
    <s v="P858"/>
    <x v="0"/>
    <x v="0"/>
    <x v="3"/>
    <s v="Samsung"/>
    <n v="2"/>
    <n v="19.149999999999999"/>
    <n v="38.4"/>
    <n v="5"/>
    <s v="Q1"/>
    <n v="2026"/>
    <x v="5"/>
    <n v="76.599999999999994"/>
    <n v="38.199999999999996"/>
  </r>
  <r>
    <x v="696"/>
    <d v="2024-04-25T00:00:00"/>
    <s v="C2758"/>
    <x v="696"/>
    <d v="2024-04-29T00:00:00"/>
    <x v="8"/>
    <x v="1"/>
    <s v="Shoes"/>
    <x v="13"/>
    <s v="Atlanta"/>
    <s v="Female"/>
    <n v="65"/>
    <n v="5"/>
    <n v="15"/>
    <s v="P300"/>
    <x v="1"/>
    <x v="4"/>
    <x v="2"/>
    <s v="Nike"/>
    <n v="5"/>
    <n v="284.62"/>
    <n v="758.61"/>
    <n v="4"/>
    <s v="Q2"/>
    <n v="2024"/>
    <x v="3"/>
    <n v="1209.635"/>
    <n v="451.02499999999998"/>
  </r>
  <r>
    <x v="697"/>
    <d v="2024-05-18T00:00:00"/>
    <s v="C6099"/>
    <x v="697"/>
    <d v="2024-05-22T00:00:00"/>
    <x v="3"/>
    <x v="3"/>
    <s v="Kitchen"/>
    <x v="12"/>
    <s v="Lansing"/>
    <s v="Female"/>
    <n v="36"/>
    <n v="1"/>
    <n v="10"/>
    <s v="P919"/>
    <x v="1"/>
    <x v="2"/>
    <x v="1"/>
    <s v="Philips"/>
    <n v="5"/>
    <n v="350.09"/>
    <n v="185.55"/>
    <n v="4"/>
    <s v="Q2"/>
    <n v="2024"/>
    <x v="9"/>
    <n v="315.08099999999996"/>
    <n v="129.53099999999995"/>
  </r>
  <r>
    <x v="698"/>
    <d v="2025-03-05T00:00:00"/>
    <s v="C9866"/>
    <x v="698"/>
    <d v="2025-03-11T00:00:00"/>
    <x v="1"/>
    <x v="1"/>
    <s v="Shirt"/>
    <x v="7"/>
    <s v="Buffalo"/>
    <s v="Female"/>
    <n v="25"/>
    <n v="5"/>
    <n v="5"/>
    <s v="P344"/>
    <x v="1"/>
    <x v="0"/>
    <x v="1"/>
    <s v="Puma"/>
    <n v="5"/>
    <n v="296.92"/>
    <n v="815.62"/>
    <n v="6"/>
    <s v="Q1"/>
    <n v="2025"/>
    <x v="6"/>
    <n v="1410.3700000000001"/>
    <n v="594.75000000000011"/>
  </r>
  <r>
    <x v="699"/>
    <d v="2024-04-30T00:00:00"/>
    <s v="C4604"/>
    <x v="699"/>
    <d v="2024-05-06T00:00:00"/>
    <x v="7"/>
    <x v="4"/>
    <s v="Laptop"/>
    <x v="1"/>
    <s v="Los Angeles"/>
    <s v="Female"/>
    <n v="47"/>
    <n v="5"/>
    <n v="5"/>
    <s v="P314"/>
    <x v="0"/>
    <x v="4"/>
    <x v="2"/>
    <s v="Dell"/>
    <n v="3"/>
    <n v="677.06"/>
    <n v="1656.89"/>
    <n v="6"/>
    <s v="Q2"/>
    <n v="2024"/>
    <x v="3"/>
    <n v="3216.0349999999994"/>
    <n v="1559.1449999999993"/>
  </r>
  <r>
    <x v="700"/>
    <d v="2024-06-05T00:00:00"/>
    <s v="C9553"/>
    <x v="700"/>
    <d v="2024-06-06T00:00:00"/>
    <x v="9"/>
    <x v="0"/>
    <s v="Skincare"/>
    <x v="8"/>
    <s v="Jacksonville"/>
    <s v="Male"/>
    <n v="47"/>
    <n v="5"/>
    <n v="0"/>
    <s v="P722"/>
    <x v="1"/>
    <x v="4"/>
    <x v="3"/>
    <s v="Nivea"/>
    <n v="4"/>
    <n v="152.76"/>
    <n v="477.5"/>
    <n v="1"/>
    <s v="Q2"/>
    <n v="2024"/>
    <x v="2"/>
    <n v="763.8"/>
    <n v="286.29999999999995"/>
  </r>
  <r>
    <x v="701"/>
    <d v="2024-09-30T00:00:00"/>
    <s v="C7159"/>
    <x v="701"/>
    <d v="2024-10-07T00:00:00"/>
    <x v="9"/>
    <x v="0"/>
    <s v="Skincare"/>
    <x v="24"/>
    <s v="Salem"/>
    <s v="Male"/>
    <n v="48"/>
    <n v="3"/>
    <n v="10"/>
    <s v="P600"/>
    <x v="2"/>
    <x v="0"/>
    <x v="3"/>
    <s v="Nivea"/>
    <n v="3"/>
    <n v="916.38"/>
    <n v="1759.09"/>
    <n v="7"/>
    <s v="Q3"/>
    <n v="2024"/>
    <x v="1"/>
    <n v="2474.2260000000001"/>
    <n v="715.13600000000019"/>
  </r>
  <r>
    <x v="702"/>
    <d v="2024-06-14T00:00:00"/>
    <s v="C3790"/>
    <x v="702"/>
    <d v="2024-06-20T00:00:00"/>
    <x v="5"/>
    <x v="3"/>
    <s v="Furniture"/>
    <x v="1"/>
    <s v="San Francisco"/>
    <s v="Female"/>
    <n v="58"/>
    <n v="2"/>
    <n v="0"/>
    <s v="P421"/>
    <x v="0"/>
    <x v="3"/>
    <x v="1"/>
    <s v="IKEA"/>
    <n v="5"/>
    <n v="724.75"/>
    <n v="1202.3699999999999"/>
    <n v="6"/>
    <s v="Q2"/>
    <n v="2024"/>
    <x v="2"/>
    <n v="1449.5"/>
    <n v="247.13000000000011"/>
  </r>
  <r>
    <x v="703"/>
    <d v="2024-07-30T00:00:00"/>
    <s v="C9184"/>
    <x v="703"/>
    <d v="2024-08-05T00:00:00"/>
    <x v="7"/>
    <x v="4"/>
    <s v="Laptop"/>
    <x v="6"/>
    <s v="Raleigh"/>
    <s v="Female"/>
    <n v="24"/>
    <n v="4"/>
    <n v="5"/>
    <s v="P793"/>
    <x v="2"/>
    <x v="1"/>
    <x v="2"/>
    <s v="Dell"/>
    <n v="5"/>
    <n v="984.72"/>
    <n v="2731.21"/>
    <n v="6"/>
    <s v="Q3"/>
    <n v="2024"/>
    <x v="4"/>
    <n v="3741.9360000000001"/>
    <n v="1010.7260000000001"/>
  </r>
  <r>
    <x v="704"/>
    <d v="2025-04-13T00:00:00"/>
    <s v="C1880"/>
    <x v="704"/>
    <d v="2025-04-14T00:00:00"/>
    <x v="2"/>
    <x v="2"/>
    <s v="Fitness"/>
    <x v="23"/>
    <s v="Saint Paul"/>
    <s v="Female"/>
    <n v="58"/>
    <n v="1"/>
    <n v="20"/>
    <s v="P181"/>
    <x v="1"/>
    <x v="2"/>
    <x v="0"/>
    <s v="Decathlon"/>
    <n v="2"/>
    <n v="841.61"/>
    <n v="349.68"/>
    <n v="1"/>
    <s v="Q2"/>
    <n v="2025"/>
    <x v="3"/>
    <n v="673.28800000000001"/>
    <n v="323.608"/>
  </r>
  <r>
    <x v="705"/>
    <d v="2024-09-28T00:00:00"/>
    <s v="C6476"/>
    <x v="705"/>
    <d v="2024-10-04T00:00:00"/>
    <x v="5"/>
    <x v="3"/>
    <s v="Furniture"/>
    <x v="20"/>
    <s v="Virginia Beach"/>
    <s v="Male"/>
    <n v="58"/>
    <n v="4"/>
    <n v="0"/>
    <s v="P177"/>
    <x v="1"/>
    <x v="3"/>
    <x v="1"/>
    <s v="IKEA"/>
    <n v="4"/>
    <n v="200.79"/>
    <n v="658.72"/>
    <n v="6"/>
    <s v="Q3"/>
    <n v="2024"/>
    <x v="1"/>
    <n v="803.16"/>
    <n v="144.43999999999994"/>
  </r>
  <r>
    <x v="706"/>
    <d v="2026-02-16T00:00:00"/>
    <s v="C2123"/>
    <x v="706"/>
    <d v="2026-02-19T00:00:00"/>
    <x v="3"/>
    <x v="3"/>
    <s v="Kitchen"/>
    <x v="22"/>
    <s v="Naperville"/>
    <s v="Female"/>
    <n v="21"/>
    <n v="4"/>
    <n v="10"/>
    <s v="P311"/>
    <x v="1"/>
    <x v="2"/>
    <x v="1"/>
    <s v="Philips"/>
    <n v="3"/>
    <n v="782.13"/>
    <n v="1720.97"/>
    <n v="3"/>
    <s v="Q1"/>
    <n v="2026"/>
    <x v="5"/>
    <n v="2815.6680000000001"/>
    <n v="1094.6980000000001"/>
  </r>
  <r>
    <x v="707"/>
    <d v="2025-07-18T00:00:00"/>
    <s v="C7193"/>
    <x v="707"/>
    <d v="2025-07-19T00:00:00"/>
    <x v="1"/>
    <x v="1"/>
    <s v="Shirt"/>
    <x v="3"/>
    <s v="Houston"/>
    <s v="Male"/>
    <n v="34"/>
    <n v="4"/>
    <n v="0"/>
    <s v="P330"/>
    <x v="2"/>
    <x v="4"/>
    <x v="1"/>
    <s v="Puma"/>
    <n v="3"/>
    <n v="813.44"/>
    <n v="2082.17"/>
    <n v="1"/>
    <s v="Q3"/>
    <n v="2025"/>
    <x v="4"/>
    <n v="3253.76"/>
    <n v="1171.5900000000001"/>
  </r>
  <r>
    <x v="708"/>
    <d v="2025-01-23T00:00:00"/>
    <s v="C2205"/>
    <x v="708"/>
    <d v="2025-01-26T00:00:00"/>
    <x v="5"/>
    <x v="3"/>
    <s v="Furniture"/>
    <x v="3"/>
    <s v="Dallas"/>
    <s v="Male"/>
    <n v="61"/>
    <n v="3"/>
    <n v="5"/>
    <s v="P261"/>
    <x v="1"/>
    <x v="1"/>
    <x v="2"/>
    <s v="IKEA"/>
    <n v="5"/>
    <n v="738.98"/>
    <n v="1610.18"/>
    <n v="3"/>
    <s v="Q1"/>
    <n v="2025"/>
    <x v="0"/>
    <n v="2106.0929999999998"/>
    <n v="495.91299999999978"/>
  </r>
  <r>
    <x v="709"/>
    <d v="2024-08-11T00:00:00"/>
    <s v="C3994"/>
    <x v="709"/>
    <d v="2024-08-15T00:00:00"/>
    <x v="3"/>
    <x v="3"/>
    <s v="Kitchen"/>
    <x v="4"/>
    <s v="Tucson"/>
    <s v="Male"/>
    <n v="23"/>
    <n v="4"/>
    <n v="30"/>
    <s v="P702"/>
    <x v="2"/>
    <x v="2"/>
    <x v="2"/>
    <s v="Philips"/>
    <n v="3"/>
    <n v="373.04"/>
    <n v="641.64"/>
    <n v="4"/>
    <s v="Q3"/>
    <n v="2024"/>
    <x v="11"/>
    <n v="1044.5119999999999"/>
    <n v="402.87199999999996"/>
  </r>
  <r>
    <x v="710"/>
    <d v="2026-02-16T00:00:00"/>
    <s v="C1794"/>
    <x v="710"/>
    <d v="2026-02-18T00:00:00"/>
    <x v="2"/>
    <x v="2"/>
    <s v="Fitness"/>
    <x v="3"/>
    <s v="Austin"/>
    <s v="Male"/>
    <n v="30"/>
    <n v="4"/>
    <n v="30"/>
    <s v="P372"/>
    <x v="2"/>
    <x v="4"/>
    <x v="0"/>
    <s v="Decathlon"/>
    <n v="5"/>
    <n v="145.71"/>
    <n v="337.83"/>
    <n v="2"/>
    <s v="Q1"/>
    <n v="2026"/>
    <x v="5"/>
    <n v="407.988"/>
    <n v="70.158000000000015"/>
  </r>
  <r>
    <x v="711"/>
    <d v="2024-05-19T00:00:00"/>
    <s v="C7128"/>
    <x v="711"/>
    <d v="2024-05-23T00:00:00"/>
    <x v="5"/>
    <x v="3"/>
    <s v="Furniture"/>
    <x v="23"/>
    <s v="Minneapolis"/>
    <s v="Male"/>
    <n v="54"/>
    <n v="3"/>
    <n v="20"/>
    <s v="P120"/>
    <x v="2"/>
    <x v="3"/>
    <x v="2"/>
    <s v="IKEA"/>
    <n v="1"/>
    <n v="152.07"/>
    <n v="299.64999999999998"/>
    <n v="4"/>
    <s v="Q2"/>
    <n v="2024"/>
    <x v="9"/>
    <n v="364.96800000000002"/>
    <n v="65.31800000000004"/>
  </r>
  <r>
    <x v="712"/>
    <d v="2024-07-28T00:00:00"/>
    <s v="C7262"/>
    <x v="712"/>
    <d v="2024-08-03T00:00:00"/>
    <x v="9"/>
    <x v="0"/>
    <s v="Skincare"/>
    <x v="8"/>
    <s v="Orlando"/>
    <s v="Female"/>
    <n v="40"/>
    <n v="2"/>
    <n v="5"/>
    <s v="P751"/>
    <x v="1"/>
    <x v="1"/>
    <x v="2"/>
    <s v="Nivea"/>
    <n v="4"/>
    <n v="680.52"/>
    <n v="904.63"/>
    <n v="6"/>
    <s v="Q3"/>
    <n v="2024"/>
    <x v="4"/>
    <n v="1292.9879999999998"/>
    <n v="388.35799999999983"/>
  </r>
  <r>
    <x v="713"/>
    <d v="2025-01-26T00:00:00"/>
    <s v="C9357"/>
    <x v="713"/>
    <d v="2025-02-01T00:00:00"/>
    <x v="4"/>
    <x v="4"/>
    <s v="Mobile"/>
    <x v="0"/>
    <s v="Cambridge"/>
    <s v="Female"/>
    <n v="25"/>
    <n v="1"/>
    <n v="25"/>
    <s v="P663"/>
    <x v="0"/>
    <x v="4"/>
    <x v="0"/>
    <s v="Samsung"/>
    <n v="5"/>
    <n v="871.18"/>
    <n v="417.43"/>
    <n v="6"/>
    <s v="Q1"/>
    <n v="2025"/>
    <x v="0"/>
    <n v="653.38499999999999"/>
    <n v="235.95499999999998"/>
  </r>
  <r>
    <x v="714"/>
    <d v="2024-11-01T00:00:00"/>
    <s v="C6962"/>
    <x v="714"/>
    <d v="2024-11-06T00:00:00"/>
    <x v="9"/>
    <x v="0"/>
    <s v="Skincare"/>
    <x v="3"/>
    <s v="Houston"/>
    <s v="Female"/>
    <n v="45"/>
    <n v="2"/>
    <n v="5"/>
    <s v="P339"/>
    <x v="2"/>
    <x v="0"/>
    <x v="3"/>
    <s v="Nivea"/>
    <n v="4"/>
    <n v="16.71"/>
    <n v="25.61"/>
    <n v="5"/>
    <s v="Q4"/>
    <n v="2024"/>
    <x v="10"/>
    <n v="31.748999999999999"/>
    <n v="6.1389999999999993"/>
  </r>
  <r>
    <x v="715"/>
    <d v="2025-08-04T00:00:00"/>
    <s v="C3947"/>
    <x v="715"/>
    <d v="2025-08-05T00:00:00"/>
    <x v="7"/>
    <x v="4"/>
    <s v="Laptop"/>
    <x v="20"/>
    <s v="Richmond"/>
    <s v="Male"/>
    <n v="57"/>
    <n v="4"/>
    <n v="30"/>
    <s v="P597"/>
    <x v="2"/>
    <x v="4"/>
    <x v="1"/>
    <s v="Dell"/>
    <n v="5"/>
    <n v="513.17999999999995"/>
    <n v="780.54"/>
    <n v="1"/>
    <s v="Q3"/>
    <n v="2025"/>
    <x v="11"/>
    <n v="1436.9039999999998"/>
    <n v="656.36399999999981"/>
  </r>
  <r>
    <x v="716"/>
    <d v="2024-06-23T00:00:00"/>
    <s v="C6677"/>
    <x v="716"/>
    <d v="2024-06-28T00:00:00"/>
    <x v="3"/>
    <x v="3"/>
    <s v="Kitchen"/>
    <x v="1"/>
    <s v="Sacramento"/>
    <s v="Female"/>
    <n v="18"/>
    <n v="4"/>
    <n v="30"/>
    <s v="P727"/>
    <x v="0"/>
    <x v="1"/>
    <x v="2"/>
    <s v="Philips"/>
    <n v="5"/>
    <n v="629.49"/>
    <n v="1186.05"/>
    <n v="5"/>
    <s v="Q2"/>
    <n v="2024"/>
    <x v="2"/>
    <n v="1762.5719999999999"/>
    <n v="576.52199999999993"/>
  </r>
  <r>
    <x v="717"/>
    <d v="2025-08-01T00:00:00"/>
    <s v="C9042"/>
    <x v="717"/>
    <d v="2025-08-08T00:00:00"/>
    <x v="2"/>
    <x v="2"/>
    <s v="Fitness"/>
    <x v="3"/>
    <s v="Austin"/>
    <s v="Male"/>
    <n v="44"/>
    <n v="3"/>
    <n v="30"/>
    <s v="P995"/>
    <x v="2"/>
    <x v="1"/>
    <x v="3"/>
    <s v="Decathlon"/>
    <n v="2"/>
    <n v="742.65"/>
    <n v="852.28"/>
    <n v="7"/>
    <s v="Q3"/>
    <n v="2025"/>
    <x v="11"/>
    <n v="1559.5649999999998"/>
    <n v="707.28499999999985"/>
  </r>
  <r>
    <x v="718"/>
    <d v="2025-08-23T00:00:00"/>
    <s v="C9729"/>
    <x v="718"/>
    <d v="2025-08-24T00:00:00"/>
    <x v="1"/>
    <x v="1"/>
    <s v="Shirt"/>
    <x v="8"/>
    <s v="Orlando"/>
    <s v="Female"/>
    <n v="49"/>
    <n v="4"/>
    <n v="20"/>
    <s v="P282"/>
    <x v="1"/>
    <x v="1"/>
    <x v="3"/>
    <s v="Puma"/>
    <n v="3"/>
    <n v="245.4"/>
    <n v="658.94"/>
    <n v="1"/>
    <s v="Q3"/>
    <n v="2025"/>
    <x v="11"/>
    <n v="785.28000000000009"/>
    <n v="126.34000000000003"/>
  </r>
  <r>
    <x v="719"/>
    <d v="2024-03-25T00:00:00"/>
    <s v="C3777"/>
    <x v="719"/>
    <d v="2024-03-26T00:00:00"/>
    <x v="2"/>
    <x v="2"/>
    <s v="Fitness"/>
    <x v="22"/>
    <s v="Springfield"/>
    <s v="Female"/>
    <n v="65"/>
    <n v="1"/>
    <n v="25"/>
    <s v="P171"/>
    <x v="2"/>
    <x v="2"/>
    <x v="0"/>
    <s v="Decathlon"/>
    <n v="3"/>
    <n v="27.2"/>
    <n v="16.14"/>
    <n v="1"/>
    <s v="Q1"/>
    <n v="2024"/>
    <x v="6"/>
    <n v="20.399999999999999"/>
    <n v="4.259999999999998"/>
  </r>
  <r>
    <x v="720"/>
    <d v="2025-09-01T00:00:00"/>
    <s v="C4828"/>
    <x v="720"/>
    <d v="2025-09-05T00:00:00"/>
    <x v="6"/>
    <x v="5"/>
    <s v="Snacks"/>
    <x v="7"/>
    <s v="Rochester"/>
    <s v="Female"/>
    <n v="19"/>
    <n v="2"/>
    <n v="30"/>
    <s v="P176"/>
    <x v="2"/>
    <x v="0"/>
    <x v="0"/>
    <s v="Britannia"/>
    <n v="2"/>
    <n v="59.01"/>
    <n v="58.95"/>
    <n v="4"/>
    <s v="Q3"/>
    <n v="2025"/>
    <x v="1"/>
    <n v="82.61399999999999"/>
    <n v="23.663999999999987"/>
  </r>
  <r>
    <x v="721"/>
    <d v="2024-05-24T00:00:00"/>
    <s v="C4318"/>
    <x v="721"/>
    <d v="2024-05-25T00:00:00"/>
    <x v="9"/>
    <x v="0"/>
    <s v="Skincare"/>
    <x v="3"/>
    <s v="Houston"/>
    <s v="Male"/>
    <n v="29"/>
    <n v="5"/>
    <n v="15"/>
    <s v="P640"/>
    <x v="2"/>
    <x v="0"/>
    <x v="2"/>
    <s v="Nivea"/>
    <n v="4"/>
    <n v="90.32"/>
    <n v="225.74"/>
    <n v="1"/>
    <s v="Q2"/>
    <n v="2024"/>
    <x v="9"/>
    <n v="383.85999999999996"/>
    <n v="158.11999999999995"/>
  </r>
  <r>
    <x v="722"/>
    <d v="2025-06-13T00:00:00"/>
    <s v="C5611"/>
    <x v="722"/>
    <d v="2025-06-15T00:00:00"/>
    <x v="1"/>
    <x v="1"/>
    <s v="Shirt"/>
    <x v="7"/>
    <s v="Rochester"/>
    <s v="Male"/>
    <n v="50"/>
    <n v="4"/>
    <n v="10"/>
    <s v="P326"/>
    <x v="2"/>
    <x v="0"/>
    <x v="1"/>
    <s v="Puma"/>
    <n v="1"/>
    <n v="278.42"/>
    <n v="673.12"/>
    <n v="2"/>
    <s v="Q2"/>
    <n v="2025"/>
    <x v="2"/>
    <n v="1002.3120000000001"/>
    <n v="329.19200000000012"/>
  </r>
  <r>
    <x v="723"/>
    <d v="2026-02-14T00:00:00"/>
    <s v="C8495"/>
    <x v="723"/>
    <d v="2026-02-18T00:00:00"/>
    <x v="6"/>
    <x v="5"/>
    <s v="Snacks"/>
    <x v="9"/>
    <s v="Montgomery"/>
    <s v="Female"/>
    <n v="25"/>
    <n v="4"/>
    <n v="15"/>
    <s v="P640"/>
    <x v="0"/>
    <x v="1"/>
    <x v="1"/>
    <s v="Britannia"/>
    <n v="5"/>
    <n v="350.05"/>
    <n v="754.62"/>
    <n v="4"/>
    <s v="Q1"/>
    <n v="2026"/>
    <x v="5"/>
    <n v="1190.17"/>
    <n v="435.55000000000007"/>
  </r>
  <r>
    <x v="724"/>
    <d v="2025-07-25T00:00:00"/>
    <s v="C6490"/>
    <x v="724"/>
    <d v="2025-07-26T00:00:00"/>
    <x v="9"/>
    <x v="0"/>
    <s v="Skincare"/>
    <x v="14"/>
    <s v="St. Louis"/>
    <s v="Female"/>
    <n v="35"/>
    <n v="3"/>
    <n v="5"/>
    <s v="P444"/>
    <x v="2"/>
    <x v="2"/>
    <x v="1"/>
    <s v="Nivea"/>
    <n v="1"/>
    <n v="858.51"/>
    <n v="1629.24"/>
    <n v="1"/>
    <s v="Q3"/>
    <n v="2025"/>
    <x v="4"/>
    <n v="2446.7534999999998"/>
    <n v="817.51349999999979"/>
  </r>
  <r>
    <x v="725"/>
    <d v="2026-04-20T00:00:00"/>
    <s v="C5947"/>
    <x v="725"/>
    <d v="2026-04-21T00:00:00"/>
    <x v="9"/>
    <x v="0"/>
    <s v="Skincare"/>
    <x v="16"/>
    <s v="Spokane"/>
    <s v="Female"/>
    <n v="51"/>
    <n v="4"/>
    <n v="15"/>
    <s v="P797"/>
    <x v="0"/>
    <x v="0"/>
    <x v="3"/>
    <s v="Nivea"/>
    <n v="1"/>
    <n v="329.3"/>
    <n v="755.93"/>
    <n v="1"/>
    <s v="Q2"/>
    <n v="2026"/>
    <x v="3"/>
    <n v="1119.6200000000001"/>
    <n v="363.69000000000017"/>
  </r>
  <r>
    <x v="726"/>
    <d v="2024-01-05T00:00:00"/>
    <s v="C7368"/>
    <x v="726"/>
    <d v="2024-01-11T00:00:00"/>
    <x v="2"/>
    <x v="2"/>
    <s v="Fitness"/>
    <x v="2"/>
    <s v="Cincinnati"/>
    <s v="Male"/>
    <n v="54"/>
    <n v="5"/>
    <n v="20"/>
    <s v="P373"/>
    <x v="0"/>
    <x v="2"/>
    <x v="0"/>
    <s v="Decathlon"/>
    <n v="5"/>
    <n v="50.98"/>
    <n v="167.61"/>
    <n v="6"/>
    <s v="Q1"/>
    <n v="2024"/>
    <x v="0"/>
    <n v="203.92"/>
    <n v="36.309999999999974"/>
  </r>
  <r>
    <x v="727"/>
    <d v="2026-01-20T00:00:00"/>
    <s v="C2927"/>
    <x v="727"/>
    <d v="2026-01-22T00:00:00"/>
    <x v="7"/>
    <x v="4"/>
    <s v="Laptop"/>
    <x v="17"/>
    <s v="Philadelphia"/>
    <s v="Female"/>
    <n v="52"/>
    <n v="2"/>
    <n v="20"/>
    <s v="P883"/>
    <x v="2"/>
    <x v="0"/>
    <x v="3"/>
    <s v="Dell"/>
    <n v="3"/>
    <n v="378.15"/>
    <n v="454.1"/>
    <n v="2"/>
    <s v="Q1"/>
    <n v="2026"/>
    <x v="0"/>
    <n v="605.04"/>
    <n v="150.93999999999994"/>
  </r>
  <r>
    <x v="728"/>
    <d v="2024-02-03T00:00:00"/>
    <s v="C7379"/>
    <x v="728"/>
    <d v="2024-02-10T00:00:00"/>
    <x v="4"/>
    <x v="4"/>
    <s v="Mobile"/>
    <x v="20"/>
    <s v="Richmond"/>
    <s v="Female"/>
    <n v="39"/>
    <n v="5"/>
    <n v="0"/>
    <s v="P746"/>
    <x v="1"/>
    <x v="4"/>
    <x v="0"/>
    <s v="Samsung"/>
    <n v="5"/>
    <n v="67.62"/>
    <n v="281.33"/>
    <n v="7"/>
    <s v="Q1"/>
    <n v="2024"/>
    <x v="5"/>
    <n v="338.1"/>
    <n v="56.770000000000039"/>
  </r>
  <r>
    <x v="729"/>
    <d v="2024-09-29T00:00:00"/>
    <s v="C2991"/>
    <x v="729"/>
    <d v="2024-10-04T00:00:00"/>
    <x v="6"/>
    <x v="5"/>
    <s v="Snacks"/>
    <x v="0"/>
    <s v="Worcester"/>
    <s v="Male"/>
    <n v="26"/>
    <n v="4"/>
    <n v="0"/>
    <s v="P587"/>
    <x v="0"/>
    <x v="2"/>
    <x v="1"/>
    <s v="Britannia"/>
    <n v="2"/>
    <n v="244.2"/>
    <n v="819.7"/>
    <n v="5"/>
    <s v="Q3"/>
    <n v="2024"/>
    <x v="1"/>
    <n v="976.8"/>
    <n v="157.09999999999991"/>
  </r>
  <r>
    <x v="730"/>
    <d v="2024-07-04T00:00:00"/>
    <s v="C9728"/>
    <x v="730"/>
    <d v="2024-07-05T00:00:00"/>
    <x v="5"/>
    <x v="3"/>
    <s v="Furniture"/>
    <x v="16"/>
    <s v="Spokane"/>
    <s v="Male"/>
    <n v="51"/>
    <n v="2"/>
    <n v="20"/>
    <s v="P314"/>
    <x v="0"/>
    <x v="1"/>
    <x v="3"/>
    <s v="IKEA"/>
    <n v="2"/>
    <n v="293"/>
    <n v="328.06"/>
    <n v="1"/>
    <s v="Q3"/>
    <n v="2024"/>
    <x v="4"/>
    <n v="468.8"/>
    <n v="140.74"/>
  </r>
  <r>
    <x v="731"/>
    <d v="2024-05-23T00:00:00"/>
    <s v="C9828"/>
    <x v="731"/>
    <d v="2024-05-27T00:00:00"/>
    <x v="6"/>
    <x v="5"/>
    <s v="Snacks"/>
    <x v="1"/>
    <s v="San Francisco"/>
    <s v="Female"/>
    <n v="24"/>
    <n v="2"/>
    <n v="10"/>
    <s v="P705"/>
    <x v="0"/>
    <x v="3"/>
    <x v="2"/>
    <s v="Britannia"/>
    <n v="2"/>
    <n v="463.63"/>
    <n v="544.75"/>
    <n v="4"/>
    <s v="Q2"/>
    <n v="2024"/>
    <x v="9"/>
    <n v="834.53399999999999"/>
    <n v="289.78399999999999"/>
  </r>
  <r>
    <x v="732"/>
    <d v="2025-07-02T00:00:00"/>
    <s v="C3277"/>
    <x v="732"/>
    <d v="2025-07-09T00:00:00"/>
    <x v="6"/>
    <x v="5"/>
    <s v="Snacks"/>
    <x v="0"/>
    <s v="Cambridge"/>
    <s v="Male"/>
    <n v="31"/>
    <n v="1"/>
    <n v="30"/>
    <s v="P779"/>
    <x v="1"/>
    <x v="1"/>
    <x v="1"/>
    <s v="Britannia"/>
    <n v="5"/>
    <n v="442.25"/>
    <n v="168.24"/>
    <n v="7"/>
    <s v="Q3"/>
    <n v="2025"/>
    <x v="4"/>
    <n v="309.57499999999999"/>
    <n v="141.33499999999998"/>
  </r>
  <r>
    <x v="733"/>
    <d v="2025-10-28T00:00:00"/>
    <s v="C9395"/>
    <x v="733"/>
    <d v="2025-10-29T00:00:00"/>
    <x v="5"/>
    <x v="3"/>
    <s v="Furniture"/>
    <x v="20"/>
    <s v="Virginia Beach"/>
    <s v="Female"/>
    <n v="20"/>
    <n v="5"/>
    <n v="20"/>
    <s v="P248"/>
    <x v="2"/>
    <x v="0"/>
    <x v="0"/>
    <s v="IKEA"/>
    <n v="2"/>
    <n v="269.92"/>
    <n v="808.45"/>
    <n v="1"/>
    <s v="Q4"/>
    <n v="2025"/>
    <x v="8"/>
    <n v="1079.68"/>
    <n v="271.23"/>
  </r>
  <r>
    <x v="734"/>
    <d v="2026-01-17T00:00:00"/>
    <s v="C4999"/>
    <x v="734"/>
    <d v="2026-01-18T00:00:00"/>
    <x v="1"/>
    <x v="1"/>
    <s v="Shirt"/>
    <x v="8"/>
    <s v="Jacksonville"/>
    <s v="Female"/>
    <n v="63"/>
    <n v="2"/>
    <n v="5"/>
    <s v="P528"/>
    <x v="0"/>
    <x v="2"/>
    <x v="2"/>
    <s v="Puma"/>
    <n v="3"/>
    <n v="147.13999999999999"/>
    <n v="205.68"/>
    <n v="1"/>
    <s v="Q1"/>
    <n v="2026"/>
    <x v="0"/>
    <n v="279.56599999999997"/>
    <n v="73.885999999999967"/>
  </r>
  <r>
    <x v="735"/>
    <d v="2025-11-30T00:00:00"/>
    <s v="C1039"/>
    <x v="735"/>
    <d v="2025-12-06T00:00:00"/>
    <x v="1"/>
    <x v="1"/>
    <s v="Shirt"/>
    <x v="17"/>
    <s v="Allentown"/>
    <s v="Male"/>
    <n v="38"/>
    <n v="5"/>
    <n v="0"/>
    <s v="P580"/>
    <x v="0"/>
    <x v="2"/>
    <x v="3"/>
    <s v="Puma"/>
    <n v="2"/>
    <n v="458.85"/>
    <n v="1477.76"/>
    <n v="6"/>
    <s v="Q4"/>
    <n v="2025"/>
    <x v="10"/>
    <n v="2294.25"/>
    <n v="816.49"/>
  </r>
  <r>
    <x v="736"/>
    <d v="2024-02-28T00:00:00"/>
    <s v="C7392"/>
    <x v="736"/>
    <d v="2024-03-06T00:00:00"/>
    <x v="6"/>
    <x v="5"/>
    <s v="Snacks"/>
    <x v="1"/>
    <s v="Los Angeles"/>
    <s v="Male"/>
    <n v="29"/>
    <n v="5"/>
    <n v="10"/>
    <s v="P288"/>
    <x v="0"/>
    <x v="0"/>
    <x v="2"/>
    <s v="Britannia"/>
    <n v="3"/>
    <n v="925.74"/>
    <n v="2866.43"/>
    <n v="7"/>
    <s v="Q1"/>
    <n v="2024"/>
    <x v="5"/>
    <n v="4165.83"/>
    <n v="1299.4000000000001"/>
  </r>
  <r>
    <x v="737"/>
    <d v="2026-04-30T00:00:00"/>
    <s v="C5089"/>
    <x v="737"/>
    <d v="2026-05-04T00:00:00"/>
    <x v="1"/>
    <x v="1"/>
    <s v="Shirt"/>
    <x v="12"/>
    <s v="Grand Rapids"/>
    <s v="Male"/>
    <n v="20"/>
    <n v="2"/>
    <n v="15"/>
    <s v="P524"/>
    <x v="1"/>
    <x v="0"/>
    <x v="3"/>
    <s v="Puma"/>
    <n v="5"/>
    <n v="576.49"/>
    <n v="546.22"/>
    <n v="4"/>
    <s v="Q2"/>
    <n v="2026"/>
    <x v="3"/>
    <n v="980.03300000000002"/>
    <n v="433.81299999999999"/>
  </r>
  <r>
    <x v="738"/>
    <d v="2024-08-17T00:00:00"/>
    <s v="C7988"/>
    <x v="738"/>
    <d v="2024-08-21T00:00:00"/>
    <x v="4"/>
    <x v="4"/>
    <s v="Mobile"/>
    <x v="18"/>
    <s v="Memphis"/>
    <s v="Male"/>
    <n v="41"/>
    <n v="2"/>
    <n v="20"/>
    <s v="P405"/>
    <x v="2"/>
    <x v="2"/>
    <x v="2"/>
    <s v="Samsung"/>
    <n v="3"/>
    <n v="681.93"/>
    <n v="673.26"/>
    <n v="4"/>
    <s v="Q3"/>
    <n v="2024"/>
    <x v="11"/>
    <n v="1091.088"/>
    <n v="417.82799999999997"/>
  </r>
  <r>
    <x v="739"/>
    <d v="2024-05-22T00:00:00"/>
    <s v="C9922"/>
    <x v="739"/>
    <d v="2024-05-24T00:00:00"/>
    <x v="9"/>
    <x v="0"/>
    <s v="Skincare"/>
    <x v="4"/>
    <s v="Phoenix"/>
    <s v="Male"/>
    <n v="28"/>
    <n v="1"/>
    <n v="10"/>
    <s v="P137"/>
    <x v="2"/>
    <x v="1"/>
    <x v="1"/>
    <s v="Nivea"/>
    <n v="5"/>
    <n v="579.21"/>
    <n v="372.2"/>
    <n v="2"/>
    <s v="Q2"/>
    <n v="2024"/>
    <x v="9"/>
    <n v="521.2890000000001"/>
    <n v="149.08900000000011"/>
  </r>
  <r>
    <x v="740"/>
    <d v="2024-07-05T00:00:00"/>
    <s v="C6339"/>
    <x v="740"/>
    <d v="2024-07-12T00:00:00"/>
    <x v="1"/>
    <x v="1"/>
    <s v="Shirt"/>
    <x v="1"/>
    <s v="San Francisco"/>
    <s v="Male"/>
    <n v="59"/>
    <n v="4"/>
    <n v="10"/>
    <s v="P316"/>
    <x v="1"/>
    <x v="4"/>
    <x v="1"/>
    <s v="Puma"/>
    <n v="1"/>
    <n v="517.34"/>
    <n v="1531.09"/>
    <n v="7"/>
    <s v="Q3"/>
    <n v="2024"/>
    <x v="4"/>
    <n v="1862.4240000000002"/>
    <n v="331.33400000000029"/>
  </r>
  <r>
    <x v="741"/>
    <d v="2024-02-02T00:00:00"/>
    <s v="C4293"/>
    <x v="741"/>
    <d v="2024-02-03T00:00:00"/>
    <x v="3"/>
    <x v="3"/>
    <s v="Kitchen"/>
    <x v="13"/>
    <s v="Savannah"/>
    <s v="Male"/>
    <n v="23"/>
    <n v="3"/>
    <n v="20"/>
    <s v="P425"/>
    <x v="0"/>
    <x v="1"/>
    <x v="3"/>
    <s v="Philips"/>
    <n v="1"/>
    <n v="614.64"/>
    <n v="1023.04"/>
    <n v="1"/>
    <s v="Q1"/>
    <n v="2024"/>
    <x v="5"/>
    <n v="1475.1360000000002"/>
    <n v="452.09600000000023"/>
  </r>
  <r>
    <x v="742"/>
    <d v="2025-08-20T00:00:00"/>
    <s v="C3616"/>
    <x v="742"/>
    <d v="2025-08-26T00:00:00"/>
    <x v="8"/>
    <x v="1"/>
    <s v="Shoes"/>
    <x v="17"/>
    <s v="Pittsburgh"/>
    <s v="Male"/>
    <n v="36"/>
    <n v="2"/>
    <n v="10"/>
    <s v="P368"/>
    <x v="1"/>
    <x v="2"/>
    <x v="3"/>
    <s v="Nike"/>
    <n v="3"/>
    <n v="213.1"/>
    <n v="244.65"/>
    <n v="6"/>
    <s v="Q3"/>
    <n v="2025"/>
    <x v="11"/>
    <n v="383.58"/>
    <n v="138.92999999999998"/>
  </r>
  <r>
    <x v="743"/>
    <d v="2025-04-04T00:00:00"/>
    <s v="C1978"/>
    <x v="743"/>
    <d v="2025-04-07T00:00:00"/>
    <x v="9"/>
    <x v="0"/>
    <s v="Skincare"/>
    <x v="4"/>
    <s v="Mesa"/>
    <s v="Female"/>
    <n v="37"/>
    <n v="2"/>
    <n v="0"/>
    <s v="P490"/>
    <x v="2"/>
    <x v="2"/>
    <x v="2"/>
    <s v="Nivea"/>
    <n v="1"/>
    <n v="704.1"/>
    <n v="1075.6500000000001"/>
    <n v="3"/>
    <s v="Q2"/>
    <n v="2025"/>
    <x v="3"/>
    <n v="1408.2"/>
    <n v="332.54999999999995"/>
  </r>
  <r>
    <x v="744"/>
    <d v="2024-05-23T00:00:00"/>
    <s v="C2137"/>
    <x v="744"/>
    <d v="2024-05-28T00:00:00"/>
    <x v="6"/>
    <x v="5"/>
    <s v="Snacks"/>
    <x v="3"/>
    <s v="San Antonio"/>
    <s v="Male"/>
    <n v="44"/>
    <n v="1"/>
    <n v="25"/>
    <s v="P825"/>
    <x v="1"/>
    <x v="3"/>
    <x v="1"/>
    <s v="Britannia"/>
    <n v="4"/>
    <n v="73.66"/>
    <n v="30.34"/>
    <n v="5"/>
    <s v="Q2"/>
    <n v="2024"/>
    <x v="9"/>
    <n v="55.244999999999997"/>
    <n v="24.904999999999998"/>
  </r>
  <r>
    <x v="745"/>
    <d v="2025-12-02T00:00:00"/>
    <s v="C3464"/>
    <x v="745"/>
    <d v="2025-12-04T00:00:00"/>
    <x v="3"/>
    <x v="3"/>
    <s v="Kitchen"/>
    <x v="1"/>
    <s v="Sacramento"/>
    <s v="Male"/>
    <n v="54"/>
    <n v="1"/>
    <n v="30"/>
    <s v="P580"/>
    <x v="2"/>
    <x v="3"/>
    <x v="2"/>
    <s v="Philips"/>
    <n v="4"/>
    <n v="915.52"/>
    <n v="351.82"/>
    <n v="2"/>
    <s v="Q4"/>
    <n v="2025"/>
    <x v="7"/>
    <n v="640.86399999999992"/>
    <n v="289.04399999999993"/>
  </r>
  <r>
    <x v="746"/>
    <d v="2026-04-02T00:00:00"/>
    <s v="C1444"/>
    <x v="746"/>
    <d v="2026-04-07T00:00:00"/>
    <x v="9"/>
    <x v="0"/>
    <s v="Skincare"/>
    <x v="21"/>
    <s v="Greenville"/>
    <s v="Female"/>
    <n v="58"/>
    <n v="3"/>
    <n v="15"/>
    <s v="P485"/>
    <x v="1"/>
    <x v="0"/>
    <x v="1"/>
    <s v="Nivea"/>
    <n v="3"/>
    <n v="709.15"/>
    <n v="1229.8900000000001"/>
    <n v="5"/>
    <s v="Q2"/>
    <n v="2026"/>
    <x v="3"/>
    <n v="1808.3324999999998"/>
    <n v="578.44249999999965"/>
  </r>
  <r>
    <x v="747"/>
    <d v="2025-07-17T00:00:00"/>
    <s v="C7621"/>
    <x v="747"/>
    <d v="2025-07-24T00:00:00"/>
    <x v="9"/>
    <x v="0"/>
    <s v="Skincare"/>
    <x v="1"/>
    <s v="San Diego"/>
    <s v="Male"/>
    <n v="30"/>
    <n v="2"/>
    <n v="30"/>
    <s v="P803"/>
    <x v="1"/>
    <x v="4"/>
    <x v="3"/>
    <s v="Nivea"/>
    <n v="5"/>
    <n v="987.79"/>
    <n v="869.32"/>
    <n v="7"/>
    <s v="Q3"/>
    <n v="2025"/>
    <x v="4"/>
    <n v="1382.9059999999999"/>
    <n v="513.5859999999999"/>
  </r>
  <r>
    <x v="748"/>
    <d v="2024-07-26T00:00:00"/>
    <s v="C5170"/>
    <x v="748"/>
    <d v="2024-07-30T00:00:00"/>
    <x v="2"/>
    <x v="2"/>
    <s v="Fitness"/>
    <x v="13"/>
    <s v="Savannah"/>
    <s v="Male"/>
    <n v="19"/>
    <n v="3"/>
    <n v="10"/>
    <s v="P221"/>
    <x v="2"/>
    <x v="2"/>
    <x v="2"/>
    <s v="Decathlon"/>
    <n v="1"/>
    <n v="627.92999999999995"/>
    <n v="1366.15"/>
    <n v="4"/>
    <s v="Q3"/>
    <n v="2024"/>
    <x v="4"/>
    <n v="1695.4110000000001"/>
    <n v="329.26099999999997"/>
  </r>
  <r>
    <x v="749"/>
    <d v="2025-11-30T00:00:00"/>
    <s v="C9046"/>
    <x v="749"/>
    <d v="2025-12-01T00:00:00"/>
    <x v="2"/>
    <x v="2"/>
    <s v="Fitness"/>
    <x v="15"/>
    <s v="Boulder"/>
    <s v="Female"/>
    <n v="56"/>
    <n v="5"/>
    <n v="15"/>
    <s v="P897"/>
    <x v="1"/>
    <x v="1"/>
    <x v="2"/>
    <s v="Decathlon"/>
    <n v="5"/>
    <n v="597.07000000000005"/>
    <n v="1894.15"/>
    <n v="1"/>
    <s v="Q4"/>
    <n v="2025"/>
    <x v="10"/>
    <n v="2537.5475000000001"/>
    <n v="643.39750000000004"/>
  </r>
  <r>
    <x v="750"/>
    <d v="2024-12-19T00:00:00"/>
    <s v="C8815"/>
    <x v="750"/>
    <d v="2024-12-26T00:00:00"/>
    <x v="4"/>
    <x v="4"/>
    <s v="Mobile"/>
    <x v="3"/>
    <s v="Austin"/>
    <s v="Female"/>
    <n v="25"/>
    <n v="4"/>
    <n v="30"/>
    <s v="P259"/>
    <x v="0"/>
    <x v="1"/>
    <x v="0"/>
    <s v="Samsung"/>
    <n v="3"/>
    <n v="215.61"/>
    <n v="505.12"/>
    <n v="7"/>
    <s v="Q4"/>
    <n v="2024"/>
    <x v="7"/>
    <n v="603.70799999999997"/>
    <n v="98.587999999999965"/>
  </r>
  <r>
    <x v="751"/>
    <d v="2025-12-03T00:00:00"/>
    <s v="C6690"/>
    <x v="751"/>
    <d v="2025-12-04T00:00:00"/>
    <x v="7"/>
    <x v="4"/>
    <s v="Laptop"/>
    <x v="3"/>
    <s v="San Antonio"/>
    <s v="Female"/>
    <n v="22"/>
    <n v="1"/>
    <n v="10"/>
    <s v="P629"/>
    <x v="1"/>
    <x v="2"/>
    <x v="0"/>
    <s v="Dell"/>
    <n v="1"/>
    <n v="945.95"/>
    <n v="663.63"/>
    <n v="1"/>
    <s v="Q4"/>
    <n v="2025"/>
    <x v="7"/>
    <n v="851.35500000000002"/>
    <n v="187.72500000000002"/>
  </r>
  <r>
    <x v="752"/>
    <d v="2026-03-04T00:00:00"/>
    <s v="C3812"/>
    <x v="752"/>
    <d v="2026-03-09T00:00:00"/>
    <x v="3"/>
    <x v="3"/>
    <s v="Kitchen"/>
    <x v="2"/>
    <s v="Cincinnati"/>
    <s v="Female"/>
    <n v="50"/>
    <n v="3"/>
    <n v="15"/>
    <s v="P765"/>
    <x v="2"/>
    <x v="0"/>
    <x v="3"/>
    <s v="Philips"/>
    <n v="5"/>
    <n v="373.08"/>
    <n v="497.4"/>
    <n v="5"/>
    <s v="Q1"/>
    <n v="2026"/>
    <x v="6"/>
    <n v="951.35399999999993"/>
    <n v="453.95399999999995"/>
  </r>
  <r>
    <x v="753"/>
    <d v="2025-08-14T00:00:00"/>
    <s v="C6374"/>
    <x v="753"/>
    <d v="2025-08-15T00:00:00"/>
    <x v="8"/>
    <x v="1"/>
    <s v="Shoes"/>
    <x v="13"/>
    <s v="Augusta"/>
    <s v="Male"/>
    <n v="23"/>
    <n v="3"/>
    <n v="15"/>
    <s v="P770"/>
    <x v="2"/>
    <x v="1"/>
    <x v="0"/>
    <s v="Nike"/>
    <n v="5"/>
    <n v="534.32000000000005"/>
    <n v="888.93"/>
    <n v="1"/>
    <s v="Q3"/>
    <n v="2025"/>
    <x v="11"/>
    <n v="1362.5160000000001"/>
    <n v="473.58600000000013"/>
  </r>
  <r>
    <x v="754"/>
    <d v="2024-06-08T00:00:00"/>
    <s v="C1585"/>
    <x v="754"/>
    <d v="2024-06-13T00:00:00"/>
    <x v="9"/>
    <x v="0"/>
    <s v="Skincare"/>
    <x v="13"/>
    <s v="Augusta"/>
    <s v="Male"/>
    <n v="31"/>
    <n v="4"/>
    <n v="15"/>
    <s v="P651"/>
    <x v="0"/>
    <x v="0"/>
    <x v="2"/>
    <s v="Nivea"/>
    <n v="2"/>
    <n v="38.28"/>
    <n v="79.489999999999995"/>
    <n v="5"/>
    <s v="Q2"/>
    <n v="2024"/>
    <x v="2"/>
    <n v="130.15199999999999"/>
    <n v="50.661999999999992"/>
  </r>
  <r>
    <x v="755"/>
    <d v="2024-10-02T00:00:00"/>
    <s v="C6806"/>
    <x v="755"/>
    <d v="2024-10-05T00:00:00"/>
    <x v="9"/>
    <x v="0"/>
    <s v="Skincare"/>
    <x v="16"/>
    <s v="Spokane"/>
    <s v="Male"/>
    <n v="29"/>
    <n v="4"/>
    <n v="10"/>
    <s v="P992"/>
    <x v="0"/>
    <x v="2"/>
    <x v="2"/>
    <s v="Nivea"/>
    <n v="5"/>
    <n v="522.19000000000005"/>
    <n v="968.07"/>
    <n v="3"/>
    <s v="Q4"/>
    <n v="2024"/>
    <x v="8"/>
    <n v="1879.8840000000002"/>
    <n v="911.81400000000019"/>
  </r>
  <r>
    <x v="756"/>
    <d v="2025-04-16T00:00:00"/>
    <s v="C2462"/>
    <x v="756"/>
    <d v="2025-04-21T00:00:00"/>
    <x v="8"/>
    <x v="1"/>
    <s v="Shoes"/>
    <x v="11"/>
    <s v="Jersey City"/>
    <s v="Male"/>
    <n v="48"/>
    <n v="4"/>
    <n v="15"/>
    <s v="P834"/>
    <x v="0"/>
    <x v="1"/>
    <x v="3"/>
    <s v="Nike"/>
    <n v="4"/>
    <n v="836.31"/>
    <n v="1788.78"/>
    <n v="5"/>
    <s v="Q2"/>
    <n v="2025"/>
    <x v="3"/>
    <n v="2843.4539999999997"/>
    <n v="1054.6739999999998"/>
  </r>
  <r>
    <x v="757"/>
    <d v="2025-12-12T00:00:00"/>
    <s v="C9347"/>
    <x v="757"/>
    <d v="2025-12-13T00:00:00"/>
    <x v="6"/>
    <x v="5"/>
    <s v="Snacks"/>
    <x v="17"/>
    <s v="Allentown"/>
    <s v="Female"/>
    <n v="46"/>
    <n v="2"/>
    <n v="30"/>
    <s v="P220"/>
    <x v="1"/>
    <x v="4"/>
    <x v="0"/>
    <s v="Britannia"/>
    <n v="4"/>
    <n v="466.18"/>
    <n v="490.53"/>
    <n v="1"/>
    <s v="Q4"/>
    <n v="2025"/>
    <x v="7"/>
    <n v="652.65199999999993"/>
    <n v="162.12199999999996"/>
  </r>
  <r>
    <x v="758"/>
    <d v="2024-12-04T00:00:00"/>
    <s v="C5757"/>
    <x v="758"/>
    <d v="2024-12-11T00:00:00"/>
    <x v="1"/>
    <x v="1"/>
    <s v="Shirt"/>
    <x v="22"/>
    <s v="Chicago"/>
    <s v="Male"/>
    <n v="54"/>
    <n v="5"/>
    <n v="10"/>
    <s v="P936"/>
    <x v="2"/>
    <x v="1"/>
    <x v="0"/>
    <s v="Puma"/>
    <n v="4"/>
    <n v="857.85"/>
    <n v="2109.0300000000002"/>
    <n v="7"/>
    <s v="Q4"/>
    <n v="2024"/>
    <x v="7"/>
    <n v="3860.3250000000003"/>
    <n v="1751.2950000000001"/>
  </r>
  <r>
    <x v="759"/>
    <d v="2024-09-14T00:00:00"/>
    <s v="C5625"/>
    <x v="759"/>
    <d v="2024-09-20T00:00:00"/>
    <x v="9"/>
    <x v="0"/>
    <s v="Skincare"/>
    <x v="3"/>
    <s v="Dallas"/>
    <s v="Female"/>
    <n v="55"/>
    <n v="4"/>
    <n v="10"/>
    <s v="P231"/>
    <x v="2"/>
    <x v="2"/>
    <x v="1"/>
    <s v="Nivea"/>
    <n v="3"/>
    <n v="532.64"/>
    <n v="1571.34"/>
    <n v="6"/>
    <s v="Q3"/>
    <n v="2024"/>
    <x v="1"/>
    <n v="1917.5039999999999"/>
    <n v="346.16399999999999"/>
  </r>
  <r>
    <x v="760"/>
    <d v="2025-04-24T00:00:00"/>
    <s v="C6034"/>
    <x v="760"/>
    <d v="2025-04-26T00:00:00"/>
    <x v="1"/>
    <x v="1"/>
    <s v="Shirt"/>
    <x v="7"/>
    <s v="Albany"/>
    <s v="Male"/>
    <n v="46"/>
    <n v="4"/>
    <n v="10"/>
    <s v="P545"/>
    <x v="2"/>
    <x v="2"/>
    <x v="2"/>
    <s v="Puma"/>
    <n v="1"/>
    <n v="906.86"/>
    <n v="2230.65"/>
    <n v="2"/>
    <s v="Q2"/>
    <n v="2025"/>
    <x v="3"/>
    <n v="3264.6959999999999"/>
    <n v="1034.0459999999998"/>
  </r>
  <r>
    <x v="761"/>
    <d v="2026-02-15T00:00:00"/>
    <s v="C2075"/>
    <x v="761"/>
    <d v="2026-02-18T00:00:00"/>
    <x v="4"/>
    <x v="4"/>
    <s v="Mobile"/>
    <x v="7"/>
    <s v="New York"/>
    <s v="Male"/>
    <n v="20"/>
    <n v="2"/>
    <n v="5"/>
    <s v="P627"/>
    <x v="1"/>
    <x v="0"/>
    <x v="1"/>
    <s v="Samsung"/>
    <n v="1"/>
    <n v="218.73"/>
    <n v="210.56"/>
    <n v="3"/>
    <s v="Q1"/>
    <n v="2026"/>
    <x v="5"/>
    <n v="415.58699999999999"/>
    <n v="205.02699999999999"/>
  </r>
  <r>
    <x v="762"/>
    <d v="2024-01-21T00:00:00"/>
    <s v="C4073"/>
    <x v="762"/>
    <d v="2024-01-26T00:00:00"/>
    <x v="2"/>
    <x v="2"/>
    <s v="Fitness"/>
    <x v="15"/>
    <s v="Boulder"/>
    <s v="Female"/>
    <n v="23"/>
    <n v="4"/>
    <n v="5"/>
    <s v="P428"/>
    <x v="0"/>
    <x v="1"/>
    <x v="1"/>
    <s v="Decathlon"/>
    <n v="1"/>
    <n v="681.14"/>
    <n v="1552.43"/>
    <n v="5"/>
    <s v="Q1"/>
    <n v="2024"/>
    <x v="0"/>
    <n v="2588.3319999999999"/>
    <n v="1035.9019999999998"/>
  </r>
  <r>
    <x v="763"/>
    <d v="2026-06-07T00:00:00"/>
    <s v="C7014"/>
    <x v="763"/>
    <d v="2026-06-09T00:00:00"/>
    <x v="8"/>
    <x v="1"/>
    <s v="Shoes"/>
    <x v="12"/>
    <s v="Detroit"/>
    <s v="Male"/>
    <n v="63"/>
    <n v="2"/>
    <n v="15"/>
    <s v="P604"/>
    <x v="1"/>
    <x v="1"/>
    <x v="1"/>
    <s v="Nike"/>
    <n v="4"/>
    <n v="725.94"/>
    <n v="834.49"/>
    <n v="2"/>
    <s v="Q2"/>
    <n v="2026"/>
    <x v="2"/>
    <n v="1234.098"/>
    <n v="399.60799999999995"/>
  </r>
  <r>
    <x v="764"/>
    <d v="2025-01-14T00:00:00"/>
    <s v="C1803"/>
    <x v="764"/>
    <d v="2025-01-21T00:00:00"/>
    <x v="6"/>
    <x v="5"/>
    <s v="Snacks"/>
    <x v="23"/>
    <s v="Rochester"/>
    <s v="Female"/>
    <n v="41"/>
    <n v="1"/>
    <n v="0"/>
    <s v="P867"/>
    <x v="0"/>
    <x v="0"/>
    <x v="2"/>
    <s v="Britannia"/>
    <n v="5"/>
    <n v="449.6"/>
    <n v="237.08"/>
    <n v="7"/>
    <s v="Q1"/>
    <n v="2025"/>
    <x v="0"/>
    <n v="449.6"/>
    <n v="212.52"/>
  </r>
  <r>
    <x v="765"/>
    <d v="2025-09-11T00:00:00"/>
    <s v="C7135"/>
    <x v="765"/>
    <d v="2025-09-13T00:00:00"/>
    <x v="8"/>
    <x v="1"/>
    <s v="Shoes"/>
    <x v="4"/>
    <s v="Mesa"/>
    <s v="Male"/>
    <n v="40"/>
    <n v="1"/>
    <n v="15"/>
    <s v="P710"/>
    <x v="2"/>
    <x v="0"/>
    <x v="3"/>
    <s v="Nike"/>
    <n v="5"/>
    <n v="784.38"/>
    <n v="497.44"/>
    <n v="2"/>
    <s v="Q3"/>
    <n v="2025"/>
    <x v="1"/>
    <n v="666.72299999999996"/>
    <n v="169.28299999999996"/>
  </r>
  <r>
    <x v="766"/>
    <d v="2024-12-27T00:00:00"/>
    <s v="C9578"/>
    <x v="766"/>
    <d v="2025-01-01T00:00:00"/>
    <x v="3"/>
    <x v="3"/>
    <s v="Kitchen"/>
    <x v="23"/>
    <s v="Saint Paul"/>
    <s v="Male"/>
    <n v="60"/>
    <n v="1"/>
    <n v="15"/>
    <s v="P261"/>
    <x v="2"/>
    <x v="4"/>
    <x v="0"/>
    <s v="Philips"/>
    <n v="1"/>
    <n v="302.27"/>
    <n v="194.97"/>
    <n v="5"/>
    <s v="Q4"/>
    <n v="2024"/>
    <x v="7"/>
    <n v="256.92949999999996"/>
    <n v="61.959499999999963"/>
  </r>
  <r>
    <x v="767"/>
    <d v="2024-04-04T00:00:00"/>
    <s v="C7062"/>
    <x v="767"/>
    <d v="2024-04-08T00:00:00"/>
    <x v="2"/>
    <x v="2"/>
    <s v="Fitness"/>
    <x v="7"/>
    <s v="Buffalo"/>
    <s v="Female"/>
    <n v="61"/>
    <n v="3"/>
    <n v="0"/>
    <s v="P252"/>
    <x v="0"/>
    <x v="4"/>
    <x v="2"/>
    <s v="Decathlon"/>
    <n v="3"/>
    <n v="741.58"/>
    <n v="1387.83"/>
    <n v="4"/>
    <s v="Q2"/>
    <n v="2024"/>
    <x v="3"/>
    <n v="2224.7400000000002"/>
    <n v="836.91000000000031"/>
  </r>
  <r>
    <x v="768"/>
    <d v="2024-05-18T00:00:00"/>
    <s v="C8375"/>
    <x v="768"/>
    <d v="2024-05-23T00:00:00"/>
    <x v="1"/>
    <x v="1"/>
    <s v="Shirt"/>
    <x v="6"/>
    <s v="Charlotte"/>
    <s v="Male"/>
    <n v="31"/>
    <n v="3"/>
    <n v="25"/>
    <s v="P907"/>
    <x v="2"/>
    <x v="2"/>
    <x v="1"/>
    <s v="Puma"/>
    <n v="2"/>
    <n v="684.94"/>
    <n v="830.23"/>
    <n v="5"/>
    <s v="Q2"/>
    <n v="2024"/>
    <x v="9"/>
    <n v="1541.1150000000002"/>
    <n v="710.88500000000022"/>
  </r>
  <r>
    <x v="769"/>
    <d v="2025-03-08T00:00:00"/>
    <s v="C7369"/>
    <x v="769"/>
    <d v="2025-03-10T00:00:00"/>
    <x v="2"/>
    <x v="2"/>
    <s v="Fitness"/>
    <x v="18"/>
    <s v="Knoxville"/>
    <s v="Male"/>
    <n v="49"/>
    <n v="2"/>
    <n v="15"/>
    <s v="P858"/>
    <x v="1"/>
    <x v="3"/>
    <x v="2"/>
    <s v="Decathlon"/>
    <n v="3"/>
    <n v="670.93"/>
    <n v="812.43"/>
    <n v="2"/>
    <s v="Q1"/>
    <n v="2025"/>
    <x v="6"/>
    <n v="1140.5809999999999"/>
    <n v="328.15099999999995"/>
  </r>
  <r>
    <x v="770"/>
    <d v="2024-05-21T00:00:00"/>
    <s v="C3298"/>
    <x v="770"/>
    <d v="2024-05-26T00:00:00"/>
    <x v="5"/>
    <x v="3"/>
    <s v="Furniture"/>
    <x v="1"/>
    <s v="San Francisco"/>
    <s v="Female"/>
    <n v="43"/>
    <n v="2"/>
    <n v="30"/>
    <s v="P999"/>
    <x v="0"/>
    <x v="4"/>
    <x v="1"/>
    <s v="IKEA"/>
    <n v="1"/>
    <n v="104.77"/>
    <n v="83.62"/>
    <n v="5"/>
    <s v="Q2"/>
    <n v="2024"/>
    <x v="9"/>
    <n v="146.678"/>
    <n v="63.057999999999993"/>
  </r>
  <r>
    <x v="771"/>
    <d v="2025-07-03T00:00:00"/>
    <s v="C9735"/>
    <x v="771"/>
    <d v="2025-07-07T00:00:00"/>
    <x v="8"/>
    <x v="1"/>
    <s v="Shoes"/>
    <x v="16"/>
    <s v="Spokane"/>
    <s v="Male"/>
    <n v="24"/>
    <n v="2"/>
    <n v="25"/>
    <s v="P669"/>
    <x v="0"/>
    <x v="3"/>
    <x v="3"/>
    <s v="Nike"/>
    <n v="5"/>
    <n v="321.02999999999997"/>
    <n v="365.1"/>
    <n v="4"/>
    <s v="Q3"/>
    <n v="2025"/>
    <x v="4"/>
    <n v="481.54499999999996"/>
    <n v="116.44499999999994"/>
  </r>
  <r>
    <x v="772"/>
    <d v="2024-05-17T00:00:00"/>
    <s v="C9376"/>
    <x v="772"/>
    <d v="2024-05-21T00:00:00"/>
    <x v="4"/>
    <x v="4"/>
    <s v="Mobile"/>
    <x v="2"/>
    <s v="Cincinnati"/>
    <s v="Female"/>
    <n v="38"/>
    <n v="2"/>
    <n v="25"/>
    <s v="P820"/>
    <x v="1"/>
    <x v="2"/>
    <x v="0"/>
    <s v="Samsung"/>
    <n v="1"/>
    <n v="762.03"/>
    <n v="793.07"/>
    <n v="4"/>
    <s v="Q2"/>
    <n v="2024"/>
    <x v="9"/>
    <n v="1143.0450000000001"/>
    <n v="349.97500000000002"/>
  </r>
  <r>
    <x v="773"/>
    <d v="2026-03-18T00:00:00"/>
    <s v="C2267"/>
    <x v="773"/>
    <d v="2026-03-21T00:00:00"/>
    <x v="5"/>
    <x v="3"/>
    <s v="Furniture"/>
    <x v="17"/>
    <s v="Philadelphia"/>
    <s v="Female"/>
    <n v="54"/>
    <n v="4"/>
    <n v="0"/>
    <s v="P700"/>
    <x v="2"/>
    <x v="0"/>
    <x v="3"/>
    <s v="IKEA"/>
    <n v="1"/>
    <n v="753.43"/>
    <n v="1725.27"/>
    <n v="3"/>
    <s v="Q1"/>
    <n v="2026"/>
    <x v="6"/>
    <n v="3013.72"/>
    <n v="1288.4499999999998"/>
  </r>
  <r>
    <x v="774"/>
    <d v="2026-04-03T00:00:00"/>
    <s v="C5608"/>
    <x v="774"/>
    <d v="2026-04-04T00:00:00"/>
    <x v="6"/>
    <x v="5"/>
    <s v="Snacks"/>
    <x v="12"/>
    <s v="Detroit"/>
    <s v="Female"/>
    <n v="50"/>
    <n v="1"/>
    <n v="5"/>
    <s v="P977"/>
    <x v="1"/>
    <x v="2"/>
    <x v="0"/>
    <s v="Britannia"/>
    <n v="2"/>
    <n v="138.65"/>
    <n v="110.37"/>
    <n v="1"/>
    <s v="Q2"/>
    <n v="2026"/>
    <x v="3"/>
    <n v="131.7175"/>
    <n v="21.347499999999997"/>
  </r>
  <r>
    <x v="775"/>
    <d v="2024-01-01T00:00:00"/>
    <s v="C3722"/>
    <x v="775"/>
    <d v="2024-01-04T00:00:00"/>
    <x v="2"/>
    <x v="2"/>
    <s v="Fitness"/>
    <x v="19"/>
    <s v="Frederick"/>
    <s v="Female"/>
    <n v="28"/>
    <n v="3"/>
    <n v="25"/>
    <s v="P773"/>
    <x v="2"/>
    <x v="4"/>
    <x v="3"/>
    <s v="Decathlon"/>
    <n v="2"/>
    <n v="248.31"/>
    <n v="333.26"/>
    <n v="3"/>
    <s v="Q1"/>
    <n v="2024"/>
    <x v="0"/>
    <n v="558.69749999999999"/>
    <n v="225.4375"/>
  </r>
  <r>
    <x v="776"/>
    <d v="2026-03-01T00:00:00"/>
    <s v="C7569"/>
    <x v="776"/>
    <d v="2026-03-04T00:00:00"/>
    <x v="6"/>
    <x v="5"/>
    <s v="Snacks"/>
    <x v="2"/>
    <s v="Cincinnati"/>
    <s v="Female"/>
    <n v="34"/>
    <n v="1"/>
    <n v="10"/>
    <s v="P383"/>
    <x v="1"/>
    <x v="0"/>
    <x v="1"/>
    <s v="Britannia"/>
    <n v="5"/>
    <n v="629.63"/>
    <n v="393.35"/>
    <n v="3"/>
    <s v="Q1"/>
    <n v="2026"/>
    <x v="6"/>
    <n v="566.66700000000003"/>
    <n v="173.31700000000001"/>
  </r>
  <r>
    <x v="777"/>
    <d v="2024-02-21T00:00:00"/>
    <s v="C4718"/>
    <x v="777"/>
    <d v="2024-02-24T00:00:00"/>
    <x v="5"/>
    <x v="3"/>
    <s v="Furniture"/>
    <x v="1"/>
    <s v="San Francisco"/>
    <s v="Female"/>
    <n v="40"/>
    <n v="1"/>
    <n v="0"/>
    <s v="P559"/>
    <x v="0"/>
    <x v="2"/>
    <x v="3"/>
    <s v="IKEA"/>
    <n v="3"/>
    <n v="223.79"/>
    <n v="128.07"/>
    <n v="3"/>
    <s v="Q1"/>
    <n v="2024"/>
    <x v="5"/>
    <n v="223.79"/>
    <n v="95.72"/>
  </r>
  <r>
    <x v="778"/>
    <d v="2025-10-02T00:00:00"/>
    <s v="C5385"/>
    <x v="778"/>
    <d v="2025-10-09T00:00:00"/>
    <x v="9"/>
    <x v="0"/>
    <s v="Skincare"/>
    <x v="1"/>
    <s v="San Diego"/>
    <s v="Male"/>
    <n v="56"/>
    <n v="3"/>
    <n v="25"/>
    <s v="P355"/>
    <x v="2"/>
    <x v="1"/>
    <x v="0"/>
    <s v="Nivea"/>
    <n v="4"/>
    <n v="54.3"/>
    <n v="75.03"/>
    <n v="7"/>
    <s v="Q4"/>
    <n v="2025"/>
    <x v="8"/>
    <n v="122.17499999999998"/>
    <n v="47.144999999999982"/>
  </r>
  <r>
    <x v="779"/>
    <d v="2025-06-10T00:00:00"/>
    <s v="C9840"/>
    <x v="779"/>
    <d v="2025-06-14T00:00:00"/>
    <x v="5"/>
    <x v="3"/>
    <s v="Furniture"/>
    <x v="1"/>
    <s v="San Francisco"/>
    <s v="Female"/>
    <n v="61"/>
    <n v="4"/>
    <n v="15"/>
    <s v="P525"/>
    <x v="1"/>
    <x v="0"/>
    <x v="1"/>
    <s v="IKEA"/>
    <n v="1"/>
    <n v="655.53"/>
    <n v="1646.53"/>
    <n v="4"/>
    <s v="Q2"/>
    <n v="2025"/>
    <x v="2"/>
    <n v="2228.8019999999997"/>
    <n v="582.27199999999971"/>
  </r>
  <r>
    <x v="780"/>
    <d v="2025-05-20T00:00:00"/>
    <s v="C2200"/>
    <x v="780"/>
    <d v="2025-05-22T00:00:00"/>
    <x v="5"/>
    <x v="3"/>
    <s v="Furniture"/>
    <x v="8"/>
    <s v="Miami"/>
    <s v="Female"/>
    <n v="26"/>
    <n v="4"/>
    <n v="0"/>
    <s v="P329"/>
    <x v="0"/>
    <x v="1"/>
    <x v="2"/>
    <s v="IKEA"/>
    <n v="5"/>
    <n v="854.77"/>
    <n v="1764.3"/>
    <n v="2"/>
    <s v="Q2"/>
    <n v="2025"/>
    <x v="9"/>
    <n v="3419.08"/>
    <n v="1654.78"/>
  </r>
  <r>
    <x v="781"/>
    <d v="2025-03-17T00:00:00"/>
    <s v="C6467"/>
    <x v="781"/>
    <d v="2025-03-19T00:00:00"/>
    <x v="4"/>
    <x v="4"/>
    <s v="Mobile"/>
    <x v="17"/>
    <s v="Pittsburgh"/>
    <s v="Female"/>
    <n v="52"/>
    <n v="3"/>
    <n v="25"/>
    <s v="P106"/>
    <x v="0"/>
    <x v="0"/>
    <x v="2"/>
    <s v="Samsung"/>
    <n v="3"/>
    <n v="334.16"/>
    <n v="414.43"/>
    <n v="2"/>
    <s v="Q1"/>
    <n v="2025"/>
    <x v="6"/>
    <n v="751.86"/>
    <n v="337.43"/>
  </r>
  <r>
    <x v="782"/>
    <d v="2026-06-13T00:00:00"/>
    <s v="C5370"/>
    <x v="782"/>
    <d v="2026-06-19T00:00:00"/>
    <x v="1"/>
    <x v="1"/>
    <s v="Shirt"/>
    <x v="22"/>
    <s v="Springfield"/>
    <s v="Female"/>
    <n v="55"/>
    <n v="3"/>
    <n v="25"/>
    <s v="P613"/>
    <x v="0"/>
    <x v="1"/>
    <x v="0"/>
    <s v="Puma"/>
    <n v="5"/>
    <n v="946.01"/>
    <n v="1269.75"/>
    <n v="6"/>
    <s v="Q2"/>
    <n v="2026"/>
    <x v="2"/>
    <n v="2128.5225"/>
    <n v="858.77250000000004"/>
  </r>
  <r>
    <x v="783"/>
    <d v="2025-03-26T00:00:00"/>
    <s v="C3680"/>
    <x v="783"/>
    <d v="2025-03-30T00:00:00"/>
    <x v="5"/>
    <x v="3"/>
    <s v="Furniture"/>
    <x v="7"/>
    <s v="New York"/>
    <s v="Male"/>
    <n v="24"/>
    <n v="2"/>
    <n v="0"/>
    <s v="P415"/>
    <x v="1"/>
    <x v="1"/>
    <x v="2"/>
    <s v="IKEA"/>
    <n v="4"/>
    <n v="648.78"/>
    <n v="908.94"/>
    <n v="4"/>
    <s v="Q1"/>
    <n v="2025"/>
    <x v="6"/>
    <n v="1297.56"/>
    <n v="388.61999999999989"/>
  </r>
  <r>
    <x v="784"/>
    <d v="2025-03-18T00:00:00"/>
    <s v="C5945"/>
    <x v="784"/>
    <d v="2025-03-20T00:00:00"/>
    <x v="7"/>
    <x v="4"/>
    <s v="Laptop"/>
    <x v="3"/>
    <s v="Austin"/>
    <s v="Female"/>
    <n v="41"/>
    <n v="3"/>
    <n v="25"/>
    <s v="P142"/>
    <x v="0"/>
    <x v="3"/>
    <x v="3"/>
    <s v="Dell"/>
    <n v="2"/>
    <n v="314"/>
    <n v="586.62"/>
    <n v="2"/>
    <s v="Q1"/>
    <n v="2025"/>
    <x v="6"/>
    <n v="706.5"/>
    <n v="119.88"/>
  </r>
  <r>
    <x v="785"/>
    <d v="2025-11-11T00:00:00"/>
    <s v="C1046"/>
    <x v="785"/>
    <d v="2025-11-13T00:00:00"/>
    <x v="3"/>
    <x v="3"/>
    <s v="Kitchen"/>
    <x v="12"/>
    <s v="Detroit"/>
    <s v="Male"/>
    <n v="63"/>
    <n v="5"/>
    <n v="0"/>
    <s v="P360"/>
    <x v="1"/>
    <x v="3"/>
    <x v="3"/>
    <s v="Philips"/>
    <n v="4"/>
    <n v="237.64"/>
    <n v="735.58"/>
    <n v="2"/>
    <s v="Q4"/>
    <n v="2025"/>
    <x v="10"/>
    <n v="1188.1999999999998"/>
    <n v="452.61999999999978"/>
  </r>
  <r>
    <x v="786"/>
    <d v="2025-08-14T00:00:00"/>
    <s v="C8740"/>
    <x v="786"/>
    <d v="2025-08-19T00:00:00"/>
    <x v="2"/>
    <x v="2"/>
    <s v="Fitness"/>
    <x v="13"/>
    <s v="Augusta"/>
    <s v="Male"/>
    <n v="60"/>
    <n v="1"/>
    <n v="25"/>
    <s v="P254"/>
    <x v="2"/>
    <x v="4"/>
    <x v="1"/>
    <s v="Decathlon"/>
    <n v="5"/>
    <n v="491.41"/>
    <n v="310.47000000000003"/>
    <n v="5"/>
    <s v="Q3"/>
    <n v="2025"/>
    <x v="11"/>
    <n v="368.5575"/>
    <n v="58.087499999999977"/>
  </r>
  <r>
    <x v="787"/>
    <d v="2025-01-19T00:00:00"/>
    <s v="C7118"/>
    <x v="787"/>
    <d v="2025-01-20T00:00:00"/>
    <x v="8"/>
    <x v="1"/>
    <s v="Shoes"/>
    <x v="20"/>
    <s v="Virginia Beach"/>
    <s v="Female"/>
    <n v="34"/>
    <n v="2"/>
    <n v="0"/>
    <s v="P876"/>
    <x v="1"/>
    <x v="3"/>
    <x v="3"/>
    <s v="Nike"/>
    <n v="1"/>
    <n v="920.81"/>
    <n v="1215.23"/>
    <n v="1"/>
    <s v="Q1"/>
    <n v="2025"/>
    <x v="0"/>
    <n v="1841.62"/>
    <n v="626.38999999999987"/>
  </r>
  <r>
    <x v="788"/>
    <d v="2026-03-03T00:00:00"/>
    <s v="C1736"/>
    <x v="788"/>
    <d v="2026-03-06T00:00:00"/>
    <x v="9"/>
    <x v="0"/>
    <s v="Skincare"/>
    <x v="22"/>
    <s v="Naperville"/>
    <s v="Female"/>
    <n v="55"/>
    <n v="3"/>
    <n v="0"/>
    <s v="P632"/>
    <x v="0"/>
    <x v="1"/>
    <x v="0"/>
    <s v="Nivea"/>
    <n v="5"/>
    <n v="490.78"/>
    <n v="879.96"/>
    <n v="3"/>
    <s v="Q1"/>
    <n v="2026"/>
    <x v="6"/>
    <n v="1472.34"/>
    <n v="592.37999999999988"/>
  </r>
  <r>
    <x v="789"/>
    <d v="2025-05-09T00:00:00"/>
    <s v="C9487"/>
    <x v="789"/>
    <d v="2025-05-16T00:00:00"/>
    <x v="2"/>
    <x v="2"/>
    <s v="Fitness"/>
    <x v="20"/>
    <s v="Virginia Beach"/>
    <s v="Female"/>
    <n v="56"/>
    <n v="5"/>
    <n v="0"/>
    <s v="P879"/>
    <x v="1"/>
    <x v="3"/>
    <x v="1"/>
    <s v="Decathlon"/>
    <n v="3"/>
    <n v="978.52"/>
    <n v="3725.16"/>
    <n v="7"/>
    <s v="Q2"/>
    <n v="2025"/>
    <x v="9"/>
    <n v="4892.6000000000004"/>
    <n v="1167.4400000000005"/>
  </r>
  <r>
    <x v="790"/>
    <d v="2025-02-07T00:00:00"/>
    <s v="C7988"/>
    <x v="790"/>
    <d v="2025-02-08T00:00:00"/>
    <x v="9"/>
    <x v="0"/>
    <s v="Skincare"/>
    <x v="23"/>
    <s v="Minneapolis"/>
    <s v="Female"/>
    <n v="30"/>
    <n v="4"/>
    <n v="20"/>
    <s v="P399"/>
    <x v="2"/>
    <x v="2"/>
    <x v="2"/>
    <s v="Nivea"/>
    <n v="2"/>
    <n v="28.03"/>
    <n v="52.94"/>
    <n v="1"/>
    <s v="Q1"/>
    <n v="2025"/>
    <x v="5"/>
    <n v="89.696000000000012"/>
    <n v="36.756000000000014"/>
  </r>
  <r>
    <x v="791"/>
    <d v="2024-11-22T00:00:00"/>
    <s v="C5417"/>
    <x v="791"/>
    <d v="2024-11-23T00:00:00"/>
    <x v="6"/>
    <x v="5"/>
    <s v="Snacks"/>
    <x v="24"/>
    <s v="Portland"/>
    <s v="Female"/>
    <n v="37"/>
    <n v="2"/>
    <n v="30"/>
    <s v="P818"/>
    <x v="0"/>
    <x v="4"/>
    <x v="1"/>
    <s v="Britannia"/>
    <n v="5"/>
    <n v="564.74"/>
    <n v="491.73"/>
    <n v="1"/>
    <s v="Q4"/>
    <n v="2024"/>
    <x v="10"/>
    <n v="790.63599999999997"/>
    <n v="298.90599999999995"/>
  </r>
  <r>
    <x v="792"/>
    <d v="2026-01-28T00:00:00"/>
    <s v="C5520"/>
    <x v="792"/>
    <d v="2026-01-30T00:00:00"/>
    <x v="2"/>
    <x v="2"/>
    <s v="Fitness"/>
    <x v="1"/>
    <s v="Los Angeles"/>
    <s v="Female"/>
    <n v="29"/>
    <n v="3"/>
    <n v="5"/>
    <s v="P166"/>
    <x v="0"/>
    <x v="0"/>
    <x v="2"/>
    <s v="Decathlon"/>
    <n v="3"/>
    <n v="141.54"/>
    <n v="217.38"/>
    <n v="2"/>
    <s v="Q1"/>
    <n v="2026"/>
    <x v="0"/>
    <n v="403.38900000000001"/>
    <n v="186.00900000000001"/>
  </r>
  <r>
    <x v="793"/>
    <d v="2025-12-23T00:00:00"/>
    <s v="C4218"/>
    <x v="793"/>
    <d v="2025-12-29T00:00:00"/>
    <x v="1"/>
    <x v="1"/>
    <s v="Shirt"/>
    <x v="3"/>
    <s v="San Antonio"/>
    <s v="Female"/>
    <n v="55"/>
    <n v="5"/>
    <n v="0"/>
    <s v="P119"/>
    <x v="0"/>
    <x v="3"/>
    <x v="1"/>
    <s v="Puma"/>
    <n v="2"/>
    <n v="540.08000000000004"/>
    <n v="1568.68"/>
    <n v="6"/>
    <s v="Q4"/>
    <n v="2025"/>
    <x v="7"/>
    <n v="2700.4"/>
    <n v="1131.72"/>
  </r>
  <r>
    <x v="794"/>
    <d v="2024-12-20T00:00:00"/>
    <s v="C3938"/>
    <x v="794"/>
    <d v="2024-12-21T00:00:00"/>
    <x v="9"/>
    <x v="0"/>
    <s v="Skincare"/>
    <x v="2"/>
    <s v="Cleveland"/>
    <s v="Female"/>
    <n v="39"/>
    <n v="3"/>
    <n v="25"/>
    <s v="P944"/>
    <x v="1"/>
    <x v="0"/>
    <x v="3"/>
    <s v="Nivea"/>
    <n v="2"/>
    <n v="641.91999999999996"/>
    <n v="1139.46"/>
    <n v="1"/>
    <s v="Q4"/>
    <n v="2024"/>
    <x v="7"/>
    <n v="1444.3199999999997"/>
    <n v="304.85999999999967"/>
  </r>
  <r>
    <x v="795"/>
    <d v="2024-08-30T00:00:00"/>
    <s v="C1654"/>
    <x v="795"/>
    <d v="2024-08-31T00:00:00"/>
    <x v="2"/>
    <x v="2"/>
    <s v="Fitness"/>
    <x v="11"/>
    <s v="Jersey City"/>
    <s v="Female"/>
    <n v="35"/>
    <n v="4"/>
    <n v="20"/>
    <s v="P624"/>
    <x v="0"/>
    <x v="2"/>
    <x v="3"/>
    <s v="Decathlon"/>
    <n v="5"/>
    <n v="304.68"/>
    <n v="711.82"/>
    <n v="1"/>
    <s v="Q3"/>
    <n v="2024"/>
    <x v="11"/>
    <n v="974.97600000000011"/>
    <n v="263.15600000000006"/>
  </r>
  <r>
    <x v="796"/>
    <d v="2025-01-29T00:00:00"/>
    <s v="C4847"/>
    <x v="796"/>
    <d v="2025-01-30T00:00:00"/>
    <x v="5"/>
    <x v="3"/>
    <s v="Furniture"/>
    <x v="19"/>
    <s v="Frederick"/>
    <s v="Male"/>
    <n v="19"/>
    <n v="3"/>
    <n v="15"/>
    <s v="P119"/>
    <x v="0"/>
    <x v="0"/>
    <x v="2"/>
    <s v="IKEA"/>
    <n v="4"/>
    <n v="364.24"/>
    <n v="634.04999999999995"/>
    <n v="1"/>
    <s v="Q1"/>
    <n v="2025"/>
    <x v="0"/>
    <n v="928.81200000000001"/>
    <n v="294.76200000000006"/>
  </r>
  <r>
    <x v="797"/>
    <d v="2026-05-23T00:00:00"/>
    <s v="C3210"/>
    <x v="797"/>
    <d v="2026-05-27T00:00:00"/>
    <x v="9"/>
    <x v="0"/>
    <s v="Skincare"/>
    <x v="7"/>
    <s v="New York"/>
    <s v="Female"/>
    <n v="32"/>
    <n v="1"/>
    <n v="25"/>
    <s v="P792"/>
    <x v="2"/>
    <x v="4"/>
    <x v="0"/>
    <s v="Nivea"/>
    <n v="1"/>
    <n v="349.01"/>
    <n v="132.62"/>
    <n v="4"/>
    <s v="Q2"/>
    <n v="2026"/>
    <x v="9"/>
    <n v="261.75749999999999"/>
    <n v="129.13749999999999"/>
  </r>
  <r>
    <x v="798"/>
    <d v="2026-01-12T00:00:00"/>
    <s v="C8027"/>
    <x v="798"/>
    <d v="2026-01-18T00:00:00"/>
    <x v="2"/>
    <x v="2"/>
    <s v="Fitness"/>
    <x v="18"/>
    <s v="Knoxville"/>
    <s v="Male"/>
    <n v="25"/>
    <n v="1"/>
    <n v="30"/>
    <s v="P855"/>
    <x v="1"/>
    <x v="0"/>
    <x v="0"/>
    <s v="Decathlon"/>
    <n v="3"/>
    <n v="276.8"/>
    <n v="120.44"/>
    <n v="6"/>
    <s v="Q1"/>
    <n v="2026"/>
    <x v="0"/>
    <n v="193.76"/>
    <n v="73.319999999999993"/>
  </r>
  <r>
    <x v="799"/>
    <d v="2025-12-11T00:00:00"/>
    <s v="C3963"/>
    <x v="799"/>
    <d v="2025-12-14T00:00:00"/>
    <x v="5"/>
    <x v="3"/>
    <s v="Furniture"/>
    <x v="1"/>
    <s v="Sacramento"/>
    <s v="Male"/>
    <n v="53"/>
    <n v="2"/>
    <n v="25"/>
    <s v="P454"/>
    <x v="1"/>
    <x v="0"/>
    <x v="1"/>
    <s v="IKEA"/>
    <n v="5"/>
    <n v="845.23"/>
    <n v="881.94"/>
    <n v="3"/>
    <s v="Q4"/>
    <n v="2025"/>
    <x v="7"/>
    <n v="1267.845"/>
    <n v="385.90499999999997"/>
  </r>
  <r>
    <x v="800"/>
    <d v="2024-06-10T00:00:00"/>
    <s v="C4462"/>
    <x v="800"/>
    <d v="2024-06-11T00:00:00"/>
    <x v="2"/>
    <x v="2"/>
    <s v="Fitness"/>
    <x v="5"/>
    <s v="Fort Wayne"/>
    <s v="Male"/>
    <n v="21"/>
    <n v="1"/>
    <n v="30"/>
    <s v="P243"/>
    <x v="0"/>
    <x v="0"/>
    <x v="3"/>
    <s v="Decathlon"/>
    <n v="5"/>
    <n v="642.27"/>
    <n v="278.87"/>
    <n v="1"/>
    <s v="Q2"/>
    <n v="2024"/>
    <x v="2"/>
    <n v="449.58899999999994"/>
    <n v="170.71899999999994"/>
  </r>
  <r>
    <x v="801"/>
    <d v="2026-03-14T00:00:00"/>
    <s v="C3187"/>
    <x v="801"/>
    <d v="2026-03-19T00:00:00"/>
    <x v="6"/>
    <x v="5"/>
    <s v="Snacks"/>
    <x v="13"/>
    <s v="Atlanta"/>
    <s v="Male"/>
    <n v="42"/>
    <n v="1"/>
    <n v="20"/>
    <s v="P195"/>
    <x v="2"/>
    <x v="0"/>
    <x v="2"/>
    <s v="Britannia"/>
    <n v="2"/>
    <n v="782.93"/>
    <n v="498.34"/>
    <n v="5"/>
    <s v="Q1"/>
    <n v="2026"/>
    <x v="6"/>
    <n v="626.34400000000005"/>
    <n v="128.00400000000008"/>
  </r>
  <r>
    <x v="802"/>
    <d v="2025-08-24T00:00:00"/>
    <s v="C6141"/>
    <x v="802"/>
    <d v="2025-08-27T00:00:00"/>
    <x v="2"/>
    <x v="2"/>
    <s v="Fitness"/>
    <x v="9"/>
    <s v="Birmingham"/>
    <s v="Male"/>
    <n v="51"/>
    <n v="1"/>
    <n v="10"/>
    <s v="P669"/>
    <x v="2"/>
    <x v="0"/>
    <x v="1"/>
    <s v="Decathlon"/>
    <n v="5"/>
    <n v="279.91000000000003"/>
    <n v="177.61"/>
    <n v="3"/>
    <s v="Q3"/>
    <n v="2025"/>
    <x v="11"/>
    <n v="251.91900000000004"/>
    <n v="74.309000000000026"/>
  </r>
  <r>
    <x v="803"/>
    <d v="2026-01-22T00:00:00"/>
    <s v="C1259"/>
    <x v="803"/>
    <d v="2026-01-23T00:00:00"/>
    <x v="1"/>
    <x v="1"/>
    <s v="Shirt"/>
    <x v="21"/>
    <s v="Greenville"/>
    <s v="Female"/>
    <n v="55"/>
    <n v="5"/>
    <n v="20"/>
    <s v="P176"/>
    <x v="0"/>
    <x v="0"/>
    <x v="3"/>
    <s v="Puma"/>
    <n v="1"/>
    <n v="63.74"/>
    <n v="156.87"/>
    <n v="1"/>
    <s v="Q1"/>
    <n v="2026"/>
    <x v="0"/>
    <n v="254.96"/>
    <n v="98.09"/>
  </r>
  <r>
    <x v="804"/>
    <d v="2024-03-20T00:00:00"/>
    <s v="C9436"/>
    <x v="804"/>
    <d v="2024-03-22T00:00:00"/>
    <x v="1"/>
    <x v="1"/>
    <s v="Shirt"/>
    <x v="4"/>
    <s v="Tucson"/>
    <s v="Male"/>
    <n v="27"/>
    <n v="1"/>
    <n v="10"/>
    <s v="P818"/>
    <x v="2"/>
    <x v="4"/>
    <x v="3"/>
    <s v="Puma"/>
    <n v="3"/>
    <n v="962.54"/>
    <n v="520.92999999999995"/>
    <n v="2"/>
    <s v="Q1"/>
    <n v="2024"/>
    <x v="6"/>
    <n v="866.28599999999994"/>
    <n v="345.35599999999999"/>
  </r>
  <r>
    <x v="805"/>
    <d v="2024-07-01T00:00:00"/>
    <s v="C1126"/>
    <x v="805"/>
    <d v="2024-07-06T00:00:00"/>
    <x v="3"/>
    <x v="3"/>
    <s v="Kitchen"/>
    <x v="11"/>
    <s v="Jersey City"/>
    <s v="Male"/>
    <n v="36"/>
    <n v="4"/>
    <n v="25"/>
    <s v="P873"/>
    <x v="2"/>
    <x v="4"/>
    <x v="0"/>
    <s v="Philips"/>
    <n v="4"/>
    <n v="815.52"/>
    <n v="1926.55"/>
    <n v="5"/>
    <s v="Q3"/>
    <n v="2024"/>
    <x v="4"/>
    <n v="2446.56"/>
    <n v="520.01"/>
  </r>
  <r>
    <x v="806"/>
    <d v="2024-01-05T00:00:00"/>
    <s v="C6942"/>
    <x v="806"/>
    <d v="2024-01-06T00:00:00"/>
    <x v="9"/>
    <x v="0"/>
    <s v="Skincare"/>
    <x v="11"/>
    <s v="Trenton"/>
    <s v="Female"/>
    <n v="49"/>
    <n v="3"/>
    <n v="20"/>
    <s v="P183"/>
    <x v="1"/>
    <x v="2"/>
    <x v="2"/>
    <s v="Nivea"/>
    <n v="2"/>
    <n v="185.9"/>
    <n v="243.33"/>
    <n v="1"/>
    <s v="Q1"/>
    <n v="2024"/>
    <x v="0"/>
    <n v="446.16000000000008"/>
    <n v="202.83000000000007"/>
  </r>
  <r>
    <x v="807"/>
    <d v="2026-03-02T00:00:00"/>
    <s v="C2842"/>
    <x v="807"/>
    <d v="2026-03-07T00:00:00"/>
    <x v="7"/>
    <x v="4"/>
    <s v="Laptop"/>
    <x v="1"/>
    <s v="Los Angeles"/>
    <s v="Male"/>
    <n v="39"/>
    <n v="5"/>
    <n v="5"/>
    <s v="P682"/>
    <x v="2"/>
    <x v="3"/>
    <x v="0"/>
    <s v="Dell"/>
    <n v="4"/>
    <n v="355.27"/>
    <n v="1246.6400000000001"/>
    <n v="5"/>
    <s v="Q1"/>
    <n v="2026"/>
    <x v="6"/>
    <n v="1687.5324999999998"/>
    <n v="440.8924999999997"/>
  </r>
  <r>
    <x v="808"/>
    <d v="2025-07-30T00:00:00"/>
    <s v="C6946"/>
    <x v="808"/>
    <d v="2025-07-31T00:00:00"/>
    <x v="2"/>
    <x v="2"/>
    <s v="Fitness"/>
    <x v="22"/>
    <s v="Naperville"/>
    <s v="Female"/>
    <n v="31"/>
    <n v="3"/>
    <n v="5"/>
    <s v="P142"/>
    <x v="1"/>
    <x v="0"/>
    <x v="2"/>
    <s v="Decathlon"/>
    <n v="3"/>
    <n v="852.7"/>
    <n v="1944.86"/>
    <n v="1"/>
    <s v="Q3"/>
    <n v="2025"/>
    <x v="4"/>
    <n v="2430.1950000000002"/>
    <n v="485.33500000000026"/>
  </r>
  <r>
    <x v="809"/>
    <d v="2026-04-03T00:00:00"/>
    <s v="C6767"/>
    <x v="809"/>
    <d v="2026-04-04T00:00:00"/>
    <x v="2"/>
    <x v="2"/>
    <s v="Fitness"/>
    <x v="12"/>
    <s v="Grand Rapids"/>
    <s v="Male"/>
    <n v="32"/>
    <n v="3"/>
    <n v="25"/>
    <s v="P936"/>
    <x v="0"/>
    <x v="1"/>
    <x v="0"/>
    <s v="Decathlon"/>
    <n v="1"/>
    <n v="555.61"/>
    <n v="660.9"/>
    <n v="1"/>
    <s v="Q2"/>
    <n v="2026"/>
    <x v="3"/>
    <n v="1250.1224999999999"/>
    <n v="589.22249999999997"/>
  </r>
  <r>
    <x v="810"/>
    <d v="2024-10-07T00:00:00"/>
    <s v="C5139"/>
    <x v="810"/>
    <d v="2024-10-14T00:00:00"/>
    <x v="3"/>
    <x v="3"/>
    <s v="Kitchen"/>
    <x v="8"/>
    <s v="Orlando"/>
    <s v="Female"/>
    <n v="21"/>
    <n v="1"/>
    <n v="20"/>
    <s v="P127"/>
    <x v="2"/>
    <x v="3"/>
    <x v="0"/>
    <s v="Philips"/>
    <n v="4"/>
    <n v="257.57"/>
    <n v="153.18"/>
    <n v="7"/>
    <s v="Q4"/>
    <n v="2024"/>
    <x v="8"/>
    <n v="206.05600000000001"/>
    <n v="52.876000000000005"/>
  </r>
  <r>
    <x v="811"/>
    <d v="2025-07-23T00:00:00"/>
    <s v="C9335"/>
    <x v="811"/>
    <d v="2025-07-27T00:00:00"/>
    <x v="6"/>
    <x v="5"/>
    <s v="Snacks"/>
    <x v="8"/>
    <s v="Orlando"/>
    <s v="Male"/>
    <n v="40"/>
    <n v="4"/>
    <n v="25"/>
    <s v="P335"/>
    <x v="2"/>
    <x v="4"/>
    <x v="1"/>
    <s v="Britannia"/>
    <n v="3"/>
    <n v="704.57"/>
    <n v="1157.0899999999999"/>
    <n v="4"/>
    <s v="Q3"/>
    <n v="2025"/>
    <x v="4"/>
    <n v="2113.71"/>
    <n v="956.62000000000012"/>
  </r>
  <r>
    <x v="812"/>
    <d v="2026-04-12T00:00:00"/>
    <s v="C2795"/>
    <x v="812"/>
    <d v="2026-04-17T00:00:00"/>
    <x v="1"/>
    <x v="1"/>
    <s v="Shirt"/>
    <x v="2"/>
    <s v="Cincinnati"/>
    <s v="Female"/>
    <n v="24"/>
    <n v="5"/>
    <n v="0"/>
    <s v="P597"/>
    <x v="0"/>
    <x v="3"/>
    <x v="3"/>
    <s v="Puma"/>
    <n v="5"/>
    <n v="973.07"/>
    <n v="2724.53"/>
    <n v="5"/>
    <s v="Q2"/>
    <n v="2026"/>
    <x v="3"/>
    <n v="4865.3500000000004"/>
    <n v="2140.8200000000002"/>
  </r>
  <r>
    <x v="813"/>
    <d v="2025-07-01T00:00:00"/>
    <s v="C5038"/>
    <x v="813"/>
    <d v="2025-07-04T00:00:00"/>
    <x v="2"/>
    <x v="2"/>
    <s v="Fitness"/>
    <x v="24"/>
    <s v="Eugene"/>
    <s v="Female"/>
    <n v="21"/>
    <n v="3"/>
    <n v="25"/>
    <s v="P581"/>
    <x v="0"/>
    <x v="3"/>
    <x v="1"/>
    <s v="Decathlon"/>
    <n v="2"/>
    <n v="204.31"/>
    <n v="242.68"/>
    <n v="3"/>
    <s v="Q3"/>
    <n v="2025"/>
    <x v="4"/>
    <n v="459.69750000000005"/>
    <n v="217.01750000000004"/>
  </r>
  <r>
    <x v="814"/>
    <d v="2025-11-27T00:00:00"/>
    <s v="C9615"/>
    <x v="814"/>
    <d v="2025-12-04T00:00:00"/>
    <x v="9"/>
    <x v="0"/>
    <s v="Skincare"/>
    <x v="0"/>
    <s v="Worcester"/>
    <s v="Female"/>
    <n v="21"/>
    <n v="2"/>
    <n v="5"/>
    <s v="P433"/>
    <x v="0"/>
    <x v="1"/>
    <x v="2"/>
    <s v="Nivea"/>
    <n v="2"/>
    <n v="980.59"/>
    <n v="1042.8599999999999"/>
    <n v="7"/>
    <s v="Q4"/>
    <n v="2025"/>
    <x v="10"/>
    <n v="1863.1209999999999"/>
    <n v="820.26099999999997"/>
  </r>
  <r>
    <x v="815"/>
    <d v="2025-05-04T00:00:00"/>
    <s v="C6799"/>
    <x v="815"/>
    <d v="2025-05-05T00:00:00"/>
    <x v="9"/>
    <x v="0"/>
    <s v="Skincare"/>
    <x v="12"/>
    <s v="Lansing"/>
    <s v="Female"/>
    <n v="25"/>
    <n v="4"/>
    <n v="10"/>
    <s v="P179"/>
    <x v="2"/>
    <x v="0"/>
    <x v="3"/>
    <s v="Nivea"/>
    <n v="2"/>
    <n v="620.63"/>
    <n v="1710.12"/>
    <n v="1"/>
    <s v="Q2"/>
    <n v="2025"/>
    <x v="9"/>
    <n v="2234.268"/>
    <n v="524.14800000000014"/>
  </r>
  <r>
    <x v="816"/>
    <d v="2025-09-07T00:00:00"/>
    <s v="C4485"/>
    <x v="816"/>
    <d v="2025-09-10T00:00:00"/>
    <x v="6"/>
    <x v="5"/>
    <s v="Snacks"/>
    <x v="0"/>
    <s v="Worcester"/>
    <s v="Female"/>
    <n v="45"/>
    <n v="4"/>
    <n v="5"/>
    <s v="P876"/>
    <x v="0"/>
    <x v="0"/>
    <x v="1"/>
    <s v="Britannia"/>
    <n v="1"/>
    <n v="560.63"/>
    <n v="1491.85"/>
    <n v="3"/>
    <s v="Q3"/>
    <n v="2025"/>
    <x v="1"/>
    <n v="2130.3939999999998"/>
    <n v="638.54399999999987"/>
  </r>
  <r>
    <x v="817"/>
    <d v="2025-11-01T00:00:00"/>
    <s v="C9492"/>
    <x v="817"/>
    <d v="2025-11-08T00:00:00"/>
    <x v="8"/>
    <x v="1"/>
    <s v="Shoes"/>
    <x v="3"/>
    <s v="Dallas"/>
    <s v="Male"/>
    <n v="57"/>
    <n v="5"/>
    <n v="0"/>
    <s v="P175"/>
    <x v="0"/>
    <x v="3"/>
    <x v="2"/>
    <s v="Nike"/>
    <n v="2"/>
    <n v="220.23"/>
    <n v="660.56"/>
    <n v="7"/>
    <s v="Q4"/>
    <n v="2025"/>
    <x v="10"/>
    <n v="1101.1499999999999"/>
    <n v="440.58999999999992"/>
  </r>
  <r>
    <x v="818"/>
    <d v="2024-08-24T00:00:00"/>
    <s v="C9576"/>
    <x v="818"/>
    <d v="2024-08-27T00:00:00"/>
    <x v="9"/>
    <x v="0"/>
    <s v="Skincare"/>
    <x v="7"/>
    <s v="Buffalo"/>
    <s v="Male"/>
    <n v="64"/>
    <n v="5"/>
    <n v="5"/>
    <s v="P598"/>
    <x v="2"/>
    <x v="0"/>
    <x v="0"/>
    <s v="Nivea"/>
    <n v="3"/>
    <n v="704.21"/>
    <n v="2405.4699999999998"/>
    <n v="3"/>
    <s v="Q3"/>
    <n v="2024"/>
    <x v="11"/>
    <n v="3344.9974999999999"/>
    <n v="939.52750000000015"/>
  </r>
  <r>
    <x v="819"/>
    <d v="2024-05-01T00:00:00"/>
    <s v="C7085"/>
    <x v="819"/>
    <d v="2024-05-07T00:00:00"/>
    <x v="7"/>
    <x v="4"/>
    <s v="Laptop"/>
    <x v="1"/>
    <s v="San Diego"/>
    <s v="Female"/>
    <n v="31"/>
    <n v="3"/>
    <n v="20"/>
    <s v="P680"/>
    <x v="1"/>
    <x v="3"/>
    <x v="1"/>
    <s v="Dell"/>
    <n v="3"/>
    <n v="500.85"/>
    <n v="795.69"/>
    <n v="6"/>
    <s v="Q2"/>
    <n v="2024"/>
    <x v="9"/>
    <n v="1202.0400000000002"/>
    <n v="406.35000000000014"/>
  </r>
  <r>
    <x v="820"/>
    <d v="2024-04-23T00:00:00"/>
    <s v="C8607"/>
    <x v="820"/>
    <d v="2024-04-25T00:00:00"/>
    <x v="4"/>
    <x v="4"/>
    <s v="Mobile"/>
    <x v="14"/>
    <s v="St. Louis"/>
    <s v="Male"/>
    <n v="38"/>
    <n v="5"/>
    <n v="10"/>
    <s v="P178"/>
    <x v="1"/>
    <x v="4"/>
    <x v="1"/>
    <s v="Samsung"/>
    <n v="5"/>
    <n v="751.5"/>
    <n v="2151.2600000000002"/>
    <n v="2"/>
    <s v="Q2"/>
    <n v="2024"/>
    <x v="3"/>
    <n v="3381.75"/>
    <n v="1230.4899999999998"/>
  </r>
  <r>
    <x v="821"/>
    <d v="2026-06-15T00:00:00"/>
    <s v="C9110"/>
    <x v="821"/>
    <d v="2026-06-18T00:00:00"/>
    <x v="4"/>
    <x v="4"/>
    <s v="Mobile"/>
    <x v="23"/>
    <s v="Rochester"/>
    <s v="Male"/>
    <n v="56"/>
    <n v="2"/>
    <n v="30"/>
    <s v="P300"/>
    <x v="2"/>
    <x v="4"/>
    <x v="2"/>
    <s v="Samsung"/>
    <n v="5"/>
    <n v="441.65"/>
    <n v="398.58"/>
    <n v="3"/>
    <s v="Q2"/>
    <n v="2026"/>
    <x v="2"/>
    <n v="618.30999999999995"/>
    <n v="219.72999999999996"/>
  </r>
  <r>
    <x v="822"/>
    <d v="2025-05-13T00:00:00"/>
    <s v="C5834"/>
    <x v="822"/>
    <d v="2025-05-18T00:00:00"/>
    <x v="2"/>
    <x v="2"/>
    <s v="Fitness"/>
    <x v="14"/>
    <s v="Kansas City"/>
    <s v="Male"/>
    <n v="56"/>
    <n v="4"/>
    <n v="0"/>
    <s v="P303"/>
    <x v="0"/>
    <x v="3"/>
    <x v="1"/>
    <s v="Decathlon"/>
    <n v="4"/>
    <n v="984.22"/>
    <n v="2004.19"/>
    <n v="5"/>
    <s v="Q2"/>
    <n v="2025"/>
    <x v="9"/>
    <n v="3936.88"/>
    <n v="1932.69"/>
  </r>
  <r>
    <x v="823"/>
    <d v="2024-01-04T00:00:00"/>
    <s v="C6108"/>
    <x v="823"/>
    <d v="2024-01-06T00:00:00"/>
    <x v="6"/>
    <x v="5"/>
    <s v="Snacks"/>
    <x v="9"/>
    <s v="Montgomery"/>
    <s v="Female"/>
    <n v="18"/>
    <n v="5"/>
    <n v="25"/>
    <s v="P800"/>
    <x v="0"/>
    <x v="2"/>
    <x v="3"/>
    <s v="Britannia"/>
    <n v="1"/>
    <n v="749.03"/>
    <n v="2308.09"/>
    <n v="2"/>
    <s v="Q1"/>
    <n v="2024"/>
    <x v="0"/>
    <n v="2808.8624999999997"/>
    <n v="500.77249999999958"/>
  </r>
  <r>
    <x v="824"/>
    <d v="2026-03-08T00:00:00"/>
    <s v="C5174"/>
    <x v="824"/>
    <d v="2026-03-12T00:00:00"/>
    <x v="1"/>
    <x v="1"/>
    <s v="Shirt"/>
    <x v="22"/>
    <s v="Naperville"/>
    <s v="Male"/>
    <n v="33"/>
    <n v="5"/>
    <n v="5"/>
    <s v="P867"/>
    <x v="2"/>
    <x v="3"/>
    <x v="2"/>
    <s v="Puma"/>
    <n v="1"/>
    <n v="601.1"/>
    <n v="1949.41"/>
    <n v="4"/>
    <s v="Q1"/>
    <n v="2026"/>
    <x v="6"/>
    <n v="2855.2249999999999"/>
    <n v="905.81499999999983"/>
  </r>
  <r>
    <x v="825"/>
    <d v="2024-09-30T00:00:00"/>
    <s v="C2019"/>
    <x v="825"/>
    <d v="2024-10-01T00:00:00"/>
    <x v="5"/>
    <x v="3"/>
    <s v="Furniture"/>
    <x v="6"/>
    <s v="Greensboro"/>
    <s v="Female"/>
    <n v="56"/>
    <n v="3"/>
    <n v="5"/>
    <s v="P983"/>
    <x v="1"/>
    <x v="0"/>
    <x v="2"/>
    <s v="IKEA"/>
    <n v="1"/>
    <n v="397.06"/>
    <n v="878.77"/>
    <n v="1"/>
    <s v="Q3"/>
    <n v="2024"/>
    <x v="1"/>
    <n v="1131.6210000000001"/>
    <n v="252.85100000000011"/>
  </r>
  <r>
    <x v="826"/>
    <d v="2024-10-31T00:00:00"/>
    <s v="C2661"/>
    <x v="826"/>
    <d v="2024-11-01T00:00:00"/>
    <x v="7"/>
    <x v="4"/>
    <s v="Laptop"/>
    <x v="6"/>
    <s v="Raleigh"/>
    <s v="Male"/>
    <n v="51"/>
    <n v="5"/>
    <n v="0"/>
    <s v="P318"/>
    <x v="1"/>
    <x v="3"/>
    <x v="1"/>
    <s v="Dell"/>
    <n v="1"/>
    <n v="126.68"/>
    <n v="362.03"/>
    <n v="1"/>
    <s v="Q4"/>
    <n v="2024"/>
    <x v="8"/>
    <n v="633.40000000000009"/>
    <n v="271.37000000000012"/>
  </r>
  <r>
    <x v="827"/>
    <d v="2025-07-30T00:00:00"/>
    <s v="C7367"/>
    <x v="827"/>
    <d v="2025-08-03T00:00:00"/>
    <x v="2"/>
    <x v="2"/>
    <s v="Fitness"/>
    <x v="12"/>
    <s v="Grand Rapids"/>
    <s v="Male"/>
    <n v="25"/>
    <n v="5"/>
    <n v="15"/>
    <s v="P679"/>
    <x v="1"/>
    <x v="1"/>
    <x v="3"/>
    <s v="Decathlon"/>
    <n v="4"/>
    <n v="655.23"/>
    <n v="1657.49"/>
    <n v="4"/>
    <s v="Q3"/>
    <n v="2025"/>
    <x v="4"/>
    <n v="2784.7275"/>
    <n v="1127.2375"/>
  </r>
  <r>
    <x v="828"/>
    <d v="2024-08-04T00:00:00"/>
    <s v="C4765"/>
    <x v="828"/>
    <d v="2024-08-05T00:00:00"/>
    <x v="8"/>
    <x v="1"/>
    <s v="Shoes"/>
    <x v="3"/>
    <s v="San Antonio"/>
    <s v="Male"/>
    <n v="26"/>
    <n v="3"/>
    <n v="20"/>
    <s v="P237"/>
    <x v="0"/>
    <x v="3"/>
    <x v="1"/>
    <s v="Nike"/>
    <n v="4"/>
    <n v="725.16"/>
    <n v="1311.93"/>
    <n v="1"/>
    <s v="Q3"/>
    <n v="2024"/>
    <x v="11"/>
    <n v="1740.384"/>
    <n v="428.45399999999995"/>
  </r>
  <r>
    <x v="829"/>
    <d v="2024-07-13T00:00:00"/>
    <s v="C5977"/>
    <x v="829"/>
    <d v="2024-07-17T00:00:00"/>
    <x v="9"/>
    <x v="0"/>
    <s v="Skincare"/>
    <x v="1"/>
    <s v="San Francisco"/>
    <s v="Female"/>
    <n v="62"/>
    <n v="3"/>
    <n v="5"/>
    <s v="P514"/>
    <x v="2"/>
    <x v="3"/>
    <x v="2"/>
    <s v="Nivea"/>
    <n v="3"/>
    <n v="740.68"/>
    <n v="1404.19"/>
    <n v="4"/>
    <s v="Q3"/>
    <n v="2024"/>
    <x v="4"/>
    <n v="2110.9379999999996"/>
    <n v="706.74799999999959"/>
  </r>
  <r>
    <x v="830"/>
    <d v="2025-06-07T00:00:00"/>
    <s v="C7968"/>
    <x v="830"/>
    <d v="2025-06-09T00:00:00"/>
    <x v="2"/>
    <x v="2"/>
    <s v="Fitness"/>
    <x v="1"/>
    <s v="San Francisco"/>
    <s v="Female"/>
    <n v="28"/>
    <n v="3"/>
    <n v="15"/>
    <s v="P240"/>
    <x v="1"/>
    <x v="4"/>
    <x v="3"/>
    <s v="Decathlon"/>
    <n v="2"/>
    <n v="712.14"/>
    <n v="1172.94"/>
    <n v="2"/>
    <s v="Q2"/>
    <n v="2025"/>
    <x v="2"/>
    <n v="1815.9570000000001"/>
    <n v="643.01700000000005"/>
  </r>
  <r>
    <x v="831"/>
    <d v="2025-03-30T00:00:00"/>
    <s v="C8290"/>
    <x v="831"/>
    <d v="2025-04-02T00:00:00"/>
    <x v="4"/>
    <x v="4"/>
    <s v="Mobile"/>
    <x v="10"/>
    <s v="Green Bay"/>
    <s v="Female"/>
    <n v="38"/>
    <n v="3"/>
    <n v="0"/>
    <s v="P782"/>
    <x v="2"/>
    <x v="2"/>
    <x v="3"/>
    <s v="Samsung"/>
    <n v="3"/>
    <n v="393.08"/>
    <n v="812.99"/>
    <n v="3"/>
    <s v="Q1"/>
    <n v="2025"/>
    <x v="6"/>
    <n v="1179.24"/>
    <n v="366.25"/>
  </r>
  <r>
    <x v="832"/>
    <d v="2025-02-08T00:00:00"/>
    <s v="C5626"/>
    <x v="832"/>
    <d v="2025-02-11T00:00:00"/>
    <x v="1"/>
    <x v="1"/>
    <s v="Shirt"/>
    <x v="3"/>
    <s v="San Antonio"/>
    <s v="Male"/>
    <n v="24"/>
    <n v="3"/>
    <n v="30"/>
    <s v="P251"/>
    <x v="0"/>
    <x v="1"/>
    <x v="0"/>
    <s v="Puma"/>
    <n v="4"/>
    <n v="960.6"/>
    <n v="1193.2"/>
    <n v="3"/>
    <s v="Q1"/>
    <n v="2025"/>
    <x v="5"/>
    <n v="2017.26"/>
    <n v="824.06"/>
  </r>
  <r>
    <x v="833"/>
    <d v="2024-07-22T00:00:00"/>
    <s v="C4722"/>
    <x v="833"/>
    <d v="2024-07-23T00:00:00"/>
    <x v="8"/>
    <x v="1"/>
    <s v="Shoes"/>
    <x v="8"/>
    <s v="Miami"/>
    <s v="Male"/>
    <n v="55"/>
    <n v="5"/>
    <n v="15"/>
    <s v="P104"/>
    <x v="1"/>
    <x v="1"/>
    <x v="2"/>
    <s v="Nike"/>
    <n v="5"/>
    <n v="788.42"/>
    <n v="2814.03"/>
    <n v="1"/>
    <s v="Q3"/>
    <n v="2024"/>
    <x v="4"/>
    <n v="3350.7849999999999"/>
    <n v="536.75499999999965"/>
  </r>
  <r>
    <x v="834"/>
    <d v="2025-05-10T00:00:00"/>
    <s v="C6701"/>
    <x v="834"/>
    <d v="2025-05-16T00:00:00"/>
    <x v="3"/>
    <x v="3"/>
    <s v="Kitchen"/>
    <x v="12"/>
    <s v="Lansing"/>
    <s v="Male"/>
    <n v="42"/>
    <n v="3"/>
    <n v="15"/>
    <s v="P758"/>
    <x v="0"/>
    <x v="4"/>
    <x v="3"/>
    <s v="Philips"/>
    <n v="3"/>
    <n v="816.34"/>
    <n v="1476.6"/>
    <n v="6"/>
    <s v="Q2"/>
    <n v="2025"/>
    <x v="9"/>
    <n v="2081.6669999999999"/>
    <n v="605.06700000000001"/>
  </r>
  <r>
    <x v="835"/>
    <d v="2026-04-09T00:00:00"/>
    <s v="C7325"/>
    <x v="835"/>
    <d v="2026-04-12T00:00:00"/>
    <x v="9"/>
    <x v="0"/>
    <s v="Skincare"/>
    <x v="2"/>
    <s v="Columbus"/>
    <s v="Female"/>
    <n v="57"/>
    <n v="3"/>
    <n v="25"/>
    <s v="P983"/>
    <x v="2"/>
    <x v="2"/>
    <x v="1"/>
    <s v="Nivea"/>
    <n v="2"/>
    <n v="626.71"/>
    <n v="756.38"/>
    <n v="3"/>
    <s v="Q2"/>
    <n v="2026"/>
    <x v="3"/>
    <n v="1410.0975000000001"/>
    <n v="653.71750000000009"/>
  </r>
  <r>
    <x v="836"/>
    <d v="2026-03-21T00:00:00"/>
    <s v="C9973"/>
    <x v="836"/>
    <d v="2026-03-22T00:00:00"/>
    <x v="2"/>
    <x v="2"/>
    <s v="Fitness"/>
    <x v="3"/>
    <s v="San Antonio"/>
    <s v="Female"/>
    <n v="58"/>
    <n v="1"/>
    <n v="15"/>
    <s v="P170"/>
    <x v="0"/>
    <x v="3"/>
    <x v="3"/>
    <s v="Decathlon"/>
    <n v="5"/>
    <n v="48.22"/>
    <n v="23.83"/>
    <n v="1"/>
    <s v="Q1"/>
    <n v="2026"/>
    <x v="6"/>
    <n v="40.986999999999995"/>
    <n v="17.156999999999996"/>
  </r>
  <r>
    <x v="837"/>
    <d v="2026-02-19T00:00:00"/>
    <s v="C6432"/>
    <x v="837"/>
    <d v="2026-02-23T00:00:00"/>
    <x v="1"/>
    <x v="1"/>
    <s v="Shirt"/>
    <x v="5"/>
    <s v="Fort Wayne"/>
    <s v="Male"/>
    <n v="41"/>
    <n v="2"/>
    <n v="5"/>
    <s v="P592"/>
    <x v="1"/>
    <x v="4"/>
    <x v="2"/>
    <s v="Puma"/>
    <n v="2"/>
    <n v="562.91"/>
    <n v="889.06"/>
    <n v="4"/>
    <s v="Q1"/>
    <n v="2026"/>
    <x v="5"/>
    <n v="1069.529"/>
    <n v="180.46900000000005"/>
  </r>
  <r>
    <x v="838"/>
    <d v="2024-12-12T00:00:00"/>
    <s v="C5417"/>
    <x v="838"/>
    <d v="2024-12-15T00:00:00"/>
    <x v="1"/>
    <x v="1"/>
    <s v="Shirt"/>
    <x v="3"/>
    <s v="San Antonio"/>
    <s v="Female"/>
    <n v="48"/>
    <n v="4"/>
    <n v="10"/>
    <s v="P768"/>
    <x v="1"/>
    <x v="1"/>
    <x v="2"/>
    <s v="Puma"/>
    <n v="2"/>
    <n v="62.54"/>
    <n v="136.88999999999999"/>
    <n v="3"/>
    <s v="Q4"/>
    <n v="2024"/>
    <x v="7"/>
    <n v="225.14400000000001"/>
    <n v="88.254000000000019"/>
  </r>
  <r>
    <x v="839"/>
    <d v="2024-07-22T00:00:00"/>
    <s v="C9100"/>
    <x v="839"/>
    <d v="2024-07-28T00:00:00"/>
    <x v="9"/>
    <x v="0"/>
    <s v="Skincare"/>
    <x v="1"/>
    <s v="Los Angeles"/>
    <s v="Male"/>
    <n v="57"/>
    <n v="1"/>
    <n v="20"/>
    <s v="P991"/>
    <x v="1"/>
    <x v="1"/>
    <x v="3"/>
    <s v="Nivea"/>
    <n v="5"/>
    <n v="736.79"/>
    <n v="356.69"/>
    <n v="6"/>
    <s v="Q3"/>
    <n v="2024"/>
    <x v="4"/>
    <n v="589.43200000000002"/>
    <n v="232.74200000000002"/>
  </r>
  <r>
    <x v="840"/>
    <d v="2025-07-05T00:00:00"/>
    <s v="C7578"/>
    <x v="840"/>
    <d v="2025-07-09T00:00:00"/>
    <x v="9"/>
    <x v="0"/>
    <s v="Skincare"/>
    <x v="1"/>
    <s v="San Diego"/>
    <s v="Female"/>
    <n v="60"/>
    <n v="1"/>
    <n v="0"/>
    <s v="P908"/>
    <x v="1"/>
    <x v="2"/>
    <x v="2"/>
    <s v="Nivea"/>
    <n v="3"/>
    <n v="250.52"/>
    <n v="143.87"/>
    <n v="4"/>
    <s v="Q3"/>
    <n v="2025"/>
    <x v="4"/>
    <n v="250.52"/>
    <n v="106.65"/>
  </r>
  <r>
    <x v="841"/>
    <d v="2026-04-22T00:00:00"/>
    <s v="C5418"/>
    <x v="841"/>
    <d v="2026-04-29T00:00:00"/>
    <x v="9"/>
    <x v="0"/>
    <s v="Skincare"/>
    <x v="21"/>
    <s v="Columbia"/>
    <s v="Male"/>
    <n v="54"/>
    <n v="2"/>
    <n v="25"/>
    <s v="P569"/>
    <x v="0"/>
    <x v="2"/>
    <x v="2"/>
    <s v="Nivea"/>
    <n v="3"/>
    <n v="675.13"/>
    <n v="544.86"/>
    <n v="7"/>
    <s v="Q2"/>
    <n v="2026"/>
    <x v="3"/>
    <n v="1012.6949999999999"/>
    <n v="467.83499999999992"/>
  </r>
  <r>
    <x v="842"/>
    <d v="2026-03-06T00:00:00"/>
    <s v="C2027"/>
    <x v="842"/>
    <d v="2026-03-11T00:00:00"/>
    <x v="8"/>
    <x v="1"/>
    <s v="Shoes"/>
    <x v="2"/>
    <s v="Cincinnati"/>
    <s v="Male"/>
    <n v="24"/>
    <n v="5"/>
    <n v="20"/>
    <s v="P995"/>
    <x v="1"/>
    <x v="3"/>
    <x v="0"/>
    <s v="Nike"/>
    <n v="2"/>
    <n v="970.76"/>
    <n v="1989.74"/>
    <n v="5"/>
    <s v="Q1"/>
    <n v="2026"/>
    <x v="6"/>
    <n v="3883.0400000000004"/>
    <n v="1893.3000000000004"/>
  </r>
  <r>
    <x v="843"/>
    <d v="2025-01-14T00:00:00"/>
    <s v="C3135"/>
    <x v="843"/>
    <d v="2025-01-16T00:00:00"/>
    <x v="8"/>
    <x v="1"/>
    <s v="Shoes"/>
    <x v="2"/>
    <s v="Cleveland"/>
    <s v="Male"/>
    <n v="45"/>
    <n v="1"/>
    <n v="20"/>
    <s v="P299"/>
    <x v="0"/>
    <x v="0"/>
    <x v="3"/>
    <s v="Nike"/>
    <n v="2"/>
    <n v="571.15"/>
    <n v="236.83"/>
    <n v="2"/>
    <s v="Q1"/>
    <n v="2025"/>
    <x v="0"/>
    <n v="456.92"/>
    <n v="220.09"/>
  </r>
  <r>
    <x v="844"/>
    <d v="2026-02-21T00:00:00"/>
    <s v="C3519"/>
    <x v="844"/>
    <d v="2026-02-23T00:00:00"/>
    <x v="6"/>
    <x v="5"/>
    <s v="Snacks"/>
    <x v="3"/>
    <s v="Austin"/>
    <s v="Female"/>
    <n v="47"/>
    <n v="3"/>
    <n v="5"/>
    <s v="P528"/>
    <x v="2"/>
    <x v="3"/>
    <x v="0"/>
    <s v="Britannia"/>
    <n v="3"/>
    <n v="391.14"/>
    <n v="847.48"/>
    <n v="2"/>
    <s v="Q1"/>
    <n v="2026"/>
    <x v="5"/>
    <n v="1114.749"/>
    <n v="267.26900000000001"/>
  </r>
  <r>
    <x v="845"/>
    <d v="2025-11-17T00:00:00"/>
    <s v="C1967"/>
    <x v="845"/>
    <d v="2025-11-21T00:00:00"/>
    <x v="6"/>
    <x v="5"/>
    <s v="Snacks"/>
    <x v="2"/>
    <s v="Cleveland"/>
    <s v="Female"/>
    <n v="43"/>
    <n v="5"/>
    <n v="0"/>
    <s v="P941"/>
    <x v="0"/>
    <x v="3"/>
    <x v="0"/>
    <s v="Britannia"/>
    <n v="2"/>
    <n v="124.79"/>
    <n v="345.12"/>
    <n v="4"/>
    <s v="Q4"/>
    <n v="2025"/>
    <x v="10"/>
    <n v="623.95000000000005"/>
    <n v="278.83000000000004"/>
  </r>
  <r>
    <x v="846"/>
    <d v="2025-04-06T00:00:00"/>
    <s v="C5060"/>
    <x v="846"/>
    <d v="2025-04-12T00:00:00"/>
    <x v="2"/>
    <x v="2"/>
    <s v="Fitness"/>
    <x v="17"/>
    <s v="Philadelphia"/>
    <s v="Female"/>
    <n v="28"/>
    <n v="4"/>
    <n v="10"/>
    <s v="P170"/>
    <x v="0"/>
    <x v="2"/>
    <x v="2"/>
    <s v="Decathlon"/>
    <n v="1"/>
    <n v="484.61"/>
    <n v="984.07"/>
    <n v="6"/>
    <s v="Q2"/>
    <n v="2025"/>
    <x v="3"/>
    <n v="1744.596"/>
    <n v="760.52599999999995"/>
  </r>
  <r>
    <x v="847"/>
    <d v="2025-06-17T00:00:00"/>
    <s v="C6040"/>
    <x v="847"/>
    <d v="2025-06-24T00:00:00"/>
    <x v="2"/>
    <x v="2"/>
    <s v="Fitness"/>
    <x v="8"/>
    <s v="Jacksonville"/>
    <s v="Female"/>
    <n v="64"/>
    <n v="1"/>
    <n v="25"/>
    <s v="P358"/>
    <x v="2"/>
    <x v="2"/>
    <x v="3"/>
    <s v="Decathlon"/>
    <n v="3"/>
    <n v="253.2"/>
    <n v="125.5"/>
    <n v="7"/>
    <s v="Q2"/>
    <n v="2025"/>
    <x v="2"/>
    <n v="189.89999999999998"/>
    <n v="64.399999999999977"/>
  </r>
  <r>
    <x v="848"/>
    <d v="2025-10-05T00:00:00"/>
    <s v="C1505"/>
    <x v="848"/>
    <d v="2025-10-10T00:00:00"/>
    <x v="3"/>
    <x v="3"/>
    <s v="Kitchen"/>
    <x v="24"/>
    <s v="Portland"/>
    <s v="Female"/>
    <n v="23"/>
    <n v="4"/>
    <n v="5"/>
    <s v="P435"/>
    <x v="1"/>
    <x v="2"/>
    <x v="3"/>
    <s v="Philips"/>
    <n v="3"/>
    <n v="880.81"/>
    <n v="2666.82"/>
    <n v="5"/>
    <s v="Q4"/>
    <n v="2025"/>
    <x v="8"/>
    <n v="3347.0779999999995"/>
    <n v="680.25799999999936"/>
  </r>
  <r>
    <x v="849"/>
    <d v="2026-03-12T00:00:00"/>
    <s v="C8963"/>
    <x v="849"/>
    <d v="2026-03-19T00:00:00"/>
    <x v="2"/>
    <x v="2"/>
    <s v="Fitness"/>
    <x v="15"/>
    <s v="Colorado Springs"/>
    <s v="Male"/>
    <n v="50"/>
    <n v="4"/>
    <n v="30"/>
    <s v="P857"/>
    <x v="1"/>
    <x v="0"/>
    <x v="1"/>
    <s v="Decathlon"/>
    <n v="4"/>
    <n v="303.17"/>
    <n v="640.20000000000005"/>
    <n v="7"/>
    <s v="Q1"/>
    <n v="2026"/>
    <x v="6"/>
    <n v="848.87599999999998"/>
    <n v="208.67599999999993"/>
  </r>
  <r>
    <x v="850"/>
    <d v="2025-12-26T00:00:00"/>
    <s v="C4206"/>
    <x v="850"/>
    <d v="2026-01-02T00:00:00"/>
    <x v="1"/>
    <x v="1"/>
    <s v="Shirt"/>
    <x v="6"/>
    <s v="Charlotte"/>
    <s v="Male"/>
    <n v="50"/>
    <n v="3"/>
    <n v="0"/>
    <s v="P557"/>
    <x v="0"/>
    <x v="1"/>
    <x v="2"/>
    <s v="Puma"/>
    <n v="2"/>
    <n v="769.53"/>
    <n v="1265.69"/>
    <n v="7"/>
    <s v="Q4"/>
    <n v="2025"/>
    <x v="7"/>
    <n v="2308.59"/>
    <n v="1042.9000000000001"/>
  </r>
  <r>
    <x v="851"/>
    <d v="2024-04-01T00:00:00"/>
    <s v="C7448"/>
    <x v="851"/>
    <d v="2024-04-05T00:00:00"/>
    <x v="6"/>
    <x v="5"/>
    <s v="Snacks"/>
    <x v="3"/>
    <s v="Houston"/>
    <s v="Male"/>
    <n v="59"/>
    <n v="1"/>
    <n v="30"/>
    <s v="P370"/>
    <x v="2"/>
    <x v="4"/>
    <x v="1"/>
    <s v="Britannia"/>
    <n v="4"/>
    <n v="129.47"/>
    <n v="72.36"/>
    <n v="4"/>
    <s v="Q2"/>
    <n v="2024"/>
    <x v="3"/>
    <n v="90.628999999999991"/>
    <n v="18.268999999999991"/>
  </r>
  <r>
    <x v="852"/>
    <d v="2025-03-28T00:00:00"/>
    <s v="C5526"/>
    <x v="852"/>
    <d v="2025-04-01T00:00:00"/>
    <x v="4"/>
    <x v="4"/>
    <s v="Mobile"/>
    <x v="1"/>
    <s v="San Diego"/>
    <s v="Female"/>
    <n v="56"/>
    <n v="2"/>
    <n v="25"/>
    <s v="P976"/>
    <x v="2"/>
    <x v="3"/>
    <x v="0"/>
    <s v="Samsung"/>
    <n v="3"/>
    <n v="632.55999999999995"/>
    <n v="712.9"/>
    <n v="4"/>
    <s v="Q1"/>
    <n v="2025"/>
    <x v="6"/>
    <n v="948.83999999999992"/>
    <n v="235.93999999999994"/>
  </r>
  <r>
    <x v="853"/>
    <d v="2024-11-16T00:00:00"/>
    <s v="C4018"/>
    <x v="853"/>
    <d v="2024-11-18T00:00:00"/>
    <x v="7"/>
    <x v="4"/>
    <s v="Laptop"/>
    <x v="11"/>
    <s v="Trenton"/>
    <s v="Male"/>
    <n v="41"/>
    <n v="2"/>
    <n v="15"/>
    <s v="P652"/>
    <x v="0"/>
    <x v="1"/>
    <x v="2"/>
    <s v="Dell"/>
    <n v="5"/>
    <n v="849.02"/>
    <n v="1027.22"/>
    <n v="2"/>
    <s v="Q4"/>
    <n v="2024"/>
    <x v="10"/>
    <n v="1443.3339999999998"/>
    <n v="416.11399999999981"/>
  </r>
  <r>
    <x v="854"/>
    <d v="2025-05-04T00:00:00"/>
    <s v="C4418"/>
    <x v="854"/>
    <d v="2025-05-11T00:00:00"/>
    <x v="8"/>
    <x v="1"/>
    <s v="Shoes"/>
    <x v="9"/>
    <s v="Birmingham"/>
    <s v="Male"/>
    <n v="27"/>
    <n v="5"/>
    <n v="15"/>
    <s v="P221"/>
    <x v="2"/>
    <x v="0"/>
    <x v="0"/>
    <s v="Nike"/>
    <n v="3"/>
    <n v="258.74"/>
    <n v="760.35"/>
    <n v="7"/>
    <s v="Q2"/>
    <n v="2025"/>
    <x v="9"/>
    <n v="1099.645"/>
    <n v="339.29499999999996"/>
  </r>
  <r>
    <x v="855"/>
    <d v="2026-05-16T00:00:00"/>
    <s v="C4555"/>
    <x v="855"/>
    <d v="2026-05-17T00:00:00"/>
    <x v="6"/>
    <x v="5"/>
    <s v="Snacks"/>
    <x v="17"/>
    <s v="Philadelphia"/>
    <s v="Male"/>
    <n v="26"/>
    <n v="2"/>
    <n v="20"/>
    <s v="P345"/>
    <x v="2"/>
    <x v="0"/>
    <x v="1"/>
    <s v="Britannia"/>
    <n v="2"/>
    <n v="882.36"/>
    <n v="961.12"/>
    <n v="1"/>
    <s v="Q2"/>
    <n v="2026"/>
    <x v="9"/>
    <n v="1411.7760000000001"/>
    <n v="450.65600000000006"/>
  </r>
  <r>
    <x v="856"/>
    <d v="2025-12-15T00:00:00"/>
    <s v="C1173"/>
    <x v="856"/>
    <d v="2025-12-19T00:00:00"/>
    <x v="9"/>
    <x v="0"/>
    <s v="Skincare"/>
    <x v="1"/>
    <s v="San Diego"/>
    <s v="Male"/>
    <n v="58"/>
    <n v="4"/>
    <n v="0"/>
    <s v="P273"/>
    <x v="1"/>
    <x v="0"/>
    <x v="0"/>
    <s v="Nivea"/>
    <n v="5"/>
    <n v="202.32"/>
    <n v="419.93"/>
    <n v="4"/>
    <s v="Q4"/>
    <n v="2025"/>
    <x v="7"/>
    <n v="809.28"/>
    <n v="389.34999999999997"/>
  </r>
  <r>
    <x v="857"/>
    <d v="2026-04-03T00:00:00"/>
    <s v="C8049"/>
    <x v="857"/>
    <d v="2026-04-04T00:00:00"/>
    <x v="5"/>
    <x v="3"/>
    <s v="Furniture"/>
    <x v="2"/>
    <s v="Columbus"/>
    <s v="Female"/>
    <n v="48"/>
    <n v="3"/>
    <n v="25"/>
    <s v="P413"/>
    <x v="0"/>
    <x v="1"/>
    <x v="3"/>
    <s v="IKEA"/>
    <n v="2"/>
    <n v="391.89"/>
    <n v="542.44000000000005"/>
    <n v="1"/>
    <s v="Q2"/>
    <n v="2026"/>
    <x v="3"/>
    <n v="881.75250000000005"/>
    <n v="339.3125"/>
  </r>
  <r>
    <x v="858"/>
    <d v="2024-03-12T00:00:00"/>
    <s v="C2757"/>
    <x v="858"/>
    <d v="2024-03-13T00:00:00"/>
    <x v="9"/>
    <x v="0"/>
    <s v="Skincare"/>
    <x v="22"/>
    <s v="Springfield"/>
    <s v="Male"/>
    <n v="37"/>
    <n v="5"/>
    <n v="25"/>
    <s v="P124"/>
    <x v="0"/>
    <x v="1"/>
    <x v="1"/>
    <s v="Nivea"/>
    <n v="5"/>
    <n v="609.29"/>
    <n v="1309.47"/>
    <n v="1"/>
    <s v="Q1"/>
    <n v="2024"/>
    <x v="6"/>
    <n v="2284.8374999999996"/>
    <n v="975.36749999999961"/>
  </r>
  <r>
    <x v="859"/>
    <d v="2024-01-04T00:00:00"/>
    <s v="C3646"/>
    <x v="859"/>
    <d v="2024-01-06T00:00:00"/>
    <x v="3"/>
    <x v="3"/>
    <s v="Kitchen"/>
    <x v="1"/>
    <s v="San Diego"/>
    <s v="Male"/>
    <n v="43"/>
    <n v="2"/>
    <n v="10"/>
    <s v="P994"/>
    <x v="0"/>
    <x v="1"/>
    <x v="3"/>
    <s v="Philips"/>
    <n v="3"/>
    <n v="349.45"/>
    <n v="346.33"/>
    <n v="2"/>
    <s v="Q1"/>
    <n v="2024"/>
    <x v="0"/>
    <n v="629.01"/>
    <n v="282.68"/>
  </r>
  <r>
    <x v="860"/>
    <d v="2026-04-03T00:00:00"/>
    <s v="C9687"/>
    <x v="860"/>
    <d v="2026-04-09T00:00:00"/>
    <x v="2"/>
    <x v="2"/>
    <s v="Fitness"/>
    <x v="13"/>
    <s v="Atlanta"/>
    <s v="Male"/>
    <n v="39"/>
    <n v="5"/>
    <n v="25"/>
    <s v="P778"/>
    <x v="2"/>
    <x v="1"/>
    <x v="1"/>
    <s v="Decathlon"/>
    <n v="3"/>
    <n v="172.66"/>
    <n v="514.34"/>
    <n v="6"/>
    <s v="Q2"/>
    <n v="2026"/>
    <x v="3"/>
    <n v="647.47499999999991"/>
    <n v="133.13499999999988"/>
  </r>
  <r>
    <x v="861"/>
    <d v="2025-11-30T00:00:00"/>
    <s v="C2642"/>
    <x v="861"/>
    <d v="2025-12-01T00:00:00"/>
    <x v="2"/>
    <x v="2"/>
    <s v="Fitness"/>
    <x v="6"/>
    <s v="Greensboro"/>
    <s v="Male"/>
    <n v="35"/>
    <n v="2"/>
    <n v="15"/>
    <s v="P859"/>
    <x v="1"/>
    <x v="3"/>
    <x v="3"/>
    <s v="Decathlon"/>
    <n v="3"/>
    <n v="905.65"/>
    <n v="1160.08"/>
    <n v="1"/>
    <s v="Q4"/>
    <n v="2025"/>
    <x v="10"/>
    <n v="1539.605"/>
    <n v="379.52500000000009"/>
  </r>
  <r>
    <x v="862"/>
    <d v="2024-02-23T00:00:00"/>
    <s v="C9106"/>
    <x v="862"/>
    <d v="2024-02-28T00:00:00"/>
    <x v="9"/>
    <x v="0"/>
    <s v="Skincare"/>
    <x v="8"/>
    <s v="Tampa"/>
    <s v="Male"/>
    <n v="33"/>
    <n v="1"/>
    <n v="30"/>
    <s v="P317"/>
    <x v="1"/>
    <x v="1"/>
    <x v="0"/>
    <s v="Nivea"/>
    <n v="2"/>
    <n v="833.89"/>
    <n v="413.64"/>
    <n v="5"/>
    <s v="Q1"/>
    <n v="2024"/>
    <x v="5"/>
    <n v="583.72299999999996"/>
    <n v="170.08299999999997"/>
  </r>
  <r>
    <x v="863"/>
    <d v="2025-05-16T00:00:00"/>
    <s v="C4474"/>
    <x v="863"/>
    <d v="2025-05-21T00:00:00"/>
    <x v="6"/>
    <x v="5"/>
    <s v="Snacks"/>
    <x v="15"/>
    <s v="Boulder"/>
    <s v="Male"/>
    <n v="60"/>
    <n v="4"/>
    <n v="10"/>
    <s v="P859"/>
    <x v="1"/>
    <x v="1"/>
    <x v="0"/>
    <s v="Britannia"/>
    <n v="2"/>
    <n v="631.94000000000005"/>
    <n v="1697.36"/>
    <n v="5"/>
    <s v="Q2"/>
    <n v="2025"/>
    <x v="9"/>
    <n v="2274.9840000000004"/>
    <n v="577.62400000000048"/>
  </r>
  <r>
    <x v="864"/>
    <d v="2025-02-25T00:00:00"/>
    <s v="C7895"/>
    <x v="864"/>
    <d v="2025-03-03T00:00:00"/>
    <x v="8"/>
    <x v="1"/>
    <s v="Shoes"/>
    <x v="0"/>
    <s v="Worcester"/>
    <s v="Male"/>
    <n v="61"/>
    <n v="3"/>
    <n v="0"/>
    <s v="P850"/>
    <x v="1"/>
    <x v="4"/>
    <x v="2"/>
    <s v="Nike"/>
    <n v="2"/>
    <n v="47.77"/>
    <n v="81.17"/>
    <n v="6"/>
    <s v="Q1"/>
    <n v="2025"/>
    <x v="5"/>
    <n v="143.31"/>
    <n v="62.14"/>
  </r>
  <r>
    <x v="865"/>
    <d v="2024-02-18T00:00:00"/>
    <s v="C2554"/>
    <x v="865"/>
    <d v="2024-02-23T00:00:00"/>
    <x v="9"/>
    <x v="0"/>
    <s v="Skincare"/>
    <x v="3"/>
    <s v="Austin"/>
    <s v="Female"/>
    <n v="32"/>
    <n v="3"/>
    <n v="0"/>
    <s v="P675"/>
    <x v="2"/>
    <x v="0"/>
    <x v="1"/>
    <s v="Nivea"/>
    <n v="3"/>
    <n v="97.46"/>
    <n v="146.54"/>
    <n v="5"/>
    <s v="Q1"/>
    <n v="2024"/>
    <x v="5"/>
    <n v="292.38"/>
    <n v="145.84"/>
  </r>
  <r>
    <x v="866"/>
    <d v="2026-05-19T00:00:00"/>
    <s v="C5764"/>
    <x v="866"/>
    <d v="2026-05-21T00:00:00"/>
    <x v="9"/>
    <x v="0"/>
    <s v="Skincare"/>
    <x v="8"/>
    <s v="Miami"/>
    <s v="Female"/>
    <n v="51"/>
    <n v="2"/>
    <n v="10"/>
    <s v="P583"/>
    <x v="0"/>
    <x v="4"/>
    <x v="1"/>
    <s v="Nivea"/>
    <n v="3"/>
    <n v="163.69"/>
    <n v="213.53"/>
    <n v="2"/>
    <s v="Q2"/>
    <n v="2026"/>
    <x v="9"/>
    <n v="294.642"/>
    <n v="81.111999999999995"/>
  </r>
  <r>
    <x v="867"/>
    <d v="2025-07-22T00:00:00"/>
    <s v="C5862"/>
    <x v="867"/>
    <d v="2025-07-26T00:00:00"/>
    <x v="4"/>
    <x v="4"/>
    <s v="Mobile"/>
    <x v="2"/>
    <s v="Columbus"/>
    <s v="Female"/>
    <n v="26"/>
    <n v="2"/>
    <n v="5"/>
    <s v="P778"/>
    <x v="2"/>
    <x v="3"/>
    <x v="2"/>
    <s v="Samsung"/>
    <n v="2"/>
    <n v="336.42"/>
    <n v="454.3"/>
    <n v="4"/>
    <s v="Q3"/>
    <n v="2025"/>
    <x v="4"/>
    <n v="639.19799999999998"/>
    <n v="184.89799999999997"/>
  </r>
  <r>
    <x v="868"/>
    <d v="2025-07-25T00:00:00"/>
    <s v="C8747"/>
    <x v="868"/>
    <d v="2025-07-29T00:00:00"/>
    <x v="7"/>
    <x v="4"/>
    <s v="Laptop"/>
    <x v="6"/>
    <s v="Greensboro"/>
    <s v="Male"/>
    <n v="41"/>
    <n v="2"/>
    <n v="25"/>
    <s v="P689"/>
    <x v="1"/>
    <x v="3"/>
    <x v="1"/>
    <s v="Dell"/>
    <n v="2"/>
    <n v="165.57"/>
    <n v="169.37"/>
    <n v="4"/>
    <s v="Q3"/>
    <n v="2025"/>
    <x v="4"/>
    <n v="248.35499999999999"/>
    <n v="78.984999999999985"/>
  </r>
  <r>
    <x v="869"/>
    <d v="2025-10-28T00:00:00"/>
    <s v="C8614"/>
    <x v="869"/>
    <d v="2025-10-31T00:00:00"/>
    <x v="9"/>
    <x v="0"/>
    <s v="Skincare"/>
    <x v="12"/>
    <s v="Detroit"/>
    <s v="Female"/>
    <n v="59"/>
    <n v="1"/>
    <n v="30"/>
    <s v="P751"/>
    <x v="0"/>
    <x v="3"/>
    <x v="1"/>
    <s v="Nivea"/>
    <n v="4"/>
    <n v="392.65"/>
    <n v="218.78"/>
    <n v="3"/>
    <s v="Q4"/>
    <n v="2025"/>
    <x v="8"/>
    <n v="274.85499999999996"/>
    <n v="56.07499999999996"/>
  </r>
  <r>
    <x v="870"/>
    <d v="2025-04-03T00:00:00"/>
    <s v="C2092"/>
    <x v="870"/>
    <d v="2025-04-06T00:00:00"/>
    <x v="7"/>
    <x v="4"/>
    <s v="Laptop"/>
    <x v="13"/>
    <s v="Savannah"/>
    <s v="Female"/>
    <n v="30"/>
    <n v="3"/>
    <n v="5"/>
    <s v="P695"/>
    <x v="1"/>
    <x v="3"/>
    <x v="1"/>
    <s v="Dell"/>
    <n v="1"/>
    <n v="483.44"/>
    <n v="1136.78"/>
    <n v="3"/>
    <s v="Q2"/>
    <n v="2025"/>
    <x v="3"/>
    <n v="1377.8039999999999"/>
    <n v="241.02399999999989"/>
  </r>
  <r>
    <x v="871"/>
    <d v="2025-07-06T00:00:00"/>
    <s v="C6417"/>
    <x v="871"/>
    <d v="2025-07-13T00:00:00"/>
    <x v="8"/>
    <x v="1"/>
    <s v="Shoes"/>
    <x v="15"/>
    <s v="Denver"/>
    <s v="Female"/>
    <n v="56"/>
    <n v="1"/>
    <n v="5"/>
    <s v="P965"/>
    <x v="1"/>
    <x v="1"/>
    <x v="1"/>
    <s v="Nike"/>
    <n v="3"/>
    <n v="618.33000000000004"/>
    <n v="449.77"/>
    <n v="7"/>
    <s v="Q3"/>
    <n v="2025"/>
    <x v="4"/>
    <n v="587.4135"/>
    <n v="137.64350000000002"/>
  </r>
  <r>
    <x v="872"/>
    <d v="2025-12-29T00:00:00"/>
    <s v="C8479"/>
    <x v="872"/>
    <d v="2026-01-05T00:00:00"/>
    <x v="4"/>
    <x v="4"/>
    <s v="Mobile"/>
    <x v="5"/>
    <s v="Indianapolis"/>
    <s v="Female"/>
    <n v="58"/>
    <n v="4"/>
    <n v="10"/>
    <s v="P636"/>
    <x v="0"/>
    <x v="0"/>
    <x v="1"/>
    <s v="Samsung"/>
    <n v="2"/>
    <n v="760.17"/>
    <n v="1483.27"/>
    <n v="7"/>
    <s v="Q4"/>
    <n v="2025"/>
    <x v="7"/>
    <n v="2736.6120000000001"/>
    <n v="1253.3420000000001"/>
  </r>
  <r>
    <x v="873"/>
    <d v="2024-03-16T00:00:00"/>
    <s v="C9394"/>
    <x v="873"/>
    <d v="2024-03-17T00:00:00"/>
    <x v="2"/>
    <x v="2"/>
    <s v="Fitness"/>
    <x v="7"/>
    <s v="New York"/>
    <s v="Male"/>
    <n v="63"/>
    <n v="1"/>
    <n v="30"/>
    <s v="P959"/>
    <x v="2"/>
    <x v="1"/>
    <x v="1"/>
    <s v="Decathlon"/>
    <n v="4"/>
    <n v="385.95"/>
    <n v="223.65"/>
    <n v="1"/>
    <s v="Q1"/>
    <n v="2024"/>
    <x v="6"/>
    <n v="270.16499999999996"/>
    <n v="46.514999999999958"/>
  </r>
  <r>
    <x v="874"/>
    <d v="2025-11-29T00:00:00"/>
    <s v="C2883"/>
    <x v="874"/>
    <d v="2025-12-02T00:00:00"/>
    <x v="1"/>
    <x v="1"/>
    <s v="Shirt"/>
    <x v="9"/>
    <s v="Birmingham"/>
    <s v="Female"/>
    <n v="61"/>
    <n v="5"/>
    <n v="0"/>
    <s v="P950"/>
    <x v="2"/>
    <x v="3"/>
    <x v="0"/>
    <s v="Puma"/>
    <n v="1"/>
    <n v="318.04000000000002"/>
    <n v="965.33"/>
    <n v="3"/>
    <s v="Q4"/>
    <n v="2025"/>
    <x v="10"/>
    <n v="1590.2"/>
    <n v="624.87"/>
  </r>
  <r>
    <x v="875"/>
    <d v="2025-09-27T00:00:00"/>
    <s v="C6222"/>
    <x v="875"/>
    <d v="2025-10-01T00:00:00"/>
    <x v="2"/>
    <x v="2"/>
    <s v="Fitness"/>
    <x v="13"/>
    <s v="Atlanta"/>
    <s v="Female"/>
    <n v="53"/>
    <n v="2"/>
    <n v="20"/>
    <s v="P777"/>
    <x v="0"/>
    <x v="3"/>
    <x v="3"/>
    <s v="Decathlon"/>
    <n v="2"/>
    <n v="20.100000000000001"/>
    <n v="26.33"/>
    <n v="4"/>
    <s v="Q3"/>
    <n v="2025"/>
    <x v="1"/>
    <n v="32.160000000000004"/>
    <n v="5.8300000000000054"/>
  </r>
  <r>
    <x v="876"/>
    <d v="2024-06-15T00:00:00"/>
    <s v="C5189"/>
    <x v="876"/>
    <d v="2024-06-18T00:00:00"/>
    <x v="6"/>
    <x v="5"/>
    <s v="Snacks"/>
    <x v="24"/>
    <s v="Salem"/>
    <s v="Female"/>
    <n v="26"/>
    <n v="2"/>
    <n v="0"/>
    <s v="P751"/>
    <x v="1"/>
    <x v="4"/>
    <x v="1"/>
    <s v="Britannia"/>
    <n v="4"/>
    <n v="32.49"/>
    <n v="33.96"/>
    <n v="3"/>
    <s v="Q2"/>
    <n v="2024"/>
    <x v="2"/>
    <n v="64.98"/>
    <n v="31.020000000000003"/>
  </r>
  <r>
    <x v="877"/>
    <d v="2026-03-07T00:00:00"/>
    <s v="C8244"/>
    <x v="877"/>
    <d v="2026-03-11T00:00:00"/>
    <x v="8"/>
    <x v="1"/>
    <s v="Shoes"/>
    <x v="22"/>
    <s v="Springfield"/>
    <s v="Male"/>
    <n v="55"/>
    <n v="1"/>
    <n v="15"/>
    <s v="P486"/>
    <x v="1"/>
    <x v="4"/>
    <x v="0"/>
    <s v="Nike"/>
    <n v="4"/>
    <n v="569.91999999999996"/>
    <n v="289.02"/>
    <n v="4"/>
    <s v="Q1"/>
    <n v="2026"/>
    <x v="6"/>
    <n v="484.43199999999996"/>
    <n v="195.41199999999998"/>
  </r>
  <r>
    <x v="878"/>
    <d v="2024-08-13T00:00:00"/>
    <s v="C6060"/>
    <x v="878"/>
    <d v="2024-08-19T00:00:00"/>
    <x v="7"/>
    <x v="4"/>
    <s v="Laptop"/>
    <x v="16"/>
    <s v="Tacoma"/>
    <s v="Male"/>
    <n v="35"/>
    <n v="1"/>
    <n v="10"/>
    <s v="P305"/>
    <x v="1"/>
    <x v="0"/>
    <x v="2"/>
    <s v="Dell"/>
    <n v="4"/>
    <n v="759.44"/>
    <n v="500.36"/>
    <n v="6"/>
    <s v="Q3"/>
    <n v="2024"/>
    <x v="11"/>
    <n v="683.49600000000009"/>
    <n v="183.13600000000008"/>
  </r>
  <r>
    <x v="879"/>
    <d v="2026-03-10T00:00:00"/>
    <s v="C5066"/>
    <x v="879"/>
    <d v="2026-03-12T00:00:00"/>
    <x v="2"/>
    <x v="2"/>
    <s v="Fitness"/>
    <x v="12"/>
    <s v="Grand Rapids"/>
    <s v="Male"/>
    <n v="50"/>
    <n v="2"/>
    <n v="15"/>
    <s v="P938"/>
    <x v="1"/>
    <x v="3"/>
    <x v="0"/>
    <s v="Decathlon"/>
    <n v="3"/>
    <n v="839.31"/>
    <n v="1164.76"/>
    <n v="2"/>
    <s v="Q1"/>
    <n v="2026"/>
    <x v="6"/>
    <n v="1426.8269999999998"/>
    <n v="262.06699999999978"/>
  </r>
  <r>
    <x v="880"/>
    <d v="2024-06-20T00:00:00"/>
    <s v="C4725"/>
    <x v="880"/>
    <d v="2024-06-25T00:00:00"/>
    <x v="4"/>
    <x v="4"/>
    <s v="Mobile"/>
    <x v="3"/>
    <s v="San Antonio"/>
    <s v="Male"/>
    <n v="21"/>
    <n v="4"/>
    <n v="30"/>
    <s v="P250"/>
    <x v="2"/>
    <x v="1"/>
    <x v="1"/>
    <s v="Samsung"/>
    <n v="3"/>
    <n v="377.03"/>
    <n v="644.16"/>
    <n v="5"/>
    <s v="Q2"/>
    <n v="2024"/>
    <x v="2"/>
    <n v="1055.684"/>
    <n v="411.524"/>
  </r>
  <r>
    <x v="881"/>
    <d v="2024-07-18T00:00:00"/>
    <s v="C6265"/>
    <x v="881"/>
    <d v="2024-07-23T00:00:00"/>
    <x v="6"/>
    <x v="5"/>
    <s v="Snacks"/>
    <x v="8"/>
    <s v="Miami"/>
    <s v="Female"/>
    <n v="21"/>
    <n v="5"/>
    <n v="10"/>
    <s v="P855"/>
    <x v="1"/>
    <x v="4"/>
    <x v="3"/>
    <s v="Britannia"/>
    <n v="5"/>
    <n v="330.68"/>
    <n v="803.19"/>
    <n v="5"/>
    <s v="Q3"/>
    <n v="2024"/>
    <x v="4"/>
    <n v="1488.0600000000002"/>
    <n v="684.87000000000012"/>
  </r>
  <r>
    <x v="882"/>
    <d v="2024-08-16T00:00:00"/>
    <s v="C8517"/>
    <x v="882"/>
    <d v="2024-08-19T00:00:00"/>
    <x v="8"/>
    <x v="1"/>
    <s v="Shoes"/>
    <x v="7"/>
    <s v="Buffalo"/>
    <s v="Female"/>
    <n v="19"/>
    <n v="5"/>
    <n v="20"/>
    <s v="P763"/>
    <x v="1"/>
    <x v="3"/>
    <x v="2"/>
    <s v="Nike"/>
    <n v="2"/>
    <n v="466.54"/>
    <n v="1553.81"/>
    <n v="3"/>
    <s v="Q3"/>
    <n v="2024"/>
    <x v="11"/>
    <n v="1866.1600000000003"/>
    <n v="312.35000000000036"/>
  </r>
  <r>
    <x v="883"/>
    <d v="2025-11-25T00:00:00"/>
    <s v="C1481"/>
    <x v="883"/>
    <d v="2025-12-02T00:00:00"/>
    <x v="8"/>
    <x v="1"/>
    <s v="Shoes"/>
    <x v="17"/>
    <s v="Pittsburgh"/>
    <s v="Male"/>
    <n v="64"/>
    <n v="1"/>
    <n v="25"/>
    <s v="P766"/>
    <x v="0"/>
    <x v="1"/>
    <x v="1"/>
    <s v="Nike"/>
    <n v="5"/>
    <n v="410.52"/>
    <n v="173.45"/>
    <n v="7"/>
    <s v="Q4"/>
    <n v="2025"/>
    <x v="10"/>
    <n v="307.89"/>
    <n v="134.44"/>
  </r>
  <r>
    <x v="884"/>
    <d v="2025-06-13T00:00:00"/>
    <s v="C4333"/>
    <x v="884"/>
    <d v="2025-06-16T00:00:00"/>
    <x v="3"/>
    <x v="3"/>
    <s v="Kitchen"/>
    <x v="18"/>
    <s v="Nashville"/>
    <s v="Female"/>
    <n v="45"/>
    <n v="2"/>
    <n v="25"/>
    <s v="P666"/>
    <x v="1"/>
    <x v="3"/>
    <x v="3"/>
    <s v="Philips"/>
    <n v="3"/>
    <n v="33.08"/>
    <n v="33.93"/>
    <n v="3"/>
    <s v="Q2"/>
    <n v="2025"/>
    <x v="2"/>
    <n v="49.62"/>
    <n v="15.689999999999998"/>
  </r>
  <r>
    <x v="885"/>
    <d v="2025-06-27T00:00:00"/>
    <s v="C7549"/>
    <x v="885"/>
    <d v="2025-07-02T00:00:00"/>
    <x v="6"/>
    <x v="5"/>
    <s v="Snacks"/>
    <x v="21"/>
    <s v="Columbia"/>
    <s v="Male"/>
    <n v="44"/>
    <n v="5"/>
    <n v="5"/>
    <s v="P495"/>
    <x v="0"/>
    <x v="2"/>
    <x v="2"/>
    <s v="Britannia"/>
    <n v="2"/>
    <n v="686.49"/>
    <n v="1882.32"/>
    <n v="5"/>
    <s v="Q2"/>
    <n v="2025"/>
    <x v="2"/>
    <n v="3260.8274999999999"/>
    <n v="1378.5074999999999"/>
  </r>
  <r>
    <x v="886"/>
    <d v="2026-03-02T00:00:00"/>
    <s v="C9862"/>
    <x v="886"/>
    <d v="2026-03-05T00:00:00"/>
    <x v="9"/>
    <x v="0"/>
    <s v="Skincare"/>
    <x v="0"/>
    <s v="Boston"/>
    <s v="Female"/>
    <n v="40"/>
    <n v="2"/>
    <n v="0"/>
    <s v="P729"/>
    <x v="0"/>
    <x v="0"/>
    <x v="2"/>
    <s v="Nivea"/>
    <n v="5"/>
    <n v="183.67"/>
    <n v="303.39999999999998"/>
    <n v="3"/>
    <s v="Q1"/>
    <n v="2026"/>
    <x v="6"/>
    <n v="367.34"/>
    <n v="63.94"/>
  </r>
  <r>
    <x v="887"/>
    <d v="2026-05-20T00:00:00"/>
    <s v="C1846"/>
    <x v="887"/>
    <d v="2026-05-21T00:00:00"/>
    <x v="6"/>
    <x v="5"/>
    <s v="Snacks"/>
    <x v="17"/>
    <s v="Pittsburgh"/>
    <s v="Female"/>
    <n v="30"/>
    <n v="1"/>
    <n v="10"/>
    <s v="P796"/>
    <x v="1"/>
    <x v="2"/>
    <x v="1"/>
    <s v="Britannia"/>
    <n v="1"/>
    <n v="868.73"/>
    <n v="405.51"/>
    <n v="1"/>
    <s v="Q2"/>
    <n v="2026"/>
    <x v="9"/>
    <n v="781.85700000000008"/>
    <n v="376.34700000000009"/>
  </r>
  <r>
    <x v="888"/>
    <d v="2026-06-19T00:00:00"/>
    <s v="C1064"/>
    <x v="888"/>
    <d v="2026-06-24T00:00:00"/>
    <x v="6"/>
    <x v="5"/>
    <s v="Snacks"/>
    <x v="12"/>
    <s v="Grand Rapids"/>
    <s v="Female"/>
    <n v="25"/>
    <n v="4"/>
    <n v="20"/>
    <s v="P149"/>
    <x v="0"/>
    <x v="3"/>
    <x v="0"/>
    <s v="Britannia"/>
    <n v="3"/>
    <n v="609.62"/>
    <n v="1096.9000000000001"/>
    <n v="5"/>
    <s v="Q2"/>
    <n v="2026"/>
    <x v="2"/>
    <n v="1950.7840000000001"/>
    <n v="853.88400000000001"/>
  </r>
  <r>
    <x v="889"/>
    <d v="2024-08-24T00:00:00"/>
    <s v="C8151"/>
    <x v="889"/>
    <d v="2024-08-29T00:00:00"/>
    <x v="2"/>
    <x v="2"/>
    <s v="Fitness"/>
    <x v="10"/>
    <s v="Madison"/>
    <s v="Female"/>
    <n v="36"/>
    <n v="4"/>
    <n v="30"/>
    <s v="P951"/>
    <x v="2"/>
    <x v="2"/>
    <x v="3"/>
    <s v="Decathlon"/>
    <n v="3"/>
    <n v="251.47"/>
    <n v="521.29"/>
    <n v="5"/>
    <s v="Q3"/>
    <n v="2024"/>
    <x v="11"/>
    <n v="704.11599999999999"/>
    <n v="182.82600000000002"/>
  </r>
  <r>
    <x v="890"/>
    <d v="2024-12-21T00:00:00"/>
    <s v="C4227"/>
    <x v="890"/>
    <d v="2024-12-26T00:00:00"/>
    <x v="8"/>
    <x v="1"/>
    <s v="Shoes"/>
    <x v="1"/>
    <s v="San Francisco"/>
    <s v="Male"/>
    <n v="21"/>
    <n v="4"/>
    <n v="25"/>
    <s v="P205"/>
    <x v="2"/>
    <x v="0"/>
    <x v="2"/>
    <s v="Nike"/>
    <n v="4"/>
    <n v="888.12"/>
    <n v="1939.47"/>
    <n v="5"/>
    <s v="Q4"/>
    <n v="2024"/>
    <x v="7"/>
    <n v="2664.36"/>
    <n v="724.8900000000001"/>
  </r>
  <r>
    <x v="891"/>
    <d v="2024-05-14T00:00:00"/>
    <s v="C2275"/>
    <x v="891"/>
    <d v="2024-05-20T00:00:00"/>
    <x v="9"/>
    <x v="0"/>
    <s v="Skincare"/>
    <x v="18"/>
    <s v="Memphis"/>
    <s v="Male"/>
    <n v="63"/>
    <n v="4"/>
    <n v="25"/>
    <s v="P330"/>
    <x v="0"/>
    <x v="3"/>
    <x v="2"/>
    <s v="Nivea"/>
    <n v="1"/>
    <n v="120.4"/>
    <n v="219.84"/>
    <n v="6"/>
    <s v="Q2"/>
    <n v="2024"/>
    <x v="9"/>
    <n v="361.20000000000005"/>
    <n v="141.36000000000004"/>
  </r>
  <r>
    <x v="892"/>
    <d v="2025-04-23T00:00:00"/>
    <s v="C2671"/>
    <x v="892"/>
    <d v="2025-04-24T00:00:00"/>
    <x v="4"/>
    <x v="4"/>
    <s v="Mobile"/>
    <x v="4"/>
    <s v="Phoenix"/>
    <s v="Male"/>
    <n v="31"/>
    <n v="1"/>
    <n v="5"/>
    <s v="P339"/>
    <x v="0"/>
    <x v="1"/>
    <x v="0"/>
    <s v="Samsung"/>
    <n v="3"/>
    <n v="336.15"/>
    <n v="165.6"/>
    <n v="1"/>
    <s v="Q2"/>
    <n v="2025"/>
    <x v="3"/>
    <n v="319.34249999999997"/>
    <n v="153.74249999999998"/>
  </r>
  <r>
    <x v="893"/>
    <d v="2025-07-07T00:00:00"/>
    <s v="C6900"/>
    <x v="893"/>
    <d v="2025-07-09T00:00:00"/>
    <x v="7"/>
    <x v="4"/>
    <s v="Laptop"/>
    <x v="20"/>
    <s v="Virginia Beach"/>
    <s v="Male"/>
    <n v="28"/>
    <n v="4"/>
    <n v="5"/>
    <s v="P267"/>
    <x v="1"/>
    <x v="2"/>
    <x v="3"/>
    <s v="Dell"/>
    <n v="2"/>
    <n v="438.31"/>
    <n v="1389.1"/>
    <n v="2"/>
    <s v="Q3"/>
    <n v="2025"/>
    <x v="4"/>
    <n v="1665.578"/>
    <n v="276.47800000000007"/>
  </r>
  <r>
    <x v="894"/>
    <d v="2025-01-24T00:00:00"/>
    <s v="C8615"/>
    <x v="894"/>
    <d v="2025-01-26T00:00:00"/>
    <x v="6"/>
    <x v="5"/>
    <s v="Snacks"/>
    <x v="7"/>
    <s v="Albany"/>
    <s v="Female"/>
    <n v="55"/>
    <n v="1"/>
    <n v="10"/>
    <s v="P919"/>
    <x v="1"/>
    <x v="1"/>
    <x v="1"/>
    <s v="Britannia"/>
    <n v="3"/>
    <n v="65.400000000000006"/>
    <n v="31.25"/>
    <n v="2"/>
    <s v="Q1"/>
    <n v="2025"/>
    <x v="0"/>
    <n v="58.860000000000007"/>
    <n v="27.610000000000007"/>
  </r>
  <r>
    <x v="895"/>
    <d v="2025-10-29T00:00:00"/>
    <s v="C9608"/>
    <x v="895"/>
    <d v="2025-11-04T00:00:00"/>
    <x v="9"/>
    <x v="0"/>
    <s v="Skincare"/>
    <x v="1"/>
    <s v="Los Angeles"/>
    <s v="Female"/>
    <n v="18"/>
    <n v="1"/>
    <n v="30"/>
    <s v="P143"/>
    <x v="1"/>
    <x v="3"/>
    <x v="0"/>
    <s v="Nivea"/>
    <n v="2"/>
    <n v="10.08"/>
    <n v="4.7699999999999996"/>
    <n v="6"/>
    <s v="Q4"/>
    <n v="2025"/>
    <x v="8"/>
    <n v="7.0559999999999992"/>
    <n v="2.2859999999999996"/>
  </r>
  <r>
    <x v="896"/>
    <d v="2024-08-21T00:00:00"/>
    <s v="C8942"/>
    <x v="896"/>
    <d v="2024-08-24T00:00:00"/>
    <x v="8"/>
    <x v="1"/>
    <s v="Shoes"/>
    <x v="18"/>
    <s v="Memphis"/>
    <s v="Female"/>
    <n v="24"/>
    <n v="3"/>
    <n v="30"/>
    <s v="P941"/>
    <x v="0"/>
    <x v="0"/>
    <x v="2"/>
    <s v="Nike"/>
    <n v="4"/>
    <n v="470.12"/>
    <n v="642.30999999999995"/>
    <n v="3"/>
    <s v="Q3"/>
    <n v="2024"/>
    <x v="11"/>
    <n v="987.25200000000007"/>
    <n v="344.94200000000012"/>
  </r>
  <r>
    <x v="897"/>
    <d v="2024-05-22T00:00:00"/>
    <s v="C2773"/>
    <x v="897"/>
    <d v="2024-05-25T00:00:00"/>
    <x v="5"/>
    <x v="3"/>
    <s v="Furniture"/>
    <x v="22"/>
    <s v="Naperville"/>
    <s v="Female"/>
    <n v="23"/>
    <n v="4"/>
    <n v="30"/>
    <s v="P707"/>
    <x v="0"/>
    <x v="4"/>
    <x v="3"/>
    <s v="IKEA"/>
    <n v="3"/>
    <n v="853.2"/>
    <n v="1932.7"/>
    <n v="3"/>
    <s v="Q2"/>
    <n v="2024"/>
    <x v="9"/>
    <n v="2388.96"/>
    <n v="456.26"/>
  </r>
  <r>
    <x v="898"/>
    <d v="2025-07-02T00:00:00"/>
    <s v="C5813"/>
    <x v="898"/>
    <d v="2025-07-04T00:00:00"/>
    <x v="9"/>
    <x v="0"/>
    <s v="Skincare"/>
    <x v="20"/>
    <s v="Richmond"/>
    <s v="Female"/>
    <n v="19"/>
    <n v="3"/>
    <n v="30"/>
    <s v="P269"/>
    <x v="2"/>
    <x v="0"/>
    <x v="2"/>
    <s v="Nivea"/>
    <n v="3"/>
    <n v="239.49"/>
    <n v="395.88"/>
    <n v="2"/>
    <s v="Q3"/>
    <n v="2025"/>
    <x v="4"/>
    <n v="502.92899999999997"/>
    <n v="107.04899999999998"/>
  </r>
  <r>
    <x v="899"/>
    <d v="2025-06-20T00:00:00"/>
    <s v="C2124"/>
    <x v="899"/>
    <d v="2025-06-21T00:00:00"/>
    <x v="9"/>
    <x v="0"/>
    <s v="Skincare"/>
    <x v="2"/>
    <s v="Cleveland"/>
    <s v="Male"/>
    <n v="18"/>
    <n v="3"/>
    <n v="5"/>
    <s v="P598"/>
    <x v="0"/>
    <x v="2"/>
    <x v="2"/>
    <s v="Nivea"/>
    <n v="4"/>
    <n v="376.63"/>
    <n v="756.52"/>
    <n v="1"/>
    <s v="Q2"/>
    <n v="2025"/>
    <x v="2"/>
    <n v="1073.3954999999999"/>
    <n v="316.87549999999987"/>
  </r>
  <r>
    <x v="900"/>
    <d v="2024-09-22T00:00:00"/>
    <s v="C4087"/>
    <x v="900"/>
    <d v="2024-09-28T00:00:00"/>
    <x v="3"/>
    <x v="3"/>
    <s v="Kitchen"/>
    <x v="7"/>
    <s v="New York"/>
    <s v="Female"/>
    <n v="18"/>
    <n v="1"/>
    <n v="20"/>
    <s v="P689"/>
    <x v="1"/>
    <x v="4"/>
    <x v="2"/>
    <s v="Philips"/>
    <n v="5"/>
    <n v="755.98"/>
    <n v="441.87"/>
    <n v="6"/>
    <s v="Q3"/>
    <n v="2024"/>
    <x v="1"/>
    <n v="604.78399999999999"/>
    <n v="162.91399999999999"/>
  </r>
  <r>
    <x v="901"/>
    <d v="2025-05-01T00:00:00"/>
    <s v="C9224"/>
    <x v="901"/>
    <d v="2025-05-07T00:00:00"/>
    <x v="2"/>
    <x v="2"/>
    <s v="Fitness"/>
    <x v="3"/>
    <s v="Dallas"/>
    <s v="Male"/>
    <n v="45"/>
    <n v="5"/>
    <n v="30"/>
    <s v="P126"/>
    <x v="2"/>
    <x v="3"/>
    <x v="3"/>
    <s v="Decathlon"/>
    <n v="4"/>
    <n v="181.78"/>
    <n v="397.47"/>
    <n v="6"/>
    <s v="Q2"/>
    <n v="2025"/>
    <x v="9"/>
    <n v="636.2299999999999"/>
    <n v="238.75999999999988"/>
  </r>
  <r>
    <x v="902"/>
    <d v="2025-10-06T00:00:00"/>
    <s v="C4538"/>
    <x v="902"/>
    <d v="2025-10-09T00:00:00"/>
    <x v="9"/>
    <x v="0"/>
    <s v="Skincare"/>
    <x v="18"/>
    <s v="Nashville"/>
    <s v="Male"/>
    <n v="19"/>
    <n v="4"/>
    <n v="20"/>
    <s v="P167"/>
    <x v="1"/>
    <x v="4"/>
    <x v="2"/>
    <s v="Nivea"/>
    <n v="5"/>
    <n v="821.26"/>
    <n v="1844.65"/>
    <n v="3"/>
    <s v="Q4"/>
    <n v="2025"/>
    <x v="8"/>
    <n v="2628.0320000000002"/>
    <n v="783.38200000000006"/>
  </r>
  <r>
    <x v="903"/>
    <d v="2026-05-27T00:00:00"/>
    <s v="C7597"/>
    <x v="903"/>
    <d v="2026-06-01T00:00:00"/>
    <x v="1"/>
    <x v="1"/>
    <s v="Shirt"/>
    <x v="22"/>
    <s v="Springfield"/>
    <s v="Male"/>
    <n v="24"/>
    <n v="4"/>
    <n v="20"/>
    <s v="P411"/>
    <x v="0"/>
    <x v="2"/>
    <x v="2"/>
    <s v="Puma"/>
    <n v="3"/>
    <n v="944.43"/>
    <n v="1725.53"/>
    <n v="5"/>
    <s v="Q2"/>
    <n v="2026"/>
    <x v="9"/>
    <n v="3022.1759999999999"/>
    <n v="1296.646"/>
  </r>
  <r>
    <x v="904"/>
    <d v="2025-02-09T00:00:00"/>
    <s v="C1197"/>
    <x v="904"/>
    <d v="2025-02-14T00:00:00"/>
    <x v="7"/>
    <x v="4"/>
    <s v="Laptop"/>
    <x v="20"/>
    <s v="Virginia Beach"/>
    <s v="Male"/>
    <n v="27"/>
    <n v="3"/>
    <n v="5"/>
    <s v="P690"/>
    <x v="1"/>
    <x v="2"/>
    <x v="1"/>
    <s v="Dell"/>
    <n v="4"/>
    <n v="425"/>
    <n v="788.91"/>
    <n v="5"/>
    <s v="Q1"/>
    <n v="2025"/>
    <x v="5"/>
    <n v="1211.25"/>
    <n v="422.34000000000003"/>
  </r>
  <r>
    <x v="905"/>
    <d v="2025-04-08T00:00:00"/>
    <s v="C1858"/>
    <x v="905"/>
    <d v="2025-04-10T00:00:00"/>
    <x v="5"/>
    <x v="3"/>
    <s v="Furniture"/>
    <x v="7"/>
    <s v="New York"/>
    <s v="Female"/>
    <n v="21"/>
    <n v="1"/>
    <n v="15"/>
    <s v="P479"/>
    <x v="1"/>
    <x v="2"/>
    <x v="2"/>
    <s v="IKEA"/>
    <n v="3"/>
    <n v="110.47"/>
    <n v="54.28"/>
    <n v="2"/>
    <s v="Q2"/>
    <n v="2025"/>
    <x v="3"/>
    <n v="93.899500000000003"/>
    <n v="39.619500000000002"/>
  </r>
  <r>
    <x v="906"/>
    <d v="2024-04-01T00:00:00"/>
    <s v="C4086"/>
    <x v="906"/>
    <d v="2024-04-07T00:00:00"/>
    <x v="4"/>
    <x v="4"/>
    <s v="Mobile"/>
    <x v="2"/>
    <s v="Columbus"/>
    <s v="Male"/>
    <n v="23"/>
    <n v="2"/>
    <n v="30"/>
    <s v="P566"/>
    <x v="0"/>
    <x v="3"/>
    <x v="1"/>
    <s v="Samsung"/>
    <n v="1"/>
    <n v="442.83"/>
    <n v="416.21"/>
    <n v="6"/>
    <s v="Q2"/>
    <n v="2024"/>
    <x v="3"/>
    <n v="619.96199999999999"/>
    <n v="203.75200000000001"/>
  </r>
  <r>
    <x v="907"/>
    <d v="2024-05-26T00:00:00"/>
    <s v="C4558"/>
    <x v="907"/>
    <d v="2024-05-28T00:00:00"/>
    <x v="9"/>
    <x v="0"/>
    <s v="Skincare"/>
    <x v="4"/>
    <s v="Phoenix"/>
    <s v="Male"/>
    <n v="38"/>
    <n v="1"/>
    <n v="5"/>
    <s v="P714"/>
    <x v="0"/>
    <x v="4"/>
    <x v="2"/>
    <s v="Nivea"/>
    <n v="5"/>
    <n v="333.15"/>
    <n v="170.72"/>
    <n v="2"/>
    <s v="Q2"/>
    <n v="2024"/>
    <x v="9"/>
    <n v="316.49249999999995"/>
    <n v="145.77249999999995"/>
  </r>
  <r>
    <x v="908"/>
    <d v="2024-05-14T00:00:00"/>
    <s v="C7243"/>
    <x v="908"/>
    <d v="2024-05-16T00:00:00"/>
    <x v="6"/>
    <x v="5"/>
    <s v="Snacks"/>
    <x v="19"/>
    <s v="Baltimore"/>
    <s v="Male"/>
    <n v="18"/>
    <n v="2"/>
    <n v="25"/>
    <s v="P804"/>
    <x v="0"/>
    <x v="2"/>
    <x v="0"/>
    <s v="Britannia"/>
    <n v="4"/>
    <n v="330.65"/>
    <n v="298.55"/>
    <n v="2"/>
    <s v="Q2"/>
    <n v="2024"/>
    <x v="9"/>
    <n v="495.97499999999997"/>
    <n v="197.42499999999995"/>
  </r>
  <r>
    <x v="909"/>
    <d v="2026-05-03T00:00:00"/>
    <s v="C2608"/>
    <x v="909"/>
    <d v="2026-05-07T00:00:00"/>
    <x v="2"/>
    <x v="2"/>
    <s v="Fitness"/>
    <x v="5"/>
    <s v="Indianapolis"/>
    <s v="Female"/>
    <n v="58"/>
    <n v="1"/>
    <n v="10"/>
    <s v="P737"/>
    <x v="1"/>
    <x v="0"/>
    <x v="0"/>
    <s v="Decathlon"/>
    <n v="3"/>
    <n v="291.77999999999997"/>
    <n v="179.16"/>
    <n v="4"/>
    <s v="Q2"/>
    <n v="2026"/>
    <x v="9"/>
    <n v="262.60199999999998"/>
    <n v="83.441999999999979"/>
  </r>
  <r>
    <x v="910"/>
    <d v="2024-02-09T00:00:00"/>
    <s v="C3773"/>
    <x v="910"/>
    <d v="2024-02-12T00:00:00"/>
    <x v="2"/>
    <x v="2"/>
    <s v="Fitness"/>
    <x v="0"/>
    <s v="Cambridge"/>
    <s v="Male"/>
    <n v="53"/>
    <n v="1"/>
    <n v="20"/>
    <s v="P500"/>
    <x v="2"/>
    <x v="4"/>
    <x v="1"/>
    <s v="Decathlon"/>
    <n v="3"/>
    <n v="374.37"/>
    <n v="184.68"/>
    <n v="3"/>
    <s v="Q1"/>
    <n v="2024"/>
    <x v="5"/>
    <n v="299.49600000000004"/>
    <n v="114.81600000000003"/>
  </r>
  <r>
    <x v="911"/>
    <d v="2025-07-28T00:00:00"/>
    <s v="C3408"/>
    <x v="911"/>
    <d v="2025-08-02T00:00:00"/>
    <x v="9"/>
    <x v="0"/>
    <s v="Skincare"/>
    <x v="1"/>
    <s v="San Francisco"/>
    <s v="Male"/>
    <n v="45"/>
    <n v="2"/>
    <n v="20"/>
    <s v="P713"/>
    <x v="0"/>
    <x v="2"/>
    <x v="3"/>
    <s v="Nivea"/>
    <n v="3"/>
    <n v="967.55"/>
    <n v="1088.5"/>
    <n v="5"/>
    <s v="Q3"/>
    <n v="2025"/>
    <x v="4"/>
    <n v="1548.08"/>
    <n v="459.57999999999993"/>
  </r>
  <r>
    <x v="912"/>
    <d v="2025-03-15T00:00:00"/>
    <s v="C8921"/>
    <x v="912"/>
    <d v="2025-03-19T00:00:00"/>
    <x v="3"/>
    <x v="3"/>
    <s v="Kitchen"/>
    <x v="4"/>
    <s v="Phoenix"/>
    <s v="Male"/>
    <n v="55"/>
    <n v="1"/>
    <n v="25"/>
    <s v="P740"/>
    <x v="0"/>
    <x v="2"/>
    <x v="2"/>
    <s v="Philips"/>
    <n v="5"/>
    <n v="367.91"/>
    <n v="204.33"/>
    <n v="4"/>
    <s v="Q1"/>
    <n v="2025"/>
    <x v="6"/>
    <n v="275.9325"/>
    <n v="71.602499999999992"/>
  </r>
  <r>
    <x v="913"/>
    <d v="2025-11-10T00:00:00"/>
    <s v="C4797"/>
    <x v="913"/>
    <d v="2025-11-17T00:00:00"/>
    <x v="3"/>
    <x v="3"/>
    <s v="Kitchen"/>
    <x v="8"/>
    <s v="Miami"/>
    <s v="Female"/>
    <n v="61"/>
    <n v="1"/>
    <n v="10"/>
    <s v="P801"/>
    <x v="1"/>
    <x v="2"/>
    <x v="0"/>
    <s v="Philips"/>
    <n v="2"/>
    <n v="73.37"/>
    <n v="38.299999999999997"/>
    <n v="7"/>
    <s v="Q4"/>
    <n v="2025"/>
    <x v="10"/>
    <n v="66.033000000000001"/>
    <n v="27.733000000000004"/>
  </r>
  <r>
    <x v="914"/>
    <d v="2025-01-22T00:00:00"/>
    <s v="C3276"/>
    <x v="914"/>
    <d v="2025-01-23T00:00:00"/>
    <x v="7"/>
    <x v="4"/>
    <s v="Laptop"/>
    <x v="17"/>
    <s v="Philadelphia"/>
    <s v="Male"/>
    <n v="37"/>
    <n v="4"/>
    <n v="5"/>
    <s v="P475"/>
    <x v="0"/>
    <x v="0"/>
    <x v="0"/>
    <s v="Dell"/>
    <n v="3"/>
    <n v="358.62"/>
    <n v="739.11"/>
    <n v="1"/>
    <s v="Q1"/>
    <n v="2025"/>
    <x v="0"/>
    <n v="1362.7559999999999"/>
    <n v="623.64599999999984"/>
  </r>
  <r>
    <x v="915"/>
    <d v="2024-01-22T00:00:00"/>
    <s v="C8845"/>
    <x v="915"/>
    <d v="2024-01-27T00:00:00"/>
    <x v="9"/>
    <x v="0"/>
    <s v="Skincare"/>
    <x v="22"/>
    <s v="Springfield"/>
    <s v="Female"/>
    <n v="34"/>
    <n v="4"/>
    <n v="5"/>
    <s v="P861"/>
    <x v="0"/>
    <x v="4"/>
    <x v="0"/>
    <s v="Nivea"/>
    <n v="1"/>
    <n v="802.89"/>
    <n v="1746.36"/>
    <n v="5"/>
    <s v="Q1"/>
    <n v="2024"/>
    <x v="0"/>
    <n v="3050.982"/>
    <n v="1304.6220000000001"/>
  </r>
  <r>
    <x v="916"/>
    <d v="2024-05-12T00:00:00"/>
    <s v="C1886"/>
    <x v="916"/>
    <d v="2024-05-13T00:00:00"/>
    <x v="2"/>
    <x v="2"/>
    <s v="Fitness"/>
    <x v="7"/>
    <s v="New York"/>
    <s v="Male"/>
    <n v="41"/>
    <n v="5"/>
    <n v="5"/>
    <s v="P329"/>
    <x v="0"/>
    <x v="0"/>
    <x v="2"/>
    <s v="Decathlon"/>
    <n v="5"/>
    <n v="586.54999999999995"/>
    <n v="1620.6"/>
    <n v="1"/>
    <s v="Q2"/>
    <n v="2024"/>
    <x v="9"/>
    <n v="2786.1124999999997"/>
    <n v="1165.5124999999998"/>
  </r>
  <r>
    <x v="917"/>
    <d v="2025-01-31T00:00:00"/>
    <s v="C9856"/>
    <x v="917"/>
    <d v="2025-02-04T00:00:00"/>
    <x v="9"/>
    <x v="0"/>
    <s v="Skincare"/>
    <x v="22"/>
    <s v="Springfield"/>
    <s v="Male"/>
    <n v="57"/>
    <n v="4"/>
    <n v="10"/>
    <s v="P318"/>
    <x v="2"/>
    <x v="2"/>
    <x v="1"/>
    <s v="Nivea"/>
    <n v="3"/>
    <n v="447.01"/>
    <n v="1252.56"/>
    <n v="4"/>
    <s v="Q1"/>
    <n v="2025"/>
    <x v="0"/>
    <n v="1609.2360000000001"/>
    <n v="356.67600000000016"/>
  </r>
  <r>
    <x v="918"/>
    <d v="2024-01-17T00:00:00"/>
    <s v="C3974"/>
    <x v="918"/>
    <d v="2024-01-19T00:00:00"/>
    <x v="1"/>
    <x v="1"/>
    <s v="Shirt"/>
    <x v="6"/>
    <s v="Greensboro"/>
    <s v="Female"/>
    <n v="20"/>
    <n v="5"/>
    <n v="10"/>
    <s v="P112"/>
    <x v="2"/>
    <x v="1"/>
    <x v="1"/>
    <s v="Puma"/>
    <n v="5"/>
    <n v="450.15"/>
    <n v="1647.09"/>
    <n v="2"/>
    <s v="Q1"/>
    <n v="2024"/>
    <x v="0"/>
    <n v="2025.675"/>
    <n v="378.58500000000004"/>
  </r>
  <r>
    <x v="919"/>
    <d v="2026-01-07T00:00:00"/>
    <s v="C1452"/>
    <x v="919"/>
    <d v="2026-01-09T00:00:00"/>
    <x v="2"/>
    <x v="2"/>
    <s v="Fitness"/>
    <x v="6"/>
    <s v="Greensboro"/>
    <s v="Female"/>
    <n v="48"/>
    <n v="5"/>
    <n v="0"/>
    <s v="P699"/>
    <x v="2"/>
    <x v="2"/>
    <x v="0"/>
    <s v="Decathlon"/>
    <n v="4"/>
    <n v="262.91000000000003"/>
    <n v="1106.19"/>
    <n v="2"/>
    <s v="Q1"/>
    <n v="2026"/>
    <x v="0"/>
    <n v="1314.5500000000002"/>
    <n v="208.36000000000013"/>
  </r>
  <r>
    <x v="920"/>
    <d v="2024-11-19T00:00:00"/>
    <s v="C1089"/>
    <x v="920"/>
    <d v="2024-11-22T00:00:00"/>
    <x v="6"/>
    <x v="5"/>
    <s v="Snacks"/>
    <x v="7"/>
    <s v="Albany"/>
    <s v="Male"/>
    <n v="43"/>
    <n v="3"/>
    <n v="15"/>
    <s v="P481"/>
    <x v="1"/>
    <x v="2"/>
    <x v="0"/>
    <s v="Britannia"/>
    <n v="5"/>
    <n v="394.92"/>
    <n v="672.66"/>
    <n v="3"/>
    <s v="Q4"/>
    <n v="2024"/>
    <x v="10"/>
    <n v="1007.0459999999999"/>
    <n v="334.38599999999997"/>
  </r>
  <r>
    <x v="921"/>
    <d v="2026-04-26T00:00:00"/>
    <s v="C9488"/>
    <x v="921"/>
    <d v="2026-04-29T00:00:00"/>
    <x v="6"/>
    <x v="5"/>
    <s v="Snacks"/>
    <x v="22"/>
    <s v="Springfield"/>
    <s v="Female"/>
    <n v="21"/>
    <n v="2"/>
    <n v="25"/>
    <s v="P282"/>
    <x v="2"/>
    <x v="0"/>
    <x v="1"/>
    <s v="Britannia"/>
    <n v="5"/>
    <n v="724.07"/>
    <n v="716.26"/>
    <n v="3"/>
    <s v="Q2"/>
    <n v="2026"/>
    <x v="3"/>
    <n v="1086.105"/>
    <n v="369.84500000000003"/>
  </r>
  <r>
    <x v="922"/>
    <d v="2025-08-04T00:00:00"/>
    <s v="C4029"/>
    <x v="922"/>
    <d v="2025-08-10T00:00:00"/>
    <x v="7"/>
    <x v="4"/>
    <s v="Laptop"/>
    <x v="0"/>
    <s v="Boston"/>
    <s v="Male"/>
    <n v="42"/>
    <n v="4"/>
    <n v="5"/>
    <s v="P735"/>
    <x v="0"/>
    <x v="4"/>
    <x v="3"/>
    <s v="Dell"/>
    <n v="4"/>
    <n v="940.18"/>
    <n v="2707.63"/>
    <n v="6"/>
    <s v="Q3"/>
    <n v="2025"/>
    <x v="11"/>
    <n v="3572.6839999999997"/>
    <n v="865.05399999999963"/>
  </r>
  <r>
    <x v="923"/>
    <d v="2025-11-30T00:00:00"/>
    <s v="C2033"/>
    <x v="923"/>
    <d v="2025-12-04T00:00:00"/>
    <x v="3"/>
    <x v="3"/>
    <s v="Kitchen"/>
    <x v="3"/>
    <s v="Houston"/>
    <s v="Female"/>
    <n v="27"/>
    <n v="3"/>
    <n v="15"/>
    <s v="P813"/>
    <x v="1"/>
    <x v="1"/>
    <x v="0"/>
    <s v="Philips"/>
    <n v="3"/>
    <n v="937.03"/>
    <n v="1768.64"/>
    <n v="4"/>
    <s v="Q4"/>
    <n v="2025"/>
    <x v="10"/>
    <n v="2389.4265"/>
    <n v="620.78649999999993"/>
  </r>
  <r>
    <x v="924"/>
    <d v="2025-07-08T00:00:00"/>
    <s v="C6573"/>
    <x v="924"/>
    <d v="2025-07-12T00:00:00"/>
    <x v="4"/>
    <x v="4"/>
    <s v="Mobile"/>
    <x v="18"/>
    <s v="Nashville"/>
    <s v="Female"/>
    <n v="28"/>
    <n v="2"/>
    <n v="10"/>
    <s v="P967"/>
    <x v="2"/>
    <x v="0"/>
    <x v="3"/>
    <s v="Samsung"/>
    <n v="4"/>
    <n v="910.98"/>
    <n v="1184.8499999999999"/>
    <n v="4"/>
    <s v="Q3"/>
    <n v="2025"/>
    <x v="4"/>
    <n v="1639.7640000000001"/>
    <n v="454.91400000000021"/>
  </r>
  <r>
    <x v="925"/>
    <d v="2024-04-01T00:00:00"/>
    <s v="C4949"/>
    <x v="925"/>
    <d v="2024-04-07T00:00:00"/>
    <x v="9"/>
    <x v="0"/>
    <s v="Skincare"/>
    <x v="3"/>
    <s v="San Antonio"/>
    <s v="Female"/>
    <n v="36"/>
    <n v="3"/>
    <n v="5"/>
    <s v="P364"/>
    <x v="1"/>
    <x v="2"/>
    <x v="1"/>
    <s v="Nivea"/>
    <n v="5"/>
    <n v="252.82"/>
    <n v="447.42"/>
    <n v="6"/>
    <s v="Q2"/>
    <n v="2024"/>
    <x v="3"/>
    <n v="720.53700000000003"/>
    <n v="273.11700000000002"/>
  </r>
  <r>
    <x v="926"/>
    <d v="2025-01-14T00:00:00"/>
    <s v="C2792"/>
    <x v="926"/>
    <d v="2025-01-20T00:00:00"/>
    <x v="5"/>
    <x v="3"/>
    <s v="Furniture"/>
    <x v="0"/>
    <s v="Cambridge"/>
    <s v="Male"/>
    <n v="58"/>
    <n v="2"/>
    <n v="30"/>
    <s v="P943"/>
    <x v="1"/>
    <x v="0"/>
    <x v="0"/>
    <s v="IKEA"/>
    <n v="2"/>
    <n v="356.26"/>
    <n v="308.16000000000003"/>
    <n v="6"/>
    <s v="Q1"/>
    <n v="2025"/>
    <x v="0"/>
    <n v="498.76399999999995"/>
    <n v="190.60399999999993"/>
  </r>
  <r>
    <x v="927"/>
    <d v="2025-07-13T00:00:00"/>
    <s v="C8217"/>
    <x v="927"/>
    <d v="2025-07-16T00:00:00"/>
    <x v="4"/>
    <x v="4"/>
    <s v="Mobile"/>
    <x v="8"/>
    <s v="Orlando"/>
    <s v="Male"/>
    <n v="58"/>
    <n v="3"/>
    <n v="10"/>
    <s v="P987"/>
    <x v="1"/>
    <x v="4"/>
    <x v="1"/>
    <s v="Samsung"/>
    <n v="1"/>
    <n v="418.12"/>
    <n v="685.76"/>
    <n v="3"/>
    <s v="Q3"/>
    <n v="2025"/>
    <x v="4"/>
    <n v="1128.9240000000002"/>
    <n v="443.16400000000021"/>
  </r>
  <r>
    <x v="928"/>
    <d v="2025-02-01T00:00:00"/>
    <s v="C8499"/>
    <x v="928"/>
    <d v="2025-02-08T00:00:00"/>
    <x v="6"/>
    <x v="5"/>
    <s v="Snacks"/>
    <x v="15"/>
    <s v="Colorado Springs"/>
    <s v="Male"/>
    <n v="32"/>
    <n v="2"/>
    <n v="0"/>
    <s v="P950"/>
    <x v="2"/>
    <x v="2"/>
    <x v="3"/>
    <s v="Britannia"/>
    <n v="3"/>
    <n v="554.15"/>
    <n v="813.15"/>
    <n v="7"/>
    <s v="Q1"/>
    <n v="2025"/>
    <x v="5"/>
    <n v="1108.3"/>
    <n v="295.14999999999998"/>
  </r>
  <r>
    <x v="929"/>
    <d v="2024-05-15T00:00:00"/>
    <s v="C6702"/>
    <x v="929"/>
    <d v="2024-05-19T00:00:00"/>
    <x v="5"/>
    <x v="3"/>
    <s v="Furniture"/>
    <x v="1"/>
    <s v="Los Angeles"/>
    <s v="Female"/>
    <n v="39"/>
    <n v="3"/>
    <n v="25"/>
    <s v="P895"/>
    <x v="2"/>
    <x v="3"/>
    <x v="2"/>
    <s v="IKEA"/>
    <n v="1"/>
    <n v="680.97"/>
    <n v="1178.71"/>
    <n v="4"/>
    <s v="Q2"/>
    <n v="2024"/>
    <x v="9"/>
    <n v="1532.1825000000001"/>
    <n v="353.47250000000008"/>
  </r>
  <r>
    <x v="930"/>
    <d v="2024-09-27T00:00:00"/>
    <s v="C6462"/>
    <x v="930"/>
    <d v="2024-10-01T00:00:00"/>
    <x v="4"/>
    <x v="4"/>
    <s v="Mobile"/>
    <x v="12"/>
    <s v="Detroit"/>
    <s v="Male"/>
    <n v="45"/>
    <n v="2"/>
    <n v="15"/>
    <s v="P294"/>
    <x v="0"/>
    <x v="1"/>
    <x v="2"/>
    <s v="Samsung"/>
    <n v="1"/>
    <n v="256.25"/>
    <n v="224.44"/>
    <n v="4"/>
    <s v="Q3"/>
    <n v="2024"/>
    <x v="1"/>
    <n v="435.625"/>
    <n v="211.185"/>
  </r>
  <r>
    <x v="931"/>
    <d v="2025-11-10T00:00:00"/>
    <s v="C3212"/>
    <x v="931"/>
    <d v="2025-11-17T00:00:00"/>
    <x v="9"/>
    <x v="0"/>
    <s v="Skincare"/>
    <x v="14"/>
    <s v="Springfield"/>
    <s v="Male"/>
    <n v="44"/>
    <n v="1"/>
    <n v="10"/>
    <s v="P916"/>
    <x v="0"/>
    <x v="3"/>
    <x v="1"/>
    <s v="Nivea"/>
    <n v="1"/>
    <n v="340.44"/>
    <n v="186.83"/>
    <n v="7"/>
    <s v="Q4"/>
    <n v="2025"/>
    <x v="10"/>
    <n v="306.39600000000002"/>
    <n v="119.566"/>
  </r>
  <r>
    <x v="932"/>
    <d v="2025-04-16T00:00:00"/>
    <s v="C9874"/>
    <x v="932"/>
    <d v="2025-04-21T00:00:00"/>
    <x v="3"/>
    <x v="3"/>
    <s v="Kitchen"/>
    <x v="3"/>
    <s v="San Antonio"/>
    <s v="Male"/>
    <n v="58"/>
    <n v="5"/>
    <n v="0"/>
    <s v="P144"/>
    <x v="0"/>
    <x v="1"/>
    <x v="2"/>
    <s v="Philips"/>
    <n v="2"/>
    <n v="674.64"/>
    <n v="1988.82"/>
    <n v="5"/>
    <s v="Q2"/>
    <n v="2025"/>
    <x v="3"/>
    <n v="3373.2"/>
    <n v="1384.3799999999999"/>
  </r>
  <r>
    <x v="933"/>
    <d v="2025-11-21T00:00:00"/>
    <s v="C2271"/>
    <x v="933"/>
    <d v="2025-11-25T00:00:00"/>
    <x v="1"/>
    <x v="1"/>
    <s v="Shirt"/>
    <x v="0"/>
    <s v="Worcester"/>
    <s v="Male"/>
    <n v="50"/>
    <n v="4"/>
    <n v="25"/>
    <s v="P604"/>
    <x v="1"/>
    <x v="0"/>
    <x v="3"/>
    <s v="Puma"/>
    <n v="1"/>
    <n v="637.44000000000005"/>
    <n v="1555.32"/>
    <n v="4"/>
    <s v="Q4"/>
    <n v="2025"/>
    <x v="10"/>
    <n v="1912.3200000000002"/>
    <n v="357.00000000000023"/>
  </r>
  <r>
    <x v="934"/>
    <d v="2024-09-17T00:00:00"/>
    <s v="C6224"/>
    <x v="934"/>
    <d v="2024-09-23T00:00:00"/>
    <x v="5"/>
    <x v="3"/>
    <s v="Furniture"/>
    <x v="6"/>
    <s v="Raleigh"/>
    <s v="Male"/>
    <n v="53"/>
    <n v="4"/>
    <n v="5"/>
    <s v="P931"/>
    <x v="1"/>
    <x v="0"/>
    <x v="3"/>
    <s v="IKEA"/>
    <n v="3"/>
    <n v="800.88"/>
    <n v="1889.51"/>
    <n v="6"/>
    <s v="Q3"/>
    <n v="2024"/>
    <x v="1"/>
    <n v="3043.3440000000001"/>
    <n v="1153.8340000000001"/>
  </r>
  <r>
    <x v="935"/>
    <d v="2025-09-23T00:00:00"/>
    <s v="C6809"/>
    <x v="935"/>
    <d v="2025-09-24T00:00:00"/>
    <x v="5"/>
    <x v="3"/>
    <s v="Furniture"/>
    <x v="5"/>
    <s v="Fort Wayne"/>
    <s v="Male"/>
    <n v="24"/>
    <n v="3"/>
    <n v="20"/>
    <s v="P256"/>
    <x v="1"/>
    <x v="1"/>
    <x v="1"/>
    <s v="IKEA"/>
    <n v="1"/>
    <n v="217.31"/>
    <n v="373.2"/>
    <n v="1"/>
    <s v="Q3"/>
    <n v="2025"/>
    <x v="1"/>
    <n v="521.5440000000001"/>
    <n v="148.34400000000011"/>
  </r>
  <r>
    <x v="936"/>
    <d v="2024-01-05T00:00:00"/>
    <s v="C6145"/>
    <x v="936"/>
    <d v="2024-01-09T00:00:00"/>
    <x v="6"/>
    <x v="5"/>
    <s v="Snacks"/>
    <x v="3"/>
    <s v="Dallas"/>
    <s v="Female"/>
    <n v="45"/>
    <n v="2"/>
    <n v="30"/>
    <s v="P294"/>
    <x v="2"/>
    <x v="2"/>
    <x v="0"/>
    <s v="Britannia"/>
    <n v="5"/>
    <n v="242.03"/>
    <n v="213.33"/>
    <n v="4"/>
    <s v="Q1"/>
    <n v="2024"/>
    <x v="0"/>
    <n v="338.84199999999998"/>
    <n v="125.51199999999997"/>
  </r>
  <r>
    <x v="937"/>
    <d v="2025-10-03T00:00:00"/>
    <s v="C4560"/>
    <x v="937"/>
    <d v="2025-10-09T00:00:00"/>
    <x v="8"/>
    <x v="1"/>
    <s v="Shoes"/>
    <x v="22"/>
    <s v="Springfield"/>
    <s v="Female"/>
    <n v="38"/>
    <n v="5"/>
    <n v="10"/>
    <s v="P374"/>
    <x v="1"/>
    <x v="0"/>
    <x v="3"/>
    <s v="Nike"/>
    <n v="4"/>
    <n v="335.53"/>
    <n v="1155.73"/>
    <n v="6"/>
    <s v="Q4"/>
    <n v="2025"/>
    <x v="8"/>
    <n v="1509.885"/>
    <n v="354.15499999999997"/>
  </r>
  <r>
    <x v="938"/>
    <d v="2025-03-17T00:00:00"/>
    <s v="C3138"/>
    <x v="938"/>
    <d v="2025-03-24T00:00:00"/>
    <x v="1"/>
    <x v="1"/>
    <s v="Shirt"/>
    <x v="13"/>
    <s v="Atlanta"/>
    <s v="Male"/>
    <n v="40"/>
    <n v="5"/>
    <n v="5"/>
    <s v="P515"/>
    <x v="0"/>
    <x v="3"/>
    <x v="0"/>
    <s v="Puma"/>
    <n v="1"/>
    <n v="713.22"/>
    <n v="1970.88"/>
    <n v="7"/>
    <s v="Q1"/>
    <n v="2025"/>
    <x v="6"/>
    <n v="3387.7950000000001"/>
    <n v="1416.915"/>
  </r>
  <r>
    <x v="939"/>
    <d v="2024-07-22T00:00:00"/>
    <s v="C6526"/>
    <x v="939"/>
    <d v="2024-07-28T00:00:00"/>
    <x v="9"/>
    <x v="0"/>
    <s v="Skincare"/>
    <x v="23"/>
    <s v="Minneapolis"/>
    <s v="Female"/>
    <n v="31"/>
    <n v="4"/>
    <n v="0"/>
    <s v="P654"/>
    <x v="0"/>
    <x v="2"/>
    <x v="0"/>
    <s v="Nivea"/>
    <n v="3"/>
    <n v="146.41999999999999"/>
    <n v="357.52"/>
    <n v="6"/>
    <s v="Q3"/>
    <n v="2024"/>
    <x v="4"/>
    <n v="585.67999999999995"/>
    <n v="228.15999999999997"/>
  </r>
  <r>
    <x v="940"/>
    <d v="2024-10-04T00:00:00"/>
    <s v="C3955"/>
    <x v="940"/>
    <d v="2024-10-06T00:00:00"/>
    <x v="6"/>
    <x v="5"/>
    <s v="Snacks"/>
    <x v="6"/>
    <s v="Charlotte"/>
    <s v="Female"/>
    <n v="61"/>
    <n v="4"/>
    <n v="5"/>
    <s v="P647"/>
    <x v="0"/>
    <x v="4"/>
    <x v="0"/>
    <s v="Britannia"/>
    <n v="5"/>
    <n v="215.84"/>
    <n v="513.41"/>
    <n v="2"/>
    <s v="Q4"/>
    <n v="2024"/>
    <x v="8"/>
    <n v="820.19200000000001"/>
    <n v="306.78200000000004"/>
  </r>
  <r>
    <x v="941"/>
    <d v="2024-08-10T00:00:00"/>
    <s v="C7124"/>
    <x v="941"/>
    <d v="2024-08-14T00:00:00"/>
    <x v="3"/>
    <x v="3"/>
    <s v="Kitchen"/>
    <x v="3"/>
    <s v="Austin"/>
    <s v="Male"/>
    <n v="48"/>
    <n v="4"/>
    <n v="10"/>
    <s v="P123"/>
    <x v="1"/>
    <x v="2"/>
    <x v="2"/>
    <s v="Philips"/>
    <n v="4"/>
    <n v="516.5"/>
    <n v="1313.65"/>
    <n v="4"/>
    <s v="Q3"/>
    <n v="2024"/>
    <x v="11"/>
    <n v="1859.4"/>
    <n v="545.75"/>
  </r>
  <r>
    <x v="942"/>
    <d v="2024-09-03T00:00:00"/>
    <s v="C1168"/>
    <x v="942"/>
    <d v="2024-09-07T00:00:00"/>
    <x v="8"/>
    <x v="1"/>
    <s v="Shoes"/>
    <x v="1"/>
    <s v="San Diego"/>
    <s v="Male"/>
    <n v="30"/>
    <n v="5"/>
    <n v="30"/>
    <s v="P497"/>
    <x v="1"/>
    <x v="0"/>
    <x v="0"/>
    <s v="Nike"/>
    <n v="1"/>
    <n v="790.89"/>
    <n v="1990.33"/>
    <n v="4"/>
    <s v="Q3"/>
    <n v="2024"/>
    <x v="1"/>
    <n v="2768.1149999999998"/>
    <n v="777.78499999999985"/>
  </r>
  <r>
    <x v="943"/>
    <d v="2025-07-18T00:00:00"/>
    <s v="C7189"/>
    <x v="943"/>
    <d v="2025-07-25T00:00:00"/>
    <x v="1"/>
    <x v="1"/>
    <s v="Shirt"/>
    <x v="8"/>
    <s v="Orlando"/>
    <s v="Female"/>
    <n v="62"/>
    <n v="2"/>
    <n v="30"/>
    <s v="P286"/>
    <x v="2"/>
    <x v="2"/>
    <x v="1"/>
    <s v="Puma"/>
    <n v="5"/>
    <n v="676.04"/>
    <n v="590.66"/>
    <n v="7"/>
    <s v="Q3"/>
    <n v="2025"/>
    <x v="4"/>
    <n v="946.4559999999999"/>
    <n v="355.79599999999994"/>
  </r>
  <r>
    <x v="944"/>
    <d v="2025-09-16T00:00:00"/>
    <s v="C5028"/>
    <x v="944"/>
    <d v="2025-09-17T00:00:00"/>
    <x v="2"/>
    <x v="2"/>
    <s v="Fitness"/>
    <x v="0"/>
    <s v="Cambridge"/>
    <s v="Male"/>
    <n v="27"/>
    <n v="2"/>
    <n v="0"/>
    <s v="P336"/>
    <x v="2"/>
    <x v="0"/>
    <x v="2"/>
    <s v="Decathlon"/>
    <n v="3"/>
    <n v="697.42"/>
    <n v="829.01"/>
    <n v="1"/>
    <s v="Q3"/>
    <n v="2025"/>
    <x v="1"/>
    <n v="1394.84"/>
    <n v="565.82999999999993"/>
  </r>
  <r>
    <x v="945"/>
    <d v="2025-05-17T00:00:00"/>
    <s v="C8144"/>
    <x v="945"/>
    <d v="2025-05-24T00:00:00"/>
    <x v="6"/>
    <x v="5"/>
    <s v="Snacks"/>
    <x v="9"/>
    <s v="Mobile"/>
    <s v="Male"/>
    <n v="59"/>
    <n v="1"/>
    <n v="10"/>
    <s v="P314"/>
    <x v="0"/>
    <x v="1"/>
    <x v="1"/>
    <s v="Britannia"/>
    <n v="3"/>
    <n v="745.67"/>
    <n v="442.38"/>
    <n v="7"/>
    <s v="Q2"/>
    <n v="2025"/>
    <x v="9"/>
    <n v="671.10299999999995"/>
    <n v="228.72299999999996"/>
  </r>
  <r>
    <x v="946"/>
    <d v="2025-08-20T00:00:00"/>
    <s v="C5978"/>
    <x v="946"/>
    <d v="2025-08-27T00:00:00"/>
    <x v="4"/>
    <x v="4"/>
    <s v="Mobile"/>
    <x v="17"/>
    <s v="Pittsburgh"/>
    <s v="Male"/>
    <n v="46"/>
    <n v="4"/>
    <n v="20"/>
    <s v="P852"/>
    <x v="2"/>
    <x v="3"/>
    <x v="2"/>
    <s v="Samsung"/>
    <n v="1"/>
    <n v="265.48"/>
    <n v="429.89"/>
    <n v="7"/>
    <s v="Q3"/>
    <n v="2025"/>
    <x v="11"/>
    <n v="849.53600000000006"/>
    <n v="419.64600000000007"/>
  </r>
  <r>
    <x v="947"/>
    <d v="2024-10-30T00:00:00"/>
    <s v="C2120"/>
    <x v="947"/>
    <d v="2024-11-01T00:00:00"/>
    <x v="5"/>
    <x v="3"/>
    <s v="Furniture"/>
    <x v="18"/>
    <s v="Nashville"/>
    <s v="Male"/>
    <n v="26"/>
    <n v="1"/>
    <n v="10"/>
    <s v="P897"/>
    <x v="0"/>
    <x v="3"/>
    <x v="1"/>
    <s v="IKEA"/>
    <n v="5"/>
    <n v="559.69000000000005"/>
    <n v="279.51"/>
    <n v="2"/>
    <s v="Q4"/>
    <n v="2024"/>
    <x v="8"/>
    <n v="503.72100000000006"/>
    <n v="224.21100000000007"/>
  </r>
  <r>
    <x v="948"/>
    <d v="2025-08-02T00:00:00"/>
    <s v="C7289"/>
    <x v="948"/>
    <d v="2025-08-04T00:00:00"/>
    <x v="9"/>
    <x v="0"/>
    <s v="Skincare"/>
    <x v="1"/>
    <s v="Los Angeles"/>
    <s v="Male"/>
    <n v="35"/>
    <n v="1"/>
    <n v="10"/>
    <s v="P725"/>
    <x v="1"/>
    <x v="3"/>
    <x v="1"/>
    <s v="Nivea"/>
    <n v="4"/>
    <n v="260.85000000000002"/>
    <n v="184.68"/>
    <n v="2"/>
    <s v="Q3"/>
    <n v="2025"/>
    <x v="11"/>
    <n v="234.76500000000001"/>
    <n v="50.085000000000008"/>
  </r>
  <r>
    <x v="949"/>
    <d v="2025-04-17T00:00:00"/>
    <s v="C6101"/>
    <x v="949"/>
    <d v="2025-04-23T00:00:00"/>
    <x v="9"/>
    <x v="0"/>
    <s v="Skincare"/>
    <x v="22"/>
    <s v="Naperville"/>
    <s v="Female"/>
    <n v="33"/>
    <n v="5"/>
    <n v="5"/>
    <s v="P588"/>
    <x v="1"/>
    <x v="1"/>
    <x v="1"/>
    <s v="Nivea"/>
    <n v="5"/>
    <n v="471.62"/>
    <n v="1499.6"/>
    <n v="6"/>
    <s v="Q2"/>
    <n v="2025"/>
    <x v="3"/>
    <n v="2240.1949999999997"/>
    <n v="740.5949999999998"/>
  </r>
  <r>
    <x v="950"/>
    <d v="2025-07-27T00:00:00"/>
    <s v="C9054"/>
    <x v="950"/>
    <d v="2025-08-02T00:00:00"/>
    <x v="4"/>
    <x v="4"/>
    <s v="Mobile"/>
    <x v="18"/>
    <s v="Knoxville"/>
    <s v="Male"/>
    <n v="63"/>
    <n v="1"/>
    <n v="5"/>
    <s v="P425"/>
    <x v="2"/>
    <x v="3"/>
    <x v="0"/>
    <s v="Samsung"/>
    <n v="4"/>
    <n v="910.33"/>
    <n v="695.63"/>
    <n v="6"/>
    <s v="Q3"/>
    <n v="2025"/>
    <x v="4"/>
    <n v="864.81349999999998"/>
    <n v="169.18349999999998"/>
  </r>
  <r>
    <x v="951"/>
    <d v="2025-11-21T00:00:00"/>
    <s v="C3890"/>
    <x v="951"/>
    <d v="2025-11-28T00:00:00"/>
    <x v="4"/>
    <x v="4"/>
    <s v="Mobile"/>
    <x v="13"/>
    <s v="Atlanta"/>
    <s v="Female"/>
    <n v="18"/>
    <n v="1"/>
    <n v="10"/>
    <s v="P317"/>
    <x v="2"/>
    <x v="2"/>
    <x v="1"/>
    <s v="Samsung"/>
    <n v="3"/>
    <n v="270.11"/>
    <n v="196.63"/>
    <n v="7"/>
    <s v="Q4"/>
    <n v="2025"/>
    <x v="10"/>
    <n v="243.09900000000002"/>
    <n v="46.469000000000023"/>
  </r>
  <r>
    <x v="952"/>
    <d v="2026-04-30T00:00:00"/>
    <s v="C5066"/>
    <x v="952"/>
    <d v="2026-05-06T00:00:00"/>
    <x v="4"/>
    <x v="4"/>
    <s v="Mobile"/>
    <x v="1"/>
    <s v="San Diego"/>
    <s v="Female"/>
    <n v="62"/>
    <n v="1"/>
    <n v="30"/>
    <s v="P882"/>
    <x v="2"/>
    <x v="3"/>
    <x v="3"/>
    <s v="Samsung"/>
    <n v="4"/>
    <n v="104.66"/>
    <n v="44.09"/>
    <n v="6"/>
    <s v="Q2"/>
    <n v="2026"/>
    <x v="3"/>
    <n v="73.261999999999986"/>
    <n v="29.171999999999983"/>
  </r>
  <r>
    <x v="953"/>
    <d v="2024-07-27T00:00:00"/>
    <s v="C8060"/>
    <x v="953"/>
    <d v="2024-08-03T00:00:00"/>
    <x v="5"/>
    <x v="3"/>
    <s v="Furniture"/>
    <x v="1"/>
    <s v="Sacramento"/>
    <s v="Male"/>
    <n v="39"/>
    <n v="2"/>
    <n v="5"/>
    <s v="P225"/>
    <x v="2"/>
    <x v="3"/>
    <x v="0"/>
    <s v="IKEA"/>
    <n v="3"/>
    <n v="685.15"/>
    <n v="788.52"/>
    <n v="7"/>
    <s v="Q3"/>
    <n v="2024"/>
    <x v="4"/>
    <n v="1301.7849999999999"/>
    <n v="513.26499999999987"/>
  </r>
  <r>
    <x v="954"/>
    <d v="2025-05-08T00:00:00"/>
    <s v="C2325"/>
    <x v="954"/>
    <d v="2025-05-10T00:00:00"/>
    <x v="6"/>
    <x v="5"/>
    <s v="Snacks"/>
    <x v="22"/>
    <s v="Springfield"/>
    <s v="Male"/>
    <n v="38"/>
    <n v="4"/>
    <n v="30"/>
    <s v="P909"/>
    <x v="0"/>
    <x v="0"/>
    <x v="2"/>
    <s v="Britannia"/>
    <n v="1"/>
    <n v="659.52"/>
    <n v="1091.3399999999999"/>
    <n v="2"/>
    <s v="Q2"/>
    <n v="2025"/>
    <x v="9"/>
    <n v="1846.6559999999997"/>
    <n v="755.3159999999998"/>
  </r>
  <r>
    <x v="955"/>
    <d v="2025-02-09T00:00:00"/>
    <s v="C7540"/>
    <x v="955"/>
    <d v="2025-02-14T00:00:00"/>
    <x v="9"/>
    <x v="0"/>
    <s v="Skincare"/>
    <x v="14"/>
    <s v="St. Louis"/>
    <s v="Male"/>
    <n v="52"/>
    <n v="4"/>
    <n v="25"/>
    <s v="P278"/>
    <x v="1"/>
    <x v="3"/>
    <x v="3"/>
    <s v="Nivea"/>
    <n v="3"/>
    <n v="984.14"/>
    <n v="2382.88"/>
    <n v="5"/>
    <s v="Q1"/>
    <n v="2025"/>
    <x v="5"/>
    <n v="2952.42"/>
    <n v="569.54"/>
  </r>
  <r>
    <x v="956"/>
    <d v="2024-12-16T00:00:00"/>
    <s v="C5456"/>
    <x v="956"/>
    <d v="2024-12-19T00:00:00"/>
    <x v="2"/>
    <x v="2"/>
    <s v="Fitness"/>
    <x v="5"/>
    <s v="Evansville"/>
    <s v="Male"/>
    <n v="36"/>
    <n v="5"/>
    <n v="20"/>
    <s v="P330"/>
    <x v="0"/>
    <x v="3"/>
    <x v="2"/>
    <s v="Decathlon"/>
    <n v="5"/>
    <n v="234.99"/>
    <n v="600.51"/>
    <n v="3"/>
    <s v="Q4"/>
    <n v="2024"/>
    <x v="7"/>
    <n v="939.96"/>
    <n v="339.45000000000005"/>
  </r>
  <r>
    <x v="957"/>
    <d v="2025-04-24T00:00:00"/>
    <s v="C1953"/>
    <x v="957"/>
    <d v="2025-04-26T00:00:00"/>
    <x v="6"/>
    <x v="5"/>
    <s v="Snacks"/>
    <x v="8"/>
    <s v="Tampa"/>
    <s v="Female"/>
    <n v="47"/>
    <n v="3"/>
    <n v="25"/>
    <s v="P275"/>
    <x v="0"/>
    <x v="1"/>
    <x v="3"/>
    <s v="Britannia"/>
    <n v="1"/>
    <n v="416.91"/>
    <n v="512.08000000000004"/>
    <n v="2"/>
    <s v="Q2"/>
    <n v="2025"/>
    <x v="3"/>
    <n v="938.04750000000001"/>
    <n v="425.96749999999997"/>
  </r>
  <r>
    <x v="958"/>
    <d v="2026-06-15T00:00:00"/>
    <s v="C5638"/>
    <x v="958"/>
    <d v="2026-06-21T00:00:00"/>
    <x v="6"/>
    <x v="5"/>
    <s v="Snacks"/>
    <x v="5"/>
    <s v="Fort Wayne"/>
    <s v="Male"/>
    <n v="57"/>
    <n v="2"/>
    <n v="25"/>
    <s v="P647"/>
    <x v="2"/>
    <x v="2"/>
    <x v="1"/>
    <s v="Britannia"/>
    <n v="5"/>
    <n v="275.22000000000003"/>
    <n v="210.18"/>
    <n v="6"/>
    <s v="Q2"/>
    <n v="2026"/>
    <x v="2"/>
    <n v="412.83000000000004"/>
    <n v="202.65000000000003"/>
  </r>
  <r>
    <x v="959"/>
    <d v="2024-03-13T00:00:00"/>
    <s v="C5470"/>
    <x v="959"/>
    <d v="2024-03-17T00:00:00"/>
    <x v="2"/>
    <x v="2"/>
    <s v="Fitness"/>
    <x v="3"/>
    <s v="Austin"/>
    <s v="Male"/>
    <n v="27"/>
    <n v="1"/>
    <n v="20"/>
    <s v="P386"/>
    <x v="2"/>
    <x v="3"/>
    <x v="2"/>
    <s v="Decathlon"/>
    <n v="4"/>
    <n v="504.6"/>
    <n v="290.61"/>
    <n v="4"/>
    <s v="Q1"/>
    <n v="2024"/>
    <x v="6"/>
    <n v="403.68000000000006"/>
    <n v="113.07000000000005"/>
  </r>
  <r>
    <x v="960"/>
    <d v="2026-03-31T00:00:00"/>
    <s v="C3692"/>
    <x v="960"/>
    <d v="2026-04-02T00:00:00"/>
    <x v="4"/>
    <x v="4"/>
    <s v="Mobile"/>
    <x v="18"/>
    <s v="Memphis"/>
    <s v="Male"/>
    <n v="64"/>
    <n v="5"/>
    <n v="15"/>
    <s v="P665"/>
    <x v="0"/>
    <x v="4"/>
    <x v="2"/>
    <s v="Samsung"/>
    <n v="5"/>
    <n v="55.13"/>
    <n v="183.29"/>
    <n v="2"/>
    <s v="Q1"/>
    <n v="2026"/>
    <x v="6"/>
    <n v="234.30250000000001"/>
    <n v="51.012500000000017"/>
  </r>
  <r>
    <x v="961"/>
    <d v="2025-10-29T00:00:00"/>
    <s v="C6122"/>
    <x v="961"/>
    <d v="2025-11-05T00:00:00"/>
    <x v="8"/>
    <x v="1"/>
    <s v="Shoes"/>
    <x v="18"/>
    <s v="Nashville"/>
    <s v="Female"/>
    <n v="32"/>
    <n v="2"/>
    <n v="30"/>
    <s v="P441"/>
    <x v="0"/>
    <x v="3"/>
    <x v="3"/>
    <s v="Nike"/>
    <n v="4"/>
    <n v="620.28"/>
    <n v="449.52"/>
    <n v="7"/>
    <s v="Q4"/>
    <n v="2025"/>
    <x v="8"/>
    <n v="868.39199999999994"/>
    <n v="418.87199999999996"/>
  </r>
  <r>
    <x v="962"/>
    <d v="2025-07-07T00:00:00"/>
    <s v="C9503"/>
    <x v="962"/>
    <d v="2025-07-08T00:00:00"/>
    <x v="6"/>
    <x v="5"/>
    <s v="Snacks"/>
    <x v="22"/>
    <s v="Naperville"/>
    <s v="Female"/>
    <n v="39"/>
    <n v="4"/>
    <n v="30"/>
    <s v="P918"/>
    <x v="2"/>
    <x v="2"/>
    <x v="2"/>
    <s v="Britannia"/>
    <n v="3"/>
    <n v="602.02"/>
    <n v="1280.58"/>
    <n v="1"/>
    <s v="Q3"/>
    <n v="2025"/>
    <x v="4"/>
    <n v="1685.6559999999999"/>
    <n v="405.07600000000002"/>
  </r>
  <r>
    <x v="963"/>
    <d v="2026-04-03T00:00:00"/>
    <s v="C6193"/>
    <x v="963"/>
    <d v="2026-04-09T00:00:00"/>
    <x v="8"/>
    <x v="1"/>
    <s v="Shoes"/>
    <x v="21"/>
    <s v="Charleston"/>
    <s v="Female"/>
    <n v="44"/>
    <n v="3"/>
    <n v="15"/>
    <s v="P182"/>
    <x v="1"/>
    <x v="1"/>
    <x v="2"/>
    <s v="Nike"/>
    <n v="4"/>
    <n v="919.07"/>
    <n v="1806.77"/>
    <n v="6"/>
    <s v="Q2"/>
    <n v="2026"/>
    <x v="3"/>
    <n v="2343.6284999999998"/>
    <n v="536.85849999999982"/>
  </r>
  <r>
    <x v="964"/>
    <d v="2024-12-23T00:00:00"/>
    <s v="C5955"/>
    <x v="964"/>
    <d v="2024-12-30T00:00:00"/>
    <x v="2"/>
    <x v="2"/>
    <s v="Fitness"/>
    <x v="7"/>
    <s v="Rochester"/>
    <s v="Male"/>
    <n v="63"/>
    <n v="1"/>
    <n v="0"/>
    <s v="P363"/>
    <x v="1"/>
    <x v="1"/>
    <x v="3"/>
    <s v="Decathlon"/>
    <n v="3"/>
    <n v="109.08"/>
    <n v="78.849999999999994"/>
    <n v="7"/>
    <s v="Q4"/>
    <n v="2024"/>
    <x v="7"/>
    <n v="109.08"/>
    <n v="30.230000000000004"/>
  </r>
  <r>
    <x v="965"/>
    <d v="2024-10-30T00:00:00"/>
    <s v="C2819"/>
    <x v="965"/>
    <d v="2024-11-03T00:00:00"/>
    <x v="6"/>
    <x v="5"/>
    <s v="Snacks"/>
    <x v="0"/>
    <s v="Cambridge"/>
    <s v="Female"/>
    <n v="58"/>
    <n v="3"/>
    <n v="10"/>
    <s v="P744"/>
    <x v="1"/>
    <x v="2"/>
    <x v="2"/>
    <s v="Britannia"/>
    <n v="1"/>
    <n v="378.02"/>
    <n v="695.47"/>
    <n v="4"/>
    <s v="Q4"/>
    <n v="2024"/>
    <x v="8"/>
    <n v="1020.654"/>
    <n v="325.18399999999997"/>
  </r>
  <r>
    <x v="966"/>
    <d v="2024-04-01T00:00:00"/>
    <s v="C3868"/>
    <x v="966"/>
    <d v="2024-04-06T00:00:00"/>
    <x v="7"/>
    <x v="4"/>
    <s v="Laptop"/>
    <x v="8"/>
    <s v="Miami"/>
    <s v="Male"/>
    <n v="31"/>
    <n v="2"/>
    <n v="20"/>
    <s v="P756"/>
    <x v="0"/>
    <x v="2"/>
    <x v="0"/>
    <s v="Dell"/>
    <n v="4"/>
    <n v="483.93"/>
    <n v="419.99"/>
    <n v="5"/>
    <s v="Q2"/>
    <n v="2024"/>
    <x v="3"/>
    <n v="774.28800000000001"/>
    <n v="354.298"/>
  </r>
  <r>
    <x v="967"/>
    <d v="2025-04-25T00:00:00"/>
    <s v="C7630"/>
    <x v="967"/>
    <d v="2025-04-28T00:00:00"/>
    <x v="2"/>
    <x v="2"/>
    <s v="Fitness"/>
    <x v="7"/>
    <s v="Buffalo"/>
    <s v="Male"/>
    <n v="47"/>
    <n v="2"/>
    <n v="0"/>
    <s v="P133"/>
    <x v="1"/>
    <x v="2"/>
    <x v="2"/>
    <s v="Decathlon"/>
    <n v="2"/>
    <n v="798.82"/>
    <n v="944.73"/>
    <n v="3"/>
    <s v="Q2"/>
    <n v="2025"/>
    <x v="3"/>
    <n v="1597.64"/>
    <n v="652.91000000000008"/>
  </r>
  <r>
    <x v="968"/>
    <d v="2025-10-06T00:00:00"/>
    <s v="C3873"/>
    <x v="968"/>
    <d v="2025-10-13T00:00:00"/>
    <x v="5"/>
    <x v="3"/>
    <s v="Furniture"/>
    <x v="1"/>
    <s v="San Diego"/>
    <s v="Male"/>
    <n v="61"/>
    <n v="5"/>
    <n v="20"/>
    <s v="P116"/>
    <x v="0"/>
    <x v="0"/>
    <x v="0"/>
    <s v="IKEA"/>
    <n v="3"/>
    <n v="958.58"/>
    <n v="3229.77"/>
    <n v="7"/>
    <s v="Q4"/>
    <n v="2025"/>
    <x v="8"/>
    <n v="3834.3200000000006"/>
    <n v="604.55000000000064"/>
  </r>
  <r>
    <x v="969"/>
    <d v="2025-10-26T00:00:00"/>
    <s v="C5484"/>
    <x v="969"/>
    <d v="2025-10-29T00:00:00"/>
    <x v="6"/>
    <x v="5"/>
    <s v="Snacks"/>
    <x v="20"/>
    <s v="Norfolk"/>
    <s v="Female"/>
    <n v="63"/>
    <n v="4"/>
    <n v="30"/>
    <s v="P649"/>
    <x v="0"/>
    <x v="2"/>
    <x v="2"/>
    <s v="Britannia"/>
    <n v="1"/>
    <n v="529.69000000000005"/>
    <n v="927.93"/>
    <n v="3"/>
    <s v="Q4"/>
    <n v="2025"/>
    <x v="8"/>
    <n v="1483.1320000000001"/>
    <n v="555.20200000000011"/>
  </r>
  <r>
    <x v="970"/>
    <d v="2025-07-15T00:00:00"/>
    <s v="C2375"/>
    <x v="970"/>
    <d v="2025-07-17T00:00:00"/>
    <x v="2"/>
    <x v="2"/>
    <s v="Fitness"/>
    <x v="1"/>
    <s v="Los Angeles"/>
    <s v="Male"/>
    <n v="22"/>
    <n v="3"/>
    <n v="10"/>
    <s v="P829"/>
    <x v="2"/>
    <x v="0"/>
    <x v="0"/>
    <s v="Decathlon"/>
    <n v="1"/>
    <n v="485.62"/>
    <n v="1108.8800000000001"/>
    <n v="2"/>
    <s v="Q3"/>
    <n v="2025"/>
    <x v="4"/>
    <n v="1311.1740000000002"/>
    <n v="202.2940000000001"/>
  </r>
  <r>
    <x v="971"/>
    <d v="2024-01-17T00:00:00"/>
    <s v="C5493"/>
    <x v="971"/>
    <d v="2024-01-22T00:00:00"/>
    <x v="9"/>
    <x v="0"/>
    <s v="Skincare"/>
    <x v="17"/>
    <s v="Allentown"/>
    <s v="Male"/>
    <n v="33"/>
    <n v="1"/>
    <n v="25"/>
    <s v="P794"/>
    <x v="0"/>
    <x v="2"/>
    <x v="2"/>
    <s v="Nivea"/>
    <n v="3"/>
    <n v="978.57"/>
    <n v="621.89"/>
    <n v="5"/>
    <s v="Q1"/>
    <n v="2024"/>
    <x v="0"/>
    <n v="733.92750000000001"/>
    <n v="112.03750000000002"/>
  </r>
  <r>
    <x v="972"/>
    <d v="2024-03-05T00:00:00"/>
    <s v="C5829"/>
    <x v="972"/>
    <d v="2024-03-07T00:00:00"/>
    <x v="9"/>
    <x v="0"/>
    <s v="Skincare"/>
    <x v="12"/>
    <s v="Grand Rapids"/>
    <s v="Male"/>
    <n v="24"/>
    <n v="5"/>
    <n v="10"/>
    <s v="P688"/>
    <x v="1"/>
    <x v="4"/>
    <x v="1"/>
    <s v="Nivea"/>
    <n v="3"/>
    <n v="896.05"/>
    <n v="2235.54"/>
    <n v="2"/>
    <s v="Q1"/>
    <n v="2024"/>
    <x v="6"/>
    <n v="4032.2249999999999"/>
    <n v="1796.6849999999999"/>
  </r>
  <r>
    <x v="973"/>
    <d v="2024-07-13T00:00:00"/>
    <s v="C6405"/>
    <x v="973"/>
    <d v="2024-07-20T00:00:00"/>
    <x v="9"/>
    <x v="0"/>
    <s v="Skincare"/>
    <x v="13"/>
    <s v="Savannah"/>
    <s v="Female"/>
    <n v="20"/>
    <n v="5"/>
    <n v="5"/>
    <s v="P652"/>
    <x v="0"/>
    <x v="0"/>
    <x v="0"/>
    <s v="Nivea"/>
    <n v="3"/>
    <n v="212.99"/>
    <n v="708.84"/>
    <n v="7"/>
    <s v="Q3"/>
    <n v="2024"/>
    <x v="4"/>
    <n v="1011.7025"/>
    <n v="302.86249999999995"/>
  </r>
  <r>
    <x v="974"/>
    <d v="2026-06-07T00:00:00"/>
    <s v="C8346"/>
    <x v="974"/>
    <d v="2026-06-12T00:00:00"/>
    <x v="6"/>
    <x v="5"/>
    <s v="Snacks"/>
    <x v="21"/>
    <s v="Columbia"/>
    <s v="Male"/>
    <n v="42"/>
    <n v="3"/>
    <n v="5"/>
    <s v="P182"/>
    <x v="2"/>
    <x v="2"/>
    <x v="3"/>
    <s v="Britannia"/>
    <n v="3"/>
    <n v="758.48"/>
    <n v="1485.26"/>
    <n v="5"/>
    <s v="Q2"/>
    <n v="2026"/>
    <x v="2"/>
    <n v="2161.6680000000001"/>
    <n v="676.40800000000013"/>
  </r>
  <r>
    <x v="975"/>
    <d v="2025-03-07T00:00:00"/>
    <s v="C4321"/>
    <x v="975"/>
    <d v="2025-03-09T00:00:00"/>
    <x v="3"/>
    <x v="3"/>
    <s v="Kitchen"/>
    <x v="8"/>
    <s v="Orlando"/>
    <s v="Female"/>
    <n v="52"/>
    <n v="1"/>
    <n v="25"/>
    <s v="P347"/>
    <x v="2"/>
    <x v="1"/>
    <x v="3"/>
    <s v="Philips"/>
    <n v="1"/>
    <n v="196.55"/>
    <n v="119.13"/>
    <n v="2"/>
    <s v="Q1"/>
    <n v="2025"/>
    <x v="6"/>
    <n v="147.41250000000002"/>
    <n v="28.282500000000027"/>
  </r>
  <r>
    <x v="976"/>
    <d v="2024-08-14T00:00:00"/>
    <s v="C6059"/>
    <x v="976"/>
    <d v="2024-08-18T00:00:00"/>
    <x v="4"/>
    <x v="4"/>
    <s v="Mobile"/>
    <x v="8"/>
    <s v="Miami"/>
    <s v="Male"/>
    <n v="20"/>
    <n v="3"/>
    <n v="25"/>
    <s v="P213"/>
    <x v="1"/>
    <x v="1"/>
    <x v="3"/>
    <s v="Samsung"/>
    <n v="4"/>
    <n v="79.69"/>
    <n v="117.84"/>
    <n v="4"/>
    <s v="Q3"/>
    <n v="2024"/>
    <x v="11"/>
    <n v="179.30250000000001"/>
    <n v="61.462500000000006"/>
  </r>
  <r>
    <x v="977"/>
    <d v="2024-06-26T00:00:00"/>
    <s v="C7829"/>
    <x v="977"/>
    <d v="2024-06-29T00:00:00"/>
    <x v="2"/>
    <x v="2"/>
    <s v="Fitness"/>
    <x v="24"/>
    <s v="Salem"/>
    <s v="Male"/>
    <n v="32"/>
    <n v="5"/>
    <n v="10"/>
    <s v="P689"/>
    <x v="1"/>
    <x v="0"/>
    <x v="2"/>
    <s v="Decathlon"/>
    <n v="3"/>
    <n v="403.9"/>
    <n v="1021.45"/>
    <n v="3"/>
    <s v="Q2"/>
    <n v="2024"/>
    <x v="2"/>
    <n v="1817.55"/>
    <n v="796.09999999999991"/>
  </r>
  <r>
    <x v="978"/>
    <d v="2025-06-15T00:00:00"/>
    <s v="C7681"/>
    <x v="978"/>
    <d v="2025-06-19T00:00:00"/>
    <x v="9"/>
    <x v="0"/>
    <s v="Skincare"/>
    <x v="24"/>
    <s v="Portland"/>
    <s v="Female"/>
    <n v="32"/>
    <n v="4"/>
    <n v="5"/>
    <s v="P947"/>
    <x v="1"/>
    <x v="0"/>
    <x v="0"/>
    <s v="Nivea"/>
    <n v="1"/>
    <n v="546.95000000000005"/>
    <n v="1243.27"/>
    <n v="4"/>
    <s v="Q2"/>
    <n v="2025"/>
    <x v="2"/>
    <n v="2078.41"/>
    <n v="835.13999999999987"/>
  </r>
  <r>
    <x v="979"/>
    <d v="2025-06-26T00:00:00"/>
    <s v="C2995"/>
    <x v="979"/>
    <d v="2025-06-27T00:00:00"/>
    <x v="6"/>
    <x v="5"/>
    <s v="Snacks"/>
    <x v="3"/>
    <s v="Houston"/>
    <s v="Female"/>
    <n v="61"/>
    <n v="5"/>
    <n v="5"/>
    <s v="P897"/>
    <x v="0"/>
    <x v="0"/>
    <x v="3"/>
    <s v="Britannia"/>
    <n v="5"/>
    <n v="390.5"/>
    <n v="943.12"/>
    <n v="1"/>
    <s v="Q2"/>
    <n v="2025"/>
    <x v="2"/>
    <n v="1854.875"/>
    <n v="911.755"/>
  </r>
  <r>
    <x v="980"/>
    <d v="2025-06-13T00:00:00"/>
    <s v="C2083"/>
    <x v="980"/>
    <d v="2025-06-20T00:00:00"/>
    <x v="9"/>
    <x v="0"/>
    <s v="Skincare"/>
    <x v="7"/>
    <s v="Rochester"/>
    <s v="Female"/>
    <n v="51"/>
    <n v="2"/>
    <n v="30"/>
    <s v="P387"/>
    <x v="0"/>
    <x v="2"/>
    <x v="2"/>
    <s v="Nivea"/>
    <n v="4"/>
    <n v="727.5"/>
    <n v="578.54999999999995"/>
    <n v="7"/>
    <s v="Q2"/>
    <n v="2025"/>
    <x v="2"/>
    <n v="1018.4999999999999"/>
    <n v="439.94999999999993"/>
  </r>
  <r>
    <x v="981"/>
    <d v="2024-10-29T00:00:00"/>
    <s v="C6805"/>
    <x v="981"/>
    <d v="2024-10-30T00:00:00"/>
    <x v="2"/>
    <x v="2"/>
    <s v="Fitness"/>
    <x v="14"/>
    <s v="Springfield"/>
    <s v="Female"/>
    <n v="40"/>
    <n v="3"/>
    <n v="0"/>
    <s v="P974"/>
    <x v="2"/>
    <x v="0"/>
    <x v="1"/>
    <s v="Decathlon"/>
    <n v="4"/>
    <n v="853.64"/>
    <n v="1561.47"/>
    <n v="1"/>
    <s v="Q4"/>
    <n v="2024"/>
    <x v="8"/>
    <n v="2560.92"/>
    <n v="999.45"/>
  </r>
  <r>
    <x v="982"/>
    <d v="2024-05-31T00:00:00"/>
    <s v="C4486"/>
    <x v="982"/>
    <d v="2024-06-07T00:00:00"/>
    <x v="3"/>
    <x v="3"/>
    <s v="Kitchen"/>
    <x v="8"/>
    <s v="Jacksonville"/>
    <s v="Female"/>
    <n v="55"/>
    <n v="3"/>
    <n v="0"/>
    <s v="P196"/>
    <x v="2"/>
    <x v="3"/>
    <x v="3"/>
    <s v="Philips"/>
    <n v="5"/>
    <n v="81.34"/>
    <n v="201.33"/>
    <n v="7"/>
    <s v="Q2"/>
    <n v="2024"/>
    <x v="9"/>
    <n v="244.02"/>
    <n v="42.69"/>
  </r>
  <r>
    <x v="983"/>
    <d v="2024-05-07T00:00:00"/>
    <s v="C5261"/>
    <x v="983"/>
    <d v="2024-05-13T00:00:00"/>
    <x v="2"/>
    <x v="2"/>
    <s v="Fitness"/>
    <x v="12"/>
    <s v="Grand Rapids"/>
    <s v="Male"/>
    <n v="38"/>
    <n v="1"/>
    <n v="20"/>
    <s v="P543"/>
    <x v="0"/>
    <x v="4"/>
    <x v="3"/>
    <s v="Decathlon"/>
    <n v="4"/>
    <n v="470.84"/>
    <n v="248.13"/>
    <n v="6"/>
    <s v="Q2"/>
    <n v="2024"/>
    <x v="9"/>
    <n v="376.67200000000003"/>
    <n v="128.54200000000003"/>
  </r>
  <r>
    <x v="984"/>
    <d v="2025-03-15T00:00:00"/>
    <s v="C9153"/>
    <x v="984"/>
    <d v="2025-03-16T00:00:00"/>
    <x v="8"/>
    <x v="1"/>
    <s v="Shoes"/>
    <x v="17"/>
    <s v="Allentown"/>
    <s v="Female"/>
    <n v="38"/>
    <n v="2"/>
    <n v="10"/>
    <s v="P975"/>
    <x v="0"/>
    <x v="4"/>
    <x v="2"/>
    <s v="Nike"/>
    <n v="3"/>
    <n v="489.97"/>
    <n v="540.54999999999995"/>
    <n v="1"/>
    <s v="Q1"/>
    <n v="2025"/>
    <x v="6"/>
    <n v="881.94600000000003"/>
    <n v="341.39600000000007"/>
  </r>
  <r>
    <x v="985"/>
    <d v="2025-09-24T00:00:00"/>
    <s v="C6128"/>
    <x v="985"/>
    <d v="2025-09-29T00:00:00"/>
    <x v="4"/>
    <x v="4"/>
    <s v="Mobile"/>
    <x v="8"/>
    <s v="Jacksonville"/>
    <s v="Female"/>
    <n v="57"/>
    <n v="2"/>
    <n v="25"/>
    <s v="P252"/>
    <x v="0"/>
    <x v="0"/>
    <x v="0"/>
    <s v="Samsung"/>
    <n v="5"/>
    <n v="64.44"/>
    <n v="54.81"/>
    <n v="5"/>
    <s v="Q3"/>
    <n v="2025"/>
    <x v="1"/>
    <n v="96.66"/>
    <n v="41.849999999999994"/>
  </r>
  <r>
    <x v="986"/>
    <d v="2026-02-15T00:00:00"/>
    <s v="C8686"/>
    <x v="986"/>
    <d v="2026-02-16T00:00:00"/>
    <x v="9"/>
    <x v="0"/>
    <s v="Skincare"/>
    <x v="16"/>
    <s v="Seattle"/>
    <s v="Female"/>
    <n v="51"/>
    <n v="1"/>
    <n v="20"/>
    <s v="P764"/>
    <x v="1"/>
    <x v="4"/>
    <x v="0"/>
    <s v="Nivea"/>
    <n v="5"/>
    <n v="513.03"/>
    <n v="275.32"/>
    <n v="1"/>
    <s v="Q1"/>
    <n v="2026"/>
    <x v="5"/>
    <n v="410.42399999999998"/>
    <n v="135.10399999999998"/>
  </r>
  <r>
    <x v="987"/>
    <d v="2024-06-28T00:00:00"/>
    <s v="C6321"/>
    <x v="987"/>
    <d v="2024-07-04T00:00:00"/>
    <x v="1"/>
    <x v="1"/>
    <s v="Shirt"/>
    <x v="24"/>
    <s v="Salem"/>
    <s v="Male"/>
    <n v="34"/>
    <n v="5"/>
    <n v="5"/>
    <s v="P982"/>
    <x v="1"/>
    <x v="1"/>
    <x v="3"/>
    <s v="Puma"/>
    <n v="2"/>
    <n v="248.92"/>
    <n v="919.11"/>
    <n v="6"/>
    <s v="Q2"/>
    <n v="2024"/>
    <x v="2"/>
    <n v="1182.3699999999999"/>
    <n v="263.25999999999988"/>
  </r>
  <r>
    <x v="988"/>
    <d v="2025-01-07T00:00:00"/>
    <s v="C5251"/>
    <x v="988"/>
    <d v="2025-01-10T00:00:00"/>
    <x v="9"/>
    <x v="0"/>
    <s v="Skincare"/>
    <x v="13"/>
    <s v="Savannah"/>
    <s v="Male"/>
    <n v="49"/>
    <n v="1"/>
    <n v="0"/>
    <s v="P883"/>
    <x v="2"/>
    <x v="2"/>
    <x v="3"/>
    <s v="Nivea"/>
    <n v="1"/>
    <n v="740.15"/>
    <n v="467.7"/>
    <n v="3"/>
    <s v="Q1"/>
    <n v="2025"/>
    <x v="0"/>
    <n v="740.15"/>
    <n v="272.45"/>
  </r>
  <r>
    <x v="989"/>
    <d v="2025-12-08T00:00:00"/>
    <s v="C9654"/>
    <x v="989"/>
    <d v="2025-12-11T00:00:00"/>
    <x v="2"/>
    <x v="2"/>
    <s v="Fitness"/>
    <x v="0"/>
    <s v="Worcester"/>
    <s v="Male"/>
    <n v="38"/>
    <n v="4"/>
    <n v="10"/>
    <s v="P925"/>
    <x v="0"/>
    <x v="2"/>
    <x v="0"/>
    <s v="Decathlon"/>
    <n v="3"/>
    <n v="359.41"/>
    <n v="744.26"/>
    <n v="3"/>
    <s v="Q4"/>
    <n v="2025"/>
    <x v="7"/>
    <n v="1293.8760000000002"/>
    <n v="549.61600000000021"/>
  </r>
  <r>
    <x v="990"/>
    <d v="2024-08-26T00:00:00"/>
    <s v="C6806"/>
    <x v="990"/>
    <d v="2024-08-28T00:00:00"/>
    <x v="5"/>
    <x v="3"/>
    <s v="Furniture"/>
    <x v="1"/>
    <s v="Sacramento"/>
    <s v="Female"/>
    <n v="43"/>
    <n v="5"/>
    <n v="25"/>
    <s v="P631"/>
    <x v="1"/>
    <x v="0"/>
    <x v="3"/>
    <s v="IKEA"/>
    <n v="3"/>
    <n v="621.39"/>
    <n v="1905.06"/>
    <n v="2"/>
    <s v="Q3"/>
    <n v="2024"/>
    <x v="11"/>
    <n v="2330.2124999999996"/>
    <n v="425.15249999999969"/>
  </r>
  <r>
    <x v="991"/>
    <d v="2025-09-14T00:00:00"/>
    <s v="C3489"/>
    <x v="991"/>
    <d v="2025-09-16T00:00:00"/>
    <x v="4"/>
    <x v="4"/>
    <s v="Mobile"/>
    <x v="9"/>
    <s v="Birmingham"/>
    <s v="Male"/>
    <n v="37"/>
    <n v="1"/>
    <n v="15"/>
    <s v="P943"/>
    <x v="2"/>
    <x v="0"/>
    <x v="0"/>
    <s v="Samsung"/>
    <n v="5"/>
    <n v="727.4"/>
    <n v="369.45"/>
    <n v="2"/>
    <s v="Q3"/>
    <n v="2025"/>
    <x v="1"/>
    <n v="618.29"/>
    <n v="248.83999999999997"/>
  </r>
  <r>
    <x v="992"/>
    <d v="2025-11-30T00:00:00"/>
    <s v="C7400"/>
    <x v="992"/>
    <d v="2025-12-03T00:00:00"/>
    <x v="9"/>
    <x v="0"/>
    <s v="Skincare"/>
    <x v="8"/>
    <s v="Jacksonville"/>
    <s v="Male"/>
    <n v="40"/>
    <n v="3"/>
    <n v="30"/>
    <s v="P958"/>
    <x v="1"/>
    <x v="3"/>
    <x v="2"/>
    <s v="Nivea"/>
    <n v="5"/>
    <n v="173.93"/>
    <n v="281.77999999999997"/>
    <n v="3"/>
    <s v="Q4"/>
    <n v="2025"/>
    <x v="10"/>
    <n v="365.25299999999993"/>
    <n v="83.472999999999956"/>
  </r>
  <r>
    <x v="993"/>
    <d v="2024-02-23T00:00:00"/>
    <s v="C4775"/>
    <x v="993"/>
    <d v="2024-02-28T00:00:00"/>
    <x v="6"/>
    <x v="5"/>
    <s v="Snacks"/>
    <x v="1"/>
    <s v="Sacramento"/>
    <s v="Male"/>
    <n v="32"/>
    <n v="5"/>
    <n v="10"/>
    <s v="P884"/>
    <x v="2"/>
    <x v="3"/>
    <x v="3"/>
    <s v="Britannia"/>
    <n v="5"/>
    <n v="928.21"/>
    <n v="2117.91"/>
    <n v="5"/>
    <s v="Q1"/>
    <n v="2024"/>
    <x v="5"/>
    <n v="4176.9450000000006"/>
    <n v="2059.0350000000008"/>
  </r>
  <r>
    <x v="994"/>
    <d v="2025-10-30T00:00:00"/>
    <s v="C7739"/>
    <x v="994"/>
    <d v="2025-11-03T00:00:00"/>
    <x v="2"/>
    <x v="2"/>
    <s v="Fitness"/>
    <x v="6"/>
    <s v="Raleigh"/>
    <s v="Female"/>
    <n v="65"/>
    <n v="1"/>
    <n v="15"/>
    <s v="P743"/>
    <x v="0"/>
    <x v="1"/>
    <x v="2"/>
    <s v="Decathlon"/>
    <n v="4"/>
    <n v="982.12"/>
    <n v="566.82000000000005"/>
    <n v="4"/>
    <s v="Q4"/>
    <n v="2025"/>
    <x v="8"/>
    <n v="834.80200000000002"/>
    <n v="267.98199999999997"/>
  </r>
  <r>
    <x v="995"/>
    <d v="2025-11-30T00:00:00"/>
    <s v="C2033"/>
    <x v="923"/>
    <d v="2025-12-04T00:00:00"/>
    <x v="3"/>
    <x v="3"/>
    <s v="Kitchen"/>
    <x v="3"/>
    <s v="Houston"/>
    <s v="Female"/>
    <n v="22"/>
    <n v="1"/>
    <n v="5"/>
    <s v="P744"/>
    <x v="2"/>
    <x v="1"/>
    <x v="3"/>
    <s v="Samsung"/>
    <n v="5"/>
    <n v="394.92"/>
    <n v="672.66"/>
    <n v="3"/>
    <s v="Q4"/>
    <m/>
    <x v="10"/>
    <n v="375.17399999999998"/>
    <n v="-297.48599999999999"/>
  </r>
  <r>
    <x v="996"/>
    <d v="2025-07-08T00:00:00"/>
    <s v="C6573"/>
    <x v="924"/>
    <d v="2025-07-12T00:00:00"/>
    <x v="4"/>
    <x v="4"/>
    <s v="Mobile"/>
    <x v="18"/>
    <s v="Nashville"/>
    <s v="Female"/>
    <n v="33"/>
    <n v="3"/>
    <n v="0"/>
    <s v="P745"/>
    <x v="1"/>
    <x v="1"/>
    <x v="1"/>
    <s v="Nike"/>
    <n v="6"/>
    <n v="724.07"/>
    <n v="716.26"/>
    <n v="3"/>
    <s v="Q2"/>
    <m/>
    <x v="4"/>
    <n v="2172.21"/>
    <n v="1455.95"/>
  </r>
  <r>
    <x v="997"/>
    <d v="2024-04-01T00:00:00"/>
    <s v="C4949"/>
    <x v="925"/>
    <d v="2024-04-07T00:00:00"/>
    <x v="9"/>
    <x v="0"/>
    <s v="Skincare"/>
    <x v="3"/>
    <s v="San Antonio"/>
    <s v="Female"/>
    <n v="24"/>
    <n v="5"/>
    <n v="10"/>
    <s v="P746"/>
    <x v="1"/>
    <x v="1"/>
    <x v="2"/>
    <s v="Britannia"/>
    <n v="7"/>
    <n v="940.18"/>
    <n v="2707.63"/>
    <n v="6"/>
    <s v="Q3"/>
    <m/>
    <x v="3"/>
    <n v="4230.8099999999995"/>
    <n v="1523.1799999999994"/>
  </r>
  <r>
    <x v="998"/>
    <d v="2025-01-14T00:00:00"/>
    <s v="C2792"/>
    <x v="926"/>
    <d v="2025-01-20T00:00:00"/>
    <x v="5"/>
    <x v="3"/>
    <s v="Furniture"/>
    <x v="0"/>
    <s v="Cambridge"/>
    <s v="Male"/>
    <n v="20"/>
    <n v="4"/>
    <n v="25"/>
    <s v="P747"/>
    <x v="1"/>
    <x v="1"/>
    <x v="2"/>
    <s v="Nike"/>
    <n v="8"/>
    <n v="937.03"/>
    <n v="1768.64"/>
    <n v="4"/>
    <s v="Q4"/>
    <m/>
    <x v="0"/>
    <n v="2811.09"/>
    <n v="1042.45"/>
  </r>
  <r>
    <x v="999"/>
    <d v="2025-07-13T00:00:00"/>
    <s v="C8217"/>
    <x v="927"/>
    <d v="2025-07-16T00:00:00"/>
    <x v="4"/>
    <x v="4"/>
    <s v="Mobile"/>
    <x v="8"/>
    <s v="Orlando"/>
    <s v="Male"/>
    <n v="42"/>
    <n v="5"/>
    <n v="15"/>
    <s v="P748"/>
    <x v="0"/>
    <x v="1"/>
    <x v="3"/>
    <s v="Decathlon"/>
    <n v="4"/>
    <n v="910.98"/>
    <n v="1184.8499999999999"/>
    <n v="4"/>
    <s v="Q3"/>
    <m/>
    <x v="4"/>
    <n v="3871.6649999999995"/>
    <n v="2686.8149999999996"/>
  </r>
  <r>
    <x v="1000"/>
    <d v="2025-02-01T00:00:00"/>
    <s v="C8499"/>
    <x v="928"/>
    <d v="2025-02-08T00:00:00"/>
    <x v="6"/>
    <x v="5"/>
    <s v="Snacks"/>
    <x v="15"/>
    <s v="Colorado Springs"/>
    <s v="Male"/>
    <n v="52"/>
    <n v="2"/>
    <n v="30"/>
    <s v="P749"/>
    <x v="0"/>
    <x v="1"/>
    <x v="2"/>
    <s v="Britannia"/>
    <n v="5"/>
    <n v="252.82"/>
    <n v="447.42"/>
    <n v="6"/>
    <s v="Q2"/>
    <m/>
    <x v="5"/>
    <n v="353.94799999999998"/>
    <n v="-93.472000000000037"/>
  </r>
  <r>
    <x v="1001"/>
    <d v="2024-05-15T00:00:00"/>
    <s v="C6702"/>
    <x v="929"/>
    <d v="2024-05-19T00:00:00"/>
    <x v="5"/>
    <x v="3"/>
    <s v="Furniture"/>
    <x v="1"/>
    <s v="Los Angeles"/>
    <s v="Female"/>
    <n v="20"/>
    <n v="3"/>
    <n v="5"/>
    <s v="P750"/>
    <x v="2"/>
    <x v="1"/>
    <x v="2"/>
    <s v="Dell"/>
    <n v="4"/>
    <n v="356.26"/>
    <n v="308.16000000000003"/>
    <n v="6"/>
    <s v="Q1"/>
    <m/>
    <x v="9"/>
    <n v="1015.3409999999999"/>
    <n v="707.18099999999981"/>
  </r>
  <r>
    <x v="1002"/>
    <d v="2024-09-27T00:00:00"/>
    <s v="C6462"/>
    <x v="930"/>
    <d v="2024-10-01T00:00:00"/>
    <x v="4"/>
    <x v="4"/>
    <s v="Mobile"/>
    <x v="12"/>
    <s v="Detroit"/>
    <s v="Male"/>
    <n v="32"/>
    <n v="3"/>
    <n v="0"/>
    <s v="P751"/>
    <x v="2"/>
    <x v="1"/>
    <x v="3"/>
    <s v="Decathlon"/>
    <n v="3"/>
    <n v="418.12"/>
    <n v="685.76"/>
    <n v="3"/>
    <s v="Q3"/>
    <m/>
    <x v="1"/>
    <n v="1254.3600000000001"/>
    <n v="568.60000000000014"/>
  </r>
  <r>
    <x v="1003"/>
    <d v="2025-11-10T00:00:00"/>
    <s v="C3212"/>
    <x v="931"/>
    <d v="2025-11-17T00:00:00"/>
    <x v="9"/>
    <x v="0"/>
    <s v="Skincare"/>
    <x v="14"/>
    <s v="Springfield"/>
    <s v="Male"/>
    <n v="32"/>
    <n v="1"/>
    <n v="10"/>
    <s v="P752"/>
    <x v="0"/>
    <x v="1"/>
    <x v="2"/>
    <s v="IKEA"/>
    <n v="4"/>
    <n v="554.15"/>
    <n v="813.15"/>
    <n v="7"/>
    <s v="Q1"/>
    <m/>
    <x v="10"/>
    <n v="498.73500000000001"/>
    <n v="-314.41499999999996"/>
  </r>
  <r>
    <x v="1004"/>
    <d v="2025-04-16T00:00:00"/>
    <s v="C9874"/>
    <x v="932"/>
    <d v="2025-04-21T00:00:00"/>
    <x v="3"/>
    <x v="3"/>
    <s v="Kitchen"/>
    <x v="3"/>
    <s v="San Antonio"/>
    <s v="Male"/>
    <n v="61"/>
    <n v="2"/>
    <n v="25"/>
    <s v="P753"/>
    <x v="0"/>
    <x v="1"/>
    <x v="0"/>
    <s v="Britannia"/>
    <n v="3"/>
    <n v="680.97"/>
    <n v="1178.71"/>
    <n v="4"/>
    <s v="Q2"/>
    <m/>
    <x v="3"/>
    <n v="1021.455"/>
    <n v="-157.255"/>
  </r>
  <r>
    <x v="1005"/>
    <d v="2025-11-21T00:00:00"/>
    <s v="C2271"/>
    <x v="933"/>
    <d v="2025-11-25T00:00:00"/>
    <x v="1"/>
    <x v="1"/>
    <s v="Shirt"/>
    <x v="0"/>
    <s v="Worcester"/>
    <s v="Male"/>
    <n v="51"/>
    <n v="2"/>
    <n v="15"/>
    <s v="P754"/>
    <x v="0"/>
    <x v="1"/>
    <x v="3"/>
    <s v="Decathlon"/>
    <n v="1"/>
    <n v="256.25"/>
    <n v="224.44"/>
    <n v="4"/>
    <s v="Q3"/>
    <m/>
    <x v="10"/>
    <n v="435.625"/>
    <n v="211.185"/>
  </r>
  <r>
    <x v="1006"/>
    <d v="2024-09-17T00:00:00"/>
    <s v="C6224"/>
    <x v="934"/>
    <d v="2024-09-23T00:00:00"/>
    <x v="5"/>
    <x v="3"/>
    <s v="Furniture"/>
    <x v="6"/>
    <s v="Raleigh"/>
    <s v="Male"/>
    <n v="40"/>
    <n v="1"/>
    <n v="30"/>
    <s v="P755"/>
    <x v="1"/>
    <x v="1"/>
    <x v="1"/>
    <s v="Nivea"/>
    <n v="4"/>
    <n v="340.44"/>
    <n v="186.83"/>
    <n v="7"/>
    <s v="Q4"/>
    <m/>
    <x v="1"/>
    <n v="238.30799999999999"/>
    <n v="51.47799999999998"/>
  </r>
  <r>
    <x v="1007"/>
    <d v="2025-09-23T00:00:00"/>
    <s v="C6809"/>
    <x v="935"/>
    <d v="2025-09-24T00:00:00"/>
    <x v="5"/>
    <x v="3"/>
    <s v="Furniture"/>
    <x v="5"/>
    <s v="Fort Wayne"/>
    <s v="Male"/>
    <n v="55"/>
    <n v="5"/>
    <n v="5"/>
    <s v="P756"/>
    <x v="1"/>
    <x v="1"/>
    <x v="2"/>
    <s v="Nivea"/>
    <n v="2"/>
    <n v="674.64"/>
    <n v="1988.82"/>
    <n v="5"/>
    <s v="Q2"/>
    <m/>
    <x v="1"/>
    <n v="3204.5399999999995"/>
    <n v="1215.7199999999996"/>
  </r>
  <r>
    <x v="1008"/>
    <d v="2024-01-05T00:00:00"/>
    <s v="C6145"/>
    <x v="936"/>
    <d v="2024-01-09T00:00:00"/>
    <x v="6"/>
    <x v="5"/>
    <s v="Snacks"/>
    <x v="3"/>
    <s v="Dallas"/>
    <s v="Female"/>
    <n v="38"/>
    <n v="1"/>
    <n v="0"/>
    <s v="P757"/>
    <x v="2"/>
    <x v="1"/>
    <x v="2"/>
    <s v="Nivea"/>
    <n v="3"/>
    <n v="637.44000000000005"/>
    <n v="1555.32"/>
    <n v="4"/>
    <s v="Q4"/>
    <m/>
    <x v="0"/>
    <n v="637.44000000000005"/>
    <n v="-917.87999999999988"/>
  </r>
  <r>
    <x v="1009"/>
    <d v="2025-10-03T00:00:00"/>
    <s v="C4560"/>
    <x v="937"/>
    <d v="2025-10-09T00:00:00"/>
    <x v="8"/>
    <x v="1"/>
    <s v="Shoes"/>
    <x v="22"/>
    <s v="Springfield"/>
    <s v="Female"/>
    <n v="38"/>
    <n v="4"/>
    <n v="10"/>
    <s v="P758"/>
    <x v="0"/>
    <x v="1"/>
    <x v="3"/>
    <s v="Britannia"/>
    <n v="1"/>
    <n v="800.88"/>
    <n v="1889.51"/>
    <n v="6"/>
    <s v="Q3"/>
    <m/>
    <x v="8"/>
    <n v="2883.1680000000001"/>
    <n v="993.65800000000013"/>
  </r>
  <r>
    <x v="1010"/>
    <d v="2025-07-18T00:00:00"/>
    <s v="C7189"/>
    <x v="943"/>
    <d v="2025-07-25T00:00:00"/>
    <x v="1"/>
    <x v="1"/>
    <s v="Shirt"/>
    <x v="8"/>
    <s v="Orlando"/>
    <s v="Female"/>
    <n v="57"/>
    <n v="5"/>
    <n v="25"/>
    <s v="P759"/>
    <x v="1"/>
    <x v="1"/>
    <x v="2"/>
    <s v="Philips"/>
    <n v="1"/>
    <n v="217.31"/>
    <n v="373.2"/>
    <n v="1"/>
    <s v="Q3"/>
    <m/>
    <x v="4"/>
    <n v="814.91249999999991"/>
    <n v="441.71249999999992"/>
  </r>
  <r>
    <x v="1011"/>
    <d v="2025-09-16T00:00:00"/>
    <s v="C5028"/>
    <x v="944"/>
    <d v="2025-09-17T00:00:00"/>
    <x v="2"/>
    <x v="2"/>
    <s v="Fitness"/>
    <x v="0"/>
    <s v="Cambridge"/>
    <s v="Male"/>
    <n v="51"/>
    <n v="1"/>
    <n v="15"/>
    <s v="P760"/>
    <x v="2"/>
    <x v="1"/>
    <x v="2"/>
    <s v="Samsung"/>
    <n v="3"/>
    <n v="242.03"/>
    <n v="213.33"/>
    <n v="4"/>
    <s v="Q1"/>
    <m/>
    <x v="1"/>
    <n v="205.72549999999998"/>
    <n v="-7.60450000000003"/>
  </r>
  <r>
    <x v="1012"/>
    <d v="2025-05-17T00:00:00"/>
    <s v="C8144"/>
    <x v="945"/>
    <d v="2025-05-24T00:00:00"/>
    <x v="6"/>
    <x v="5"/>
    <s v="Snacks"/>
    <x v="9"/>
    <s v="Mobile"/>
    <s v="Male"/>
    <n v="34"/>
    <n v="3"/>
    <n v="30"/>
    <s v="P761"/>
    <x v="1"/>
    <x v="1"/>
    <x v="3"/>
    <s v="Decathlon"/>
    <n v="3"/>
    <n v="335.53"/>
    <n v="1155.73"/>
    <n v="6"/>
    <s v="Q4"/>
    <m/>
    <x v="9"/>
    <n v="704.61299999999994"/>
    <n v="-451.11700000000008"/>
  </r>
  <r>
    <x v="1013"/>
    <d v="2025-08-20T00:00:00"/>
    <s v="C5978"/>
    <x v="946"/>
    <d v="2025-08-27T00:00:00"/>
    <x v="4"/>
    <x v="4"/>
    <s v="Mobile"/>
    <x v="17"/>
    <s v="Pittsburgh"/>
    <s v="Male"/>
    <n v="49"/>
    <n v="5"/>
    <n v="32.5"/>
    <s v="P762"/>
    <x v="2"/>
    <x v="1"/>
    <x v="2"/>
    <s v="Nivea"/>
    <n v="3"/>
    <n v="713.22"/>
    <n v="1970.88"/>
    <n v="7"/>
    <s v="Q1"/>
    <m/>
    <x v="11"/>
    <n v="2407.1175000000003"/>
    <n v="436.23750000000018"/>
  </r>
  <r>
    <x v="1014"/>
    <d v="2024-10-30T00:00:00"/>
    <s v="C2120"/>
    <x v="947"/>
    <d v="2024-11-01T00:00:00"/>
    <x v="5"/>
    <x v="3"/>
    <s v="Furniture"/>
    <x v="18"/>
    <s v="Nashville"/>
    <s v="Male"/>
    <n v="38"/>
    <n v="4"/>
    <n v="37.5"/>
    <s v="P763"/>
    <x v="0"/>
    <x v="1"/>
    <x v="0"/>
    <s v="Nivea"/>
    <n v="3"/>
    <n v="146.41999999999999"/>
    <n v="357.52"/>
    <n v="6"/>
    <s v="Q3"/>
    <m/>
    <x v="8"/>
    <n v="366.04999999999995"/>
    <n v="8.5299999999999727"/>
  </r>
  <r>
    <x v="1015"/>
    <d v="2025-08-02T00:00:00"/>
    <s v="C7289"/>
    <x v="948"/>
    <d v="2025-08-04T00:00:00"/>
    <x v="9"/>
    <x v="0"/>
    <s v="Skincare"/>
    <x v="1"/>
    <s v="Los Angeles"/>
    <s v="Male"/>
    <n v="43"/>
    <n v="4.2"/>
    <n v="42.5"/>
    <s v="P764"/>
    <x v="2"/>
    <x v="1"/>
    <x v="3"/>
    <s v="Nivea"/>
    <n v="1"/>
    <n v="215.84"/>
    <n v="513.41"/>
    <n v="2"/>
    <s v="Q4"/>
    <m/>
    <x v="11"/>
    <n v="521.25360000000001"/>
    <n v="7.8436000000000377"/>
  </r>
  <r>
    <x v="1016"/>
    <d v="2025-04-17T00:00:00"/>
    <s v="C6101"/>
    <x v="949"/>
    <d v="2025-04-23T00:00:00"/>
    <x v="9"/>
    <x v="0"/>
    <s v="Skincare"/>
    <x v="22"/>
    <s v="Naperville"/>
    <s v="Female"/>
    <n v="37"/>
    <n v="4.4000000000000004"/>
    <n v="47.5"/>
    <s v="P765"/>
    <x v="1"/>
    <x v="1"/>
    <x v="3"/>
    <s v="Britannia"/>
    <n v="1"/>
    <n v="516.5"/>
    <n v="1313.65"/>
    <n v="4"/>
    <s v="Q3"/>
    <m/>
    <x v="3"/>
    <n v="1193.1150000000002"/>
    <n v="-120.53499999999985"/>
  </r>
  <r>
    <x v="1017"/>
    <d v="2025-07-27T00:00:00"/>
    <s v="C9054"/>
    <x v="950"/>
    <d v="2025-08-02T00:00:00"/>
    <x v="4"/>
    <x v="4"/>
    <s v="Mobile"/>
    <x v="18"/>
    <s v="Knoxville"/>
    <s v="Male"/>
    <n v="37"/>
    <n v="4.5999999999999996"/>
    <n v="52.5"/>
    <s v="P766"/>
    <x v="2"/>
    <x v="1"/>
    <x v="1"/>
    <s v="Philips"/>
    <n v="2"/>
    <n v="790.89"/>
    <n v="1990.33"/>
    <n v="4"/>
    <s v="Q3"/>
    <m/>
    <x v="4"/>
    <n v="1728.0946499999998"/>
    <n v="-262.235350000000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E792EA-38A3-4A12-AB01-03D89EC61FFA}" name="PivotTable1"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A76:B86" firstHeaderRow="1" firstDataRow="1" firstDataCol="1"/>
  <pivotFields count="28">
    <pivotField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pivotField axis="axisRow" showAll="0" measureFilter="1" sortType="ascending">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autoSortScope>
        <pivotArea dataOnly="0" outline="0" fieldPosition="0">
          <references count="1">
            <reference field="4294967294" count="1" selected="0">
              <x v="0"/>
            </reference>
          </references>
        </pivotArea>
      </autoSortScope>
    </pivotField>
    <pivotField numFmtId="14" showAll="0"/>
    <pivotField showAll="0">
      <items count="11">
        <item x="6"/>
        <item x="5"/>
        <item x="9"/>
        <item x="4"/>
        <item x="7"/>
        <item x="0"/>
        <item x="3"/>
        <item x="1"/>
        <item x="8"/>
        <item x="2"/>
        <item t="default"/>
      </items>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items count="6">
        <item x="0"/>
        <item x="1"/>
        <item x="2"/>
        <item x="4"/>
        <item x="3"/>
        <item t="default"/>
      </items>
    </pivotField>
    <pivotField showAll="0">
      <items count="5">
        <item x="1"/>
        <item x="2"/>
        <item x="3"/>
        <item x="0"/>
        <item t="default"/>
      </items>
    </pivotField>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dataField="1" numFmtId="164" showAll="0"/>
    <pivotField numFmtId="164" showAll="0"/>
  </pivotFields>
  <rowFields count="1">
    <field x="3"/>
  </rowFields>
  <rowItems count="10">
    <i>
      <x v="413"/>
    </i>
    <i>
      <x v="74"/>
    </i>
    <i>
      <x v="63"/>
    </i>
    <i>
      <x v="799"/>
    </i>
    <i>
      <x v="380"/>
    </i>
    <i>
      <x v="171"/>
    </i>
    <i>
      <x v="608"/>
    </i>
    <i>
      <x v="596"/>
    </i>
    <i>
      <x v="728"/>
    </i>
    <i>
      <x v="743"/>
    </i>
  </rowItems>
  <colItems count="1">
    <i/>
  </colItems>
  <dataFields count="1">
    <dataField name="Sum of Sales" fld="26" baseField="0" baseItem="0" numFmtId="164"/>
  </dataFields>
  <formats count="1">
    <format dxfId="164">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C3EAA2-828D-468F-9F2D-FA79CFA02E1F}" name="PivotTable10"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I19:J29" firstHeaderRow="1" firstDataRow="1" firstDataCol="1"/>
  <pivotFields count="28">
    <pivotField showAll="0"/>
    <pivotField numFmtId="14" showAll="0"/>
    <pivotField showAll="0"/>
    <pivotField showAll="0"/>
    <pivotField numFmtId="14" showAll="0"/>
    <pivotField axis="axisRow" showAll="0" measureFilter="1" sortType="descending">
      <items count="11">
        <item x="6"/>
        <item x="5"/>
        <item x="9"/>
        <item x="4"/>
        <item x="7"/>
        <item x="0"/>
        <item x="3"/>
        <item x="1"/>
        <item x="8"/>
        <item x="2"/>
        <item t="default"/>
      </items>
      <autoSortScope>
        <pivotArea dataOnly="0" outline="0" fieldPosition="0">
          <references count="1">
            <reference field="4294967294" count="1" selected="0">
              <x v="0"/>
            </reference>
          </references>
        </pivotArea>
      </autoSortScope>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dataField="1" numFmtId="164" showAll="0"/>
    <pivotField numFmtId="164" showAll="0"/>
  </pivotFields>
  <rowFields count="1">
    <field x="5"/>
  </rowFields>
  <rowItems count="10">
    <i>
      <x/>
    </i>
    <i>
      <x v="9"/>
    </i>
    <i>
      <x v="2"/>
    </i>
    <i>
      <x v="7"/>
    </i>
    <i>
      <x v="1"/>
    </i>
    <i>
      <x v="6"/>
    </i>
    <i>
      <x v="3"/>
    </i>
    <i>
      <x v="8"/>
    </i>
    <i>
      <x v="4"/>
    </i>
    <i>
      <x v="5"/>
    </i>
  </rowItems>
  <colItems count="1">
    <i/>
  </colItems>
  <dataFields count="1">
    <dataField name="Sum of Sales" fld="26" baseField="0" baseItem="0" numFmtId="169"/>
  </dataFields>
  <formats count="1">
    <format dxfId="170">
      <pivotArea outline="0" collapsedLevelsAreSubtotals="1" fieldPosition="0"/>
    </format>
  </formats>
  <pivotTableStyleInfo name="PivotStyleLight16" showRowHeaders="1" showColHeaders="1" showRowStripes="0" showColStripes="0" showLastColumn="1"/>
  <filters count="1">
    <filter fld="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020A30-F0D1-4011-BE48-5749C99F4301}" name="PivotTable9"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3:E58" firstHeaderRow="1" firstDataRow="1" firstDataCol="1"/>
  <pivotFields count="28">
    <pivotField showAll="0"/>
    <pivotField numFmtId="14" showAll="0"/>
    <pivotField showAll="0"/>
    <pivotField showAll="0"/>
    <pivotField numFmtId="14" showAll="0"/>
    <pivotField showAll="0"/>
    <pivotField showAll="0">
      <items count="7">
        <item x="0"/>
        <item x="4"/>
        <item x="1"/>
        <item x="5"/>
        <item x="3"/>
        <item x="2"/>
        <item t="default"/>
      </items>
    </pivotField>
    <pivotField showAll="0"/>
    <pivotField axis="axisRow" showAll="0">
      <items count="26">
        <item x="9"/>
        <item x="4"/>
        <item x="1"/>
        <item x="15"/>
        <item x="8"/>
        <item x="13"/>
        <item x="22"/>
        <item x="5"/>
        <item x="19"/>
        <item x="0"/>
        <item x="12"/>
        <item x="23"/>
        <item x="14"/>
        <item x="11"/>
        <item x="7"/>
        <item x="6"/>
        <item x="2"/>
        <item x="24"/>
        <item x="17"/>
        <item x="21"/>
        <item x="18"/>
        <item x="3"/>
        <item x="20"/>
        <item x="16"/>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dataField="1" numFmtId="164" showAll="0"/>
    <pivotField numFmtId="164" showAll="0"/>
  </pivotFields>
  <rowFields count="1">
    <field x="8"/>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Sum of Sales" fld="2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0A2895-2D0B-48F5-B595-2934170C647D}" name="PivotTable18"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J67:K70" firstHeaderRow="1" firstDataRow="1" firstDataCol="1"/>
  <pivotFields count="28">
    <pivotField dataField="1"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pivotField showAll="0"/>
    <pivotField numFmtId="14" showAll="0"/>
    <pivotField showAll="0"/>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pivotField showAll="0"/>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numFmtId="164" showAll="0"/>
    <pivotField numFmtId="164" showAll="0"/>
  </pivotFields>
  <rowFields count="1">
    <field x="15"/>
  </rowFields>
  <rowItems count="3">
    <i>
      <x/>
    </i>
    <i>
      <x v="1"/>
    </i>
    <i>
      <x v="2"/>
    </i>
  </rowItems>
  <colItems count="1">
    <i/>
  </colItems>
  <dataFields count="1">
    <dataField name="Count of Ord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0455EA0-2FE3-447C-AAEF-9656E85E2B22}" name="PivotTable15"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A67:B71" firstHeaderRow="1" firstDataRow="1" firstDataCol="1"/>
  <pivotFields count="28">
    <pivotField dataField="1"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pivotField showAll="0">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pivotField>
    <pivotField numFmtId="14" showAll="0"/>
    <pivotField showAll="0">
      <items count="11">
        <item x="6"/>
        <item x="5"/>
        <item x="9"/>
        <item x="4"/>
        <item x="7"/>
        <item x="0"/>
        <item x="3"/>
        <item x="1"/>
        <item x="8"/>
        <item x="2"/>
        <item t="default"/>
      </items>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items count="6">
        <item x="0"/>
        <item x="1"/>
        <item x="2"/>
        <item x="4"/>
        <item x="3"/>
        <item t="default"/>
      </items>
    </pivotField>
    <pivotField axis="axisRow" showAll="0">
      <items count="5">
        <item x="1"/>
        <item x="2"/>
        <item x="3"/>
        <item x="0"/>
        <item t="default"/>
      </items>
    </pivotField>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numFmtId="164" showAll="0"/>
    <pivotField numFmtId="164" showAll="0"/>
  </pivotFields>
  <rowFields count="1">
    <field x="17"/>
  </rowFields>
  <rowItems count="4">
    <i>
      <x/>
    </i>
    <i>
      <x v="1"/>
    </i>
    <i>
      <x v="2"/>
    </i>
    <i>
      <x v="3"/>
    </i>
  </rowItems>
  <colItems count="1">
    <i/>
  </colItems>
  <dataFields count="1">
    <dataField name="Count of Order id" fld="0" subtotal="count" baseField="0" baseItem="0"/>
  </dataFields>
  <formats count="1">
    <format dxfId="1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A021A3B-BFC1-4B73-A928-CAA24DE64A2F}" name="PivotTable6"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19:E25" firstHeaderRow="1" firstDataRow="1" firstDataCol="1"/>
  <pivotFields count="28">
    <pivotField showAll="0"/>
    <pivotField numFmtId="14" showAll="0"/>
    <pivotField showAll="0"/>
    <pivotField showAll="0"/>
    <pivotField numFmtId="14" showAll="0"/>
    <pivotField showAll="0"/>
    <pivotField axis="axisRow"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dataField="1" numFmtId="164" showAll="0"/>
    <pivotField numFmtId="164" showAll="0"/>
  </pivotFields>
  <rowFields count="1">
    <field x="6"/>
  </rowFields>
  <rowItems count="6">
    <i>
      <x/>
    </i>
    <i>
      <x v="1"/>
    </i>
    <i>
      <x v="2"/>
    </i>
    <i>
      <x v="3"/>
    </i>
    <i>
      <x v="4"/>
    </i>
    <i>
      <x v="5"/>
    </i>
  </rowItems>
  <colItems count="1">
    <i/>
  </colItems>
  <dataFields count="1">
    <dataField name="Sum of Sales" fld="2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4A6D4C5-9C67-413B-8365-4CDDCE91949C}" name="PivotTable12"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I48:J53" firstHeaderRow="1" firstDataRow="1" firstDataCol="1"/>
  <pivotFields count="28">
    <pivotField dataField="1"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pivotField showAll="0">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pivotField>
    <pivotField numFmtId="14" showAll="0"/>
    <pivotField showAll="0">
      <items count="11">
        <item x="6"/>
        <item x="5"/>
        <item x="9"/>
        <item x="4"/>
        <item x="7"/>
        <item x="0"/>
        <item x="3"/>
        <item x="1"/>
        <item x="8"/>
        <item x="2"/>
        <item t="default"/>
      </items>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axis="axisRow" showAll="0">
      <items count="6">
        <item x="0"/>
        <item x="1"/>
        <item x="2"/>
        <item x="4"/>
        <item x="3"/>
        <item t="default"/>
      </items>
    </pivotField>
    <pivotField showAll="0"/>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numFmtId="164" showAll="0"/>
    <pivotField numFmtId="164" showAll="0"/>
  </pivotFields>
  <rowFields count="1">
    <field x="16"/>
  </rowFields>
  <rowItems count="5">
    <i>
      <x/>
    </i>
    <i>
      <x v="1"/>
    </i>
    <i>
      <x v="2"/>
    </i>
    <i>
      <x v="3"/>
    </i>
    <i>
      <x v="4"/>
    </i>
  </rowItems>
  <colItems count="1">
    <i/>
  </colItems>
  <dataFields count="1">
    <dataField name="Count of Order id" fld="0" subtotal="count" baseField="0" baseItem="0"/>
  </dataFields>
  <formats count="1">
    <format dxfId="1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FAF8BE4-4A7B-4313-BD80-0582129FBE97}" name="PivotTable3"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15" firstHeaderRow="1" firstDataRow="1" firstDataCol="1"/>
  <pivotFields count="28">
    <pivotField showAll="0"/>
    <pivotField numFmtId="14"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x="0"/>
        <item x="5"/>
        <item x="6"/>
        <item x="3"/>
        <item x="9"/>
        <item x="2"/>
        <item x="4"/>
        <item x="11"/>
        <item x="1"/>
        <item x="8"/>
        <item x="10"/>
        <item x="7"/>
        <item t="default"/>
      </items>
    </pivotField>
    <pivotField dataField="1" numFmtId="164" showAll="0"/>
    <pivotField numFmtId="164" showAll="0"/>
  </pivotFields>
  <rowFields count="1">
    <field x="25"/>
  </rowFields>
  <rowItems count="12">
    <i>
      <x/>
    </i>
    <i>
      <x v="1"/>
    </i>
    <i>
      <x v="2"/>
    </i>
    <i>
      <x v="3"/>
    </i>
    <i>
      <x v="4"/>
    </i>
    <i>
      <x v="5"/>
    </i>
    <i>
      <x v="6"/>
    </i>
    <i>
      <x v="7"/>
    </i>
    <i>
      <x v="8"/>
    </i>
    <i>
      <x v="9"/>
    </i>
    <i>
      <x v="10"/>
    </i>
    <i>
      <x v="11"/>
    </i>
  </rowItems>
  <colItems count="1">
    <i/>
  </colItems>
  <dataFields count="1">
    <dataField name="Sum of Sales" fld="26" baseField="0" baseItem="0" numFmtId="164"/>
  </dataFields>
  <formats count="1">
    <format dxfId="173">
      <pivotArea collapsedLevelsAreSubtotals="1" fieldPosition="0">
        <references count="1">
          <reference field="2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49B68B1-2F2C-46A0-9C10-87C1C43B0958}" name="PivotTable2" cacheId="0"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8" firstHeaderRow="1" firstDataRow="1" firstDataCol="1"/>
  <pivotFields count="28">
    <pivotField dataField="1" showAll="0"/>
    <pivotField numFmtId="14" showAll="0"/>
    <pivotField dataField="1"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dataField="1" numFmtId="164" showAll="0"/>
    <pivotField dataField="1" numFmtId="164" showAll="0"/>
  </pivotFields>
  <rowFields count="1">
    <field x="-2"/>
  </rowFields>
  <rowItems count="5">
    <i>
      <x/>
    </i>
    <i i="1">
      <x v="1"/>
    </i>
    <i i="2">
      <x v="2"/>
    </i>
    <i i="3">
      <x v="3"/>
    </i>
    <i i="4">
      <x v="4"/>
    </i>
  </rowItems>
  <colItems count="1">
    <i/>
  </colItems>
  <dataFields count="5">
    <dataField name="Count of Order id" fld="0" subtotal="count" baseField="0" baseItem="0"/>
    <dataField name="Sum of Sales" fld="26" baseField="0" baseItem="0" numFmtId="164"/>
    <dataField name="Sum of Profit" fld="27" baseField="0" baseItem="0" numFmtId="164"/>
    <dataField name="Count of Customer ID" fld="2" subtotal="count" baseField="0" baseItem="0"/>
    <dataField name="Average of  Ratings" fld="19"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B14CF70-6BA7-433A-B1EF-B62DD804787D}" name="PivotTable11"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I33:J43" firstHeaderRow="1" firstDataRow="1" firstDataCol="1"/>
  <pivotFields count="28">
    <pivotField showAll="0"/>
    <pivotField numFmtId="14" showAll="0"/>
    <pivotField showAll="0"/>
    <pivotField axis="axisRow" showAll="0" measureFilter="1">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pivotField>
    <pivotField numFmtId="14" showAll="0"/>
    <pivotField showAll="0" measureFilter="1" sortType="descending">
      <items count="11">
        <item x="6"/>
        <item x="5"/>
        <item x="9"/>
        <item x="4"/>
        <item x="7"/>
        <item x="0"/>
        <item x="3"/>
        <item x="1"/>
        <item x="8"/>
        <item x="2"/>
        <item t="default"/>
      </items>
      <autoSortScope>
        <pivotArea dataOnly="0" outline="0" fieldPosition="0">
          <references count="1">
            <reference field="4294967294" count="1" selected="0">
              <x v="0"/>
            </reference>
          </references>
        </pivotArea>
      </autoSortScope>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
        <item x="0"/>
        <item x="5"/>
        <item x="6"/>
        <item x="3"/>
        <item x="9"/>
        <item x="2"/>
        <item x="4"/>
        <item x="11"/>
        <item x="1"/>
        <item x="8"/>
        <item x="10"/>
        <item x="7"/>
        <item t="default"/>
      </items>
    </pivotField>
    <pivotField dataField="1" numFmtId="164" showAll="0"/>
    <pivotField numFmtId="164" showAll="0"/>
  </pivotFields>
  <rowFields count="1">
    <field x="3"/>
  </rowFields>
  <rowItems count="10">
    <i>
      <x v="63"/>
    </i>
    <i>
      <x v="74"/>
    </i>
    <i>
      <x v="171"/>
    </i>
    <i>
      <x v="380"/>
    </i>
    <i>
      <x v="413"/>
    </i>
    <i>
      <x v="596"/>
    </i>
    <i>
      <x v="608"/>
    </i>
    <i>
      <x v="728"/>
    </i>
    <i>
      <x v="743"/>
    </i>
    <i>
      <x v="799"/>
    </i>
  </rowItems>
  <colItems count="1">
    <i/>
  </colItems>
  <dataFields count="1">
    <dataField name="Sum of Sales" fld="26" baseField="0" baseItem="0" numFmtId="169"/>
  </dataFields>
  <formats count="1">
    <format dxfId="174">
      <pivotArea outline="0" collapsedLevelsAreSubtotals="1" fieldPosition="0"/>
    </format>
  </formats>
  <pivotTableStyleInfo name="PivotStyleLight16" showRowHeaders="1" showColHeaders="1" showRowStripes="0" showColStripes="0" showLastColumn="1"/>
  <filters count="2">
    <filter fld="5" type="count" evalOrder="-1" id="2" iMeasureFld="0">
      <autoFilter ref="A1">
        <filterColumn colId="0">
          <top10 val="10" filterVal="10"/>
        </filterColumn>
      </autoFilter>
    </filter>
    <filter fld="3"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E43891D-79CF-4B01-9621-5C0592BBA395}" sourceName="Month">
  <pivotTables>
    <pivotTable tabId="3" name="PivotTable1"/>
    <pivotTable tabId="3" name="PivotTable10"/>
    <pivotTable tabId="3" name="PivotTable11"/>
    <pivotTable tabId="3" name="PivotTable12"/>
    <pivotTable tabId="3" name="PivotTable15"/>
    <pivotTable tabId="3" name="PivotTable18"/>
    <pivotTable tabId="3" name="PivotTable2"/>
    <pivotTable tabId="3" name="PivotTable3"/>
    <pivotTable tabId="3" name="PivotTable6"/>
    <pivotTable tabId="3" name="PivotTable9"/>
  </pivotTables>
  <data>
    <tabular pivotCacheId="1625700567">
      <items count="12">
        <i x="0" s="1"/>
        <i x="5" s="1"/>
        <i x="6" s="1"/>
        <i x="3" s="1"/>
        <i x="9" s="1"/>
        <i x="2" s="1"/>
        <i x="4" s="1"/>
        <i x="11" s="1"/>
        <i x="1" s="1"/>
        <i x="8" s="1"/>
        <i x="10"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5867EC92-C21D-420B-9391-80EAD4819C18}" cache="Slicer_Month"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0115DF4D-6886-4A0E-8276-0FA07B42134C}" cache="Slicer_Month" caption="Month"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EF7CFC-47C6-4488-A20E-874CCFFD60AF}" name="Table1" displayName="Table1" ref="A1:AB1019" totalsRowShown="0">
  <autoFilter ref="A1:AB1019" xr:uid="{0AEF7CFC-47C6-4488-A20E-874CCFFD60AF}"/>
  <tableColumns count="28">
    <tableColumn id="1" xr3:uid="{54391375-61C1-4497-8745-BE9DF6BC8507}" name="Order id"/>
    <tableColumn id="2" xr3:uid="{61F9D7D3-6818-497F-ABF9-44E0BC803D46}" name="Order Date" dataDxfId="169"/>
    <tableColumn id="3" xr3:uid="{A963299A-259B-407A-9DD1-08DEFB6357D0}" name="Customer ID"/>
    <tableColumn id="4" xr3:uid="{DD9AC9C6-56DA-4CCA-9FC6-FF77F415BCC4}" name="Customer Name"/>
    <tableColumn id="5" xr3:uid="{278A6C21-F47C-4720-9DCB-07163528DA7B}" name="Ship Date" dataDxfId="168"/>
    <tableColumn id="6" xr3:uid="{5A331B35-EEA9-4B16-9E19-43BB5D14B98C}" name="Product Name"/>
    <tableColumn id="7" xr3:uid="{5F576E98-62A3-48B6-941F-107DC7EFAE58}" name="Category"/>
    <tableColumn id="8" xr3:uid="{FDE9F42A-79A8-42B1-B10E-E4AC8C9BE384}" name="Sub Category"/>
    <tableColumn id="9" xr3:uid="{1FCE7670-52F1-48B1-BC0C-8898FC7404AF}" name="State"/>
    <tableColumn id="10" xr3:uid="{191B823B-E8CB-41E9-8198-B0500AA10EC2}" name="City"/>
    <tableColumn id="11" xr3:uid="{A5C48471-98D7-425E-A4D9-B26B52520510}" name="Gender"/>
    <tableColumn id="12" xr3:uid="{86E950C7-0A4C-49F1-BDD7-0E8F6838D115}" name="Age"/>
    <tableColumn id="13" xr3:uid="{8369ADFC-26AC-4A8A-BC0D-BF03ECB43E04}" name="Quantity"/>
    <tableColumn id="14" xr3:uid="{1A4F7758-8A30-4867-BF35-4ECB5E494C11}" name="Discount %"/>
    <tableColumn id="15" xr3:uid="{F08E1D43-48F2-4A74-BAE7-D84B520697B9}" name="Product ID"/>
    <tableColumn id="16" xr3:uid="{4A090CA0-CBF3-4C44-8FCE-4BFDF9944716}" name="Shipping Mode"/>
    <tableColumn id="17" xr3:uid="{E31F0F27-EF1B-4F46-9494-E9D1D5106FC3}" name="Payment Mode"/>
    <tableColumn id="18" xr3:uid="{AC011B07-3EE5-4EA0-A679-3FCAD1A1B129}" name="Order Status"/>
    <tableColumn id="19" xr3:uid="{197D3F71-7D2F-4F96-8C62-1E44417E1568}" name="Brand"/>
    <tableColumn id="20" xr3:uid="{2474501B-BB52-466A-B64A-34C9F2F0CA8B}" name=" Ratings"/>
    <tableColumn id="21" xr3:uid="{F87BD298-694D-476D-B624-95D797A8A241}" name="Unit Price"/>
    <tableColumn id="22" xr3:uid="{564D21BD-B099-404E-8FEF-FFAAA4FB3090}" name="Cost"/>
    <tableColumn id="23" xr3:uid="{0412F0BD-999E-4917-A87F-CB53996357BA}" name="Delivery Days"/>
    <tableColumn id="24" xr3:uid="{577BD8A3-71E3-4C54-9B06-CE11B48B7744}" name="Quarter"/>
    <tableColumn id="25" xr3:uid="{27153186-F040-49E1-AE8E-331731EE5DD6}" name="Year"/>
    <tableColumn id="26" xr3:uid="{8B85429F-D523-48C7-8AA7-E8DCB5111E10}" name="Month" dataDxfId="167">
      <calculatedColumnFormula>TEXT(Table1[[#This Row],[Order Date]], "MMM")</calculatedColumnFormula>
    </tableColumn>
    <tableColumn id="27" xr3:uid="{C01C7D25-CFFE-4870-90DD-0450520573F4}" name="Sales" dataDxfId="166">
      <calculatedColumnFormula>Table1[[#This Row],[Unit Price]]*Table1[[#This Row],[Quantity]]*(1-Table1[[#This Row],[Discount %]]/100)</calculatedColumnFormula>
    </tableColumn>
    <tableColumn id="28" xr3:uid="{AF409C9A-0F4B-46C4-9EB6-6B2162EA5697}" name="Profit" dataDxfId="165">
      <calculatedColumnFormula>Table1[[#This Row],[Sales]]-Table1[[#This Row],[Cost]]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ABBF7-5B96-45C2-96F4-647093C7D256}">
  <dimension ref="A1:M86"/>
  <sheetViews>
    <sheetView showGridLines="0" topLeftCell="A68" workbookViewId="0">
      <selection activeCell="A76" sqref="A76"/>
    </sheetView>
  </sheetViews>
  <sheetFormatPr defaultRowHeight="15" x14ac:dyDescent="0.25"/>
  <cols>
    <col min="1" max="1" width="20.140625" bestFit="1" customWidth="1"/>
    <col min="2" max="2" width="12" bestFit="1" customWidth="1"/>
    <col min="3" max="3" width="12.5703125" bestFit="1" customWidth="1"/>
    <col min="4" max="4" width="8.28515625" customWidth="1"/>
    <col min="5" max="5" width="9.5703125" customWidth="1"/>
    <col min="6" max="6" width="9.85546875" customWidth="1"/>
    <col min="9" max="9" width="13.7109375" customWidth="1"/>
  </cols>
  <sheetData>
    <row r="1" spans="1:8" ht="15" customHeight="1" x14ac:dyDescent="0.25">
      <c r="A1" s="29" t="s">
        <v>3751</v>
      </c>
      <c r="B1" s="29"/>
      <c r="F1" s="29" t="s">
        <v>3766</v>
      </c>
      <c r="G1" s="29"/>
    </row>
    <row r="2" spans="1:8" ht="15" customHeight="1" x14ac:dyDescent="0.25">
      <c r="A2" s="29"/>
      <c r="B2" s="29"/>
      <c r="F2" s="29"/>
      <c r="G2" s="29"/>
    </row>
    <row r="3" spans="1:8" x14ac:dyDescent="0.25">
      <c r="A3" s="8" t="s">
        <v>3744</v>
      </c>
      <c r="D3" s="8" t="s">
        <v>3753</v>
      </c>
      <c r="E3" t="s">
        <v>3739</v>
      </c>
    </row>
    <row r="4" spans="1:8" x14ac:dyDescent="0.25">
      <c r="A4" s="9" t="s">
        <v>3741</v>
      </c>
      <c r="B4" s="30">
        <v>1018</v>
      </c>
      <c r="D4" s="9" t="s">
        <v>3754</v>
      </c>
      <c r="E4" s="15">
        <v>134014.38249999998</v>
      </c>
      <c r="F4" s="11" t="str">
        <f>D4</f>
        <v>Jan</v>
      </c>
      <c r="G4" s="12">
        <f>GETPIVOTDATA("Sales",$D$3,"Month",D4)</f>
        <v>134014.38249999998</v>
      </c>
      <c r="H4" s="12">
        <f>GETPIVOTDATA("Sales",$D$3,"Month",F4)</f>
        <v>134014.38249999998</v>
      </c>
    </row>
    <row r="5" spans="1:8" x14ac:dyDescent="0.25">
      <c r="A5" s="9" t="s">
        <v>3739</v>
      </c>
      <c r="B5" s="2">
        <v>1301226.8007500018</v>
      </c>
      <c r="D5" s="9" t="s">
        <v>3755</v>
      </c>
      <c r="E5" s="15">
        <v>106604.307</v>
      </c>
      <c r="F5" s="11" t="str">
        <f t="shared" ref="F5:F15" si="0">D5</f>
        <v>Feb</v>
      </c>
      <c r="G5" s="12">
        <f t="shared" ref="G5:G15" si="1">GETPIVOTDATA("Sales",$D$3,"Month",D5)</f>
        <v>106604.307</v>
      </c>
      <c r="H5" s="12">
        <f t="shared" ref="H5:H15" si="2">GETPIVOTDATA("Sales",$D$3,"Month",F5)</f>
        <v>106604.307</v>
      </c>
    </row>
    <row r="6" spans="1:8" x14ac:dyDescent="0.25">
      <c r="A6" s="9" t="s">
        <v>3740</v>
      </c>
      <c r="B6" s="2">
        <v>419243.69075000042</v>
      </c>
      <c r="D6" s="9" t="s">
        <v>3756</v>
      </c>
      <c r="E6" s="15">
        <v>119074.43199999997</v>
      </c>
      <c r="F6" s="11" t="str">
        <f t="shared" si="0"/>
        <v>Mar</v>
      </c>
      <c r="G6" s="12">
        <f t="shared" si="1"/>
        <v>119074.43199999997</v>
      </c>
      <c r="H6" s="12">
        <f t="shared" si="2"/>
        <v>119074.43199999997</v>
      </c>
    </row>
    <row r="7" spans="1:8" x14ac:dyDescent="0.25">
      <c r="A7" s="9" t="s">
        <v>3742</v>
      </c>
      <c r="B7" s="30">
        <v>1018</v>
      </c>
      <c r="D7" s="9" t="s">
        <v>3757</v>
      </c>
      <c r="E7" s="15">
        <v>157694.57299999997</v>
      </c>
      <c r="F7" s="11" t="str">
        <f t="shared" si="0"/>
        <v>Apr</v>
      </c>
      <c r="G7" s="12">
        <f t="shared" si="1"/>
        <v>157694.57299999997</v>
      </c>
      <c r="H7" s="12">
        <f t="shared" si="2"/>
        <v>157694.57299999997</v>
      </c>
    </row>
    <row r="8" spans="1:8" x14ac:dyDescent="0.25">
      <c r="A8" s="9" t="s">
        <v>3743</v>
      </c>
      <c r="B8" s="30">
        <v>3.0618860510805499</v>
      </c>
      <c r="D8" s="9" t="s">
        <v>3758</v>
      </c>
      <c r="E8" s="15">
        <v>121124.09850000002</v>
      </c>
      <c r="F8" s="11" t="str">
        <f t="shared" si="0"/>
        <v>May</v>
      </c>
      <c r="G8" s="12">
        <f t="shared" si="1"/>
        <v>121124.09850000002</v>
      </c>
      <c r="H8" s="12">
        <f t="shared" si="2"/>
        <v>121124.09850000002</v>
      </c>
    </row>
    <row r="9" spans="1:8" x14ac:dyDescent="0.25">
      <c r="D9" s="9" t="s">
        <v>3759</v>
      </c>
      <c r="E9" s="15">
        <v>99764.748000000007</v>
      </c>
      <c r="F9" s="11" t="str">
        <f t="shared" si="0"/>
        <v>Jun</v>
      </c>
      <c r="G9" s="12">
        <f t="shared" si="1"/>
        <v>99764.748000000007</v>
      </c>
      <c r="H9" s="12">
        <f t="shared" si="2"/>
        <v>99764.748000000007</v>
      </c>
    </row>
    <row r="10" spans="1:8" x14ac:dyDescent="0.25">
      <c r="A10" s="10" t="s">
        <v>3745</v>
      </c>
      <c r="B10" s="11">
        <f>GETPIVOTDATA("Count of Order id",$A$3)</f>
        <v>1018</v>
      </c>
      <c r="D10" s="9" t="s">
        <v>3760</v>
      </c>
      <c r="E10" s="15">
        <v>110318.98115000001</v>
      </c>
      <c r="F10" s="11" t="str">
        <f t="shared" si="0"/>
        <v>Jul</v>
      </c>
      <c r="G10" s="12">
        <f t="shared" si="1"/>
        <v>110318.98115000001</v>
      </c>
      <c r="H10" s="12">
        <f t="shared" si="2"/>
        <v>110318.98115000001</v>
      </c>
    </row>
    <row r="11" spans="1:8" x14ac:dyDescent="0.25">
      <c r="A11" s="10" t="s">
        <v>3746</v>
      </c>
      <c r="B11" s="12">
        <f>GETPIVOTDATA("Sum of Sales",$A$3)</f>
        <v>1301226.8007500018</v>
      </c>
      <c r="D11" s="9" t="s">
        <v>3761</v>
      </c>
      <c r="E11" s="15">
        <v>105231.72409999993</v>
      </c>
      <c r="F11" s="11" t="str">
        <f t="shared" si="0"/>
        <v>Aug</v>
      </c>
      <c r="G11" s="12">
        <f t="shared" si="1"/>
        <v>105231.72409999993</v>
      </c>
      <c r="H11" s="12">
        <f t="shared" si="2"/>
        <v>105231.72409999993</v>
      </c>
    </row>
    <row r="12" spans="1:8" x14ac:dyDescent="0.25">
      <c r="A12" s="10" t="s">
        <v>3747</v>
      </c>
      <c r="B12" s="12">
        <f>GETPIVOTDATA("Sum of Profit",$A$3)</f>
        <v>419243.69075000042</v>
      </c>
      <c r="D12" s="9" t="s">
        <v>3762</v>
      </c>
      <c r="E12" s="15">
        <v>101183.44100000001</v>
      </c>
      <c r="F12" s="11" t="str">
        <f t="shared" si="0"/>
        <v>Sep</v>
      </c>
      <c r="G12" s="12">
        <f t="shared" si="1"/>
        <v>101183.44100000001</v>
      </c>
      <c r="H12" s="12">
        <f t="shared" si="2"/>
        <v>101183.44100000001</v>
      </c>
    </row>
    <row r="13" spans="1:8" x14ac:dyDescent="0.25">
      <c r="A13" s="10" t="s">
        <v>3748</v>
      </c>
      <c r="B13" s="11">
        <f>GETPIVOTDATA("Count of Customer ID",$A$3)</f>
        <v>1018</v>
      </c>
      <c r="D13" s="9" t="s">
        <v>3763</v>
      </c>
      <c r="E13" s="15">
        <v>67484.858500000002</v>
      </c>
      <c r="F13" s="11" t="str">
        <f t="shared" si="0"/>
        <v>Oct</v>
      </c>
      <c r="G13" s="12">
        <f t="shared" si="1"/>
        <v>67484.858500000002</v>
      </c>
      <c r="H13" s="12">
        <f t="shared" si="2"/>
        <v>67484.858500000002</v>
      </c>
    </row>
    <row r="14" spans="1:8" x14ac:dyDescent="0.25">
      <c r="A14" s="10" t="s">
        <v>3749</v>
      </c>
      <c r="B14" s="14">
        <f>B11/B13</f>
        <v>1278.2188612475459</v>
      </c>
      <c r="D14" s="9" t="s">
        <v>3764</v>
      </c>
      <c r="E14" s="15">
        <v>100922.50649999997</v>
      </c>
      <c r="F14" s="11" t="str">
        <f t="shared" si="0"/>
        <v>Nov</v>
      </c>
      <c r="G14" s="12">
        <f t="shared" si="1"/>
        <v>100922.50649999997</v>
      </c>
      <c r="H14" s="12">
        <f t="shared" si="2"/>
        <v>100922.50649999997</v>
      </c>
    </row>
    <row r="15" spans="1:8" x14ac:dyDescent="0.25">
      <c r="A15" s="10" t="s">
        <v>3750</v>
      </c>
      <c r="B15" s="13">
        <f>GETPIVOTDATA("Average of  Ratings",$A$3)</f>
        <v>3.0618860510805499</v>
      </c>
      <c r="D15" s="9" t="s">
        <v>3765</v>
      </c>
      <c r="E15" s="15">
        <v>77808.748499999987</v>
      </c>
      <c r="F15" s="11" t="str">
        <f t="shared" si="0"/>
        <v>Dec</v>
      </c>
      <c r="G15" s="12">
        <f t="shared" si="1"/>
        <v>77808.748499999987</v>
      </c>
      <c r="H15" s="12">
        <f t="shared" si="2"/>
        <v>77808.748499999987</v>
      </c>
    </row>
    <row r="17" spans="4:12" ht="15" customHeight="1" x14ac:dyDescent="0.25">
      <c r="D17" s="29" t="s">
        <v>3767</v>
      </c>
      <c r="E17" s="29"/>
      <c r="F17" s="29"/>
      <c r="I17" s="27" t="s">
        <v>3769</v>
      </c>
      <c r="J17" s="27"/>
      <c r="K17" s="27"/>
    </row>
    <row r="18" spans="4:12" ht="15" customHeight="1" x14ac:dyDescent="0.25">
      <c r="D18" s="29"/>
      <c r="E18" s="29"/>
      <c r="F18" s="29"/>
      <c r="I18" s="27"/>
      <c r="J18" s="27"/>
      <c r="K18" s="27"/>
    </row>
    <row r="19" spans="4:12" x14ac:dyDescent="0.25">
      <c r="D19" s="8" t="s">
        <v>3753</v>
      </c>
      <c r="E19" t="s">
        <v>3739</v>
      </c>
      <c r="I19" s="8" t="s">
        <v>3753</v>
      </c>
      <c r="J19" t="s">
        <v>3739</v>
      </c>
    </row>
    <row r="20" spans="4:12" x14ac:dyDescent="0.25">
      <c r="D20" s="9" t="s">
        <v>27</v>
      </c>
      <c r="E20" s="2">
        <v>222579.38759999993</v>
      </c>
      <c r="F20" t="str">
        <f>D20</f>
        <v>Beauty</v>
      </c>
      <c r="G20" s="15">
        <f>GETPIVOTDATA("Sales",$D$19,"Category",D20)</f>
        <v>222579.38759999993</v>
      </c>
      <c r="I20" s="9" t="s">
        <v>122</v>
      </c>
      <c r="J20" s="17">
        <v>209989.55800000005</v>
      </c>
      <c r="K20" t="str">
        <f>I20</f>
        <v>Biscuits</v>
      </c>
      <c r="L20" s="16">
        <f>GETPIVOTDATA("Sales",$I$19,"Product Name",I20)</f>
        <v>209989.55800000005</v>
      </c>
    </row>
    <row r="21" spans="4:12" x14ac:dyDescent="0.25">
      <c r="D21" s="9" t="s">
        <v>98</v>
      </c>
      <c r="E21" s="2">
        <v>199339.68215000004</v>
      </c>
      <c r="F21" t="str">
        <f t="shared" ref="F21:F25" si="3">D21</f>
        <v>Electronics</v>
      </c>
      <c r="G21" s="15">
        <f t="shared" ref="G21:G25" si="4">GETPIVOTDATA("Sales",$D$19,"Category",D21)</f>
        <v>199339.68215000004</v>
      </c>
      <c r="I21" s="9" t="s">
        <v>56</v>
      </c>
      <c r="J21" s="17">
        <v>186504.02199999997</v>
      </c>
      <c r="K21" t="str">
        <f t="shared" ref="K21:K29" si="5">I21</f>
        <v>Yoga Mat</v>
      </c>
      <c r="L21" s="16">
        <f t="shared" ref="L21:L29" si="6">GETPIVOTDATA("Sales",$I$19,"Product Name",I21)</f>
        <v>186504.02199999997</v>
      </c>
    </row>
    <row r="22" spans="4:12" x14ac:dyDescent="0.25">
      <c r="D22" s="9" t="s">
        <v>38</v>
      </c>
      <c r="E22" s="2">
        <v>241590.24449999991</v>
      </c>
      <c r="F22" t="str">
        <f t="shared" si="3"/>
        <v>Fashion</v>
      </c>
      <c r="G22" s="15">
        <f t="shared" si="4"/>
        <v>241590.24449999991</v>
      </c>
      <c r="I22" s="9" t="s">
        <v>29</v>
      </c>
      <c r="J22" s="17">
        <v>164043.35010000001</v>
      </c>
      <c r="K22" t="str">
        <f t="shared" si="5"/>
        <v>Face Wash</v>
      </c>
      <c r="L22" s="16">
        <f t="shared" si="6"/>
        <v>164043.35010000001</v>
      </c>
    </row>
    <row r="23" spans="4:12" x14ac:dyDescent="0.25">
      <c r="D23" s="9" t="s">
        <v>120</v>
      </c>
      <c r="E23" s="2">
        <v>209989.55800000005</v>
      </c>
      <c r="F23" t="str">
        <f t="shared" si="3"/>
        <v>Grocery</v>
      </c>
      <c r="G23" s="15">
        <f t="shared" si="4"/>
        <v>209989.55800000005</v>
      </c>
      <c r="I23" s="9" t="s">
        <v>40</v>
      </c>
      <c r="J23" s="17">
        <v>135584.47050000005</v>
      </c>
      <c r="K23" t="str">
        <f t="shared" si="5"/>
        <v>Polo</v>
      </c>
      <c r="L23" s="16">
        <f t="shared" si="6"/>
        <v>135584.47050000005</v>
      </c>
    </row>
    <row r="24" spans="4:12" x14ac:dyDescent="0.25">
      <c r="D24" s="9" t="s">
        <v>66</v>
      </c>
      <c r="E24" s="2">
        <v>241223.90649999995</v>
      </c>
      <c r="F24" t="str">
        <f t="shared" si="3"/>
        <v>Home</v>
      </c>
      <c r="G24" s="15">
        <f t="shared" si="4"/>
        <v>241223.90649999995</v>
      </c>
      <c r="I24" s="9" t="s">
        <v>115</v>
      </c>
      <c r="J24" s="17">
        <v>125213.19349999999</v>
      </c>
      <c r="K24" t="str">
        <f t="shared" si="5"/>
        <v>Chair</v>
      </c>
      <c r="L24" s="16">
        <f t="shared" si="6"/>
        <v>125213.19349999999</v>
      </c>
    </row>
    <row r="25" spans="4:12" x14ac:dyDescent="0.25">
      <c r="D25" s="9" t="s">
        <v>54</v>
      </c>
      <c r="E25" s="2">
        <v>186504.02199999997</v>
      </c>
      <c r="F25" t="str">
        <f t="shared" si="3"/>
        <v>Sports</v>
      </c>
      <c r="G25" s="15">
        <f t="shared" si="4"/>
        <v>186504.02199999997</v>
      </c>
      <c r="I25" s="9" t="s">
        <v>68</v>
      </c>
      <c r="J25" s="17">
        <v>116010.71300000002</v>
      </c>
      <c r="K25" t="str">
        <f t="shared" si="5"/>
        <v>Mixer</v>
      </c>
      <c r="L25" s="16">
        <f t="shared" si="6"/>
        <v>116010.71300000002</v>
      </c>
    </row>
    <row r="26" spans="4:12" x14ac:dyDescent="0.25">
      <c r="I26" s="9" t="s">
        <v>100</v>
      </c>
      <c r="J26" s="17">
        <v>108649.45365000002</v>
      </c>
      <c r="K26" t="str">
        <f t="shared" si="5"/>
        <v>Galaxy A55</v>
      </c>
      <c r="L26" s="16">
        <f t="shared" si="6"/>
        <v>108649.45365000002</v>
      </c>
    </row>
    <row r="27" spans="4:12" x14ac:dyDescent="0.25">
      <c r="I27" s="9" t="s">
        <v>140</v>
      </c>
      <c r="J27" s="17">
        <v>106005.77399999999</v>
      </c>
      <c r="K27" t="str">
        <f t="shared" si="5"/>
        <v>Runner</v>
      </c>
      <c r="L27" s="16">
        <f t="shared" si="6"/>
        <v>106005.77399999999</v>
      </c>
    </row>
    <row r="28" spans="4:12" x14ac:dyDescent="0.25">
      <c r="I28" s="9" t="s">
        <v>128</v>
      </c>
      <c r="J28" s="17">
        <v>90690.228499999968</v>
      </c>
      <c r="K28" t="str">
        <f t="shared" si="5"/>
        <v>Inspiron</v>
      </c>
      <c r="L28" s="16">
        <f t="shared" si="6"/>
        <v>90690.228499999968</v>
      </c>
    </row>
    <row r="29" spans="4:12" x14ac:dyDescent="0.25">
      <c r="I29" s="9" t="s">
        <v>2617</v>
      </c>
      <c r="J29" s="17">
        <v>58536.037499999984</v>
      </c>
      <c r="K29" t="str">
        <f t="shared" si="5"/>
        <v>Kurtha</v>
      </c>
      <c r="L29" s="16">
        <f t="shared" si="6"/>
        <v>58536.037499999984</v>
      </c>
    </row>
    <row r="31" spans="4:12" x14ac:dyDescent="0.25">
      <c r="D31" s="29" t="s">
        <v>3768</v>
      </c>
      <c r="E31" s="29"/>
      <c r="F31" s="29"/>
      <c r="I31" s="28" t="s">
        <v>3772</v>
      </c>
      <c r="J31" s="28"/>
      <c r="K31" s="28"/>
    </row>
    <row r="32" spans="4:12" x14ac:dyDescent="0.25">
      <c r="D32" s="29"/>
      <c r="E32" s="29"/>
      <c r="F32" s="29"/>
      <c r="I32" s="28"/>
      <c r="J32" s="28"/>
      <c r="K32" s="28"/>
    </row>
    <row r="33" spans="4:11" x14ac:dyDescent="0.25">
      <c r="D33" s="8" t="s">
        <v>3753</v>
      </c>
      <c r="E33" t="s">
        <v>3739</v>
      </c>
      <c r="I33" s="8" t="s">
        <v>3753</v>
      </c>
      <c r="J33" t="s">
        <v>3739</v>
      </c>
    </row>
    <row r="34" spans="4:11" x14ac:dyDescent="0.25">
      <c r="D34" s="9" t="s">
        <v>2633</v>
      </c>
      <c r="E34" s="2">
        <v>35176.906999999999</v>
      </c>
      <c r="F34" t="str">
        <f>D34</f>
        <v>Alabama</v>
      </c>
      <c r="G34" s="15">
        <f>GETPIVOTDATA("Sales",$D$33,"State",D34)</f>
        <v>35176.906999999999</v>
      </c>
      <c r="I34" s="9" t="s">
        <v>2856</v>
      </c>
      <c r="J34" s="17">
        <v>4394.6549999999997</v>
      </c>
    </row>
    <row r="35" spans="4:11" x14ac:dyDescent="0.25">
      <c r="D35" s="9" t="s">
        <v>2628</v>
      </c>
      <c r="E35" s="2">
        <v>33987.650500000003</v>
      </c>
      <c r="F35" t="str">
        <f t="shared" ref="F35:F58" si="7">D35</f>
        <v>Arizona</v>
      </c>
      <c r="G35" s="15">
        <f t="shared" ref="G35:G58" si="8">GETPIVOTDATA("Sales",$D$33,"State",D35)</f>
        <v>33987.650500000003</v>
      </c>
      <c r="I35" s="9" t="s">
        <v>2851</v>
      </c>
      <c r="J35" s="17">
        <v>4393.0529999999999</v>
      </c>
    </row>
    <row r="36" spans="4:11" x14ac:dyDescent="0.25">
      <c r="D36" s="9" t="s">
        <v>2619</v>
      </c>
      <c r="E36" s="2">
        <v>129856.42209999998</v>
      </c>
      <c r="F36" t="str">
        <f t="shared" si="7"/>
        <v>California</v>
      </c>
      <c r="G36" s="15">
        <f t="shared" si="8"/>
        <v>129856.42209999998</v>
      </c>
      <c r="I36" s="9" t="s">
        <v>2746</v>
      </c>
      <c r="J36" s="17">
        <v>4595.244999999999</v>
      </c>
    </row>
    <row r="37" spans="4:11" x14ac:dyDescent="0.25">
      <c r="D37" s="9" t="s">
        <v>2668</v>
      </c>
      <c r="E37" s="2">
        <v>40271.673999999999</v>
      </c>
      <c r="F37" t="str">
        <f t="shared" si="7"/>
        <v>Colorado</v>
      </c>
      <c r="G37" s="15">
        <f t="shared" si="8"/>
        <v>40271.673999999999</v>
      </c>
      <c r="I37" s="9" t="s">
        <v>3691</v>
      </c>
      <c r="J37" s="17">
        <v>4420.2075000000004</v>
      </c>
    </row>
    <row r="38" spans="4:11" x14ac:dyDescent="0.25">
      <c r="D38" s="9" t="s">
        <v>2625</v>
      </c>
      <c r="E38" s="2">
        <v>76143.512000000002</v>
      </c>
      <c r="F38" t="str">
        <f t="shared" si="7"/>
        <v>Florida</v>
      </c>
      <c r="G38" s="15">
        <f t="shared" si="8"/>
        <v>76143.512000000002</v>
      </c>
      <c r="I38" s="9" t="s">
        <v>2758</v>
      </c>
      <c r="J38" s="17">
        <v>4376.6975000000002</v>
      </c>
    </row>
    <row r="39" spans="4:11" x14ac:dyDescent="0.25">
      <c r="D39" s="9" t="s">
        <v>2629</v>
      </c>
      <c r="E39" s="2">
        <v>48230.078000000001</v>
      </c>
      <c r="F39" t="str">
        <f t="shared" si="7"/>
        <v>Georgia</v>
      </c>
      <c r="G39" s="15">
        <f t="shared" si="8"/>
        <v>48230.078000000001</v>
      </c>
      <c r="I39" s="9" t="s">
        <v>2987</v>
      </c>
      <c r="J39" s="17">
        <v>4892.6000000000004</v>
      </c>
    </row>
    <row r="40" spans="4:11" x14ac:dyDescent="0.25">
      <c r="D40" s="9" t="s">
        <v>2627</v>
      </c>
      <c r="E40" s="2">
        <v>77454.902500000011</v>
      </c>
      <c r="F40" t="str">
        <f t="shared" si="7"/>
        <v>Illinois</v>
      </c>
      <c r="G40" s="15">
        <f t="shared" si="8"/>
        <v>77454.902500000011</v>
      </c>
      <c r="I40" s="9" t="s">
        <v>2964</v>
      </c>
      <c r="J40" s="17">
        <v>4865.3500000000004</v>
      </c>
    </row>
    <row r="41" spans="4:11" x14ac:dyDescent="0.25">
      <c r="D41" s="9" t="s">
        <v>2637</v>
      </c>
      <c r="E41" s="2">
        <v>30477.788</v>
      </c>
      <c r="F41" t="str">
        <f t="shared" si="7"/>
        <v>Indiana</v>
      </c>
      <c r="G41" s="15">
        <f t="shared" si="8"/>
        <v>30477.788</v>
      </c>
      <c r="I41" s="9" t="s">
        <v>2863</v>
      </c>
      <c r="J41" s="17">
        <v>4951.3469999999998</v>
      </c>
    </row>
    <row r="42" spans="4:11" x14ac:dyDescent="0.25">
      <c r="D42" s="9" t="s">
        <v>2655</v>
      </c>
      <c r="E42" s="2">
        <v>23253.811999999998</v>
      </c>
      <c r="F42" t="str">
        <f t="shared" si="7"/>
        <v>Maryland</v>
      </c>
      <c r="G42" s="15">
        <f t="shared" si="8"/>
        <v>23253.811999999998</v>
      </c>
      <c r="I42" s="9" t="s">
        <v>2861</v>
      </c>
      <c r="J42" s="17">
        <v>5000.5889999999999</v>
      </c>
    </row>
    <row r="43" spans="4:11" x14ac:dyDescent="0.25">
      <c r="D43" s="9" t="s">
        <v>2657</v>
      </c>
      <c r="E43" s="2">
        <v>36341.459999999992</v>
      </c>
      <c r="F43" t="str">
        <f t="shared" si="7"/>
        <v>Massachusetts</v>
      </c>
      <c r="G43" s="15">
        <f t="shared" si="8"/>
        <v>36341.459999999992</v>
      </c>
      <c r="I43" s="9" t="s">
        <v>3407</v>
      </c>
      <c r="J43" s="17">
        <v>4411.5749999999998</v>
      </c>
    </row>
    <row r="44" spans="4:11" x14ac:dyDescent="0.25">
      <c r="D44" s="9" t="s">
        <v>2675</v>
      </c>
      <c r="E44" s="2">
        <v>56227.030500000001</v>
      </c>
      <c r="F44" t="str">
        <f t="shared" si="7"/>
        <v>Michigan</v>
      </c>
      <c r="G44" s="15">
        <f t="shared" si="8"/>
        <v>56227.030500000001</v>
      </c>
    </row>
    <row r="45" spans="4:11" x14ac:dyDescent="0.25">
      <c r="D45" s="9" t="s">
        <v>2635</v>
      </c>
      <c r="E45" s="2">
        <v>20411.3675</v>
      </c>
      <c r="F45" t="str">
        <f t="shared" si="7"/>
        <v>Minnesota</v>
      </c>
      <c r="G45" s="15">
        <f t="shared" si="8"/>
        <v>20411.3675</v>
      </c>
    </row>
    <row r="46" spans="4:11" x14ac:dyDescent="0.25">
      <c r="D46" s="9" t="s">
        <v>2659</v>
      </c>
      <c r="E46" s="2">
        <v>50631.915499999996</v>
      </c>
      <c r="F46" t="str">
        <f t="shared" si="7"/>
        <v>Missouri</v>
      </c>
      <c r="G46" s="15">
        <f t="shared" si="8"/>
        <v>50631.915499999996</v>
      </c>
      <c r="I46" s="28" t="s">
        <v>3773</v>
      </c>
      <c r="J46" s="28"/>
      <c r="K46" s="28"/>
    </row>
    <row r="47" spans="4:11" x14ac:dyDescent="0.25">
      <c r="D47" s="9" t="s">
        <v>2648</v>
      </c>
      <c r="E47" s="2">
        <v>48520.915000000008</v>
      </c>
      <c r="F47" t="str">
        <f t="shared" si="7"/>
        <v>New Jersey</v>
      </c>
      <c r="G47" s="15">
        <f t="shared" si="8"/>
        <v>48520.915000000008</v>
      </c>
      <c r="I47" s="28"/>
      <c r="J47" s="28"/>
      <c r="K47" s="28"/>
    </row>
    <row r="48" spans="4:11" x14ac:dyDescent="0.25">
      <c r="D48" s="9" t="s">
        <v>2618</v>
      </c>
      <c r="E48" s="2">
        <v>84912.825000000012</v>
      </c>
      <c r="F48" t="str">
        <f t="shared" si="7"/>
        <v>New York</v>
      </c>
      <c r="G48" s="15">
        <f t="shared" si="8"/>
        <v>84912.825000000012</v>
      </c>
      <c r="I48" s="8" t="s">
        <v>3753</v>
      </c>
      <c r="J48" t="s">
        <v>3741</v>
      </c>
    </row>
    <row r="49" spans="4:12" x14ac:dyDescent="0.25">
      <c r="D49" s="9" t="s">
        <v>2650</v>
      </c>
      <c r="E49" s="2">
        <v>57469.467000000011</v>
      </c>
      <c r="F49" t="str">
        <f t="shared" si="7"/>
        <v>North Carolina</v>
      </c>
      <c r="G49" s="15">
        <f t="shared" si="8"/>
        <v>57469.467000000011</v>
      </c>
      <c r="I49" s="9" t="s">
        <v>31</v>
      </c>
      <c r="J49" s="30">
        <v>213</v>
      </c>
      <c r="K49" t="str">
        <f>I49</f>
        <v>COD</v>
      </c>
      <c r="L49">
        <f>GETPIVOTDATA("Order id",$I$48,"Payment Mode",I49)</f>
        <v>213</v>
      </c>
    </row>
    <row r="50" spans="4:12" x14ac:dyDescent="0.25">
      <c r="D50" s="9" t="s">
        <v>2630</v>
      </c>
      <c r="E50" s="2">
        <v>62022.358500000002</v>
      </c>
      <c r="F50" t="str">
        <f t="shared" si="7"/>
        <v>Ohio</v>
      </c>
      <c r="G50" s="15">
        <f t="shared" si="8"/>
        <v>62022.358500000002</v>
      </c>
      <c r="I50" s="9" t="s">
        <v>42</v>
      </c>
      <c r="J50" s="30">
        <v>204</v>
      </c>
      <c r="K50" t="str">
        <f t="shared" ref="K50:K53" si="9">I50</f>
        <v>Credit Card</v>
      </c>
      <c r="L50">
        <f t="shared" ref="L50:L53" si="10">GETPIVOTDATA("Order id",$I$48,"Payment Mode",I50)</f>
        <v>204</v>
      </c>
    </row>
    <row r="51" spans="4:12" x14ac:dyDescent="0.25">
      <c r="D51" s="9" t="s">
        <v>2652</v>
      </c>
      <c r="E51" s="2">
        <v>26342.206499999993</v>
      </c>
      <c r="F51" t="str">
        <f t="shared" si="7"/>
        <v>Oregon</v>
      </c>
      <c r="G51" s="15">
        <f t="shared" si="8"/>
        <v>26342.206499999993</v>
      </c>
      <c r="I51" s="9" t="s">
        <v>58</v>
      </c>
      <c r="J51" s="30">
        <v>204</v>
      </c>
      <c r="K51" t="str">
        <f t="shared" si="9"/>
        <v>Debit Card</v>
      </c>
      <c r="L51">
        <f t="shared" si="10"/>
        <v>204</v>
      </c>
    </row>
    <row r="52" spans="4:12" x14ac:dyDescent="0.25">
      <c r="D52" s="9" t="s">
        <v>2664</v>
      </c>
      <c r="E52" s="2">
        <v>68852.176500000001</v>
      </c>
      <c r="F52" t="str">
        <f t="shared" si="7"/>
        <v>Pennsylvania</v>
      </c>
      <c r="G52" s="15">
        <f t="shared" si="8"/>
        <v>68852.176500000001</v>
      </c>
      <c r="I52" s="9" t="s">
        <v>117</v>
      </c>
      <c r="J52" s="30">
        <v>179</v>
      </c>
      <c r="K52" t="str">
        <f t="shared" si="9"/>
        <v>UPI</v>
      </c>
      <c r="L52">
        <f t="shared" si="10"/>
        <v>179</v>
      </c>
    </row>
    <row r="53" spans="4:12" x14ac:dyDescent="0.25">
      <c r="D53" s="9" t="s">
        <v>2671</v>
      </c>
      <c r="E53" s="2">
        <v>27753.219499999999</v>
      </c>
      <c r="F53" t="str">
        <f t="shared" si="7"/>
        <v>South Carolina</v>
      </c>
      <c r="G53" s="15">
        <f t="shared" si="8"/>
        <v>27753.219499999999</v>
      </c>
      <c r="I53" s="9" t="s">
        <v>70</v>
      </c>
      <c r="J53" s="30">
        <v>218</v>
      </c>
      <c r="K53" t="str">
        <f t="shared" si="9"/>
        <v>Wallet</v>
      </c>
      <c r="L53">
        <f t="shared" si="10"/>
        <v>218</v>
      </c>
    </row>
    <row r="54" spans="4:12" x14ac:dyDescent="0.25">
      <c r="D54" s="9" t="s">
        <v>2661</v>
      </c>
      <c r="E54" s="2">
        <v>46179.088149999996</v>
      </c>
      <c r="F54" t="str">
        <f t="shared" si="7"/>
        <v>Tennessee</v>
      </c>
      <c r="G54" s="15">
        <f t="shared" si="8"/>
        <v>46179.088149999996</v>
      </c>
    </row>
    <row r="55" spans="4:12" x14ac:dyDescent="0.25">
      <c r="D55" s="9" t="s">
        <v>2621</v>
      </c>
      <c r="E55" s="2">
        <v>138342.27699999991</v>
      </c>
      <c r="F55" t="str">
        <f t="shared" si="7"/>
        <v>Texas</v>
      </c>
      <c r="G55" s="15">
        <f t="shared" si="8"/>
        <v>138342.27699999991</v>
      </c>
    </row>
    <row r="56" spans="4:12" x14ac:dyDescent="0.25">
      <c r="D56" s="9" t="s">
        <v>2631</v>
      </c>
      <c r="E56" s="2">
        <v>36594.513499999986</v>
      </c>
      <c r="F56" t="str">
        <f t="shared" si="7"/>
        <v>Virginia</v>
      </c>
      <c r="G56" s="15">
        <f t="shared" si="8"/>
        <v>36594.513499999986</v>
      </c>
    </row>
    <row r="57" spans="4:12" x14ac:dyDescent="0.25">
      <c r="D57" s="9" t="s">
        <v>2623</v>
      </c>
      <c r="E57" s="2">
        <v>30829.046999999999</v>
      </c>
      <c r="F57" t="str">
        <f t="shared" si="7"/>
        <v>Washington</v>
      </c>
      <c r="G57" s="15">
        <f t="shared" si="8"/>
        <v>30829.046999999999</v>
      </c>
    </row>
    <row r="58" spans="4:12" x14ac:dyDescent="0.25">
      <c r="D58" s="9" t="s">
        <v>2643</v>
      </c>
      <c r="E58" s="2">
        <v>14944.187499999998</v>
      </c>
      <c r="F58" t="str">
        <f t="shared" si="7"/>
        <v>Wisconsin</v>
      </c>
      <c r="G58" s="15">
        <f t="shared" si="8"/>
        <v>14944.187499999998</v>
      </c>
    </row>
    <row r="65" spans="1:13" x14ac:dyDescent="0.25">
      <c r="A65" s="28" t="s">
        <v>3774</v>
      </c>
      <c r="B65" s="28"/>
      <c r="C65" s="28"/>
      <c r="J65" s="29" t="s">
        <v>3767</v>
      </c>
      <c r="K65" s="29"/>
      <c r="L65" s="29"/>
    </row>
    <row r="66" spans="1:13" x14ac:dyDescent="0.25">
      <c r="A66" s="28"/>
      <c r="B66" s="28"/>
      <c r="C66" s="28"/>
      <c r="J66" s="29"/>
      <c r="K66" s="29"/>
      <c r="L66" s="29"/>
    </row>
    <row r="67" spans="1:13" x14ac:dyDescent="0.25">
      <c r="A67" s="8" t="s">
        <v>3753</v>
      </c>
      <c r="B67" t="s">
        <v>3741</v>
      </c>
      <c r="J67" s="8" t="s">
        <v>3753</v>
      </c>
      <c r="K67" t="s">
        <v>3741</v>
      </c>
    </row>
    <row r="68" spans="1:13" x14ac:dyDescent="0.25">
      <c r="A68" s="9" t="s">
        <v>43</v>
      </c>
      <c r="B68" s="30">
        <v>242</v>
      </c>
      <c r="C68" t="str">
        <f>A68</f>
        <v>Cancelled</v>
      </c>
      <c r="D68">
        <f>GETPIVOTDATA("Order id",$A$67,"Order Status",A68)</f>
        <v>242</v>
      </c>
      <c r="J68" s="9" t="s">
        <v>44</v>
      </c>
      <c r="K68" s="30">
        <v>347</v>
      </c>
      <c r="L68" t="str">
        <f>J68</f>
        <v>Express</v>
      </c>
      <c r="M68">
        <f>GETPIVOTDATA("Order id",$J$67,"Shipping Mode",J68)</f>
        <v>347</v>
      </c>
    </row>
    <row r="69" spans="1:13" x14ac:dyDescent="0.25">
      <c r="A69" s="9" t="s">
        <v>62</v>
      </c>
      <c r="B69" s="30">
        <v>271</v>
      </c>
      <c r="C69" t="str">
        <f t="shared" ref="C69:C70" si="11">A69</f>
        <v>Delivered</v>
      </c>
      <c r="D69">
        <f t="shared" ref="D69:D71" si="12">GETPIVOTDATA("Order id",$A$67,"Order Status",A69)</f>
        <v>271</v>
      </c>
      <c r="J69" s="9" t="s">
        <v>75</v>
      </c>
      <c r="K69" s="30">
        <v>329</v>
      </c>
      <c r="L69" t="str">
        <f t="shared" ref="L69:L70" si="13">J69</f>
        <v>Same Day</v>
      </c>
      <c r="M69">
        <f t="shared" ref="M69:M70" si="14">GETPIVOTDATA("Order id",$J$67,"Shipping Mode",J69)</f>
        <v>329</v>
      </c>
    </row>
    <row r="70" spans="1:13" x14ac:dyDescent="0.25">
      <c r="A70" s="9" t="s">
        <v>71</v>
      </c>
      <c r="B70" s="30">
        <v>262</v>
      </c>
      <c r="C70" t="str">
        <f t="shared" si="11"/>
        <v>Pending</v>
      </c>
      <c r="D70">
        <f t="shared" si="12"/>
        <v>262</v>
      </c>
      <c r="J70" s="9" t="s">
        <v>33</v>
      </c>
      <c r="K70" s="30">
        <v>342</v>
      </c>
      <c r="L70" t="str">
        <f t="shared" si="13"/>
        <v>Standard</v>
      </c>
      <c r="M70">
        <f t="shared" si="14"/>
        <v>342</v>
      </c>
    </row>
    <row r="71" spans="1:13" x14ac:dyDescent="0.25">
      <c r="A71" s="9" t="s">
        <v>32</v>
      </c>
      <c r="B71" s="30">
        <v>243</v>
      </c>
      <c r="C71" t="str">
        <f>A71</f>
        <v>Returned</v>
      </c>
      <c r="D71">
        <f t="shared" si="12"/>
        <v>243</v>
      </c>
    </row>
    <row r="74" spans="1:13" x14ac:dyDescent="0.25">
      <c r="A74" s="28" t="s">
        <v>3776</v>
      </c>
      <c r="B74" s="28"/>
      <c r="C74" s="28"/>
    </row>
    <row r="75" spans="1:13" x14ac:dyDescent="0.25">
      <c r="A75" s="28"/>
      <c r="B75" s="28"/>
      <c r="C75" s="28"/>
    </row>
    <row r="76" spans="1:13" x14ac:dyDescent="0.25">
      <c r="A76" s="8" t="s">
        <v>3753</v>
      </c>
      <c r="B76" t="s">
        <v>3739</v>
      </c>
    </row>
    <row r="77" spans="1:13" x14ac:dyDescent="0.25">
      <c r="A77" s="9" t="s">
        <v>2758</v>
      </c>
      <c r="B77" s="30">
        <v>4376.6975000000002</v>
      </c>
      <c r="C77" t="str">
        <f>A77</f>
        <v>Li Liu</v>
      </c>
      <c r="D77" s="31">
        <f>GETPIVOTDATA("Sales",$A$76,"Customer Name",A77)</f>
        <v>4376.6975000000002</v>
      </c>
    </row>
    <row r="78" spans="1:13" x14ac:dyDescent="0.25">
      <c r="A78" s="9" t="s">
        <v>2851</v>
      </c>
      <c r="B78" s="30">
        <v>4393.0529999999999</v>
      </c>
      <c r="C78" t="str">
        <f t="shared" ref="C78:C86" si="15">A78</f>
        <v>Aisha Miller</v>
      </c>
      <c r="D78" s="31">
        <f t="shared" ref="D78:D86" si="16">GETPIVOTDATA("Sales",$A$76,"Customer Name",A78)</f>
        <v>4393.0529999999999</v>
      </c>
    </row>
    <row r="79" spans="1:13" x14ac:dyDescent="0.25">
      <c r="A79" s="9" t="s">
        <v>2856</v>
      </c>
      <c r="B79" s="30">
        <v>4394.6549999999997</v>
      </c>
      <c r="C79" t="str">
        <f t="shared" si="15"/>
        <v>Aisha Johnson</v>
      </c>
      <c r="D79" s="31">
        <f t="shared" si="16"/>
        <v>4394.6549999999997</v>
      </c>
    </row>
    <row r="80" spans="1:13" x14ac:dyDescent="0.25">
      <c r="A80" s="9" t="s">
        <v>3407</v>
      </c>
      <c r="B80" s="30">
        <v>4411.5749999999998</v>
      </c>
      <c r="C80" t="str">
        <f t="shared" si="15"/>
        <v>Rahul Ali</v>
      </c>
      <c r="D80" s="31">
        <f t="shared" si="16"/>
        <v>4411.5749999999998</v>
      </c>
    </row>
    <row r="81" spans="1:4" x14ac:dyDescent="0.25">
      <c r="A81" s="9" t="s">
        <v>3691</v>
      </c>
      <c r="B81" s="30">
        <v>4420.2075000000004</v>
      </c>
      <c r="C81" t="str">
        <f t="shared" si="15"/>
        <v>James Singh</v>
      </c>
      <c r="D81" s="31">
        <f t="shared" si="16"/>
        <v>4420.2075000000004</v>
      </c>
    </row>
    <row r="82" spans="1:4" x14ac:dyDescent="0.25">
      <c r="A82" s="9" t="s">
        <v>2746</v>
      </c>
      <c r="B82" s="30">
        <v>4595.244999999999</v>
      </c>
      <c r="C82" t="str">
        <f t="shared" si="15"/>
        <v>Carlos Martinez</v>
      </c>
      <c r="D82" s="31">
        <f t="shared" si="16"/>
        <v>4595.244999999999</v>
      </c>
    </row>
    <row r="83" spans="1:4" x14ac:dyDescent="0.25">
      <c r="A83" s="9" t="s">
        <v>2964</v>
      </c>
      <c r="B83" s="30">
        <v>4865.3500000000004</v>
      </c>
      <c r="C83" t="str">
        <f t="shared" si="15"/>
        <v>Mohammed Li</v>
      </c>
      <c r="D83" s="31">
        <f t="shared" si="16"/>
        <v>4865.3500000000004</v>
      </c>
    </row>
    <row r="84" spans="1:4" x14ac:dyDescent="0.25">
      <c r="A84" s="9" t="s">
        <v>2987</v>
      </c>
      <c r="B84" s="30">
        <v>4892.6000000000004</v>
      </c>
      <c r="C84" t="str">
        <f t="shared" si="15"/>
        <v>Mohammed Garcia</v>
      </c>
      <c r="D84" s="31">
        <f t="shared" si="16"/>
        <v>4892.6000000000004</v>
      </c>
    </row>
    <row r="85" spans="1:4" x14ac:dyDescent="0.25">
      <c r="A85" s="9" t="s">
        <v>2863</v>
      </c>
      <c r="B85" s="30">
        <v>4951.3469999999998</v>
      </c>
      <c r="C85" t="str">
        <f t="shared" si="15"/>
        <v>Omar Nguyen</v>
      </c>
      <c r="D85" s="31">
        <f t="shared" si="16"/>
        <v>4951.3469999999998</v>
      </c>
    </row>
    <row r="86" spans="1:4" x14ac:dyDescent="0.25">
      <c r="A86" s="9" t="s">
        <v>2861</v>
      </c>
      <c r="B86" s="30">
        <v>5000.5889999999999</v>
      </c>
      <c r="C86" t="str">
        <f t="shared" si="15"/>
        <v>Omar Tran</v>
      </c>
      <c r="D86" s="31">
        <f t="shared" si="16"/>
        <v>5000.5889999999999</v>
      </c>
    </row>
  </sheetData>
  <mergeCells count="10">
    <mergeCell ref="A1:B2"/>
    <mergeCell ref="F1:G2"/>
    <mergeCell ref="D17:F18"/>
    <mergeCell ref="D31:F32"/>
    <mergeCell ref="A74:C75"/>
    <mergeCell ref="I17:K18"/>
    <mergeCell ref="I31:K32"/>
    <mergeCell ref="I46:K47"/>
    <mergeCell ref="A65:C66"/>
    <mergeCell ref="J65:L66"/>
  </mergeCells>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A112-521B-4FAE-8E48-ACE67A6F1101}">
  <dimension ref="A2:X32"/>
  <sheetViews>
    <sheetView showGridLines="0" showRowColHeaders="0" tabSelected="1" workbookViewId="0">
      <selection activeCell="E34" sqref="E34"/>
      <extLst>
        <ext xmlns:xlsdti="http://schemas.microsoft.com/office/spreadsheetml/2023/showDataTypeIcons" uri="{77bfe23e-c014-4d31-8a63-9c772dbf06b6}">
          <xlsdti:showDataTypeIcons visible="0"/>
        </ext>
      </extLst>
    </sheetView>
  </sheetViews>
  <sheetFormatPr defaultRowHeight="15" x14ac:dyDescent="0.25"/>
  <sheetData>
    <row r="2" spans="1:9" x14ac:dyDescent="0.25">
      <c r="A2" s="32"/>
      <c r="B2" s="32"/>
    </row>
    <row r="13" spans="1:9" x14ac:dyDescent="0.25">
      <c r="I13" t="s">
        <v>3752</v>
      </c>
    </row>
    <row r="20" spans="4:24" x14ac:dyDescent="0.25">
      <c r="D20" s="19" t="s">
        <v>3770</v>
      </c>
      <c r="E20" s="19" t="s">
        <v>3771</v>
      </c>
      <c r="F20" s="26" t="s">
        <v>3737</v>
      </c>
      <c r="G20" s="26"/>
      <c r="I20" s="21"/>
      <c r="J20" s="21"/>
      <c r="K20" s="22"/>
      <c r="L20" s="20"/>
    </row>
    <row r="21" spans="4:24" x14ac:dyDescent="0.25">
      <c r="D21" s="18">
        <v>1</v>
      </c>
      <c r="E21" s="19" t="str">
        <f>Analyze!I20</f>
        <v>Biscuits</v>
      </c>
      <c r="F21" s="25">
        <f>GETPIVOTDATA("Sales",Analyze!$I$19,"Product Name",Analyze!I20)</f>
        <v>209989.55800000005</v>
      </c>
      <c r="G21" s="25"/>
      <c r="I21" s="23"/>
      <c r="J21" s="21"/>
      <c r="K21" s="24"/>
      <c r="L21" s="24"/>
    </row>
    <row r="22" spans="4:24" x14ac:dyDescent="0.25">
      <c r="D22" s="18">
        <v>2</v>
      </c>
      <c r="E22" s="19" t="str">
        <f>Analyze!I21</f>
        <v>Yoga Mat</v>
      </c>
      <c r="F22" s="25">
        <f>GETPIVOTDATA("Sales",Analyze!$I$19,"Product Name",Analyze!I21)</f>
        <v>186504.02199999997</v>
      </c>
      <c r="G22" s="25"/>
      <c r="I22" s="23"/>
      <c r="J22" s="21"/>
      <c r="K22" s="24"/>
      <c r="L22" s="24"/>
    </row>
    <row r="23" spans="4:24" x14ac:dyDescent="0.25">
      <c r="D23" s="18">
        <v>3</v>
      </c>
      <c r="E23" s="19" t="str">
        <f>Analyze!I22</f>
        <v>Face Wash</v>
      </c>
      <c r="F23" s="25">
        <f>GETPIVOTDATA("Sales",Analyze!$I$19,"Product Name",Analyze!I22)</f>
        <v>164043.35010000001</v>
      </c>
      <c r="G23" s="25"/>
      <c r="I23" s="23"/>
      <c r="J23" s="21"/>
      <c r="K23" s="24"/>
      <c r="L23" s="24"/>
      <c r="M23" s="20"/>
    </row>
    <row r="24" spans="4:24" x14ac:dyDescent="0.25">
      <c r="D24" s="18">
        <v>4</v>
      </c>
      <c r="E24" s="19" t="str">
        <f>Analyze!I23</f>
        <v>Polo</v>
      </c>
      <c r="F24" s="25">
        <f>GETPIVOTDATA("Sales",Analyze!$I$19,"Product Name",Analyze!I23)</f>
        <v>135584.47050000005</v>
      </c>
      <c r="G24" s="25"/>
      <c r="I24" s="23"/>
      <c r="J24" s="21"/>
      <c r="K24" s="24"/>
      <c r="L24" s="24"/>
    </row>
    <row r="25" spans="4:24" x14ac:dyDescent="0.25">
      <c r="D25" s="18">
        <v>5</v>
      </c>
      <c r="E25" s="19" t="str">
        <f>Analyze!I24</f>
        <v>Chair</v>
      </c>
      <c r="F25" s="25">
        <f>GETPIVOTDATA("Sales",Analyze!$I$19,"Product Name",Analyze!I24)</f>
        <v>125213.19349999999</v>
      </c>
      <c r="G25" s="25"/>
      <c r="I25" s="23"/>
      <c r="J25" s="21"/>
      <c r="K25" s="24"/>
      <c r="L25" s="24"/>
    </row>
    <row r="26" spans="4:24" x14ac:dyDescent="0.25">
      <c r="D26" s="18">
        <v>6</v>
      </c>
      <c r="E26" s="19" t="str">
        <f>Analyze!I25</f>
        <v>Mixer</v>
      </c>
      <c r="F26" s="25">
        <f>GETPIVOTDATA("Sales",Analyze!$I$19,"Product Name",Analyze!I25)</f>
        <v>116010.71300000002</v>
      </c>
      <c r="G26" s="25"/>
      <c r="I26" s="23"/>
      <c r="J26" s="21"/>
      <c r="K26" s="24"/>
      <c r="L26" s="24"/>
    </row>
    <row r="27" spans="4:24" x14ac:dyDescent="0.25">
      <c r="D27" s="18">
        <v>7</v>
      </c>
      <c r="E27" s="19" t="str">
        <f>Analyze!I26</f>
        <v>Galaxy A55</v>
      </c>
      <c r="F27" s="25">
        <f>GETPIVOTDATA("Sales",Analyze!$I$19,"Product Name",Analyze!I26)</f>
        <v>108649.45365000002</v>
      </c>
      <c r="G27" s="25"/>
      <c r="I27" s="23"/>
      <c r="J27" s="21"/>
      <c r="K27" s="24"/>
      <c r="L27" s="24"/>
    </row>
    <row r="28" spans="4:24" x14ac:dyDescent="0.25">
      <c r="D28" s="18">
        <v>8</v>
      </c>
      <c r="E28" s="19" t="str">
        <f>Analyze!I27</f>
        <v>Runner</v>
      </c>
      <c r="F28" s="25">
        <f>GETPIVOTDATA("Sales",Analyze!$I$19,"Product Name",Analyze!I27)</f>
        <v>106005.77399999999</v>
      </c>
      <c r="G28" s="25"/>
      <c r="I28" s="23"/>
      <c r="J28" s="21"/>
      <c r="K28" s="24"/>
      <c r="L28" s="24"/>
    </row>
    <row r="29" spans="4:24" x14ac:dyDescent="0.25">
      <c r="D29" s="18">
        <v>9</v>
      </c>
      <c r="E29" s="19" t="str">
        <f>Analyze!I28</f>
        <v>Inspiron</v>
      </c>
      <c r="F29" s="25">
        <f>GETPIVOTDATA("Sales",Analyze!$I$19,"Product Name",Analyze!I28)</f>
        <v>90690.228499999968</v>
      </c>
      <c r="G29" s="25"/>
      <c r="I29" s="23"/>
      <c r="J29" s="21"/>
      <c r="K29" s="24"/>
      <c r="L29" s="24"/>
    </row>
    <row r="30" spans="4:24" x14ac:dyDescent="0.25">
      <c r="D30" s="18">
        <v>10</v>
      </c>
      <c r="E30" s="19" t="str">
        <f>Analyze!I29</f>
        <v>Kurtha</v>
      </c>
      <c r="F30" s="25">
        <f>GETPIVOTDATA("Sales",Analyze!$I$19,"Product Name",Analyze!I29)</f>
        <v>58536.037499999984</v>
      </c>
      <c r="G30" s="25"/>
      <c r="I30" s="23"/>
      <c r="J30" s="21"/>
      <c r="K30" s="24"/>
      <c r="L30" s="24"/>
    </row>
    <row r="32" spans="4:24" x14ac:dyDescent="0.25">
      <c r="X32" t="s">
        <v>3775</v>
      </c>
    </row>
  </sheetData>
  <mergeCells count="22">
    <mergeCell ref="F25:G25"/>
    <mergeCell ref="A2:B2"/>
    <mergeCell ref="F20:G20"/>
    <mergeCell ref="F21:G21"/>
    <mergeCell ref="F22:G22"/>
    <mergeCell ref="F23:G23"/>
    <mergeCell ref="F24:G24"/>
    <mergeCell ref="F26:G26"/>
    <mergeCell ref="F27:G27"/>
    <mergeCell ref="F28:G28"/>
    <mergeCell ref="F29:G29"/>
    <mergeCell ref="F30:G30"/>
    <mergeCell ref="K27:L27"/>
    <mergeCell ref="K28:L28"/>
    <mergeCell ref="K29:L29"/>
    <mergeCell ref="K30:L30"/>
    <mergeCell ref="K21:L21"/>
    <mergeCell ref="K22:L22"/>
    <mergeCell ref="K23:L23"/>
    <mergeCell ref="K24:L24"/>
    <mergeCell ref="K25:L25"/>
    <mergeCell ref="K26:L26"/>
  </mergeCells>
  <conditionalFormatting sqref="F21:G30">
    <cfRule type="colorScale" priority="1">
      <colorScale>
        <cfvo type="min"/>
        <cfvo type="max"/>
        <color rgb="FFF8696B"/>
        <color rgb="FFFCFCFF"/>
      </colorScale>
    </cfRule>
    <cfRule type="dataBar" priority="2">
      <dataBar>
        <cfvo type="min"/>
        <cfvo type="max"/>
        <color rgb="FFFFB628"/>
      </dataBar>
      <extLst>
        <ext xmlns:x14="http://schemas.microsoft.com/office/spreadsheetml/2009/9/main" uri="{B025F937-C7B1-47D3-B67F-A62EFF666E3E}">
          <x14:id>{DDD849EA-2BB5-4B0D-87AF-B48E9BA23CFD}</x14:id>
        </ext>
      </extLst>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DDD849EA-2BB5-4B0D-87AF-B48E9BA23CFD}">
            <x14:dataBar minLength="0" maxLength="100" border="1" negativeBarBorderColorSameAsPositive="0">
              <x14:cfvo type="autoMin"/>
              <x14:cfvo type="autoMax"/>
              <x14:borderColor rgb="FFFFB628"/>
              <x14:negativeFillColor rgb="FFFF0000"/>
              <x14:negativeBorderColor rgb="FFFF0000"/>
              <x14:axisColor rgb="FF000000"/>
            </x14:dataBar>
          </x14:cfRule>
          <xm:sqref>F21:G30</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B1019"/>
  <sheetViews>
    <sheetView topLeftCell="A2" workbookViewId="0">
      <selection activeCell="X9" sqref="X9"/>
    </sheetView>
  </sheetViews>
  <sheetFormatPr defaultRowHeight="15" x14ac:dyDescent="0.25"/>
  <cols>
    <col min="1" max="1" width="10.42578125" customWidth="1"/>
    <col min="2" max="2" width="12.85546875" style="1" customWidth="1"/>
    <col min="3" max="3" width="14" customWidth="1"/>
    <col min="4" max="4" width="20.42578125" bestFit="1" customWidth="1"/>
    <col min="5" max="5" width="11.5703125" style="1" customWidth="1"/>
    <col min="6" max="6" width="15.7109375" customWidth="1"/>
    <col min="7" max="7" width="11" customWidth="1"/>
    <col min="8" max="8" width="14.7109375" customWidth="1"/>
    <col min="9" max="9" width="12.85546875" bestFit="1" customWidth="1"/>
    <col min="10" max="10" width="14.7109375" bestFit="1" customWidth="1"/>
    <col min="11" max="11" width="9.85546875" customWidth="1"/>
    <col min="12" max="12" width="6.5703125" customWidth="1"/>
    <col min="13" max="13" width="10.85546875" customWidth="1"/>
    <col min="14" max="14" width="12.85546875" customWidth="1"/>
    <col min="15" max="15" width="12.28515625" customWidth="1"/>
    <col min="16" max="16" width="16.5703125" customWidth="1"/>
    <col min="17" max="17" width="16.7109375" customWidth="1"/>
    <col min="18" max="18" width="14.140625" customWidth="1"/>
    <col min="19" max="19" width="9.28515625" bestFit="1" customWidth="1"/>
    <col min="20" max="20" width="10" customWidth="1"/>
    <col min="21" max="21" width="11.85546875" customWidth="1"/>
    <col min="22" max="22" width="7.85546875" bestFit="1" customWidth="1"/>
    <col min="23" max="23" width="15.140625" customWidth="1"/>
    <col min="24" max="24" width="10" customWidth="1"/>
    <col min="25" max="25" width="7.28515625" bestFit="1" customWidth="1"/>
    <col min="27" max="27" width="6.85546875" style="2" bestFit="1" customWidth="1"/>
    <col min="28" max="28" width="6.85546875" bestFit="1" customWidth="1"/>
  </cols>
  <sheetData>
    <row r="1" spans="1:28" x14ac:dyDescent="0.25">
      <c r="A1" t="s">
        <v>2616</v>
      </c>
      <c r="B1" t="s">
        <v>0</v>
      </c>
      <c r="C1" t="s">
        <v>2</v>
      </c>
      <c r="D1" t="s">
        <v>3</v>
      </c>
      <c r="E1" t="s">
        <v>1</v>
      </c>
      <c r="F1" t="s">
        <v>11</v>
      </c>
      <c r="G1" t="s">
        <v>9</v>
      </c>
      <c r="H1" t="s">
        <v>10</v>
      </c>
      <c r="I1" t="s">
        <v>7</v>
      </c>
      <c r="J1" t="s">
        <v>6</v>
      </c>
      <c r="K1" t="s">
        <v>4</v>
      </c>
      <c r="L1" t="s">
        <v>5</v>
      </c>
      <c r="M1" t="s">
        <v>13</v>
      </c>
      <c r="N1" t="s">
        <v>15</v>
      </c>
      <c r="O1" t="s">
        <v>8</v>
      </c>
      <c r="P1" t="s">
        <v>19</v>
      </c>
      <c r="Q1" t="s">
        <v>17</v>
      </c>
      <c r="R1" t="s">
        <v>18</v>
      </c>
      <c r="S1" t="s">
        <v>12</v>
      </c>
      <c r="T1" t="s">
        <v>2615</v>
      </c>
      <c r="U1" t="s">
        <v>14</v>
      </c>
      <c r="V1" t="s">
        <v>16</v>
      </c>
      <c r="W1" t="s">
        <v>20</v>
      </c>
      <c r="X1" t="s">
        <v>21</v>
      </c>
      <c r="Y1" t="s">
        <v>22</v>
      </c>
      <c r="Z1" s="6" t="s">
        <v>3736</v>
      </c>
      <c r="AA1" s="7" t="s">
        <v>3737</v>
      </c>
      <c r="AB1" s="6" t="s">
        <v>3738</v>
      </c>
    </row>
    <row r="2" spans="1:28" x14ac:dyDescent="0.25">
      <c r="A2" t="s">
        <v>23</v>
      </c>
      <c r="B2" s="1">
        <v>45304</v>
      </c>
      <c r="C2" t="s">
        <v>24</v>
      </c>
      <c r="D2" t="s">
        <v>2797</v>
      </c>
      <c r="E2" s="1">
        <v>45305</v>
      </c>
      <c r="F2" t="s">
        <v>2617</v>
      </c>
      <c r="G2" t="s">
        <v>27</v>
      </c>
      <c r="H2" t="s">
        <v>28</v>
      </c>
      <c r="I2" t="s">
        <v>2657</v>
      </c>
      <c r="J2" t="s">
        <v>2696</v>
      </c>
      <c r="K2" t="s">
        <v>25</v>
      </c>
      <c r="L2">
        <v>52</v>
      </c>
      <c r="M2">
        <v>4</v>
      </c>
      <c r="N2">
        <v>0</v>
      </c>
      <c r="O2" t="s">
        <v>26</v>
      </c>
      <c r="P2" t="s">
        <v>33</v>
      </c>
      <c r="Q2" t="s">
        <v>31</v>
      </c>
      <c r="R2" t="s">
        <v>32</v>
      </c>
      <c r="S2" t="s">
        <v>30</v>
      </c>
      <c r="T2">
        <v>3</v>
      </c>
      <c r="U2">
        <v>147.79</v>
      </c>
      <c r="V2">
        <v>401.74</v>
      </c>
      <c r="W2">
        <v>1</v>
      </c>
      <c r="X2" t="s">
        <v>34</v>
      </c>
      <c r="Y2">
        <v>2024</v>
      </c>
      <c r="Z2" t="str">
        <f>TEXT(Table1[[#This Row],[Order Date]], "MMM")</f>
        <v>Jan</v>
      </c>
      <c r="AA2" s="2">
        <f>Table1[[#This Row],[Unit Price]]*Table1[[#This Row],[Quantity]]*(1-Table1[[#This Row],[Discount %]]/100)</f>
        <v>591.16</v>
      </c>
      <c r="AB2" s="2">
        <f>Table1[[#This Row],[Sales]]-Table1[[#This Row],[Cost]]</f>
        <v>189.41999999999996</v>
      </c>
    </row>
    <row r="3" spans="1:28" x14ac:dyDescent="0.25">
      <c r="A3" t="s">
        <v>35</v>
      </c>
      <c r="B3" s="1">
        <v>45538</v>
      </c>
      <c r="C3" t="s">
        <v>36</v>
      </c>
      <c r="D3" t="s">
        <v>2796</v>
      </c>
      <c r="E3" s="1">
        <v>45540</v>
      </c>
      <c r="F3" t="s">
        <v>40</v>
      </c>
      <c r="G3" t="s">
        <v>38</v>
      </c>
      <c r="H3" t="s">
        <v>39</v>
      </c>
      <c r="I3" t="s">
        <v>2619</v>
      </c>
      <c r="J3" t="s">
        <v>2697</v>
      </c>
      <c r="K3" t="s">
        <v>25</v>
      </c>
      <c r="L3">
        <v>26</v>
      </c>
      <c r="M3">
        <v>4</v>
      </c>
      <c r="N3">
        <v>30</v>
      </c>
      <c r="O3" t="s">
        <v>37</v>
      </c>
      <c r="P3" t="s">
        <v>44</v>
      </c>
      <c r="Q3" t="s">
        <v>42</v>
      </c>
      <c r="R3" t="s">
        <v>43</v>
      </c>
      <c r="S3" t="s">
        <v>41</v>
      </c>
      <c r="T3">
        <v>1</v>
      </c>
      <c r="U3">
        <v>154.13999999999999</v>
      </c>
      <c r="V3">
        <v>309.97000000000003</v>
      </c>
      <c r="W3">
        <v>2</v>
      </c>
      <c r="X3" t="s">
        <v>45</v>
      </c>
      <c r="Y3">
        <v>2024</v>
      </c>
      <c r="Z3" t="str">
        <f>TEXT(Table1[[#This Row],[Order Date]], "MMM")</f>
        <v>Sep</v>
      </c>
      <c r="AA3" s="2">
        <f>Table1[[#This Row],[Unit Price]]*Table1[[#This Row],[Quantity]]*(1-Table1[[#This Row],[Discount %]]/100)</f>
        <v>431.59199999999993</v>
      </c>
      <c r="AB3" s="2">
        <f>Table1[[#This Row],[Sales]]-Table1[[#This Row],[Cost]]</f>
        <v>121.6219999999999</v>
      </c>
    </row>
    <row r="4" spans="1:28" x14ac:dyDescent="0.25">
      <c r="A4" t="s">
        <v>46</v>
      </c>
      <c r="B4" s="1">
        <v>45462</v>
      </c>
      <c r="C4" t="s">
        <v>47</v>
      </c>
      <c r="D4" t="s">
        <v>3712</v>
      </c>
      <c r="E4" s="1">
        <v>45468</v>
      </c>
      <c r="F4" t="s">
        <v>40</v>
      </c>
      <c r="G4" t="s">
        <v>38</v>
      </c>
      <c r="H4" t="s">
        <v>39</v>
      </c>
      <c r="I4" t="s">
        <v>2630</v>
      </c>
      <c r="J4" t="s">
        <v>2646</v>
      </c>
      <c r="K4" t="s">
        <v>25</v>
      </c>
      <c r="L4">
        <v>53</v>
      </c>
      <c r="M4">
        <v>2</v>
      </c>
      <c r="N4">
        <v>30</v>
      </c>
      <c r="O4" t="s">
        <v>48</v>
      </c>
      <c r="P4" t="s">
        <v>33</v>
      </c>
      <c r="Q4" t="s">
        <v>31</v>
      </c>
      <c r="R4" t="s">
        <v>43</v>
      </c>
      <c r="S4" t="s">
        <v>41</v>
      </c>
      <c r="T4">
        <v>1</v>
      </c>
      <c r="U4">
        <v>994.37</v>
      </c>
      <c r="V4">
        <v>729.45</v>
      </c>
      <c r="W4">
        <v>6</v>
      </c>
      <c r="X4" t="s">
        <v>49</v>
      </c>
      <c r="Y4">
        <v>2024</v>
      </c>
      <c r="Z4" t="str">
        <f>TEXT(Table1[[#This Row],[Order Date]], "MMM")</f>
        <v>Jun</v>
      </c>
      <c r="AA4" s="2">
        <f>Table1[[#This Row],[Unit Price]]*Table1[[#This Row],[Quantity]]*(1-Table1[[#This Row],[Discount %]]/100)</f>
        <v>1392.1179999999999</v>
      </c>
      <c r="AB4" s="2">
        <f>Table1[[#This Row],[Sales]]-Table1[[#This Row],[Cost]]</f>
        <v>662.66799999999989</v>
      </c>
    </row>
    <row r="5" spans="1:28" x14ac:dyDescent="0.25">
      <c r="A5" t="s">
        <v>50</v>
      </c>
      <c r="B5" s="1">
        <v>46118</v>
      </c>
      <c r="C5" t="s">
        <v>51</v>
      </c>
      <c r="D5" t="s">
        <v>2795</v>
      </c>
      <c r="E5" s="1">
        <v>46120</v>
      </c>
      <c r="F5" t="s">
        <v>56</v>
      </c>
      <c r="G5" t="s">
        <v>54</v>
      </c>
      <c r="H5" t="s">
        <v>55</v>
      </c>
      <c r="I5" t="s">
        <v>2621</v>
      </c>
      <c r="J5" t="s">
        <v>2663</v>
      </c>
      <c r="K5" t="s">
        <v>52</v>
      </c>
      <c r="L5">
        <v>65</v>
      </c>
      <c r="M5">
        <v>2</v>
      </c>
      <c r="N5">
        <v>0</v>
      </c>
      <c r="O5" t="s">
        <v>53</v>
      </c>
      <c r="P5" t="s">
        <v>44</v>
      </c>
      <c r="Q5" t="s">
        <v>58</v>
      </c>
      <c r="R5" t="s">
        <v>32</v>
      </c>
      <c r="S5" t="s">
        <v>57</v>
      </c>
      <c r="T5">
        <v>5</v>
      </c>
      <c r="U5">
        <v>679.98</v>
      </c>
      <c r="V5">
        <v>969.66</v>
      </c>
      <c r="W5">
        <v>2</v>
      </c>
      <c r="X5" t="s">
        <v>49</v>
      </c>
      <c r="Y5">
        <v>2026</v>
      </c>
      <c r="Z5" t="str">
        <f>TEXT(Table1[[#This Row],[Order Date]], "MMM")</f>
        <v>Apr</v>
      </c>
      <c r="AA5" s="2">
        <f>Table1[[#This Row],[Unit Price]]*Table1[[#This Row],[Quantity]]*(1-Table1[[#This Row],[Discount %]]/100)</f>
        <v>1359.96</v>
      </c>
      <c r="AB5" s="2">
        <f>Table1[[#This Row],[Sales]]-Table1[[#This Row],[Cost]]</f>
        <v>390.30000000000007</v>
      </c>
    </row>
    <row r="6" spans="1:28" x14ac:dyDescent="0.25">
      <c r="A6" t="s">
        <v>59</v>
      </c>
      <c r="B6" s="1">
        <v>45869</v>
      </c>
      <c r="C6" t="s">
        <v>60</v>
      </c>
      <c r="D6" t="s">
        <v>3711</v>
      </c>
      <c r="E6" s="1">
        <v>45871</v>
      </c>
      <c r="F6" t="s">
        <v>2617</v>
      </c>
      <c r="G6" t="s">
        <v>27</v>
      </c>
      <c r="H6" t="s">
        <v>28</v>
      </c>
      <c r="I6" t="s">
        <v>2630</v>
      </c>
      <c r="J6" t="s">
        <v>2640</v>
      </c>
      <c r="K6" t="s">
        <v>25</v>
      </c>
      <c r="L6">
        <v>19</v>
      </c>
      <c r="M6">
        <v>2</v>
      </c>
      <c r="N6">
        <v>20</v>
      </c>
      <c r="O6" t="s">
        <v>61</v>
      </c>
      <c r="P6" t="s">
        <v>33</v>
      </c>
      <c r="Q6" t="s">
        <v>31</v>
      </c>
      <c r="R6" t="s">
        <v>62</v>
      </c>
      <c r="S6" t="s">
        <v>30</v>
      </c>
      <c r="T6">
        <v>4</v>
      </c>
      <c r="U6">
        <v>724.19</v>
      </c>
      <c r="V6">
        <v>837.69</v>
      </c>
      <c r="W6">
        <v>2</v>
      </c>
      <c r="X6" t="s">
        <v>45</v>
      </c>
      <c r="Y6">
        <v>2025</v>
      </c>
      <c r="Z6" t="str">
        <f>TEXT(Table1[[#This Row],[Order Date]], "MMM")</f>
        <v>Jul</v>
      </c>
      <c r="AA6" s="2">
        <f>Table1[[#This Row],[Unit Price]]*Table1[[#This Row],[Quantity]]*(1-Table1[[#This Row],[Discount %]]/100)</f>
        <v>1158.7040000000002</v>
      </c>
      <c r="AB6" s="2">
        <f>Table1[[#This Row],[Sales]]-Table1[[#This Row],[Cost]]</f>
        <v>321.01400000000012</v>
      </c>
    </row>
    <row r="7" spans="1:28" x14ac:dyDescent="0.25">
      <c r="A7" t="s">
        <v>63</v>
      </c>
      <c r="B7" s="1">
        <v>46073</v>
      </c>
      <c r="C7" t="s">
        <v>64</v>
      </c>
      <c r="D7" t="s">
        <v>3710</v>
      </c>
      <c r="E7" s="1">
        <v>46079</v>
      </c>
      <c r="F7" t="s">
        <v>68</v>
      </c>
      <c r="G7" t="s">
        <v>66</v>
      </c>
      <c r="H7" t="s">
        <v>67</v>
      </c>
      <c r="I7" t="s">
        <v>2628</v>
      </c>
      <c r="J7" t="s">
        <v>2641</v>
      </c>
      <c r="K7" t="s">
        <v>25</v>
      </c>
      <c r="L7">
        <v>51</v>
      </c>
      <c r="M7">
        <v>3</v>
      </c>
      <c r="N7">
        <v>30</v>
      </c>
      <c r="O7" t="s">
        <v>65</v>
      </c>
      <c r="P7" t="s">
        <v>33</v>
      </c>
      <c r="Q7" t="s">
        <v>70</v>
      </c>
      <c r="R7" t="s">
        <v>71</v>
      </c>
      <c r="S7" t="s">
        <v>69</v>
      </c>
      <c r="T7">
        <v>4</v>
      </c>
      <c r="U7">
        <v>910.15</v>
      </c>
      <c r="V7">
        <v>967.22</v>
      </c>
      <c r="W7">
        <v>6</v>
      </c>
      <c r="X7" t="s">
        <v>34</v>
      </c>
      <c r="Y7">
        <v>2026</v>
      </c>
      <c r="Z7" t="str">
        <f>TEXT(Table1[[#This Row],[Order Date]], "MMM")</f>
        <v>Feb</v>
      </c>
      <c r="AA7" s="2">
        <f>Table1[[#This Row],[Unit Price]]*Table1[[#This Row],[Quantity]]*(1-Table1[[#This Row],[Discount %]]/100)</f>
        <v>1911.3149999999998</v>
      </c>
      <c r="AB7" s="2">
        <f>Table1[[#This Row],[Sales]]-Table1[[#This Row],[Cost]]</f>
        <v>944.0949999999998</v>
      </c>
    </row>
    <row r="8" spans="1:28" x14ac:dyDescent="0.25">
      <c r="A8" t="s">
        <v>72</v>
      </c>
      <c r="B8" s="1">
        <v>45397</v>
      </c>
      <c r="C8" t="s">
        <v>73</v>
      </c>
      <c r="D8" t="s">
        <v>3709</v>
      </c>
      <c r="E8" s="1">
        <v>45403</v>
      </c>
      <c r="F8" t="s">
        <v>2617</v>
      </c>
      <c r="G8" t="s">
        <v>27</v>
      </c>
      <c r="H8" t="s">
        <v>28</v>
      </c>
      <c r="I8" t="s">
        <v>2637</v>
      </c>
      <c r="J8" t="s">
        <v>2688</v>
      </c>
      <c r="K8" t="s">
        <v>25</v>
      </c>
      <c r="L8">
        <v>57</v>
      </c>
      <c r="M8">
        <v>3</v>
      </c>
      <c r="N8">
        <v>10</v>
      </c>
      <c r="O8" t="s">
        <v>74</v>
      </c>
      <c r="P8" t="s">
        <v>75</v>
      </c>
      <c r="Q8" t="s">
        <v>42</v>
      </c>
      <c r="R8" t="s">
        <v>71</v>
      </c>
      <c r="S8" t="s">
        <v>30</v>
      </c>
      <c r="T8">
        <v>5</v>
      </c>
      <c r="U8">
        <v>142.16999999999999</v>
      </c>
      <c r="V8">
        <v>197.5</v>
      </c>
      <c r="W8">
        <v>6</v>
      </c>
      <c r="X8" t="s">
        <v>49</v>
      </c>
      <c r="Y8">
        <v>2024</v>
      </c>
      <c r="Z8" t="str">
        <f>TEXT(Table1[[#This Row],[Order Date]], "MMM")</f>
        <v>Apr</v>
      </c>
      <c r="AA8" s="2">
        <f>Table1[[#This Row],[Unit Price]]*Table1[[#This Row],[Quantity]]*(1-Table1[[#This Row],[Discount %]]/100)</f>
        <v>383.85899999999998</v>
      </c>
      <c r="AB8" s="2">
        <f>Table1[[#This Row],[Sales]]-Table1[[#This Row],[Cost]]</f>
        <v>186.35899999999998</v>
      </c>
    </row>
    <row r="9" spans="1:28" x14ac:dyDescent="0.25">
      <c r="A9" t="s">
        <v>76</v>
      </c>
      <c r="B9" s="1">
        <v>45694</v>
      </c>
      <c r="C9" t="s">
        <v>77</v>
      </c>
      <c r="D9" t="s">
        <v>2794</v>
      </c>
      <c r="E9" s="1">
        <v>45698</v>
      </c>
      <c r="F9" t="s">
        <v>56</v>
      </c>
      <c r="G9" t="s">
        <v>54</v>
      </c>
      <c r="H9" t="s">
        <v>55</v>
      </c>
      <c r="I9" t="s">
        <v>2650</v>
      </c>
      <c r="J9" t="s">
        <v>2698</v>
      </c>
      <c r="K9" t="s">
        <v>25</v>
      </c>
      <c r="L9">
        <v>58</v>
      </c>
      <c r="M9">
        <v>4</v>
      </c>
      <c r="N9">
        <v>30</v>
      </c>
      <c r="O9" t="s">
        <v>78</v>
      </c>
      <c r="P9" t="s">
        <v>75</v>
      </c>
      <c r="Q9" t="s">
        <v>42</v>
      </c>
      <c r="R9" t="s">
        <v>71</v>
      </c>
      <c r="S9" t="s">
        <v>57</v>
      </c>
      <c r="T9">
        <v>2</v>
      </c>
      <c r="U9">
        <v>641.74</v>
      </c>
      <c r="V9">
        <v>1161.71</v>
      </c>
      <c r="W9">
        <v>4</v>
      </c>
      <c r="X9" t="s">
        <v>34</v>
      </c>
      <c r="Y9">
        <v>2025</v>
      </c>
      <c r="Z9" t="str">
        <f>TEXT(Table1[[#This Row],[Order Date]], "MMM")</f>
        <v>Feb</v>
      </c>
      <c r="AA9" s="2">
        <f>Table1[[#This Row],[Unit Price]]*Table1[[#This Row],[Quantity]]*(1-Table1[[#This Row],[Discount %]]/100)</f>
        <v>1796.8719999999998</v>
      </c>
      <c r="AB9" s="2">
        <f>Table1[[#This Row],[Sales]]-Table1[[#This Row],[Cost]]</f>
        <v>635.16199999999981</v>
      </c>
    </row>
    <row r="10" spans="1:28" x14ac:dyDescent="0.25">
      <c r="A10" t="s">
        <v>79</v>
      </c>
      <c r="B10" s="1">
        <v>45401</v>
      </c>
      <c r="C10" t="s">
        <v>80</v>
      </c>
      <c r="D10" t="s">
        <v>3708</v>
      </c>
      <c r="E10" s="1">
        <v>45408</v>
      </c>
      <c r="F10" t="s">
        <v>56</v>
      </c>
      <c r="G10" t="s">
        <v>54</v>
      </c>
      <c r="H10" t="s">
        <v>55</v>
      </c>
      <c r="I10" t="s">
        <v>2628</v>
      </c>
      <c r="J10" t="s">
        <v>2642</v>
      </c>
      <c r="K10" t="s">
        <v>52</v>
      </c>
      <c r="L10">
        <v>49</v>
      </c>
      <c r="M10">
        <v>1</v>
      </c>
      <c r="N10">
        <v>20</v>
      </c>
      <c r="O10" t="s">
        <v>81</v>
      </c>
      <c r="P10" t="s">
        <v>33</v>
      </c>
      <c r="Q10" t="s">
        <v>70</v>
      </c>
      <c r="R10" t="s">
        <v>62</v>
      </c>
      <c r="S10" t="s">
        <v>57</v>
      </c>
      <c r="T10">
        <v>4</v>
      </c>
      <c r="U10">
        <v>165.15</v>
      </c>
      <c r="V10">
        <v>104.84</v>
      </c>
      <c r="W10">
        <v>7</v>
      </c>
      <c r="X10" t="s">
        <v>49</v>
      </c>
      <c r="Y10">
        <v>2024</v>
      </c>
      <c r="Z10" t="str">
        <f>TEXT(Table1[[#This Row],[Order Date]], "MMM")</f>
        <v>Apr</v>
      </c>
      <c r="AA10" s="2">
        <f>Table1[[#This Row],[Unit Price]]*Table1[[#This Row],[Quantity]]*(1-Table1[[#This Row],[Discount %]]/100)</f>
        <v>132.12</v>
      </c>
      <c r="AB10" s="2">
        <f>Table1[[#This Row],[Sales]]-Table1[[#This Row],[Cost]]</f>
        <v>27.28</v>
      </c>
    </row>
    <row r="11" spans="1:28" x14ac:dyDescent="0.25">
      <c r="A11" t="s">
        <v>82</v>
      </c>
      <c r="B11" s="1">
        <v>45724</v>
      </c>
      <c r="C11" t="s">
        <v>83</v>
      </c>
      <c r="D11" t="s">
        <v>3707</v>
      </c>
      <c r="E11" s="1">
        <v>45727</v>
      </c>
      <c r="F11" t="s">
        <v>40</v>
      </c>
      <c r="G11" t="s">
        <v>38</v>
      </c>
      <c r="H11" t="s">
        <v>39</v>
      </c>
      <c r="I11" t="s">
        <v>2621</v>
      </c>
      <c r="J11" t="s">
        <v>2699</v>
      </c>
      <c r="K11" t="s">
        <v>52</v>
      </c>
      <c r="L11">
        <v>43</v>
      </c>
      <c r="M11">
        <v>2</v>
      </c>
      <c r="N11">
        <v>20</v>
      </c>
      <c r="O11" t="s">
        <v>84</v>
      </c>
      <c r="P11" t="s">
        <v>44</v>
      </c>
      <c r="Q11" t="s">
        <v>42</v>
      </c>
      <c r="R11" t="s">
        <v>43</v>
      </c>
      <c r="S11" t="s">
        <v>41</v>
      </c>
      <c r="T11">
        <v>2</v>
      </c>
      <c r="U11">
        <v>567.08000000000004</v>
      </c>
      <c r="V11">
        <v>726.07</v>
      </c>
      <c r="W11">
        <v>3</v>
      </c>
      <c r="X11" t="s">
        <v>34</v>
      </c>
      <c r="Y11">
        <v>2025</v>
      </c>
      <c r="Z11" t="str">
        <f>TEXT(Table1[[#This Row],[Order Date]], "MMM")</f>
        <v>Mar</v>
      </c>
      <c r="AA11" s="2">
        <f>Table1[[#This Row],[Unit Price]]*Table1[[#This Row],[Quantity]]*(1-Table1[[#This Row],[Discount %]]/100)</f>
        <v>907.32800000000009</v>
      </c>
      <c r="AB11" s="2">
        <f>Table1[[#This Row],[Sales]]-Table1[[#This Row],[Cost]]</f>
        <v>181.25800000000004</v>
      </c>
    </row>
    <row r="12" spans="1:28" x14ac:dyDescent="0.25">
      <c r="A12" t="s">
        <v>85</v>
      </c>
      <c r="B12" s="1">
        <v>45376</v>
      </c>
      <c r="C12" t="s">
        <v>86</v>
      </c>
      <c r="D12" t="s">
        <v>3706</v>
      </c>
      <c r="E12" s="1">
        <v>45383</v>
      </c>
      <c r="F12" t="s">
        <v>2617</v>
      </c>
      <c r="G12" t="s">
        <v>27</v>
      </c>
      <c r="H12" t="s">
        <v>28</v>
      </c>
      <c r="I12" t="s">
        <v>2618</v>
      </c>
      <c r="J12" t="s">
        <v>2700</v>
      </c>
      <c r="K12" t="s">
        <v>52</v>
      </c>
      <c r="L12">
        <v>18</v>
      </c>
      <c r="M12">
        <v>3</v>
      </c>
      <c r="N12">
        <v>15</v>
      </c>
      <c r="O12" t="s">
        <v>87</v>
      </c>
      <c r="P12" t="s">
        <v>33</v>
      </c>
      <c r="Q12" t="s">
        <v>58</v>
      </c>
      <c r="R12" t="s">
        <v>71</v>
      </c>
      <c r="S12" t="s">
        <v>30</v>
      </c>
      <c r="T12">
        <v>4</v>
      </c>
      <c r="U12">
        <v>774.08</v>
      </c>
      <c r="V12">
        <v>1359.3</v>
      </c>
      <c r="W12">
        <v>7</v>
      </c>
      <c r="X12" t="s">
        <v>34</v>
      </c>
      <c r="Y12">
        <v>2024</v>
      </c>
      <c r="Z12" t="str">
        <f>TEXT(Table1[[#This Row],[Order Date]], "MMM")</f>
        <v>Mar</v>
      </c>
      <c r="AA12" s="2">
        <f>Table1[[#This Row],[Unit Price]]*Table1[[#This Row],[Quantity]]*(1-Table1[[#This Row],[Discount %]]/100)</f>
        <v>1973.9040000000002</v>
      </c>
      <c r="AB12" s="2">
        <f>Table1[[#This Row],[Sales]]-Table1[[#This Row],[Cost]]</f>
        <v>614.60400000000027</v>
      </c>
    </row>
    <row r="13" spans="1:28" x14ac:dyDescent="0.25">
      <c r="A13" t="s">
        <v>88</v>
      </c>
      <c r="B13" s="1">
        <v>45854</v>
      </c>
      <c r="C13" t="s">
        <v>89</v>
      </c>
      <c r="D13" t="s">
        <v>3705</v>
      </c>
      <c r="E13" s="1">
        <v>45855</v>
      </c>
      <c r="F13" t="s">
        <v>68</v>
      </c>
      <c r="G13" t="s">
        <v>66</v>
      </c>
      <c r="H13" t="s">
        <v>67</v>
      </c>
      <c r="I13" t="s">
        <v>2625</v>
      </c>
      <c r="J13" t="s">
        <v>2626</v>
      </c>
      <c r="K13" t="s">
        <v>52</v>
      </c>
      <c r="L13">
        <v>29</v>
      </c>
      <c r="M13">
        <v>4</v>
      </c>
      <c r="N13">
        <v>25</v>
      </c>
      <c r="O13" t="s">
        <v>90</v>
      </c>
      <c r="P13" t="s">
        <v>33</v>
      </c>
      <c r="Q13" t="s">
        <v>31</v>
      </c>
      <c r="R13" t="s">
        <v>32</v>
      </c>
      <c r="S13" t="s">
        <v>69</v>
      </c>
      <c r="T13">
        <v>3</v>
      </c>
      <c r="U13">
        <v>551.89</v>
      </c>
      <c r="V13">
        <v>939.41</v>
      </c>
      <c r="W13">
        <v>1</v>
      </c>
      <c r="X13" t="s">
        <v>45</v>
      </c>
      <c r="Y13">
        <v>2025</v>
      </c>
      <c r="Z13" t="str">
        <f>TEXT(Table1[[#This Row],[Order Date]], "MMM")</f>
        <v>Jul</v>
      </c>
      <c r="AA13" s="2">
        <f>Table1[[#This Row],[Unit Price]]*Table1[[#This Row],[Quantity]]*(1-Table1[[#This Row],[Discount %]]/100)</f>
        <v>1655.67</v>
      </c>
      <c r="AB13" s="2">
        <f>Table1[[#This Row],[Sales]]-Table1[[#This Row],[Cost]]</f>
        <v>716.2600000000001</v>
      </c>
    </row>
    <row r="14" spans="1:28" x14ac:dyDescent="0.25">
      <c r="A14" t="s">
        <v>91</v>
      </c>
      <c r="B14" s="1">
        <v>45639</v>
      </c>
      <c r="C14" t="s">
        <v>92</v>
      </c>
      <c r="D14" t="s">
        <v>3704</v>
      </c>
      <c r="E14" s="1">
        <v>45644</v>
      </c>
      <c r="F14" t="s">
        <v>40</v>
      </c>
      <c r="G14" t="s">
        <v>38</v>
      </c>
      <c r="H14" t="s">
        <v>39</v>
      </c>
      <c r="I14" t="s">
        <v>2633</v>
      </c>
      <c r="J14" t="s">
        <v>2645</v>
      </c>
      <c r="K14" t="s">
        <v>52</v>
      </c>
      <c r="L14">
        <v>62</v>
      </c>
      <c r="M14">
        <v>5</v>
      </c>
      <c r="N14">
        <v>25</v>
      </c>
      <c r="O14" t="s">
        <v>93</v>
      </c>
      <c r="P14" t="s">
        <v>75</v>
      </c>
      <c r="Q14" t="s">
        <v>70</v>
      </c>
      <c r="R14" t="s">
        <v>62</v>
      </c>
      <c r="S14" t="s">
        <v>41</v>
      </c>
      <c r="T14">
        <v>4</v>
      </c>
      <c r="U14">
        <v>346.75</v>
      </c>
      <c r="V14">
        <v>1102.6400000000001</v>
      </c>
      <c r="W14">
        <v>5</v>
      </c>
      <c r="X14" t="s">
        <v>94</v>
      </c>
      <c r="Y14">
        <v>2024</v>
      </c>
      <c r="Z14" t="str">
        <f>TEXT(Table1[[#This Row],[Order Date]], "MMM")</f>
        <v>Dec</v>
      </c>
      <c r="AA14" s="2">
        <f>Table1[[#This Row],[Unit Price]]*Table1[[#This Row],[Quantity]]*(1-Table1[[#This Row],[Discount %]]/100)</f>
        <v>1300.3125</v>
      </c>
      <c r="AB14" s="2">
        <f>Table1[[#This Row],[Sales]]-Table1[[#This Row],[Cost]]</f>
        <v>197.6724999999999</v>
      </c>
    </row>
    <row r="15" spans="1:28" x14ac:dyDescent="0.25">
      <c r="A15" t="s">
        <v>95</v>
      </c>
      <c r="B15" s="1">
        <v>45955</v>
      </c>
      <c r="C15" t="s">
        <v>96</v>
      </c>
      <c r="D15" t="s">
        <v>3703</v>
      </c>
      <c r="E15" s="1">
        <v>45956</v>
      </c>
      <c r="F15" t="s">
        <v>100</v>
      </c>
      <c r="G15" t="s">
        <v>98</v>
      </c>
      <c r="H15" t="s">
        <v>99</v>
      </c>
      <c r="I15" t="s">
        <v>2619</v>
      </c>
      <c r="J15" t="s">
        <v>2687</v>
      </c>
      <c r="K15" t="s">
        <v>25</v>
      </c>
      <c r="L15">
        <v>38</v>
      </c>
      <c r="M15">
        <v>3</v>
      </c>
      <c r="N15">
        <v>10</v>
      </c>
      <c r="O15" t="s">
        <v>97</v>
      </c>
      <c r="P15" t="s">
        <v>44</v>
      </c>
      <c r="Q15" t="s">
        <v>31</v>
      </c>
      <c r="R15" t="s">
        <v>32</v>
      </c>
      <c r="S15" t="s">
        <v>101</v>
      </c>
      <c r="T15">
        <v>1</v>
      </c>
      <c r="U15">
        <v>790.15</v>
      </c>
      <c r="V15">
        <v>1446.64</v>
      </c>
      <c r="W15">
        <v>1</v>
      </c>
      <c r="X15" t="s">
        <v>94</v>
      </c>
      <c r="Y15">
        <v>2025</v>
      </c>
      <c r="Z15" t="str">
        <f>TEXT(Table1[[#This Row],[Order Date]], "MMM")</f>
        <v>Oct</v>
      </c>
      <c r="AA15" s="2">
        <f>Table1[[#This Row],[Unit Price]]*Table1[[#This Row],[Quantity]]*(1-Table1[[#This Row],[Discount %]]/100)</f>
        <v>2133.4049999999997</v>
      </c>
      <c r="AB15" s="2">
        <f>Table1[[#This Row],[Sales]]-Table1[[#This Row],[Cost]]</f>
        <v>686.76499999999965</v>
      </c>
    </row>
    <row r="16" spans="1:28" x14ac:dyDescent="0.25">
      <c r="A16" t="s">
        <v>102</v>
      </c>
      <c r="B16" s="1">
        <v>45657</v>
      </c>
      <c r="C16" t="s">
        <v>103</v>
      </c>
      <c r="D16" t="s">
        <v>3702</v>
      </c>
      <c r="E16" s="1">
        <v>45663</v>
      </c>
      <c r="F16" t="s">
        <v>2617</v>
      </c>
      <c r="G16" t="s">
        <v>27</v>
      </c>
      <c r="H16" t="s">
        <v>28</v>
      </c>
      <c r="I16" t="s">
        <v>2621</v>
      </c>
      <c r="J16" t="s">
        <v>2647</v>
      </c>
      <c r="K16" t="s">
        <v>52</v>
      </c>
      <c r="L16">
        <v>26</v>
      </c>
      <c r="M16">
        <v>3</v>
      </c>
      <c r="N16">
        <v>15</v>
      </c>
      <c r="O16" t="s">
        <v>104</v>
      </c>
      <c r="P16" t="s">
        <v>75</v>
      </c>
      <c r="Q16" t="s">
        <v>58</v>
      </c>
      <c r="R16" t="s">
        <v>43</v>
      </c>
      <c r="S16" t="s">
        <v>30</v>
      </c>
      <c r="T16">
        <v>1</v>
      </c>
      <c r="U16">
        <v>358.48</v>
      </c>
      <c r="V16">
        <v>612.88</v>
      </c>
      <c r="W16">
        <v>6</v>
      </c>
      <c r="X16" t="s">
        <v>94</v>
      </c>
      <c r="Y16">
        <v>2024</v>
      </c>
      <c r="Z16" t="str">
        <f>TEXT(Table1[[#This Row],[Order Date]], "MMM")</f>
        <v>Dec</v>
      </c>
      <c r="AA16" s="2">
        <f>Table1[[#This Row],[Unit Price]]*Table1[[#This Row],[Quantity]]*(1-Table1[[#This Row],[Discount %]]/100)</f>
        <v>914.12400000000002</v>
      </c>
      <c r="AB16" s="2">
        <f>Table1[[#This Row],[Sales]]-Table1[[#This Row],[Cost]]</f>
        <v>301.24400000000003</v>
      </c>
    </row>
    <row r="17" spans="1:28" x14ac:dyDescent="0.25">
      <c r="A17" t="s">
        <v>105</v>
      </c>
      <c r="B17" s="1">
        <v>45590</v>
      </c>
      <c r="C17" t="s">
        <v>106</v>
      </c>
      <c r="D17" t="s">
        <v>3701</v>
      </c>
      <c r="E17" s="1">
        <v>45596</v>
      </c>
      <c r="F17" t="s">
        <v>56</v>
      </c>
      <c r="G17" t="s">
        <v>54</v>
      </c>
      <c r="H17" t="s">
        <v>55</v>
      </c>
      <c r="I17" t="s">
        <v>2618</v>
      </c>
      <c r="J17" t="s">
        <v>2701</v>
      </c>
      <c r="K17" t="s">
        <v>52</v>
      </c>
      <c r="L17">
        <v>27</v>
      </c>
      <c r="M17">
        <v>2</v>
      </c>
      <c r="N17">
        <v>5</v>
      </c>
      <c r="O17" t="s">
        <v>107</v>
      </c>
      <c r="P17" t="s">
        <v>33</v>
      </c>
      <c r="Q17" t="s">
        <v>42</v>
      </c>
      <c r="R17" t="s">
        <v>71</v>
      </c>
      <c r="S17" t="s">
        <v>57</v>
      </c>
      <c r="T17">
        <v>1</v>
      </c>
      <c r="U17">
        <v>377.36</v>
      </c>
      <c r="V17">
        <v>456.96</v>
      </c>
      <c r="W17">
        <v>6</v>
      </c>
      <c r="X17" t="s">
        <v>94</v>
      </c>
      <c r="Y17">
        <v>2024</v>
      </c>
      <c r="Z17" t="str">
        <f>TEXT(Table1[[#This Row],[Order Date]], "MMM")</f>
        <v>Oct</v>
      </c>
      <c r="AA17" s="2">
        <f>Table1[[#This Row],[Unit Price]]*Table1[[#This Row],[Quantity]]*(1-Table1[[#This Row],[Discount %]]/100)</f>
        <v>716.98400000000004</v>
      </c>
      <c r="AB17" s="2">
        <f>Table1[[#This Row],[Sales]]-Table1[[#This Row],[Cost]]</f>
        <v>260.02400000000006</v>
      </c>
    </row>
    <row r="18" spans="1:28" x14ac:dyDescent="0.25">
      <c r="A18" t="s">
        <v>108</v>
      </c>
      <c r="B18" s="1">
        <v>46153</v>
      </c>
      <c r="C18" t="s">
        <v>109</v>
      </c>
      <c r="D18" t="s">
        <v>3700</v>
      </c>
      <c r="E18" s="1">
        <v>46155</v>
      </c>
      <c r="F18" t="s">
        <v>40</v>
      </c>
      <c r="G18" t="s">
        <v>38</v>
      </c>
      <c r="H18" t="s">
        <v>39</v>
      </c>
      <c r="I18" t="s">
        <v>2618</v>
      </c>
      <c r="J18" t="s">
        <v>2700</v>
      </c>
      <c r="K18" t="s">
        <v>52</v>
      </c>
      <c r="L18">
        <v>39</v>
      </c>
      <c r="M18">
        <v>2</v>
      </c>
      <c r="N18">
        <v>0</v>
      </c>
      <c r="O18" t="s">
        <v>110</v>
      </c>
      <c r="P18" t="s">
        <v>75</v>
      </c>
      <c r="Q18" t="s">
        <v>42</v>
      </c>
      <c r="R18" t="s">
        <v>43</v>
      </c>
      <c r="S18" t="s">
        <v>41</v>
      </c>
      <c r="T18">
        <v>3</v>
      </c>
      <c r="U18">
        <v>764.21</v>
      </c>
      <c r="V18">
        <v>861.38</v>
      </c>
      <c r="W18">
        <v>2</v>
      </c>
      <c r="X18" t="s">
        <v>49</v>
      </c>
      <c r="Y18">
        <v>2026</v>
      </c>
      <c r="Z18" t="str">
        <f>TEXT(Table1[[#This Row],[Order Date]], "MMM")</f>
        <v>May</v>
      </c>
      <c r="AA18" s="2">
        <f>Table1[[#This Row],[Unit Price]]*Table1[[#This Row],[Quantity]]*(1-Table1[[#This Row],[Discount %]]/100)</f>
        <v>1528.42</v>
      </c>
      <c r="AB18" s="2">
        <f>Table1[[#This Row],[Sales]]-Table1[[#This Row],[Cost]]</f>
        <v>667.04000000000008</v>
      </c>
    </row>
    <row r="19" spans="1:28" x14ac:dyDescent="0.25">
      <c r="A19" t="s">
        <v>111</v>
      </c>
      <c r="B19" s="1">
        <v>45990</v>
      </c>
      <c r="C19" t="s">
        <v>112</v>
      </c>
      <c r="D19" t="s">
        <v>3699</v>
      </c>
      <c r="E19" s="1">
        <v>45991</v>
      </c>
      <c r="F19" t="s">
        <v>115</v>
      </c>
      <c r="G19" t="s">
        <v>66</v>
      </c>
      <c r="H19" t="s">
        <v>114</v>
      </c>
      <c r="I19" t="s">
        <v>2643</v>
      </c>
      <c r="J19" t="s">
        <v>2654</v>
      </c>
      <c r="K19" t="s">
        <v>52</v>
      </c>
      <c r="L19">
        <v>55</v>
      </c>
      <c r="M19">
        <v>3</v>
      </c>
      <c r="N19">
        <v>15</v>
      </c>
      <c r="O19" t="s">
        <v>113</v>
      </c>
      <c r="P19" t="s">
        <v>33</v>
      </c>
      <c r="Q19" t="s">
        <v>117</v>
      </c>
      <c r="R19" t="s">
        <v>32</v>
      </c>
      <c r="S19" t="s">
        <v>116</v>
      </c>
      <c r="T19">
        <v>1</v>
      </c>
      <c r="U19">
        <v>381.26</v>
      </c>
      <c r="V19">
        <v>652.4</v>
      </c>
      <c r="W19">
        <v>1</v>
      </c>
      <c r="X19" t="s">
        <v>94</v>
      </c>
      <c r="Y19">
        <v>2025</v>
      </c>
      <c r="Z19" t="str">
        <f>TEXT(Table1[[#This Row],[Order Date]], "MMM")</f>
        <v>Nov</v>
      </c>
      <c r="AA19" s="2">
        <f>Table1[[#This Row],[Unit Price]]*Table1[[#This Row],[Quantity]]*(1-Table1[[#This Row],[Discount %]]/100)</f>
        <v>972.21299999999997</v>
      </c>
      <c r="AB19" s="2">
        <f>Table1[[#This Row],[Sales]]-Table1[[#This Row],[Cost]]</f>
        <v>319.81299999999999</v>
      </c>
    </row>
    <row r="20" spans="1:28" x14ac:dyDescent="0.25">
      <c r="A20" t="s">
        <v>118</v>
      </c>
      <c r="B20" s="1">
        <v>45841</v>
      </c>
      <c r="C20" t="s">
        <v>119</v>
      </c>
      <c r="D20" t="s">
        <v>3698</v>
      </c>
      <c r="E20" s="1">
        <v>45843</v>
      </c>
      <c r="F20" t="s">
        <v>122</v>
      </c>
      <c r="G20" t="s">
        <v>120</v>
      </c>
      <c r="H20" t="s">
        <v>121</v>
      </c>
      <c r="I20" t="s">
        <v>2657</v>
      </c>
      <c r="J20" t="s">
        <v>2658</v>
      </c>
      <c r="K20" t="s">
        <v>52</v>
      </c>
      <c r="L20">
        <v>64</v>
      </c>
      <c r="M20">
        <v>4</v>
      </c>
      <c r="N20">
        <v>10</v>
      </c>
      <c r="O20" t="s">
        <v>48</v>
      </c>
      <c r="P20" t="s">
        <v>75</v>
      </c>
      <c r="Q20" t="s">
        <v>58</v>
      </c>
      <c r="R20" t="s">
        <v>32</v>
      </c>
      <c r="S20" t="s">
        <v>123</v>
      </c>
      <c r="T20">
        <v>2</v>
      </c>
      <c r="U20">
        <v>491.42</v>
      </c>
      <c r="V20">
        <v>1374.6</v>
      </c>
      <c r="W20">
        <v>2</v>
      </c>
      <c r="X20" t="s">
        <v>45</v>
      </c>
      <c r="Y20">
        <v>2025</v>
      </c>
      <c r="Z20" t="str">
        <f>TEXT(Table1[[#This Row],[Order Date]], "MMM")</f>
        <v>Jul</v>
      </c>
      <c r="AA20" s="2">
        <f>Table1[[#This Row],[Unit Price]]*Table1[[#This Row],[Quantity]]*(1-Table1[[#This Row],[Discount %]]/100)</f>
        <v>1769.1120000000001</v>
      </c>
      <c r="AB20" s="2">
        <f>Table1[[#This Row],[Sales]]-Table1[[#This Row],[Cost]]</f>
        <v>394.51200000000017</v>
      </c>
    </row>
    <row r="21" spans="1:28" x14ac:dyDescent="0.25">
      <c r="A21" t="s">
        <v>124</v>
      </c>
      <c r="B21" s="1">
        <v>45644</v>
      </c>
      <c r="C21" t="s">
        <v>125</v>
      </c>
      <c r="D21" t="s">
        <v>3697</v>
      </c>
      <c r="E21" s="1">
        <v>45647</v>
      </c>
      <c r="F21" t="s">
        <v>128</v>
      </c>
      <c r="G21" t="s">
        <v>98</v>
      </c>
      <c r="H21" t="s">
        <v>127</v>
      </c>
      <c r="I21" t="s">
        <v>2630</v>
      </c>
      <c r="J21" t="s">
        <v>2640</v>
      </c>
      <c r="K21" t="s">
        <v>52</v>
      </c>
      <c r="L21">
        <v>56</v>
      </c>
      <c r="M21">
        <v>5</v>
      </c>
      <c r="N21">
        <v>5</v>
      </c>
      <c r="O21" t="s">
        <v>126</v>
      </c>
      <c r="P21" t="s">
        <v>75</v>
      </c>
      <c r="Q21" t="s">
        <v>70</v>
      </c>
      <c r="R21" t="s">
        <v>71</v>
      </c>
      <c r="S21" t="s">
        <v>129</v>
      </c>
      <c r="T21">
        <v>3</v>
      </c>
      <c r="U21">
        <v>799.49</v>
      </c>
      <c r="V21">
        <v>2670.77</v>
      </c>
      <c r="W21">
        <v>3</v>
      </c>
      <c r="X21" t="s">
        <v>94</v>
      </c>
      <c r="Y21">
        <v>2024</v>
      </c>
      <c r="Z21" t="str">
        <f>TEXT(Table1[[#This Row],[Order Date]], "MMM")</f>
        <v>Dec</v>
      </c>
      <c r="AA21" s="2">
        <f>Table1[[#This Row],[Unit Price]]*Table1[[#This Row],[Quantity]]*(1-Table1[[#This Row],[Discount %]]/100)</f>
        <v>3797.5774999999999</v>
      </c>
      <c r="AB21" s="2">
        <f>Table1[[#This Row],[Sales]]-Table1[[#This Row],[Cost]]</f>
        <v>1126.8074999999999</v>
      </c>
    </row>
    <row r="22" spans="1:28" x14ac:dyDescent="0.25">
      <c r="A22" t="s">
        <v>130</v>
      </c>
      <c r="B22" s="1">
        <v>45909</v>
      </c>
      <c r="C22" t="s">
        <v>131</v>
      </c>
      <c r="D22" t="s">
        <v>3696</v>
      </c>
      <c r="E22" s="1">
        <v>45915</v>
      </c>
      <c r="F22" t="s">
        <v>100</v>
      </c>
      <c r="G22" t="s">
        <v>98</v>
      </c>
      <c r="H22" t="s">
        <v>99</v>
      </c>
      <c r="I22" t="s">
        <v>2648</v>
      </c>
      <c r="J22" t="s">
        <v>2649</v>
      </c>
      <c r="K22" t="s">
        <v>25</v>
      </c>
      <c r="L22">
        <v>52</v>
      </c>
      <c r="M22">
        <v>3</v>
      </c>
      <c r="N22">
        <v>5</v>
      </c>
      <c r="O22" t="s">
        <v>132</v>
      </c>
      <c r="P22" t="s">
        <v>75</v>
      </c>
      <c r="Q22" t="s">
        <v>31</v>
      </c>
      <c r="R22" t="s">
        <v>71</v>
      </c>
      <c r="S22" t="s">
        <v>101</v>
      </c>
      <c r="T22">
        <v>2</v>
      </c>
      <c r="U22">
        <v>812.35</v>
      </c>
      <c r="V22">
        <v>1879.78</v>
      </c>
      <c r="W22">
        <v>6</v>
      </c>
      <c r="X22" t="s">
        <v>45</v>
      </c>
      <c r="Y22">
        <v>2025</v>
      </c>
      <c r="Z22" t="str">
        <f>TEXT(Table1[[#This Row],[Order Date]], "MMM")</f>
        <v>Sep</v>
      </c>
      <c r="AA22" s="2">
        <f>Table1[[#This Row],[Unit Price]]*Table1[[#This Row],[Quantity]]*(1-Table1[[#This Row],[Discount %]]/100)</f>
        <v>2315.1975000000002</v>
      </c>
      <c r="AB22" s="2">
        <f>Table1[[#This Row],[Sales]]-Table1[[#This Row],[Cost]]</f>
        <v>435.41750000000025</v>
      </c>
    </row>
    <row r="23" spans="1:28" x14ac:dyDescent="0.25">
      <c r="A23" t="s">
        <v>133</v>
      </c>
      <c r="B23" s="1">
        <v>46089</v>
      </c>
      <c r="C23" t="s">
        <v>134</v>
      </c>
      <c r="D23" t="s">
        <v>3695</v>
      </c>
      <c r="E23" s="1">
        <v>46094</v>
      </c>
      <c r="F23" t="s">
        <v>56</v>
      </c>
      <c r="G23" t="s">
        <v>54</v>
      </c>
      <c r="H23" t="s">
        <v>55</v>
      </c>
      <c r="I23" t="s">
        <v>2618</v>
      </c>
      <c r="J23" t="s">
        <v>2618</v>
      </c>
      <c r="K23" t="s">
        <v>25</v>
      </c>
      <c r="L23">
        <v>27</v>
      </c>
      <c r="M23">
        <v>3</v>
      </c>
      <c r="N23">
        <v>15</v>
      </c>
      <c r="O23" t="s">
        <v>135</v>
      </c>
      <c r="P23" t="s">
        <v>44</v>
      </c>
      <c r="Q23" t="s">
        <v>58</v>
      </c>
      <c r="R23" t="s">
        <v>62</v>
      </c>
      <c r="S23" t="s">
        <v>57</v>
      </c>
      <c r="T23">
        <v>3</v>
      </c>
      <c r="U23">
        <v>186.96</v>
      </c>
      <c r="V23">
        <v>367.8</v>
      </c>
      <c r="W23">
        <v>5</v>
      </c>
      <c r="X23" t="s">
        <v>34</v>
      </c>
      <c r="Y23">
        <v>2026</v>
      </c>
      <c r="Z23" t="str">
        <f>TEXT(Table1[[#This Row],[Order Date]], "MMM")</f>
        <v>Mar</v>
      </c>
      <c r="AA23" s="2">
        <f>Table1[[#This Row],[Unit Price]]*Table1[[#This Row],[Quantity]]*(1-Table1[[#This Row],[Discount %]]/100)</f>
        <v>476.74799999999999</v>
      </c>
      <c r="AB23" s="2">
        <f>Table1[[#This Row],[Sales]]-Table1[[#This Row],[Cost]]</f>
        <v>108.94799999999998</v>
      </c>
    </row>
    <row r="24" spans="1:28" x14ac:dyDescent="0.25">
      <c r="A24" t="s">
        <v>136</v>
      </c>
      <c r="B24" s="1">
        <v>45711</v>
      </c>
      <c r="C24" t="s">
        <v>137</v>
      </c>
      <c r="D24" t="s">
        <v>3694</v>
      </c>
      <c r="E24" s="1">
        <v>45716</v>
      </c>
      <c r="F24" t="s">
        <v>140</v>
      </c>
      <c r="G24" t="s">
        <v>38</v>
      </c>
      <c r="H24" t="s">
        <v>139</v>
      </c>
      <c r="I24" t="s">
        <v>2637</v>
      </c>
      <c r="J24" t="s">
        <v>2638</v>
      </c>
      <c r="K24" t="s">
        <v>25</v>
      </c>
      <c r="L24">
        <v>36</v>
      </c>
      <c r="M24">
        <v>2</v>
      </c>
      <c r="N24">
        <v>10</v>
      </c>
      <c r="O24" t="s">
        <v>138</v>
      </c>
      <c r="P24" t="s">
        <v>33</v>
      </c>
      <c r="Q24" t="s">
        <v>58</v>
      </c>
      <c r="R24" t="s">
        <v>32</v>
      </c>
      <c r="S24" t="s">
        <v>141</v>
      </c>
      <c r="T24">
        <v>2</v>
      </c>
      <c r="U24">
        <v>520.71</v>
      </c>
      <c r="V24">
        <v>649.54999999999995</v>
      </c>
      <c r="W24">
        <v>5</v>
      </c>
      <c r="X24" t="s">
        <v>34</v>
      </c>
      <c r="Y24">
        <v>2025</v>
      </c>
      <c r="Z24" t="str">
        <f>TEXT(Table1[[#This Row],[Order Date]], "MMM")</f>
        <v>Feb</v>
      </c>
      <c r="AA24" s="2">
        <f>Table1[[#This Row],[Unit Price]]*Table1[[#This Row],[Quantity]]*(1-Table1[[#This Row],[Discount %]]/100)</f>
        <v>937.27800000000013</v>
      </c>
      <c r="AB24" s="2">
        <f>Table1[[#This Row],[Sales]]-Table1[[#This Row],[Cost]]</f>
        <v>287.72800000000018</v>
      </c>
    </row>
    <row r="25" spans="1:28" x14ac:dyDescent="0.25">
      <c r="A25" t="s">
        <v>142</v>
      </c>
      <c r="B25" s="1">
        <v>45679</v>
      </c>
      <c r="C25" t="s">
        <v>143</v>
      </c>
      <c r="D25" t="s">
        <v>3693</v>
      </c>
      <c r="E25" s="1">
        <v>45684</v>
      </c>
      <c r="F25" t="s">
        <v>100</v>
      </c>
      <c r="G25" t="s">
        <v>98</v>
      </c>
      <c r="H25" t="s">
        <v>99</v>
      </c>
      <c r="I25" t="s">
        <v>2619</v>
      </c>
      <c r="J25" t="s">
        <v>2692</v>
      </c>
      <c r="K25" t="s">
        <v>25</v>
      </c>
      <c r="L25">
        <v>60</v>
      </c>
      <c r="M25">
        <v>3</v>
      </c>
      <c r="N25">
        <v>15</v>
      </c>
      <c r="O25" t="s">
        <v>144</v>
      </c>
      <c r="P25" t="s">
        <v>44</v>
      </c>
      <c r="Q25" t="s">
        <v>42</v>
      </c>
      <c r="R25" t="s">
        <v>32</v>
      </c>
      <c r="S25" t="s">
        <v>101</v>
      </c>
      <c r="T25">
        <v>5</v>
      </c>
      <c r="U25">
        <v>332.83</v>
      </c>
      <c r="V25">
        <v>461.86</v>
      </c>
      <c r="W25">
        <v>5</v>
      </c>
      <c r="X25" t="s">
        <v>34</v>
      </c>
      <c r="Y25">
        <v>2025</v>
      </c>
      <c r="Z25" t="str">
        <f>TEXT(Table1[[#This Row],[Order Date]], "MMM")</f>
        <v>Jan</v>
      </c>
      <c r="AA25" s="2">
        <f>Table1[[#This Row],[Unit Price]]*Table1[[#This Row],[Quantity]]*(1-Table1[[#This Row],[Discount %]]/100)</f>
        <v>848.7165</v>
      </c>
      <c r="AB25" s="2">
        <f>Table1[[#This Row],[Sales]]-Table1[[#This Row],[Cost]]</f>
        <v>386.85649999999998</v>
      </c>
    </row>
    <row r="26" spans="1:28" x14ac:dyDescent="0.25">
      <c r="A26" t="s">
        <v>145</v>
      </c>
      <c r="B26" s="1">
        <v>45990</v>
      </c>
      <c r="C26" t="s">
        <v>146</v>
      </c>
      <c r="D26" t="s">
        <v>3692</v>
      </c>
      <c r="E26" s="1">
        <v>45995</v>
      </c>
      <c r="F26" t="s">
        <v>2617</v>
      </c>
      <c r="G26" t="s">
        <v>27</v>
      </c>
      <c r="H26" t="s">
        <v>28</v>
      </c>
      <c r="I26" t="s">
        <v>2618</v>
      </c>
      <c r="J26" t="s">
        <v>2682</v>
      </c>
      <c r="K26" t="s">
        <v>25</v>
      </c>
      <c r="L26">
        <v>57</v>
      </c>
      <c r="M26">
        <v>5</v>
      </c>
      <c r="N26">
        <v>5</v>
      </c>
      <c r="O26" t="s">
        <v>147</v>
      </c>
      <c r="P26" t="s">
        <v>44</v>
      </c>
      <c r="Q26" t="s">
        <v>70</v>
      </c>
      <c r="R26" t="s">
        <v>43</v>
      </c>
      <c r="S26" t="s">
        <v>30</v>
      </c>
      <c r="T26">
        <v>4</v>
      </c>
      <c r="U26">
        <v>247.29</v>
      </c>
      <c r="V26">
        <v>751.1</v>
      </c>
      <c r="W26">
        <v>5</v>
      </c>
      <c r="X26" t="s">
        <v>94</v>
      </c>
      <c r="Y26">
        <v>2025</v>
      </c>
      <c r="Z26" t="str">
        <f>TEXT(Table1[[#This Row],[Order Date]], "MMM")</f>
        <v>Nov</v>
      </c>
      <c r="AA26" s="2">
        <f>Table1[[#This Row],[Unit Price]]*Table1[[#This Row],[Quantity]]*(1-Table1[[#This Row],[Discount %]]/100)</f>
        <v>1174.6275000000001</v>
      </c>
      <c r="AB26" s="2">
        <f>Table1[[#This Row],[Sales]]-Table1[[#This Row],[Cost]]</f>
        <v>423.52750000000003</v>
      </c>
    </row>
    <row r="27" spans="1:28" x14ac:dyDescent="0.25">
      <c r="A27" t="s">
        <v>148</v>
      </c>
      <c r="B27" s="1">
        <v>45624</v>
      </c>
      <c r="C27" t="s">
        <v>149</v>
      </c>
      <c r="D27" t="s">
        <v>3691</v>
      </c>
      <c r="E27" s="1">
        <v>45626</v>
      </c>
      <c r="F27" t="s">
        <v>122</v>
      </c>
      <c r="G27" t="s">
        <v>120</v>
      </c>
      <c r="H27" t="s">
        <v>121</v>
      </c>
      <c r="I27" t="s">
        <v>2621</v>
      </c>
      <c r="J27" t="s">
        <v>2699</v>
      </c>
      <c r="K27" t="s">
        <v>25</v>
      </c>
      <c r="L27">
        <v>22</v>
      </c>
      <c r="M27">
        <v>5</v>
      </c>
      <c r="N27">
        <v>5</v>
      </c>
      <c r="O27" t="s">
        <v>150</v>
      </c>
      <c r="P27" t="s">
        <v>75</v>
      </c>
      <c r="Q27" t="s">
        <v>42</v>
      </c>
      <c r="R27" t="s">
        <v>43</v>
      </c>
      <c r="S27" t="s">
        <v>123</v>
      </c>
      <c r="T27">
        <v>2</v>
      </c>
      <c r="U27">
        <v>930.57</v>
      </c>
      <c r="V27">
        <v>3376.63</v>
      </c>
      <c r="W27">
        <v>2</v>
      </c>
      <c r="X27" t="s">
        <v>94</v>
      </c>
      <c r="Y27">
        <v>2024</v>
      </c>
      <c r="Z27" t="str">
        <f>TEXT(Table1[[#This Row],[Order Date]], "MMM")</f>
        <v>Nov</v>
      </c>
      <c r="AA27" s="2">
        <f>Table1[[#This Row],[Unit Price]]*Table1[[#This Row],[Quantity]]*(1-Table1[[#This Row],[Discount %]]/100)</f>
        <v>4420.2075000000004</v>
      </c>
      <c r="AB27" s="2">
        <f>Table1[[#This Row],[Sales]]-Table1[[#This Row],[Cost]]</f>
        <v>1043.5775000000003</v>
      </c>
    </row>
    <row r="28" spans="1:28" x14ac:dyDescent="0.25">
      <c r="A28" t="s">
        <v>151</v>
      </c>
      <c r="B28" s="1">
        <v>46160</v>
      </c>
      <c r="C28" t="s">
        <v>152</v>
      </c>
      <c r="D28" t="s">
        <v>3690</v>
      </c>
      <c r="E28" s="1">
        <v>46164</v>
      </c>
      <c r="F28" t="s">
        <v>2617</v>
      </c>
      <c r="G28" t="s">
        <v>27</v>
      </c>
      <c r="H28" t="s">
        <v>28</v>
      </c>
      <c r="I28" t="s">
        <v>2648</v>
      </c>
      <c r="J28" t="s">
        <v>2684</v>
      </c>
      <c r="K28" t="s">
        <v>52</v>
      </c>
      <c r="L28">
        <v>29</v>
      </c>
      <c r="M28">
        <v>3</v>
      </c>
      <c r="N28">
        <v>5</v>
      </c>
      <c r="O28" t="s">
        <v>153</v>
      </c>
      <c r="P28" t="s">
        <v>75</v>
      </c>
      <c r="Q28" t="s">
        <v>42</v>
      </c>
      <c r="R28" t="s">
        <v>71</v>
      </c>
      <c r="S28" t="s">
        <v>30</v>
      </c>
      <c r="T28">
        <v>4</v>
      </c>
      <c r="U28">
        <v>497.17</v>
      </c>
      <c r="V28">
        <v>1135.4000000000001</v>
      </c>
      <c r="W28">
        <v>4</v>
      </c>
      <c r="X28" t="s">
        <v>49</v>
      </c>
      <c r="Y28">
        <v>2026</v>
      </c>
      <c r="Z28" t="str">
        <f>TEXT(Table1[[#This Row],[Order Date]], "MMM")</f>
        <v>May</v>
      </c>
      <c r="AA28" s="2">
        <f>Table1[[#This Row],[Unit Price]]*Table1[[#This Row],[Quantity]]*(1-Table1[[#This Row],[Discount %]]/100)</f>
        <v>1416.9344999999998</v>
      </c>
      <c r="AB28" s="2">
        <f>Table1[[#This Row],[Sales]]-Table1[[#This Row],[Cost]]</f>
        <v>281.53449999999975</v>
      </c>
    </row>
    <row r="29" spans="1:28" x14ac:dyDescent="0.25">
      <c r="A29" t="s">
        <v>154</v>
      </c>
      <c r="B29" s="1">
        <v>45903</v>
      </c>
      <c r="C29" t="s">
        <v>155</v>
      </c>
      <c r="D29" t="s">
        <v>3689</v>
      </c>
      <c r="E29" s="1">
        <v>45907</v>
      </c>
      <c r="F29" t="s">
        <v>100</v>
      </c>
      <c r="G29" t="s">
        <v>98</v>
      </c>
      <c r="H29" t="s">
        <v>99</v>
      </c>
      <c r="I29" t="s">
        <v>2621</v>
      </c>
      <c r="J29" t="s">
        <v>2622</v>
      </c>
      <c r="K29" t="s">
        <v>52</v>
      </c>
      <c r="L29">
        <v>18</v>
      </c>
      <c r="M29">
        <v>5</v>
      </c>
      <c r="N29">
        <v>0</v>
      </c>
      <c r="O29" t="s">
        <v>156</v>
      </c>
      <c r="P29" t="s">
        <v>75</v>
      </c>
      <c r="Q29" t="s">
        <v>70</v>
      </c>
      <c r="R29" t="s">
        <v>71</v>
      </c>
      <c r="S29" t="s">
        <v>101</v>
      </c>
      <c r="T29">
        <v>3</v>
      </c>
      <c r="U29">
        <v>591.13</v>
      </c>
      <c r="V29">
        <v>2341.56</v>
      </c>
      <c r="W29">
        <v>4</v>
      </c>
      <c r="X29" t="s">
        <v>45</v>
      </c>
      <c r="Y29">
        <v>2025</v>
      </c>
      <c r="Z29" t="str">
        <f>TEXT(Table1[[#This Row],[Order Date]], "MMM")</f>
        <v>Sep</v>
      </c>
      <c r="AA29" s="2">
        <f>Table1[[#This Row],[Unit Price]]*Table1[[#This Row],[Quantity]]*(1-Table1[[#This Row],[Discount %]]/100)</f>
        <v>2955.65</v>
      </c>
      <c r="AB29" s="2">
        <f>Table1[[#This Row],[Sales]]-Table1[[#This Row],[Cost]]</f>
        <v>614.09000000000015</v>
      </c>
    </row>
    <row r="30" spans="1:28" x14ac:dyDescent="0.25">
      <c r="A30" t="s">
        <v>157</v>
      </c>
      <c r="B30" s="1">
        <v>46040</v>
      </c>
      <c r="C30" t="s">
        <v>158</v>
      </c>
      <c r="D30" t="s">
        <v>3688</v>
      </c>
      <c r="E30" s="1">
        <v>46046</v>
      </c>
      <c r="F30" t="s">
        <v>40</v>
      </c>
      <c r="G30" t="s">
        <v>38</v>
      </c>
      <c r="H30" t="s">
        <v>39</v>
      </c>
      <c r="I30" t="s">
        <v>2648</v>
      </c>
      <c r="J30" t="s">
        <v>2702</v>
      </c>
      <c r="K30" t="s">
        <v>52</v>
      </c>
      <c r="L30">
        <v>23</v>
      </c>
      <c r="M30">
        <v>4</v>
      </c>
      <c r="N30">
        <v>25</v>
      </c>
      <c r="O30" t="s">
        <v>159</v>
      </c>
      <c r="P30" t="s">
        <v>75</v>
      </c>
      <c r="Q30" t="s">
        <v>31</v>
      </c>
      <c r="R30" t="s">
        <v>62</v>
      </c>
      <c r="S30" t="s">
        <v>41</v>
      </c>
      <c r="T30">
        <v>1</v>
      </c>
      <c r="U30">
        <v>428.34</v>
      </c>
      <c r="V30">
        <v>769.65</v>
      </c>
      <c r="W30">
        <v>6</v>
      </c>
      <c r="X30" t="s">
        <v>34</v>
      </c>
      <c r="Y30">
        <v>2026</v>
      </c>
      <c r="Z30" t="str">
        <f>TEXT(Table1[[#This Row],[Order Date]], "MMM")</f>
        <v>Jan</v>
      </c>
      <c r="AA30" s="2">
        <f>Table1[[#This Row],[Unit Price]]*Table1[[#This Row],[Quantity]]*(1-Table1[[#This Row],[Discount %]]/100)</f>
        <v>1285.02</v>
      </c>
      <c r="AB30" s="2">
        <f>Table1[[#This Row],[Sales]]-Table1[[#This Row],[Cost]]</f>
        <v>515.37</v>
      </c>
    </row>
    <row r="31" spans="1:28" x14ac:dyDescent="0.25">
      <c r="A31" t="s">
        <v>160</v>
      </c>
      <c r="B31" s="1">
        <v>45849</v>
      </c>
      <c r="C31" t="s">
        <v>161</v>
      </c>
      <c r="D31" t="s">
        <v>3687</v>
      </c>
      <c r="E31" s="1">
        <v>45856</v>
      </c>
      <c r="F31" t="s">
        <v>122</v>
      </c>
      <c r="G31" t="s">
        <v>120</v>
      </c>
      <c r="H31" t="s">
        <v>121</v>
      </c>
      <c r="I31" t="s">
        <v>2618</v>
      </c>
      <c r="J31" t="s">
        <v>2682</v>
      </c>
      <c r="K31" t="s">
        <v>52</v>
      </c>
      <c r="L31">
        <v>47</v>
      </c>
      <c r="M31">
        <v>4</v>
      </c>
      <c r="N31">
        <v>20</v>
      </c>
      <c r="O31" t="s">
        <v>162</v>
      </c>
      <c r="P31" t="s">
        <v>75</v>
      </c>
      <c r="Q31" t="s">
        <v>42</v>
      </c>
      <c r="R31" t="s">
        <v>43</v>
      </c>
      <c r="S31" t="s">
        <v>123</v>
      </c>
      <c r="T31">
        <v>2</v>
      </c>
      <c r="U31">
        <v>651.26</v>
      </c>
      <c r="V31">
        <v>1648.62</v>
      </c>
      <c r="W31">
        <v>7</v>
      </c>
      <c r="X31" t="s">
        <v>45</v>
      </c>
      <c r="Y31">
        <v>2025</v>
      </c>
      <c r="Z31" t="str">
        <f>TEXT(Table1[[#This Row],[Order Date]], "MMM")</f>
        <v>Jul</v>
      </c>
      <c r="AA31" s="2">
        <f>Table1[[#This Row],[Unit Price]]*Table1[[#This Row],[Quantity]]*(1-Table1[[#This Row],[Discount %]]/100)</f>
        <v>2084.0320000000002</v>
      </c>
      <c r="AB31" s="2">
        <f>Table1[[#This Row],[Sales]]-Table1[[#This Row],[Cost]]</f>
        <v>435.41200000000026</v>
      </c>
    </row>
    <row r="32" spans="1:28" x14ac:dyDescent="0.25">
      <c r="A32" t="s">
        <v>163</v>
      </c>
      <c r="B32" s="1">
        <v>45378</v>
      </c>
      <c r="C32" t="s">
        <v>164</v>
      </c>
      <c r="D32" t="s">
        <v>3686</v>
      </c>
      <c r="E32" s="1">
        <v>45382</v>
      </c>
      <c r="F32" t="s">
        <v>122</v>
      </c>
      <c r="G32" t="s">
        <v>120</v>
      </c>
      <c r="H32" t="s">
        <v>121</v>
      </c>
      <c r="I32" t="s">
        <v>2675</v>
      </c>
      <c r="J32" t="s">
        <v>2703</v>
      </c>
      <c r="K32" t="s">
        <v>25</v>
      </c>
      <c r="L32">
        <v>41</v>
      </c>
      <c r="M32">
        <v>1</v>
      </c>
      <c r="N32">
        <v>30</v>
      </c>
      <c r="O32" t="s">
        <v>165</v>
      </c>
      <c r="P32" t="s">
        <v>33</v>
      </c>
      <c r="Q32" t="s">
        <v>70</v>
      </c>
      <c r="R32" t="s">
        <v>71</v>
      </c>
      <c r="S32" t="s">
        <v>123</v>
      </c>
      <c r="T32">
        <v>1</v>
      </c>
      <c r="U32">
        <v>791.86</v>
      </c>
      <c r="V32">
        <v>373.19</v>
      </c>
      <c r="W32">
        <v>4</v>
      </c>
      <c r="X32" t="s">
        <v>34</v>
      </c>
      <c r="Y32">
        <v>2024</v>
      </c>
      <c r="Z32" t="str">
        <f>TEXT(Table1[[#This Row],[Order Date]], "MMM")</f>
        <v>Mar</v>
      </c>
      <c r="AA32" s="2">
        <f>Table1[[#This Row],[Unit Price]]*Table1[[#This Row],[Quantity]]*(1-Table1[[#This Row],[Discount %]]/100)</f>
        <v>554.30200000000002</v>
      </c>
      <c r="AB32" s="2">
        <f>Table1[[#This Row],[Sales]]-Table1[[#This Row],[Cost]]</f>
        <v>181.11200000000002</v>
      </c>
    </row>
    <row r="33" spans="1:28" x14ac:dyDescent="0.25">
      <c r="A33" t="s">
        <v>166</v>
      </c>
      <c r="B33" s="1">
        <v>45604</v>
      </c>
      <c r="C33" t="s">
        <v>167</v>
      </c>
      <c r="D33" t="s">
        <v>3685</v>
      </c>
      <c r="E33" s="1">
        <v>45607</v>
      </c>
      <c r="F33" t="s">
        <v>122</v>
      </c>
      <c r="G33" t="s">
        <v>120</v>
      </c>
      <c r="H33" t="s">
        <v>121</v>
      </c>
      <c r="I33" t="s">
        <v>2621</v>
      </c>
      <c r="J33" t="s">
        <v>2699</v>
      </c>
      <c r="K33" t="s">
        <v>25</v>
      </c>
      <c r="L33">
        <v>48</v>
      </c>
      <c r="M33">
        <v>1</v>
      </c>
      <c r="N33">
        <v>20</v>
      </c>
      <c r="O33" t="s">
        <v>168</v>
      </c>
      <c r="P33" t="s">
        <v>44</v>
      </c>
      <c r="Q33" t="s">
        <v>58</v>
      </c>
      <c r="R33" t="s">
        <v>62</v>
      </c>
      <c r="S33" t="s">
        <v>123</v>
      </c>
      <c r="T33">
        <v>4</v>
      </c>
      <c r="U33">
        <v>997.49</v>
      </c>
      <c r="V33">
        <v>487.84</v>
      </c>
      <c r="W33">
        <v>3</v>
      </c>
      <c r="X33" t="s">
        <v>94</v>
      </c>
      <c r="Y33">
        <v>2024</v>
      </c>
      <c r="Z33" t="str">
        <f>TEXT(Table1[[#This Row],[Order Date]], "MMM")</f>
        <v>Nov</v>
      </c>
      <c r="AA33" s="2">
        <f>Table1[[#This Row],[Unit Price]]*Table1[[#This Row],[Quantity]]*(1-Table1[[#This Row],[Discount %]]/100)</f>
        <v>797.99200000000008</v>
      </c>
      <c r="AB33" s="2">
        <f>Table1[[#This Row],[Sales]]-Table1[[#This Row],[Cost]]</f>
        <v>310.1520000000001</v>
      </c>
    </row>
    <row r="34" spans="1:28" x14ac:dyDescent="0.25">
      <c r="A34" t="s">
        <v>169</v>
      </c>
      <c r="B34" s="1">
        <v>45588</v>
      </c>
      <c r="C34" t="s">
        <v>170</v>
      </c>
      <c r="D34" t="s">
        <v>3684</v>
      </c>
      <c r="E34" s="1">
        <v>45594</v>
      </c>
      <c r="F34" t="s">
        <v>122</v>
      </c>
      <c r="G34" t="s">
        <v>120</v>
      </c>
      <c r="H34" t="s">
        <v>121</v>
      </c>
      <c r="I34" t="s">
        <v>2630</v>
      </c>
      <c r="J34" t="s">
        <v>2646</v>
      </c>
      <c r="K34" t="s">
        <v>25</v>
      </c>
      <c r="L34">
        <v>23</v>
      </c>
      <c r="M34">
        <v>4</v>
      </c>
      <c r="N34">
        <v>15</v>
      </c>
      <c r="O34" t="s">
        <v>171</v>
      </c>
      <c r="P34" t="s">
        <v>44</v>
      </c>
      <c r="Q34" t="s">
        <v>58</v>
      </c>
      <c r="R34" t="s">
        <v>71</v>
      </c>
      <c r="S34" t="s">
        <v>123</v>
      </c>
      <c r="T34">
        <v>1</v>
      </c>
      <c r="U34">
        <v>161.28</v>
      </c>
      <c r="V34">
        <v>383.12</v>
      </c>
      <c r="W34">
        <v>6</v>
      </c>
      <c r="X34" t="s">
        <v>94</v>
      </c>
      <c r="Y34">
        <v>2024</v>
      </c>
      <c r="Z34" t="str">
        <f>TEXT(Table1[[#This Row],[Order Date]], "MMM")</f>
        <v>Oct</v>
      </c>
      <c r="AA34" s="2">
        <f>Table1[[#This Row],[Unit Price]]*Table1[[#This Row],[Quantity]]*(1-Table1[[#This Row],[Discount %]]/100)</f>
        <v>548.35199999999998</v>
      </c>
      <c r="AB34" s="2">
        <f>Table1[[#This Row],[Sales]]-Table1[[#This Row],[Cost]]</f>
        <v>165.23199999999997</v>
      </c>
    </row>
    <row r="35" spans="1:28" x14ac:dyDescent="0.25">
      <c r="A35" t="s">
        <v>172</v>
      </c>
      <c r="B35" s="1">
        <v>46054</v>
      </c>
      <c r="C35" t="s">
        <v>173</v>
      </c>
      <c r="D35" t="s">
        <v>3683</v>
      </c>
      <c r="E35" s="1">
        <v>46061</v>
      </c>
      <c r="F35" t="s">
        <v>115</v>
      </c>
      <c r="G35" t="s">
        <v>66</v>
      </c>
      <c r="H35" t="s">
        <v>114</v>
      </c>
      <c r="I35" t="s">
        <v>2650</v>
      </c>
      <c r="J35" t="s">
        <v>2698</v>
      </c>
      <c r="K35" t="s">
        <v>25</v>
      </c>
      <c r="L35">
        <v>26</v>
      </c>
      <c r="M35">
        <v>1</v>
      </c>
      <c r="N35">
        <v>15</v>
      </c>
      <c r="O35" t="s">
        <v>174</v>
      </c>
      <c r="P35" t="s">
        <v>75</v>
      </c>
      <c r="Q35" t="s">
        <v>31</v>
      </c>
      <c r="R35" t="s">
        <v>32</v>
      </c>
      <c r="S35" t="s">
        <v>116</v>
      </c>
      <c r="T35">
        <v>4</v>
      </c>
      <c r="U35">
        <v>824.47</v>
      </c>
      <c r="V35">
        <v>509.83</v>
      </c>
      <c r="W35">
        <v>7</v>
      </c>
      <c r="X35" t="s">
        <v>34</v>
      </c>
      <c r="Y35">
        <v>2026</v>
      </c>
      <c r="Z35" t="str">
        <f>TEXT(Table1[[#This Row],[Order Date]], "MMM")</f>
        <v>Feb</v>
      </c>
      <c r="AA35" s="2">
        <f>Table1[[#This Row],[Unit Price]]*Table1[[#This Row],[Quantity]]*(1-Table1[[#This Row],[Discount %]]/100)</f>
        <v>700.79949999999997</v>
      </c>
      <c r="AB35" s="2">
        <f>Table1[[#This Row],[Sales]]-Table1[[#This Row],[Cost]]</f>
        <v>190.96949999999998</v>
      </c>
    </row>
    <row r="36" spans="1:28" x14ac:dyDescent="0.25">
      <c r="A36" t="s">
        <v>175</v>
      </c>
      <c r="B36" s="1">
        <v>45655</v>
      </c>
      <c r="C36" t="s">
        <v>176</v>
      </c>
      <c r="D36" t="s">
        <v>3682</v>
      </c>
      <c r="E36" s="1">
        <v>45657</v>
      </c>
      <c r="F36" t="s">
        <v>100</v>
      </c>
      <c r="G36" t="s">
        <v>98</v>
      </c>
      <c r="H36" t="s">
        <v>99</v>
      </c>
      <c r="I36" t="s">
        <v>2675</v>
      </c>
      <c r="J36" t="s">
        <v>2676</v>
      </c>
      <c r="K36" t="s">
        <v>52</v>
      </c>
      <c r="L36">
        <v>41</v>
      </c>
      <c r="M36">
        <v>5</v>
      </c>
      <c r="N36">
        <v>30</v>
      </c>
      <c r="O36" t="s">
        <v>177</v>
      </c>
      <c r="P36" t="s">
        <v>33</v>
      </c>
      <c r="Q36" t="s">
        <v>70</v>
      </c>
      <c r="R36" t="s">
        <v>71</v>
      </c>
      <c r="S36" t="s">
        <v>101</v>
      </c>
      <c r="T36">
        <v>4</v>
      </c>
      <c r="U36">
        <v>905.23</v>
      </c>
      <c r="V36">
        <v>1722.65</v>
      </c>
      <c r="W36">
        <v>2</v>
      </c>
      <c r="X36" t="s">
        <v>94</v>
      </c>
      <c r="Y36">
        <v>2024</v>
      </c>
      <c r="Z36" t="str">
        <f>TEXT(Table1[[#This Row],[Order Date]], "MMM")</f>
        <v>Dec</v>
      </c>
      <c r="AA36" s="2">
        <f>Table1[[#This Row],[Unit Price]]*Table1[[#This Row],[Quantity]]*(1-Table1[[#This Row],[Discount %]]/100)</f>
        <v>3168.3049999999994</v>
      </c>
      <c r="AB36" s="2">
        <f>Table1[[#This Row],[Sales]]-Table1[[#This Row],[Cost]]</f>
        <v>1445.6549999999993</v>
      </c>
    </row>
    <row r="37" spans="1:28" x14ac:dyDescent="0.25">
      <c r="A37" t="s">
        <v>178</v>
      </c>
      <c r="B37" s="1">
        <v>45765</v>
      </c>
      <c r="C37" t="s">
        <v>179</v>
      </c>
      <c r="D37" t="s">
        <v>3681</v>
      </c>
      <c r="E37" s="1">
        <v>45770</v>
      </c>
      <c r="F37" t="s">
        <v>2617</v>
      </c>
      <c r="G37" t="s">
        <v>27</v>
      </c>
      <c r="H37" t="s">
        <v>28</v>
      </c>
      <c r="I37" t="s">
        <v>2621</v>
      </c>
      <c r="J37" t="s">
        <v>2699</v>
      </c>
      <c r="K37" t="s">
        <v>52</v>
      </c>
      <c r="L37">
        <v>41</v>
      </c>
      <c r="M37">
        <v>1</v>
      </c>
      <c r="N37">
        <v>10</v>
      </c>
      <c r="O37" t="s">
        <v>180</v>
      </c>
      <c r="P37" t="s">
        <v>33</v>
      </c>
      <c r="Q37" t="s">
        <v>31</v>
      </c>
      <c r="R37" t="s">
        <v>32</v>
      </c>
      <c r="S37" t="s">
        <v>30</v>
      </c>
      <c r="T37">
        <v>5</v>
      </c>
      <c r="U37">
        <v>529.49</v>
      </c>
      <c r="V37">
        <v>335.54</v>
      </c>
      <c r="W37">
        <v>5</v>
      </c>
      <c r="X37" t="s">
        <v>49</v>
      </c>
      <c r="Y37">
        <v>2025</v>
      </c>
      <c r="Z37" t="str">
        <f>TEXT(Table1[[#This Row],[Order Date]], "MMM")</f>
        <v>Apr</v>
      </c>
      <c r="AA37" s="2">
        <f>Table1[[#This Row],[Unit Price]]*Table1[[#This Row],[Quantity]]*(1-Table1[[#This Row],[Discount %]]/100)</f>
        <v>476.541</v>
      </c>
      <c r="AB37" s="2">
        <f>Table1[[#This Row],[Sales]]-Table1[[#This Row],[Cost]]</f>
        <v>141.00099999999998</v>
      </c>
    </row>
    <row r="38" spans="1:28" x14ac:dyDescent="0.25">
      <c r="A38" t="s">
        <v>181</v>
      </c>
      <c r="B38" s="1">
        <v>45554</v>
      </c>
      <c r="C38" t="s">
        <v>182</v>
      </c>
      <c r="D38" t="s">
        <v>3680</v>
      </c>
      <c r="E38" s="1">
        <v>45558</v>
      </c>
      <c r="F38" t="s">
        <v>2617</v>
      </c>
      <c r="G38" t="s">
        <v>27</v>
      </c>
      <c r="H38" t="s">
        <v>28</v>
      </c>
      <c r="I38" t="s">
        <v>2657</v>
      </c>
      <c r="J38" t="s">
        <v>2658</v>
      </c>
      <c r="K38" t="s">
        <v>25</v>
      </c>
      <c r="L38">
        <v>38</v>
      </c>
      <c r="M38">
        <v>4</v>
      </c>
      <c r="N38">
        <v>5</v>
      </c>
      <c r="O38" t="s">
        <v>183</v>
      </c>
      <c r="P38" t="s">
        <v>75</v>
      </c>
      <c r="Q38" t="s">
        <v>117</v>
      </c>
      <c r="R38" t="s">
        <v>43</v>
      </c>
      <c r="S38" t="s">
        <v>30</v>
      </c>
      <c r="T38">
        <v>5</v>
      </c>
      <c r="U38">
        <v>463.51</v>
      </c>
      <c r="V38">
        <v>1021.43</v>
      </c>
      <c r="W38">
        <v>4</v>
      </c>
      <c r="X38" t="s">
        <v>45</v>
      </c>
      <c r="Y38">
        <v>2024</v>
      </c>
      <c r="Z38" t="str">
        <f>TEXT(Table1[[#This Row],[Order Date]], "MMM")</f>
        <v>Sep</v>
      </c>
      <c r="AA38" s="2">
        <f>Table1[[#This Row],[Unit Price]]*Table1[[#This Row],[Quantity]]*(1-Table1[[#This Row],[Discount %]]/100)</f>
        <v>1761.338</v>
      </c>
      <c r="AB38" s="2">
        <f>Table1[[#This Row],[Sales]]-Table1[[#This Row],[Cost]]</f>
        <v>739.90800000000002</v>
      </c>
    </row>
    <row r="39" spans="1:28" x14ac:dyDescent="0.25">
      <c r="A39" t="s">
        <v>184</v>
      </c>
      <c r="B39" s="1">
        <v>45470</v>
      </c>
      <c r="C39" t="s">
        <v>185</v>
      </c>
      <c r="D39" t="s">
        <v>3679</v>
      </c>
      <c r="E39" s="1">
        <v>45475</v>
      </c>
      <c r="F39" t="s">
        <v>40</v>
      </c>
      <c r="G39" t="s">
        <v>38</v>
      </c>
      <c r="H39" t="s">
        <v>39</v>
      </c>
      <c r="I39" t="s">
        <v>2629</v>
      </c>
      <c r="J39" t="s">
        <v>2632</v>
      </c>
      <c r="K39" t="s">
        <v>25</v>
      </c>
      <c r="L39">
        <v>38</v>
      </c>
      <c r="M39">
        <v>3</v>
      </c>
      <c r="N39">
        <v>5</v>
      </c>
      <c r="O39" t="s">
        <v>186</v>
      </c>
      <c r="P39" t="s">
        <v>33</v>
      </c>
      <c r="Q39" t="s">
        <v>117</v>
      </c>
      <c r="R39" t="s">
        <v>62</v>
      </c>
      <c r="S39" t="s">
        <v>41</v>
      </c>
      <c r="T39">
        <v>5</v>
      </c>
      <c r="U39">
        <v>716.61</v>
      </c>
      <c r="V39">
        <v>1426.18</v>
      </c>
      <c r="W39">
        <v>5</v>
      </c>
      <c r="X39" t="s">
        <v>49</v>
      </c>
      <c r="Y39">
        <v>2024</v>
      </c>
      <c r="Z39" t="str">
        <f>TEXT(Table1[[#This Row],[Order Date]], "MMM")</f>
        <v>Jun</v>
      </c>
      <c r="AA39" s="2">
        <f>Table1[[#This Row],[Unit Price]]*Table1[[#This Row],[Quantity]]*(1-Table1[[#This Row],[Discount %]]/100)</f>
        <v>2042.3384999999998</v>
      </c>
      <c r="AB39" s="2">
        <f>Table1[[#This Row],[Sales]]-Table1[[#This Row],[Cost]]</f>
        <v>616.15849999999978</v>
      </c>
    </row>
    <row r="40" spans="1:28" x14ac:dyDescent="0.25">
      <c r="A40" t="s">
        <v>187</v>
      </c>
      <c r="B40" s="1">
        <v>45903</v>
      </c>
      <c r="C40" t="s">
        <v>188</v>
      </c>
      <c r="D40" t="s">
        <v>3678</v>
      </c>
      <c r="E40" s="1">
        <v>45907</v>
      </c>
      <c r="F40" t="s">
        <v>122</v>
      </c>
      <c r="G40" t="s">
        <v>120</v>
      </c>
      <c r="H40" t="s">
        <v>121</v>
      </c>
      <c r="I40" t="s">
        <v>2659</v>
      </c>
      <c r="J40" t="s">
        <v>2660</v>
      </c>
      <c r="K40" t="s">
        <v>52</v>
      </c>
      <c r="L40">
        <v>48</v>
      </c>
      <c r="M40">
        <v>2</v>
      </c>
      <c r="N40">
        <v>10</v>
      </c>
      <c r="O40" t="s">
        <v>189</v>
      </c>
      <c r="P40" t="s">
        <v>75</v>
      </c>
      <c r="Q40" t="s">
        <v>117</v>
      </c>
      <c r="R40" t="s">
        <v>32</v>
      </c>
      <c r="S40" t="s">
        <v>123</v>
      </c>
      <c r="T40">
        <v>1</v>
      </c>
      <c r="U40">
        <v>785.13</v>
      </c>
      <c r="V40">
        <v>1087</v>
      </c>
      <c r="W40">
        <v>4</v>
      </c>
      <c r="X40" t="s">
        <v>45</v>
      </c>
      <c r="Y40">
        <v>2025</v>
      </c>
      <c r="Z40" t="str">
        <f>TEXT(Table1[[#This Row],[Order Date]], "MMM")</f>
        <v>Sep</v>
      </c>
      <c r="AA40" s="2">
        <f>Table1[[#This Row],[Unit Price]]*Table1[[#This Row],[Quantity]]*(1-Table1[[#This Row],[Discount %]]/100)</f>
        <v>1413.2339999999999</v>
      </c>
      <c r="AB40" s="2">
        <f>Table1[[#This Row],[Sales]]-Table1[[#This Row],[Cost]]</f>
        <v>326.23399999999992</v>
      </c>
    </row>
    <row r="41" spans="1:28" x14ac:dyDescent="0.25">
      <c r="A41" t="s">
        <v>190</v>
      </c>
      <c r="B41" s="1">
        <v>45739</v>
      </c>
      <c r="C41" t="s">
        <v>191</v>
      </c>
      <c r="D41" t="s">
        <v>3677</v>
      </c>
      <c r="E41" s="1">
        <v>45744</v>
      </c>
      <c r="F41" t="s">
        <v>122</v>
      </c>
      <c r="G41" t="s">
        <v>120</v>
      </c>
      <c r="H41" t="s">
        <v>121</v>
      </c>
      <c r="I41" t="s">
        <v>2668</v>
      </c>
      <c r="J41" t="s">
        <v>2686</v>
      </c>
      <c r="K41" t="s">
        <v>52</v>
      </c>
      <c r="L41">
        <v>45</v>
      </c>
      <c r="M41">
        <v>1</v>
      </c>
      <c r="N41">
        <v>30</v>
      </c>
      <c r="O41" t="s">
        <v>192</v>
      </c>
      <c r="P41" t="s">
        <v>44</v>
      </c>
      <c r="Q41" t="s">
        <v>117</v>
      </c>
      <c r="R41" t="s">
        <v>71</v>
      </c>
      <c r="S41" t="s">
        <v>123</v>
      </c>
      <c r="T41">
        <v>4</v>
      </c>
      <c r="U41">
        <v>337.53</v>
      </c>
      <c r="V41">
        <v>186.22</v>
      </c>
      <c r="W41">
        <v>5</v>
      </c>
      <c r="X41" t="s">
        <v>34</v>
      </c>
      <c r="Y41">
        <v>2025</v>
      </c>
      <c r="Z41" t="str">
        <f>TEXT(Table1[[#This Row],[Order Date]], "MMM")</f>
        <v>Mar</v>
      </c>
      <c r="AA41" s="2">
        <f>Table1[[#This Row],[Unit Price]]*Table1[[#This Row],[Quantity]]*(1-Table1[[#This Row],[Discount %]]/100)</f>
        <v>236.27099999999996</v>
      </c>
      <c r="AB41" s="2">
        <f>Table1[[#This Row],[Sales]]-Table1[[#This Row],[Cost]]</f>
        <v>50.050999999999959</v>
      </c>
    </row>
    <row r="42" spans="1:28" x14ac:dyDescent="0.25">
      <c r="A42" t="s">
        <v>193</v>
      </c>
      <c r="B42" s="1">
        <v>46172</v>
      </c>
      <c r="C42" t="s">
        <v>194</v>
      </c>
      <c r="D42" t="s">
        <v>3676</v>
      </c>
      <c r="E42" s="1">
        <v>46179</v>
      </c>
      <c r="F42" t="s">
        <v>115</v>
      </c>
      <c r="G42" t="s">
        <v>66</v>
      </c>
      <c r="H42" t="s">
        <v>114</v>
      </c>
      <c r="I42" t="s">
        <v>2623</v>
      </c>
      <c r="J42" t="s">
        <v>2694</v>
      </c>
      <c r="K42" t="s">
        <v>52</v>
      </c>
      <c r="L42">
        <v>36</v>
      </c>
      <c r="M42">
        <v>5</v>
      </c>
      <c r="N42">
        <v>10</v>
      </c>
      <c r="O42" t="s">
        <v>195</v>
      </c>
      <c r="P42" t="s">
        <v>33</v>
      </c>
      <c r="Q42" t="s">
        <v>42</v>
      </c>
      <c r="R42" t="s">
        <v>62</v>
      </c>
      <c r="S42" t="s">
        <v>116</v>
      </c>
      <c r="T42">
        <v>4</v>
      </c>
      <c r="U42">
        <v>161.99</v>
      </c>
      <c r="V42">
        <v>619.47</v>
      </c>
      <c r="W42">
        <v>7</v>
      </c>
      <c r="X42" t="s">
        <v>49</v>
      </c>
      <c r="Y42">
        <v>2026</v>
      </c>
      <c r="Z42" t="str">
        <f>TEXT(Table1[[#This Row],[Order Date]], "MMM")</f>
        <v>May</v>
      </c>
      <c r="AA42" s="2">
        <f>Table1[[#This Row],[Unit Price]]*Table1[[#This Row],[Quantity]]*(1-Table1[[#This Row],[Discount %]]/100)</f>
        <v>728.95500000000004</v>
      </c>
      <c r="AB42" s="2">
        <f>Table1[[#This Row],[Sales]]-Table1[[#This Row],[Cost]]</f>
        <v>109.48500000000001</v>
      </c>
    </row>
    <row r="43" spans="1:28" x14ac:dyDescent="0.25">
      <c r="A43" t="s">
        <v>196</v>
      </c>
      <c r="B43" s="1">
        <v>46183</v>
      </c>
      <c r="C43" t="s">
        <v>197</v>
      </c>
      <c r="D43" t="s">
        <v>3675</v>
      </c>
      <c r="E43" s="1">
        <v>46187</v>
      </c>
      <c r="F43" t="s">
        <v>100</v>
      </c>
      <c r="G43" t="s">
        <v>98</v>
      </c>
      <c r="H43" t="s">
        <v>99</v>
      </c>
      <c r="I43" t="s">
        <v>2625</v>
      </c>
      <c r="J43" t="s">
        <v>2626</v>
      </c>
      <c r="K43" t="s">
        <v>52</v>
      </c>
      <c r="L43">
        <v>46</v>
      </c>
      <c r="M43">
        <v>4</v>
      </c>
      <c r="N43">
        <v>25</v>
      </c>
      <c r="O43" t="s">
        <v>198</v>
      </c>
      <c r="P43" t="s">
        <v>44</v>
      </c>
      <c r="Q43" t="s">
        <v>42</v>
      </c>
      <c r="R43" t="s">
        <v>71</v>
      </c>
      <c r="S43" t="s">
        <v>101</v>
      </c>
      <c r="T43">
        <v>1</v>
      </c>
      <c r="U43">
        <v>342.66</v>
      </c>
      <c r="V43">
        <v>762.5</v>
      </c>
      <c r="W43">
        <v>4</v>
      </c>
      <c r="X43" t="s">
        <v>49</v>
      </c>
      <c r="Y43">
        <v>2026</v>
      </c>
      <c r="Z43" t="str">
        <f>TEXT(Table1[[#This Row],[Order Date]], "MMM")</f>
        <v>Jun</v>
      </c>
      <c r="AA43" s="2">
        <f>Table1[[#This Row],[Unit Price]]*Table1[[#This Row],[Quantity]]*(1-Table1[[#This Row],[Discount %]]/100)</f>
        <v>1027.98</v>
      </c>
      <c r="AB43" s="2">
        <f>Table1[[#This Row],[Sales]]-Table1[[#This Row],[Cost]]</f>
        <v>265.48</v>
      </c>
    </row>
    <row r="44" spans="1:28" x14ac:dyDescent="0.25">
      <c r="A44" t="s">
        <v>199</v>
      </c>
      <c r="B44" s="1">
        <v>45715</v>
      </c>
      <c r="C44" t="s">
        <v>200</v>
      </c>
      <c r="D44" t="s">
        <v>3674</v>
      </c>
      <c r="E44" s="1">
        <v>45716</v>
      </c>
      <c r="F44" t="s">
        <v>68</v>
      </c>
      <c r="G44" t="s">
        <v>66</v>
      </c>
      <c r="H44" t="s">
        <v>67</v>
      </c>
      <c r="I44" t="s">
        <v>2619</v>
      </c>
      <c r="J44" t="s">
        <v>2687</v>
      </c>
      <c r="K44" t="s">
        <v>52</v>
      </c>
      <c r="L44">
        <v>37</v>
      </c>
      <c r="M44">
        <v>2</v>
      </c>
      <c r="N44">
        <v>20</v>
      </c>
      <c r="O44" t="s">
        <v>201</v>
      </c>
      <c r="P44" t="s">
        <v>33</v>
      </c>
      <c r="Q44" t="s">
        <v>70</v>
      </c>
      <c r="R44" t="s">
        <v>43</v>
      </c>
      <c r="S44" t="s">
        <v>69</v>
      </c>
      <c r="T44">
        <v>4</v>
      </c>
      <c r="U44">
        <v>485.28</v>
      </c>
      <c r="V44">
        <v>450.41</v>
      </c>
      <c r="W44">
        <v>1</v>
      </c>
      <c r="X44" t="s">
        <v>34</v>
      </c>
      <c r="Y44">
        <v>2025</v>
      </c>
      <c r="Z44" t="str">
        <f>TEXT(Table1[[#This Row],[Order Date]], "MMM")</f>
        <v>Feb</v>
      </c>
      <c r="AA44" s="2">
        <f>Table1[[#This Row],[Unit Price]]*Table1[[#This Row],[Quantity]]*(1-Table1[[#This Row],[Discount %]]/100)</f>
        <v>776.44799999999998</v>
      </c>
      <c r="AB44" s="2">
        <f>Table1[[#This Row],[Sales]]-Table1[[#This Row],[Cost]]</f>
        <v>326.03799999999995</v>
      </c>
    </row>
    <row r="45" spans="1:28" x14ac:dyDescent="0.25">
      <c r="A45" t="s">
        <v>202</v>
      </c>
      <c r="B45" s="1">
        <v>45920</v>
      </c>
      <c r="C45" t="s">
        <v>203</v>
      </c>
      <c r="D45" t="s">
        <v>3673</v>
      </c>
      <c r="E45" s="1">
        <v>45925</v>
      </c>
      <c r="F45" t="s">
        <v>140</v>
      </c>
      <c r="G45" t="s">
        <v>38</v>
      </c>
      <c r="H45" t="s">
        <v>139</v>
      </c>
      <c r="I45" t="s">
        <v>2623</v>
      </c>
      <c r="J45" t="s">
        <v>2624</v>
      </c>
      <c r="K45" t="s">
        <v>52</v>
      </c>
      <c r="L45">
        <v>54</v>
      </c>
      <c r="M45">
        <v>2</v>
      </c>
      <c r="N45">
        <v>10</v>
      </c>
      <c r="O45" t="s">
        <v>204</v>
      </c>
      <c r="P45" t="s">
        <v>75</v>
      </c>
      <c r="Q45" t="s">
        <v>42</v>
      </c>
      <c r="R45" t="s">
        <v>32</v>
      </c>
      <c r="S45" t="s">
        <v>141</v>
      </c>
      <c r="T45">
        <v>1</v>
      </c>
      <c r="U45">
        <v>229.53</v>
      </c>
      <c r="V45">
        <v>260.48</v>
      </c>
      <c r="W45">
        <v>5</v>
      </c>
      <c r="X45" t="s">
        <v>45</v>
      </c>
      <c r="Y45">
        <v>2025</v>
      </c>
      <c r="Z45" t="str">
        <f>TEXT(Table1[[#This Row],[Order Date]], "MMM")</f>
        <v>Sep</v>
      </c>
      <c r="AA45" s="2">
        <f>Table1[[#This Row],[Unit Price]]*Table1[[#This Row],[Quantity]]*(1-Table1[[#This Row],[Discount %]]/100)</f>
        <v>413.154</v>
      </c>
      <c r="AB45" s="2">
        <f>Table1[[#This Row],[Sales]]-Table1[[#This Row],[Cost]]</f>
        <v>152.67399999999998</v>
      </c>
    </row>
    <row r="46" spans="1:28" x14ac:dyDescent="0.25">
      <c r="A46" t="s">
        <v>205</v>
      </c>
      <c r="B46" s="1">
        <v>46132</v>
      </c>
      <c r="C46" t="s">
        <v>206</v>
      </c>
      <c r="D46" t="s">
        <v>3672</v>
      </c>
      <c r="E46" s="1">
        <v>46139</v>
      </c>
      <c r="F46" t="s">
        <v>122</v>
      </c>
      <c r="G46" t="s">
        <v>120</v>
      </c>
      <c r="H46" t="s">
        <v>121</v>
      </c>
      <c r="I46" t="s">
        <v>2633</v>
      </c>
      <c r="J46" t="s">
        <v>2634</v>
      </c>
      <c r="K46" t="s">
        <v>52</v>
      </c>
      <c r="L46">
        <v>43</v>
      </c>
      <c r="M46">
        <v>4</v>
      </c>
      <c r="N46">
        <v>10</v>
      </c>
      <c r="O46" t="s">
        <v>207</v>
      </c>
      <c r="P46" t="s">
        <v>33</v>
      </c>
      <c r="Q46" t="s">
        <v>70</v>
      </c>
      <c r="R46" t="s">
        <v>43</v>
      </c>
      <c r="S46" t="s">
        <v>123</v>
      </c>
      <c r="T46">
        <v>3</v>
      </c>
      <c r="U46">
        <v>896.34</v>
      </c>
      <c r="V46">
        <v>2039.41</v>
      </c>
      <c r="W46">
        <v>7</v>
      </c>
      <c r="X46" t="s">
        <v>49</v>
      </c>
      <c r="Y46">
        <v>2026</v>
      </c>
      <c r="Z46" t="str">
        <f>TEXT(Table1[[#This Row],[Order Date]], "MMM")</f>
        <v>Apr</v>
      </c>
      <c r="AA46" s="2">
        <f>Table1[[#This Row],[Unit Price]]*Table1[[#This Row],[Quantity]]*(1-Table1[[#This Row],[Discount %]]/100)</f>
        <v>3226.8240000000001</v>
      </c>
      <c r="AB46" s="2">
        <f>Table1[[#This Row],[Sales]]-Table1[[#This Row],[Cost]]</f>
        <v>1187.414</v>
      </c>
    </row>
    <row r="47" spans="1:28" x14ac:dyDescent="0.25">
      <c r="A47" t="s">
        <v>208</v>
      </c>
      <c r="B47" s="1">
        <v>45700</v>
      </c>
      <c r="C47" t="s">
        <v>80</v>
      </c>
      <c r="D47" t="s">
        <v>3671</v>
      </c>
      <c r="E47" s="1">
        <v>45704</v>
      </c>
      <c r="F47" t="s">
        <v>115</v>
      </c>
      <c r="G47" t="s">
        <v>66</v>
      </c>
      <c r="H47" t="s">
        <v>114</v>
      </c>
      <c r="I47" t="s">
        <v>2619</v>
      </c>
      <c r="J47" t="s">
        <v>2620</v>
      </c>
      <c r="K47" t="s">
        <v>25</v>
      </c>
      <c r="L47">
        <v>26</v>
      </c>
      <c r="M47">
        <v>5</v>
      </c>
      <c r="N47">
        <v>15</v>
      </c>
      <c r="O47" t="s">
        <v>209</v>
      </c>
      <c r="P47" t="s">
        <v>44</v>
      </c>
      <c r="Q47" t="s">
        <v>70</v>
      </c>
      <c r="R47" t="s">
        <v>32</v>
      </c>
      <c r="S47" t="s">
        <v>116</v>
      </c>
      <c r="T47">
        <v>5</v>
      </c>
      <c r="U47">
        <v>985.72</v>
      </c>
      <c r="V47">
        <v>2744.31</v>
      </c>
      <c r="W47">
        <v>4</v>
      </c>
      <c r="X47" t="s">
        <v>34</v>
      </c>
      <c r="Y47">
        <v>2025</v>
      </c>
      <c r="Z47" t="str">
        <f>TEXT(Table1[[#This Row],[Order Date]], "MMM")</f>
        <v>Feb</v>
      </c>
      <c r="AA47" s="2">
        <f>Table1[[#This Row],[Unit Price]]*Table1[[#This Row],[Quantity]]*(1-Table1[[#This Row],[Discount %]]/100)</f>
        <v>4189.3100000000004</v>
      </c>
      <c r="AB47" s="2">
        <f>Table1[[#This Row],[Sales]]-Table1[[#This Row],[Cost]]</f>
        <v>1445.0000000000005</v>
      </c>
    </row>
    <row r="48" spans="1:28" x14ac:dyDescent="0.25">
      <c r="A48" t="s">
        <v>210</v>
      </c>
      <c r="B48" s="1">
        <v>45596</v>
      </c>
      <c r="C48" t="s">
        <v>155</v>
      </c>
      <c r="D48" t="s">
        <v>3670</v>
      </c>
      <c r="E48" s="1">
        <v>45598</v>
      </c>
      <c r="F48" t="s">
        <v>115</v>
      </c>
      <c r="G48" t="s">
        <v>66</v>
      </c>
      <c r="H48" t="s">
        <v>114</v>
      </c>
      <c r="I48" t="s">
        <v>2657</v>
      </c>
      <c r="J48" t="s">
        <v>2696</v>
      </c>
      <c r="K48" t="s">
        <v>52</v>
      </c>
      <c r="L48">
        <v>19</v>
      </c>
      <c r="M48">
        <v>4</v>
      </c>
      <c r="N48">
        <v>20</v>
      </c>
      <c r="O48" t="s">
        <v>211</v>
      </c>
      <c r="P48" t="s">
        <v>44</v>
      </c>
      <c r="Q48" t="s">
        <v>31</v>
      </c>
      <c r="R48" t="s">
        <v>43</v>
      </c>
      <c r="S48" t="s">
        <v>116</v>
      </c>
      <c r="T48">
        <v>5</v>
      </c>
      <c r="U48">
        <v>34.200000000000003</v>
      </c>
      <c r="V48">
        <v>69.180000000000007</v>
      </c>
      <c r="W48">
        <v>2</v>
      </c>
      <c r="X48" t="s">
        <v>94</v>
      </c>
      <c r="Y48">
        <v>2024</v>
      </c>
      <c r="Z48" t="str">
        <f>TEXT(Table1[[#This Row],[Order Date]], "MMM")</f>
        <v>Oct</v>
      </c>
      <c r="AA48" s="2">
        <f>Table1[[#This Row],[Unit Price]]*Table1[[#This Row],[Quantity]]*(1-Table1[[#This Row],[Discount %]]/100)</f>
        <v>109.44000000000001</v>
      </c>
      <c r="AB48" s="2">
        <f>Table1[[#This Row],[Sales]]-Table1[[#This Row],[Cost]]</f>
        <v>40.260000000000005</v>
      </c>
    </row>
    <row r="49" spans="1:28" x14ac:dyDescent="0.25">
      <c r="A49" t="s">
        <v>212</v>
      </c>
      <c r="B49" s="1">
        <v>45509</v>
      </c>
      <c r="C49" t="s">
        <v>213</v>
      </c>
      <c r="D49" t="s">
        <v>3669</v>
      </c>
      <c r="E49" s="1">
        <v>45514</v>
      </c>
      <c r="F49" t="s">
        <v>128</v>
      </c>
      <c r="G49" t="s">
        <v>98</v>
      </c>
      <c r="H49" t="s">
        <v>127</v>
      </c>
      <c r="I49" t="s">
        <v>2618</v>
      </c>
      <c r="J49" t="s">
        <v>2682</v>
      </c>
      <c r="K49" t="s">
        <v>52</v>
      </c>
      <c r="L49">
        <v>48</v>
      </c>
      <c r="M49">
        <v>2</v>
      </c>
      <c r="N49">
        <v>5</v>
      </c>
      <c r="O49" t="s">
        <v>214</v>
      </c>
      <c r="P49" t="s">
        <v>75</v>
      </c>
      <c r="Q49" t="s">
        <v>117</v>
      </c>
      <c r="R49" t="s">
        <v>62</v>
      </c>
      <c r="S49" t="s">
        <v>129</v>
      </c>
      <c r="T49">
        <v>4</v>
      </c>
      <c r="U49">
        <v>585.75</v>
      </c>
      <c r="V49">
        <v>917.51</v>
      </c>
      <c r="W49">
        <v>5</v>
      </c>
      <c r="X49" t="s">
        <v>45</v>
      </c>
      <c r="Y49">
        <v>2024</v>
      </c>
      <c r="Z49" t="str">
        <f>TEXT(Table1[[#This Row],[Order Date]], "MMM")</f>
        <v>Aug</v>
      </c>
      <c r="AA49" s="2">
        <f>Table1[[#This Row],[Unit Price]]*Table1[[#This Row],[Quantity]]*(1-Table1[[#This Row],[Discount %]]/100)</f>
        <v>1112.925</v>
      </c>
      <c r="AB49" s="2">
        <f>Table1[[#This Row],[Sales]]-Table1[[#This Row],[Cost]]</f>
        <v>195.41499999999996</v>
      </c>
    </row>
    <row r="50" spans="1:28" x14ac:dyDescent="0.25">
      <c r="A50" t="s">
        <v>215</v>
      </c>
      <c r="B50" s="1">
        <v>45619</v>
      </c>
      <c r="C50" t="s">
        <v>216</v>
      </c>
      <c r="D50" t="s">
        <v>3668</v>
      </c>
      <c r="E50" s="1">
        <v>45623</v>
      </c>
      <c r="F50" t="s">
        <v>2617</v>
      </c>
      <c r="G50" t="s">
        <v>27</v>
      </c>
      <c r="H50" t="s">
        <v>28</v>
      </c>
      <c r="I50" t="s">
        <v>2664</v>
      </c>
      <c r="J50" t="s">
        <v>2704</v>
      </c>
      <c r="K50" t="s">
        <v>52</v>
      </c>
      <c r="L50">
        <v>22</v>
      </c>
      <c r="M50">
        <v>3</v>
      </c>
      <c r="N50">
        <v>15</v>
      </c>
      <c r="O50" t="s">
        <v>217</v>
      </c>
      <c r="P50" t="s">
        <v>75</v>
      </c>
      <c r="Q50" t="s">
        <v>70</v>
      </c>
      <c r="R50" t="s">
        <v>71</v>
      </c>
      <c r="S50" t="s">
        <v>30</v>
      </c>
      <c r="T50">
        <v>4</v>
      </c>
      <c r="U50">
        <v>874.94</v>
      </c>
      <c r="V50">
        <v>1261.8499999999999</v>
      </c>
      <c r="W50">
        <v>4</v>
      </c>
      <c r="X50" t="s">
        <v>94</v>
      </c>
      <c r="Y50">
        <v>2024</v>
      </c>
      <c r="Z50" t="str">
        <f>TEXT(Table1[[#This Row],[Order Date]], "MMM")</f>
        <v>Nov</v>
      </c>
      <c r="AA50" s="2">
        <f>Table1[[#This Row],[Unit Price]]*Table1[[#This Row],[Quantity]]*(1-Table1[[#This Row],[Discount %]]/100)</f>
        <v>2231.0970000000002</v>
      </c>
      <c r="AB50" s="2">
        <f>Table1[[#This Row],[Sales]]-Table1[[#This Row],[Cost]]</f>
        <v>969.2470000000003</v>
      </c>
    </row>
    <row r="51" spans="1:28" x14ac:dyDescent="0.25">
      <c r="A51" t="s">
        <v>218</v>
      </c>
      <c r="B51" s="1">
        <v>45463</v>
      </c>
      <c r="C51" t="s">
        <v>219</v>
      </c>
      <c r="D51" t="s">
        <v>2793</v>
      </c>
      <c r="E51" s="1">
        <v>45466</v>
      </c>
      <c r="F51" t="s">
        <v>56</v>
      </c>
      <c r="G51" t="s">
        <v>54</v>
      </c>
      <c r="H51" t="s">
        <v>55</v>
      </c>
      <c r="I51" t="s">
        <v>2625</v>
      </c>
      <c r="J51" t="s">
        <v>2626</v>
      </c>
      <c r="K51" t="s">
        <v>25</v>
      </c>
      <c r="L51">
        <v>38</v>
      </c>
      <c r="M51">
        <v>1</v>
      </c>
      <c r="N51">
        <v>0</v>
      </c>
      <c r="O51" t="s">
        <v>220</v>
      </c>
      <c r="P51" t="s">
        <v>33</v>
      </c>
      <c r="Q51" t="s">
        <v>58</v>
      </c>
      <c r="R51" t="s">
        <v>71</v>
      </c>
      <c r="S51" t="s">
        <v>57</v>
      </c>
      <c r="T51">
        <v>1</v>
      </c>
      <c r="U51">
        <v>816.3</v>
      </c>
      <c r="V51">
        <v>427.28</v>
      </c>
      <c r="W51">
        <v>3</v>
      </c>
      <c r="X51" t="s">
        <v>49</v>
      </c>
      <c r="Y51">
        <v>2024</v>
      </c>
      <c r="Z51" t="str">
        <f>TEXT(Table1[[#This Row],[Order Date]], "MMM")</f>
        <v>Jun</v>
      </c>
      <c r="AA51" s="2">
        <f>Table1[[#This Row],[Unit Price]]*Table1[[#This Row],[Quantity]]*(1-Table1[[#This Row],[Discount %]]/100)</f>
        <v>816.3</v>
      </c>
      <c r="AB51" s="2">
        <f>Table1[[#This Row],[Sales]]-Table1[[#This Row],[Cost]]</f>
        <v>389.02</v>
      </c>
    </row>
    <row r="52" spans="1:28" x14ac:dyDescent="0.25">
      <c r="A52" t="s">
        <v>221</v>
      </c>
      <c r="B52" s="1">
        <v>45924</v>
      </c>
      <c r="C52" t="s">
        <v>222</v>
      </c>
      <c r="D52" t="s">
        <v>2792</v>
      </c>
      <c r="E52" s="1">
        <v>45928</v>
      </c>
      <c r="F52" t="s">
        <v>115</v>
      </c>
      <c r="G52" t="s">
        <v>66</v>
      </c>
      <c r="H52" t="s">
        <v>114</v>
      </c>
      <c r="I52" t="s">
        <v>2661</v>
      </c>
      <c r="J52" t="s">
        <v>2662</v>
      </c>
      <c r="K52" t="s">
        <v>25</v>
      </c>
      <c r="L52">
        <v>53</v>
      </c>
      <c r="M52">
        <v>1</v>
      </c>
      <c r="N52">
        <v>30</v>
      </c>
      <c r="O52" t="s">
        <v>223</v>
      </c>
      <c r="P52" t="s">
        <v>75</v>
      </c>
      <c r="Q52" t="s">
        <v>31</v>
      </c>
      <c r="R52" t="s">
        <v>32</v>
      </c>
      <c r="S52" t="s">
        <v>116</v>
      </c>
      <c r="T52">
        <v>2</v>
      </c>
      <c r="U52">
        <v>437.5</v>
      </c>
      <c r="V52">
        <v>253.46</v>
      </c>
      <c r="W52">
        <v>4</v>
      </c>
      <c r="X52" t="s">
        <v>45</v>
      </c>
      <c r="Y52">
        <v>2025</v>
      </c>
      <c r="Z52" t="str">
        <f>TEXT(Table1[[#This Row],[Order Date]], "MMM")</f>
        <v>Sep</v>
      </c>
      <c r="AA52" s="2">
        <f>Table1[[#This Row],[Unit Price]]*Table1[[#This Row],[Quantity]]*(1-Table1[[#This Row],[Discount %]]/100)</f>
        <v>306.25</v>
      </c>
      <c r="AB52" s="2">
        <f>Table1[[#This Row],[Sales]]-Table1[[#This Row],[Cost]]</f>
        <v>52.789999999999992</v>
      </c>
    </row>
    <row r="53" spans="1:28" x14ac:dyDescent="0.25">
      <c r="A53" t="s">
        <v>224</v>
      </c>
      <c r="B53" s="1">
        <v>45556</v>
      </c>
      <c r="C53" t="s">
        <v>225</v>
      </c>
      <c r="D53" t="s">
        <v>3667</v>
      </c>
      <c r="E53" s="1">
        <v>45559</v>
      </c>
      <c r="F53" t="s">
        <v>128</v>
      </c>
      <c r="G53" t="s">
        <v>98</v>
      </c>
      <c r="H53" t="s">
        <v>127</v>
      </c>
      <c r="I53" t="s">
        <v>2655</v>
      </c>
      <c r="J53" t="s">
        <v>2656</v>
      </c>
      <c r="K53" t="s">
        <v>25</v>
      </c>
      <c r="L53">
        <v>56</v>
      </c>
      <c r="M53">
        <v>1</v>
      </c>
      <c r="N53">
        <v>0</v>
      </c>
      <c r="O53" t="s">
        <v>226</v>
      </c>
      <c r="P53" t="s">
        <v>33</v>
      </c>
      <c r="Q53" t="s">
        <v>42</v>
      </c>
      <c r="R53" t="s">
        <v>62</v>
      </c>
      <c r="S53" t="s">
        <v>129</v>
      </c>
      <c r="T53">
        <v>2</v>
      </c>
      <c r="U53">
        <v>95.37</v>
      </c>
      <c r="V53">
        <v>77.88</v>
      </c>
      <c r="W53">
        <v>3</v>
      </c>
      <c r="X53" t="s">
        <v>45</v>
      </c>
      <c r="Y53">
        <v>2024</v>
      </c>
      <c r="Z53" t="str">
        <f>TEXT(Table1[[#This Row],[Order Date]], "MMM")</f>
        <v>Sep</v>
      </c>
      <c r="AA53" s="2">
        <f>Table1[[#This Row],[Unit Price]]*Table1[[#This Row],[Quantity]]*(1-Table1[[#This Row],[Discount %]]/100)</f>
        <v>95.37</v>
      </c>
      <c r="AB53" s="2">
        <f>Table1[[#This Row],[Sales]]-Table1[[#This Row],[Cost]]</f>
        <v>17.490000000000009</v>
      </c>
    </row>
    <row r="54" spans="1:28" x14ac:dyDescent="0.25">
      <c r="A54" t="s">
        <v>227</v>
      </c>
      <c r="B54" s="1">
        <v>45489</v>
      </c>
      <c r="C54" t="s">
        <v>228</v>
      </c>
      <c r="D54" t="s">
        <v>2791</v>
      </c>
      <c r="E54" s="1">
        <v>45490</v>
      </c>
      <c r="F54" t="s">
        <v>2617</v>
      </c>
      <c r="G54" t="s">
        <v>27</v>
      </c>
      <c r="H54" t="s">
        <v>28</v>
      </c>
      <c r="I54" t="s">
        <v>2675</v>
      </c>
      <c r="J54" t="s">
        <v>2676</v>
      </c>
      <c r="K54" t="s">
        <v>52</v>
      </c>
      <c r="L54">
        <v>44</v>
      </c>
      <c r="M54">
        <v>5</v>
      </c>
      <c r="N54">
        <v>20</v>
      </c>
      <c r="O54" t="s">
        <v>229</v>
      </c>
      <c r="P54" t="s">
        <v>33</v>
      </c>
      <c r="Q54" t="s">
        <v>117</v>
      </c>
      <c r="R54" t="s">
        <v>62</v>
      </c>
      <c r="S54" t="s">
        <v>30</v>
      </c>
      <c r="T54">
        <v>4</v>
      </c>
      <c r="U54">
        <v>318.49</v>
      </c>
      <c r="V54">
        <v>777.44</v>
      </c>
      <c r="W54">
        <v>1</v>
      </c>
      <c r="X54" t="s">
        <v>45</v>
      </c>
      <c r="Y54">
        <v>2024</v>
      </c>
      <c r="Z54" t="str">
        <f>TEXT(Table1[[#This Row],[Order Date]], "MMM")</f>
        <v>Jul</v>
      </c>
      <c r="AA54" s="2">
        <f>Table1[[#This Row],[Unit Price]]*Table1[[#This Row],[Quantity]]*(1-Table1[[#This Row],[Discount %]]/100)</f>
        <v>1273.96</v>
      </c>
      <c r="AB54" s="2">
        <f>Table1[[#This Row],[Sales]]-Table1[[#This Row],[Cost]]</f>
        <v>496.52</v>
      </c>
    </row>
    <row r="55" spans="1:28" x14ac:dyDescent="0.25">
      <c r="A55" t="s">
        <v>230</v>
      </c>
      <c r="B55" s="1">
        <v>45674</v>
      </c>
      <c r="C55" t="s">
        <v>231</v>
      </c>
      <c r="D55" t="s">
        <v>3666</v>
      </c>
      <c r="E55" s="1">
        <v>45679</v>
      </c>
      <c r="F55" t="s">
        <v>140</v>
      </c>
      <c r="G55" t="s">
        <v>38</v>
      </c>
      <c r="H55" t="s">
        <v>139</v>
      </c>
      <c r="I55" t="s">
        <v>2618</v>
      </c>
      <c r="J55" t="s">
        <v>2682</v>
      </c>
      <c r="K55" t="s">
        <v>25</v>
      </c>
      <c r="L55">
        <v>21</v>
      </c>
      <c r="M55">
        <v>3</v>
      </c>
      <c r="N55">
        <v>20</v>
      </c>
      <c r="O55" t="s">
        <v>232</v>
      </c>
      <c r="P55" t="s">
        <v>33</v>
      </c>
      <c r="Q55" t="s">
        <v>42</v>
      </c>
      <c r="R55" t="s">
        <v>32</v>
      </c>
      <c r="S55" t="s">
        <v>141</v>
      </c>
      <c r="T55">
        <v>5</v>
      </c>
      <c r="U55">
        <v>768.07</v>
      </c>
      <c r="V55">
        <v>1541.26</v>
      </c>
      <c r="W55">
        <v>5</v>
      </c>
      <c r="X55" t="s">
        <v>34</v>
      </c>
      <c r="Y55">
        <v>2025</v>
      </c>
      <c r="Z55" t="str">
        <f>TEXT(Table1[[#This Row],[Order Date]], "MMM")</f>
        <v>Jan</v>
      </c>
      <c r="AA55" s="2">
        <f>Table1[[#This Row],[Unit Price]]*Table1[[#This Row],[Quantity]]*(1-Table1[[#This Row],[Discount %]]/100)</f>
        <v>1843.3680000000002</v>
      </c>
      <c r="AB55" s="2">
        <f>Table1[[#This Row],[Sales]]-Table1[[#This Row],[Cost]]</f>
        <v>302.10800000000017</v>
      </c>
    </row>
    <row r="56" spans="1:28" x14ac:dyDescent="0.25">
      <c r="A56" t="s">
        <v>233</v>
      </c>
      <c r="B56" s="1">
        <v>45496</v>
      </c>
      <c r="C56" t="s">
        <v>234</v>
      </c>
      <c r="D56" t="s">
        <v>3665</v>
      </c>
      <c r="E56" s="1">
        <v>45498</v>
      </c>
      <c r="F56" t="s">
        <v>115</v>
      </c>
      <c r="G56" t="s">
        <v>66</v>
      </c>
      <c r="H56" t="s">
        <v>114</v>
      </c>
      <c r="I56" t="s">
        <v>2625</v>
      </c>
      <c r="J56" t="s">
        <v>2685</v>
      </c>
      <c r="K56" t="s">
        <v>52</v>
      </c>
      <c r="L56">
        <v>26</v>
      </c>
      <c r="M56">
        <v>3</v>
      </c>
      <c r="N56">
        <v>20</v>
      </c>
      <c r="O56" t="s">
        <v>235</v>
      </c>
      <c r="P56" t="s">
        <v>44</v>
      </c>
      <c r="Q56" t="s">
        <v>31</v>
      </c>
      <c r="R56" t="s">
        <v>32</v>
      </c>
      <c r="S56" t="s">
        <v>116</v>
      </c>
      <c r="T56">
        <v>5</v>
      </c>
      <c r="U56">
        <v>672.06</v>
      </c>
      <c r="V56">
        <v>1200.29</v>
      </c>
      <c r="W56">
        <v>2</v>
      </c>
      <c r="X56" t="s">
        <v>45</v>
      </c>
      <c r="Y56">
        <v>2024</v>
      </c>
      <c r="Z56" t="str">
        <f>TEXT(Table1[[#This Row],[Order Date]], "MMM")</f>
        <v>Jul</v>
      </c>
      <c r="AA56" s="2">
        <f>Table1[[#This Row],[Unit Price]]*Table1[[#This Row],[Quantity]]*(1-Table1[[#This Row],[Discount %]]/100)</f>
        <v>1612.944</v>
      </c>
      <c r="AB56" s="2">
        <f>Table1[[#This Row],[Sales]]-Table1[[#This Row],[Cost]]</f>
        <v>412.654</v>
      </c>
    </row>
    <row r="57" spans="1:28" x14ac:dyDescent="0.25">
      <c r="A57" t="s">
        <v>236</v>
      </c>
      <c r="B57" s="1">
        <v>45613</v>
      </c>
      <c r="C57" t="s">
        <v>237</v>
      </c>
      <c r="D57" t="s">
        <v>3664</v>
      </c>
      <c r="E57" s="1">
        <v>45620</v>
      </c>
      <c r="F57" t="s">
        <v>115</v>
      </c>
      <c r="G57" t="s">
        <v>66</v>
      </c>
      <c r="H57" t="s">
        <v>114</v>
      </c>
      <c r="I57" t="s">
        <v>2621</v>
      </c>
      <c r="J57" t="s">
        <v>2647</v>
      </c>
      <c r="K57" t="s">
        <v>25</v>
      </c>
      <c r="L57">
        <v>46</v>
      </c>
      <c r="M57">
        <v>1</v>
      </c>
      <c r="N57">
        <v>5</v>
      </c>
      <c r="O57" t="s">
        <v>238</v>
      </c>
      <c r="P57" t="s">
        <v>33</v>
      </c>
      <c r="Q57" t="s">
        <v>70</v>
      </c>
      <c r="R57" t="s">
        <v>71</v>
      </c>
      <c r="S57" t="s">
        <v>116</v>
      </c>
      <c r="T57">
        <v>3</v>
      </c>
      <c r="U57">
        <v>923.59</v>
      </c>
      <c r="V57">
        <v>671.82</v>
      </c>
      <c r="W57">
        <v>7</v>
      </c>
      <c r="X57" t="s">
        <v>94</v>
      </c>
      <c r="Y57">
        <v>2024</v>
      </c>
      <c r="Z57" t="str">
        <f>TEXT(Table1[[#This Row],[Order Date]], "MMM")</f>
        <v>Nov</v>
      </c>
      <c r="AA57" s="2">
        <f>Table1[[#This Row],[Unit Price]]*Table1[[#This Row],[Quantity]]*(1-Table1[[#This Row],[Discount %]]/100)</f>
        <v>877.41049999999996</v>
      </c>
      <c r="AB57" s="2">
        <f>Table1[[#This Row],[Sales]]-Table1[[#This Row],[Cost]]</f>
        <v>205.59049999999991</v>
      </c>
    </row>
    <row r="58" spans="1:28" x14ac:dyDescent="0.25">
      <c r="A58" t="s">
        <v>239</v>
      </c>
      <c r="B58" s="1">
        <v>45487</v>
      </c>
      <c r="C58" t="s">
        <v>240</v>
      </c>
      <c r="D58" t="s">
        <v>2790</v>
      </c>
      <c r="E58" s="1">
        <v>45489</v>
      </c>
      <c r="F58" t="s">
        <v>68</v>
      </c>
      <c r="G58" t="s">
        <v>66</v>
      </c>
      <c r="H58" t="s">
        <v>67</v>
      </c>
      <c r="I58" t="s">
        <v>2661</v>
      </c>
      <c r="J58" t="s">
        <v>2689</v>
      </c>
      <c r="K58" t="s">
        <v>25</v>
      </c>
      <c r="L58">
        <v>22</v>
      </c>
      <c r="M58">
        <v>5</v>
      </c>
      <c r="N58">
        <v>10</v>
      </c>
      <c r="O58" t="s">
        <v>241</v>
      </c>
      <c r="P58" t="s">
        <v>44</v>
      </c>
      <c r="Q58" t="s">
        <v>58</v>
      </c>
      <c r="R58" t="s">
        <v>43</v>
      </c>
      <c r="S58" t="s">
        <v>69</v>
      </c>
      <c r="T58">
        <v>5</v>
      </c>
      <c r="U58">
        <v>755.82</v>
      </c>
      <c r="V58">
        <v>1960.76</v>
      </c>
      <c r="W58">
        <v>2</v>
      </c>
      <c r="X58" t="s">
        <v>45</v>
      </c>
      <c r="Y58">
        <v>2024</v>
      </c>
      <c r="Z58" t="str">
        <f>TEXT(Table1[[#This Row],[Order Date]], "MMM")</f>
        <v>Jul</v>
      </c>
      <c r="AA58" s="2">
        <f>Table1[[#This Row],[Unit Price]]*Table1[[#This Row],[Quantity]]*(1-Table1[[#This Row],[Discount %]]/100)</f>
        <v>3401.1900000000005</v>
      </c>
      <c r="AB58" s="2">
        <f>Table1[[#This Row],[Sales]]-Table1[[#This Row],[Cost]]</f>
        <v>1440.4300000000005</v>
      </c>
    </row>
    <row r="59" spans="1:28" x14ac:dyDescent="0.25">
      <c r="A59" t="s">
        <v>242</v>
      </c>
      <c r="B59" s="1">
        <v>45963</v>
      </c>
      <c r="C59" t="s">
        <v>243</v>
      </c>
      <c r="D59" t="s">
        <v>3663</v>
      </c>
      <c r="E59" s="1">
        <v>45967</v>
      </c>
      <c r="F59" t="s">
        <v>68</v>
      </c>
      <c r="G59" t="s">
        <v>66</v>
      </c>
      <c r="H59" t="s">
        <v>67</v>
      </c>
      <c r="I59" t="s">
        <v>2619</v>
      </c>
      <c r="J59" t="s">
        <v>2687</v>
      </c>
      <c r="K59" t="s">
        <v>25</v>
      </c>
      <c r="L59">
        <v>24</v>
      </c>
      <c r="M59">
        <v>5</v>
      </c>
      <c r="N59">
        <v>15</v>
      </c>
      <c r="O59" t="s">
        <v>244</v>
      </c>
      <c r="P59" t="s">
        <v>75</v>
      </c>
      <c r="Q59" t="s">
        <v>117</v>
      </c>
      <c r="R59" t="s">
        <v>32</v>
      </c>
      <c r="S59" t="s">
        <v>69</v>
      </c>
      <c r="T59">
        <v>2</v>
      </c>
      <c r="U59">
        <v>824.13</v>
      </c>
      <c r="V59">
        <v>2047.39</v>
      </c>
      <c r="W59">
        <v>4</v>
      </c>
      <c r="X59" t="s">
        <v>94</v>
      </c>
      <c r="Y59">
        <v>2025</v>
      </c>
      <c r="Z59" t="str">
        <f>TEXT(Table1[[#This Row],[Order Date]], "MMM")</f>
        <v>Nov</v>
      </c>
      <c r="AA59" s="2">
        <f>Table1[[#This Row],[Unit Price]]*Table1[[#This Row],[Quantity]]*(1-Table1[[#This Row],[Discount %]]/100)</f>
        <v>3502.5524999999998</v>
      </c>
      <c r="AB59" s="2">
        <f>Table1[[#This Row],[Sales]]-Table1[[#This Row],[Cost]]</f>
        <v>1455.1624999999997</v>
      </c>
    </row>
    <row r="60" spans="1:28" x14ac:dyDescent="0.25">
      <c r="A60" t="s">
        <v>245</v>
      </c>
      <c r="B60" s="1">
        <v>46102</v>
      </c>
      <c r="C60" t="s">
        <v>246</v>
      </c>
      <c r="D60" t="s">
        <v>3662</v>
      </c>
      <c r="E60" s="1">
        <v>46103</v>
      </c>
      <c r="F60" t="s">
        <v>115</v>
      </c>
      <c r="G60" t="s">
        <v>66</v>
      </c>
      <c r="H60" t="s">
        <v>114</v>
      </c>
      <c r="I60" t="s">
        <v>2631</v>
      </c>
      <c r="J60" t="s">
        <v>2639</v>
      </c>
      <c r="K60" t="s">
        <v>52</v>
      </c>
      <c r="L60">
        <v>42</v>
      </c>
      <c r="M60">
        <v>3</v>
      </c>
      <c r="N60">
        <v>25</v>
      </c>
      <c r="O60" t="s">
        <v>247</v>
      </c>
      <c r="P60" t="s">
        <v>44</v>
      </c>
      <c r="Q60" t="s">
        <v>58</v>
      </c>
      <c r="R60" t="s">
        <v>32</v>
      </c>
      <c r="S60" t="s">
        <v>116</v>
      </c>
      <c r="T60">
        <v>5</v>
      </c>
      <c r="U60">
        <v>640.98</v>
      </c>
      <c r="V60">
        <v>889.51</v>
      </c>
      <c r="W60">
        <v>1</v>
      </c>
      <c r="X60" t="s">
        <v>34</v>
      </c>
      <c r="Y60">
        <v>2026</v>
      </c>
      <c r="Z60" t="str">
        <f>TEXT(Table1[[#This Row],[Order Date]], "MMM")</f>
        <v>Mar</v>
      </c>
      <c r="AA60" s="2">
        <f>Table1[[#This Row],[Unit Price]]*Table1[[#This Row],[Quantity]]*(1-Table1[[#This Row],[Discount %]]/100)</f>
        <v>1442.2049999999999</v>
      </c>
      <c r="AB60" s="2">
        <f>Table1[[#This Row],[Sales]]-Table1[[#This Row],[Cost]]</f>
        <v>552.69499999999994</v>
      </c>
    </row>
    <row r="61" spans="1:28" x14ac:dyDescent="0.25">
      <c r="A61" t="s">
        <v>248</v>
      </c>
      <c r="B61" s="1">
        <v>45893</v>
      </c>
      <c r="C61" t="s">
        <v>249</v>
      </c>
      <c r="D61" t="s">
        <v>3661</v>
      </c>
      <c r="E61" s="1">
        <v>45900</v>
      </c>
      <c r="F61" t="s">
        <v>2617</v>
      </c>
      <c r="G61" t="s">
        <v>27</v>
      </c>
      <c r="H61" t="s">
        <v>28</v>
      </c>
      <c r="I61" t="s">
        <v>2628</v>
      </c>
      <c r="J61" t="s">
        <v>2641</v>
      </c>
      <c r="K61" t="s">
        <v>25</v>
      </c>
      <c r="L61">
        <v>55</v>
      </c>
      <c r="M61">
        <v>4</v>
      </c>
      <c r="N61">
        <v>5</v>
      </c>
      <c r="O61" t="s">
        <v>250</v>
      </c>
      <c r="P61" t="s">
        <v>33</v>
      </c>
      <c r="Q61" t="s">
        <v>117</v>
      </c>
      <c r="R61" t="s">
        <v>71</v>
      </c>
      <c r="S61" t="s">
        <v>30</v>
      </c>
      <c r="T61">
        <v>1</v>
      </c>
      <c r="U61">
        <v>237.82</v>
      </c>
      <c r="V61">
        <v>458.12</v>
      </c>
      <c r="W61">
        <v>7</v>
      </c>
      <c r="X61" t="s">
        <v>45</v>
      </c>
      <c r="Y61">
        <v>2025</v>
      </c>
      <c r="Z61" t="str">
        <f>TEXT(Table1[[#This Row],[Order Date]], "MMM")</f>
        <v>Aug</v>
      </c>
      <c r="AA61" s="2">
        <f>Table1[[#This Row],[Unit Price]]*Table1[[#This Row],[Quantity]]*(1-Table1[[#This Row],[Discount %]]/100)</f>
        <v>903.71599999999989</v>
      </c>
      <c r="AB61" s="2">
        <f>Table1[[#This Row],[Sales]]-Table1[[#This Row],[Cost]]</f>
        <v>445.59599999999989</v>
      </c>
    </row>
    <row r="62" spans="1:28" x14ac:dyDescent="0.25">
      <c r="A62" t="s">
        <v>251</v>
      </c>
      <c r="B62" s="1">
        <v>45999</v>
      </c>
      <c r="C62" t="s">
        <v>252</v>
      </c>
      <c r="D62" t="s">
        <v>3660</v>
      </c>
      <c r="E62" s="1">
        <v>46005</v>
      </c>
      <c r="F62" t="s">
        <v>128</v>
      </c>
      <c r="G62" t="s">
        <v>98</v>
      </c>
      <c r="H62" t="s">
        <v>127</v>
      </c>
      <c r="I62" t="s">
        <v>2657</v>
      </c>
      <c r="J62" t="s">
        <v>2696</v>
      </c>
      <c r="K62" t="s">
        <v>52</v>
      </c>
      <c r="L62">
        <v>30</v>
      </c>
      <c r="M62">
        <v>5</v>
      </c>
      <c r="N62">
        <v>10</v>
      </c>
      <c r="O62" t="s">
        <v>156</v>
      </c>
      <c r="P62" t="s">
        <v>75</v>
      </c>
      <c r="Q62" t="s">
        <v>70</v>
      </c>
      <c r="R62" t="s">
        <v>62</v>
      </c>
      <c r="S62" t="s">
        <v>129</v>
      </c>
      <c r="T62">
        <v>5</v>
      </c>
      <c r="U62">
        <v>23.83</v>
      </c>
      <c r="V62">
        <v>62.71</v>
      </c>
      <c r="W62">
        <v>6</v>
      </c>
      <c r="X62" t="s">
        <v>94</v>
      </c>
      <c r="Y62">
        <v>2025</v>
      </c>
      <c r="Z62" t="str">
        <f>TEXT(Table1[[#This Row],[Order Date]], "MMM")</f>
        <v>Dec</v>
      </c>
      <c r="AA62" s="2">
        <f>Table1[[#This Row],[Unit Price]]*Table1[[#This Row],[Quantity]]*(1-Table1[[#This Row],[Discount %]]/100)</f>
        <v>107.235</v>
      </c>
      <c r="AB62" s="2">
        <f>Table1[[#This Row],[Sales]]-Table1[[#This Row],[Cost]]</f>
        <v>44.524999999999999</v>
      </c>
    </row>
    <row r="63" spans="1:28" x14ac:dyDescent="0.25">
      <c r="A63" t="s">
        <v>253</v>
      </c>
      <c r="B63" s="1">
        <v>46184</v>
      </c>
      <c r="C63" t="s">
        <v>254</v>
      </c>
      <c r="D63" t="s">
        <v>3659</v>
      </c>
      <c r="E63" s="1">
        <v>46187</v>
      </c>
      <c r="F63" t="s">
        <v>122</v>
      </c>
      <c r="G63" t="s">
        <v>120</v>
      </c>
      <c r="H63" t="s">
        <v>121</v>
      </c>
      <c r="I63" t="s">
        <v>2625</v>
      </c>
      <c r="J63" t="s">
        <v>2705</v>
      </c>
      <c r="K63" t="s">
        <v>25</v>
      </c>
      <c r="L63">
        <v>61</v>
      </c>
      <c r="M63">
        <v>2</v>
      </c>
      <c r="N63">
        <v>10</v>
      </c>
      <c r="O63" t="s">
        <v>255</v>
      </c>
      <c r="P63" t="s">
        <v>33</v>
      </c>
      <c r="Q63" t="s">
        <v>117</v>
      </c>
      <c r="R63" t="s">
        <v>43</v>
      </c>
      <c r="S63" t="s">
        <v>123</v>
      </c>
      <c r="T63">
        <v>3</v>
      </c>
      <c r="U63">
        <v>109.76</v>
      </c>
      <c r="V63">
        <v>162.79</v>
      </c>
      <c r="W63">
        <v>3</v>
      </c>
      <c r="X63" t="s">
        <v>49</v>
      </c>
      <c r="Y63">
        <v>2026</v>
      </c>
      <c r="Z63" t="str">
        <f>TEXT(Table1[[#This Row],[Order Date]], "MMM")</f>
        <v>Jun</v>
      </c>
      <c r="AA63" s="2">
        <f>Table1[[#This Row],[Unit Price]]*Table1[[#This Row],[Quantity]]*(1-Table1[[#This Row],[Discount %]]/100)</f>
        <v>197.56800000000001</v>
      </c>
      <c r="AB63" s="2">
        <f>Table1[[#This Row],[Sales]]-Table1[[#This Row],[Cost]]</f>
        <v>34.77800000000002</v>
      </c>
    </row>
    <row r="64" spans="1:28" x14ac:dyDescent="0.25">
      <c r="A64" t="s">
        <v>256</v>
      </c>
      <c r="B64" s="1">
        <v>46068</v>
      </c>
      <c r="C64" t="s">
        <v>257</v>
      </c>
      <c r="D64" t="s">
        <v>3658</v>
      </c>
      <c r="E64" s="1">
        <v>46073</v>
      </c>
      <c r="F64" t="s">
        <v>56</v>
      </c>
      <c r="G64" t="s">
        <v>54</v>
      </c>
      <c r="H64" t="s">
        <v>55</v>
      </c>
      <c r="I64" t="s">
        <v>2671</v>
      </c>
      <c r="J64" t="s">
        <v>2706</v>
      </c>
      <c r="K64" t="s">
        <v>25</v>
      </c>
      <c r="L64">
        <v>46</v>
      </c>
      <c r="M64">
        <v>5</v>
      </c>
      <c r="N64">
        <v>10</v>
      </c>
      <c r="O64" t="s">
        <v>258</v>
      </c>
      <c r="P64" t="s">
        <v>44</v>
      </c>
      <c r="Q64" t="s">
        <v>117</v>
      </c>
      <c r="R64" t="s">
        <v>43</v>
      </c>
      <c r="S64" t="s">
        <v>57</v>
      </c>
      <c r="T64">
        <v>4</v>
      </c>
      <c r="U64">
        <v>741.69</v>
      </c>
      <c r="V64">
        <v>1860.02</v>
      </c>
      <c r="W64">
        <v>5</v>
      </c>
      <c r="X64" t="s">
        <v>34</v>
      </c>
      <c r="Y64">
        <v>2026</v>
      </c>
      <c r="Z64" t="str">
        <f>TEXT(Table1[[#This Row],[Order Date]], "MMM")</f>
        <v>Feb</v>
      </c>
      <c r="AA64" s="2">
        <f>Table1[[#This Row],[Unit Price]]*Table1[[#This Row],[Quantity]]*(1-Table1[[#This Row],[Discount %]]/100)</f>
        <v>3337.6050000000005</v>
      </c>
      <c r="AB64" s="2">
        <f>Table1[[#This Row],[Sales]]-Table1[[#This Row],[Cost]]</f>
        <v>1477.5850000000005</v>
      </c>
    </row>
    <row r="65" spans="1:28" x14ac:dyDescent="0.25">
      <c r="A65" t="s">
        <v>259</v>
      </c>
      <c r="B65" s="1">
        <v>45822</v>
      </c>
      <c r="C65" t="s">
        <v>260</v>
      </c>
      <c r="D65" t="s">
        <v>3657</v>
      </c>
      <c r="E65" s="1">
        <v>45823</v>
      </c>
      <c r="F65" t="s">
        <v>56</v>
      </c>
      <c r="G65" t="s">
        <v>54</v>
      </c>
      <c r="H65" t="s">
        <v>55</v>
      </c>
      <c r="I65" t="s">
        <v>2625</v>
      </c>
      <c r="J65" t="s">
        <v>2693</v>
      </c>
      <c r="K65" t="s">
        <v>52</v>
      </c>
      <c r="L65">
        <v>42</v>
      </c>
      <c r="M65">
        <v>3</v>
      </c>
      <c r="N65">
        <v>20</v>
      </c>
      <c r="O65" t="s">
        <v>261</v>
      </c>
      <c r="P65" t="s">
        <v>44</v>
      </c>
      <c r="Q65" t="s">
        <v>31</v>
      </c>
      <c r="R65" t="s">
        <v>62</v>
      </c>
      <c r="S65" t="s">
        <v>57</v>
      </c>
      <c r="T65">
        <v>1</v>
      </c>
      <c r="U65">
        <v>64.400000000000006</v>
      </c>
      <c r="V65">
        <v>115.71</v>
      </c>
      <c r="W65">
        <v>1</v>
      </c>
      <c r="X65" t="s">
        <v>49</v>
      </c>
      <c r="Y65">
        <v>2025</v>
      </c>
      <c r="Z65" t="str">
        <f>TEXT(Table1[[#This Row],[Order Date]], "MMM")</f>
        <v>Jun</v>
      </c>
      <c r="AA65" s="2">
        <f>Table1[[#This Row],[Unit Price]]*Table1[[#This Row],[Quantity]]*(1-Table1[[#This Row],[Discount %]]/100)</f>
        <v>154.56000000000003</v>
      </c>
      <c r="AB65" s="2">
        <f>Table1[[#This Row],[Sales]]-Table1[[#This Row],[Cost]]</f>
        <v>38.850000000000037</v>
      </c>
    </row>
    <row r="66" spans="1:28" x14ac:dyDescent="0.25">
      <c r="A66" t="s">
        <v>262</v>
      </c>
      <c r="B66" s="1">
        <v>45723</v>
      </c>
      <c r="C66" t="s">
        <v>263</v>
      </c>
      <c r="D66" t="s">
        <v>3656</v>
      </c>
      <c r="E66" s="1">
        <v>45729</v>
      </c>
      <c r="F66" t="s">
        <v>100</v>
      </c>
      <c r="G66" t="s">
        <v>98</v>
      </c>
      <c r="H66" t="s">
        <v>99</v>
      </c>
      <c r="I66" t="s">
        <v>2664</v>
      </c>
      <c r="J66" t="s">
        <v>2704</v>
      </c>
      <c r="K66" t="s">
        <v>25</v>
      </c>
      <c r="L66">
        <v>51</v>
      </c>
      <c r="M66">
        <v>4</v>
      </c>
      <c r="N66">
        <v>5</v>
      </c>
      <c r="O66" t="s">
        <v>264</v>
      </c>
      <c r="P66" t="s">
        <v>33</v>
      </c>
      <c r="Q66" t="s">
        <v>42</v>
      </c>
      <c r="R66" t="s">
        <v>71</v>
      </c>
      <c r="S66" t="s">
        <v>101</v>
      </c>
      <c r="T66">
        <v>5</v>
      </c>
      <c r="U66">
        <v>889.73</v>
      </c>
      <c r="V66">
        <v>2824.63</v>
      </c>
      <c r="W66">
        <v>6</v>
      </c>
      <c r="X66" t="s">
        <v>34</v>
      </c>
      <c r="Y66">
        <v>2025</v>
      </c>
      <c r="Z66" t="str">
        <f>TEXT(Table1[[#This Row],[Order Date]], "MMM")</f>
        <v>Mar</v>
      </c>
      <c r="AA66" s="2">
        <f>Table1[[#This Row],[Unit Price]]*Table1[[#This Row],[Quantity]]*(1-Table1[[#This Row],[Discount %]]/100)</f>
        <v>3380.9739999999997</v>
      </c>
      <c r="AB66" s="2">
        <f>Table1[[#This Row],[Sales]]-Table1[[#This Row],[Cost]]</f>
        <v>556.3439999999996</v>
      </c>
    </row>
    <row r="67" spans="1:28" x14ac:dyDescent="0.25">
      <c r="A67" t="s">
        <v>265</v>
      </c>
      <c r="B67" s="1">
        <v>45504</v>
      </c>
      <c r="C67" t="s">
        <v>266</v>
      </c>
      <c r="D67" t="s">
        <v>3655</v>
      </c>
      <c r="E67" s="1">
        <v>45509</v>
      </c>
      <c r="F67" t="s">
        <v>100</v>
      </c>
      <c r="G67" t="s">
        <v>98</v>
      </c>
      <c r="H67" t="s">
        <v>99</v>
      </c>
      <c r="I67" t="s">
        <v>2619</v>
      </c>
      <c r="J67" t="s">
        <v>2697</v>
      </c>
      <c r="K67" t="s">
        <v>52</v>
      </c>
      <c r="L67">
        <v>59</v>
      </c>
      <c r="M67">
        <v>1</v>
      </c>
      <c r="N67">
        <v>20</v>
      </c>
      <c r="O67" t="s">
        <v>267</v>
      </c>
      <c r="P67" t="s">
        <v>33</v>
      </c>
      <c r="Q67" t="s">
        <v>58</v>
      </c>
      <c r="R67" t="s">
        <v>43</v>
      </c>
      <c r="S67" t="s">
        <v>101</v>
      </c>
      <c r="T67">
        <v>5</v>
      </c>
      <c r="U67">
        <v>304.26</v>
      </c>
      <c r="V67">
        <v>133.43</v>
      </c>
      <c r="W67">
        <v>5</v>
      </c>
      <c r="X67" t="s">
        <v>45</v>
      </c>
      <c r="Y67">
        <v>2024</v>
      </c>
      <c r="Z67" t="str">
        <f>TEXT(Table1[[#This Row],[Order Date]], "MMM")</f>
        <v>Jul</v>
      </c>
      <c r="AA67" s="2">
        <f>Table1[[#This Row],[Unit Price]]*Table1[[#This Row],[Quantity]]*(1-Table1[[#This Row],[Discount %]]/100)</f>
        <v>243.40800000000002</v>
      </c>
      <c r="AB67" s="2">
        <f>Table1[[#This Row],[Sales]]-Table1[[#This Row],[Cost]]</f>
        <v>109.97800000000001</v>
      </c>
    </row>
    <row r="68" spans="1:28" x14ac:dyDescent="0.25">
      <c r="A68" t="s">
        <v>268</v>
      </c>
      <c r="B68" s="1">
        <v>45539</v>
      </c>
      <c r="C68" t="s">
        <v>269</v>
      </c>
      <c r="D68" t="s">
        <v>3654</v>
      </c>
      <c r="E68" s="1">
        <v>45540</v>
      </c>
      <c r="F68" t="s">
        <v>2617</v>
      </c>
      <c r="G68" t="s">
        <v>27</v>
      </c>
      <c r="H68" t="s">
        <v>28</v>
      </c>
      <c r="I68" t="s">
        <v>2675</v>
      </c>
      <c r="J68" t="s">
        <v>2676</v>
      </c>
      <c r="K68" t="s">
        <v>52</v>
      </c>
      <c r="L68">
        <v>48</v>
      </c>
      <c r="M68">
        <v>4</v>
      </c>
      <c r="N68">
        <v>30</v>
      </c>
      <c r="O68" t="s">
        <v>270</v>
      </c>
      <c r="P68" t="s">
        <v>44</v>
      </c>
      <c r="Q68" t="s">
        <v>58</v>
      </c>
      <c r="R68" t="s">
        <v>71</v>
      </c>
      <c r="S68" t="s">
        <v>30</v>
      </c>
      <c r="T68">
        <v>3</v>
      </c>
      <c r="U68">
        <v>181.8</v>
      </c>
      <c r="V68">
        <v>280.31</v>
      </c>
      <c r="W68">
        <v>1</v>
      </c>
      <c r="X68" t="s">
        <v>45</v>
      </c>
      <c r="Y68">
        <v>2024</v>
      </c>
      <c r="Z68" t="str">
        <f>TEXT(Table1[[#This Row],[Order Date]], "MMM")</f>
        <v>Sep</v>
      </c>
      <c r="AA68" s="2">
        <f>Table1[[#This Row],[Unit Price]]*Table1[[#This Row],[Quantity]]*(1-Table1[[#This Row],[Discount %]]/100)</f>
        <v>509.04</v>
      </c>
      <c r="AB68" s="2">
        <f>Table1[[#This Row],[Sales]]-Table1[[#This Row],[Cost]]</f>
        <v>228.73000000000002</v>
      </c>
    </row>
    <row r="69" spans="1:28" x14ac:dyDescent="0.25">
      <c r="A69" t="s">
        <v>271</v>
      </c>
      <c r="B69" s="1">
        <v>46173</v>
      </c>
      <c r="C69" t="s">
        <v>272</v>
      </c>
      <c r="D69" t="s">
        <v>3653</v>
      </c>
      <c r="E69" s="1">
        <v>46174</v>
      </c>
      <c r="F69" t="s">
        <v>68</v>
      </c>
      <c r="G69" t="s">
        <v>66</v>
      </c>
      <c r="H69" t="s">
        <v>67</v>
      </c>
      <c r="I69" t="s">
        <v>2675</v>
      </c>
      <c r="J69" t="s">
        <v>2676</v>
      </c>
      <c r="K69" t="s">
        <v>52</v>
      </c>
      <c r="L69">
        <v>29</v>
      </c>
      <c r="M69">
        <v>2</v>
      </c>
      <c r="N69">
        <v>5</v>
      </c>
      <c r="O69" t="s">
        <v>273</v>
      </c>
      <c r="P69" t="s">
        <v>33</v>
      </c>
      <c r="Q69" t="s">
        <v>42</v>
      </c>
      <c r="R69" t="s">
        <v>32</v>
      </c>
      <c r="S69" t="s">
        <v>69</v>
      </c>
      <c r="T69">
        <v>1</v>
      </c>
      <c r="U69">
        <v>755.06</v>
      </c>
      <c r="V69">
        <v>935.11</v>
      </c>
      <c r="W69">
        <v>1</v>
      </c>
      <c r="X69" t="s">
        <v>49</v>
      </c>
      <c r="Y69">
        <v>2026</v>
      </c>
      <c r="Z69" t="str">
        <f>TEXT(Table1[[#This Row],[Order Date]], "MMM")</f>
        <v>May</v>
      </c>
      <c r="AA69" s="2">
        <f>Table1[[#This Row],[Unit Price]]*Table1[[#This Row],[Quantity]]*(1-Table1[[#This Row],[Discount %]]/100)</f>
        <v>1434.6139999999998</v>
      </c>
      <c r="AB69" s="2">
        <f>Table1[[#This Row],[Sales]]-Table1[[#This Row],[Cost]]</f>
        <v>499.50399999999979</v>
      </c>
    </row>
    <row r="70" spans="1:28" x14ac:dyDescent="0.25">
      <c r="A70" t="s">
        <v>274</v>
      </c>
      <c r="B70" s="1">
        <v>45668</v>
      </c>
      <c r="C70" t="s">
        <v>275</v>
      </c>
      <c r="D70" t="s">
        <v>3652</v>
      </c>
      <c r="E70" s="1">
        <v>45670</v>
      </c>
      <c r="F70" t="s">
        <v>100</v>
      </c>
      <c r="G70" t="s">
        <v>98</v>
      </c>
      <c r="H70" t="s">
        <v>99</v>
      </c>
      <c r="I70" t="s">
        <v>2621</v>
      </c>
      <c r="J70" t="s">
        <v>2663</v>
      </c>
      <c r="K70" t="s">
        <v>25</v>
      </c>
      <c r="L70">
        <v>27</v>
      </c>
      <c r="M70">
        <v>2</v>
      </c>
      <c r="N70">
        <v>25</v>
      </c>
      <c r="O70" t="s">
        <v>276</v>
      </c>
      <c r="P70" t="s">
        <v>44</v>
      </c>
      <c r="Q70" t="s">
        <v>117</v>
      </c>
      <c r="R70" t="s">
        <v>43</v>
      </c>
      <c r="S70" t="s">
        <v>101</v>
      </c>
      <c r="T70">
        <v>3</v>
      </c>
      <c r="U70">
        <v>523.73</v>
      </c>
      <c r="V70">
        <v>406.74</v>
      </c>
      <c r="W70">
        <v>2</v>
      </c>
      <c r="X70" t="s">
        <v>34</v>
      </c>
      <c r="Y70">
        <v>2025</v>
      </c>
      <c r="Z70" t="str">
        <f>TEXT(Table1[[#This Row],[Order Date]], "MMM")</f>
        <v>Jan</v>
      </c>
      <c r="AA70" s="2">
        <f>Table1[[#This Row],[Unit Price]]*Table1[[#This Row],[Quantity]]*(1-Table1[[#This Row],[Discount %]]/100)</f>
        <v>785.59500000000003</v>
      </c>
      <c r="AB70" s="2">
        <f>Table1[[#This Row],[Sales]]-Table1[[#This Row],[Cost]]</f>
        <v>378.85500000000002</v>
      </c>
    </row>
    <row r="71" spans="1:28" x14ac:dyDescent="0.25">
      <c r="A71" t="s">
        <v>277</v>
      </c>
      <c r="B71" s="1">
        <v>45470</v>
      </c>
      <c r="C71" t="s">
        <v>278</v>
      </c>
      <c r="D71" t="s">
        <v>3651</v>
      </c>
      <c r="E71" s="1">
        <v>45477</v>
      </c>
      <c r="F71" t="s">
        <v>2617</v>
      </c>
      <c r="G71" t="s">
        <v>27</v>
      </c>
      <c r="H71" t="s">
        <v>28</v>
      </c>
      <c r="I71" t="s">
        <v>2664</v>
      </c>
      <c r="J71" t="s">
        <v>2678</v>
      </c>
      <c r="K71" t="s">
        <v>25</v>
      </c>
      <c r="L71">
        <v>47</v>
      </c>
      <c r="M71">
        <v>5</v>
      </c>
      <c r="N71">
        <v>25</v>
      </c>
      <c r="O71" t="s">
        <v>279</v>
      </c>
      <c r="P71" t="s">
        <v>44</v>
      </c>
      <c r="Q71" t="s">
        <v>70</v>
      </c>
      <c r="R71" t="s">
        <v>43</v>
      </c>
      <c r="S71" t="s">
        <v>30</v>
      </c>
      <c r="T71">
        <v>5</v>
      </c>
      <c r="U71">
        <v>574.62</v>
      </c>
      <c r="V71">
        <v>1410.73</v>
      </c>
      <c r="W71">
        <v>7</v>
      </c>
      <c r="X71" t="s">
        <v>49</v>
      </c>
      <c r="Y71">
        <v>2024</v>
      </c>
      <c r="Z71" t="str">
        <f>TEXT(Table1[[#This Row],[Order Date]], "MMM")</f>
        <v>Jun</v>
      </c>
      <c r="AA71" s="2">
        <f>Table1[[#This Row],[Unit Price]]*Table1[[#This Row],[Quantity]]*(1-Table1[[#This Row],[Discount %]]/100)</f>
        <v>2154.8249999999998</v>
      </c>
      <c r="AB71" s="2">
        <f>Table1[[#This Row],[Sales]]-Table1[[#This Row],[Cost]]</f>
        <v>744.0949999999998</v>
      </c>
    </row>
    <row r="72" spans="1:28" x14ac:dyDescent="0.25">
      <c r="A72" t="s">
        <v>280</v>
      </c>
      <c r="B72" s="1">
        <v>46061</v>
      </c>
      <c r="C72" t="s">
        <v>281</v>
      </c>
      <c r="D72" t="s">
        <v>3650</v>
      </c>
      <c r="E72" s="1">
        <v>46067</v>
      </c>
      <c r="F72" t="s">
        <v>56</v>
      </c>
      <c r="G72" t="s">
        <v>54</v>
      </c>
      <c r="H72" t="s">
        <v>55</v>
      </c>
      <c r="I72" t="s">
        <v>2625</v>
      </c>
      <c r="J72" t="s">
        <v>2693</v>
      </c>
      <c r="K72" t="s">
        <v>52</v>
      </c>
      <c r="L72">
        <v>24</v>
      </c>
      <c r="M72">
        <v>3</v>
      </c>
      <c r="N72">
        <v>30</v>
      </c>
      <c r="O72" t="s">
        <v>282</v>
      </c>
      <c r="P72" t="s">
        <v>75</v>
      </c>
      <c r="Q72" t="s">
        <v>70</v>
      </c>
      <c r="R72" t="s">
        <v>62</v>
      </c>
      <c r="S72" t="s">
        <v>57</v>
      </c>
      <c r="T72">
        <v>3</v>
      </c>
      <c r="U72">
        <v>902.38</v>
      </c>
      <c r="V72">
        <v>1432.65</v>
      </c>
      <c r="W72">
        <v>6</v>
      </c>
      <c r="X72" t="s">
        <v>34</v>
      </c>
      <c r="Y72">
        <v>2026</v>
      </c>
      <c r="Z72" t="str">
        <f>TEXT(Table1[[#This Row],[Order Date]], "MMM")</f>
        <v>Feb</v>
      </c>
      <c r="AA72" s="2">
        <f>Table1[[#This Row],[Unit Price]]*Table1[[#This Row],[Quantity]]*(1-Table1[[#This Row],[Discount %]]/100)</f>
        <v>1894.9979999999998</v>
      </c>
      <c r="AB72" s="2">
        <f>Table1[[#This Row],[Sales]]-Table1[[#This Row],[Cost]]</f>
        <v>462.34799999999973</v>
      </c>
    </row>
    <row r="73" spans="1:28" x14ac:dyDescent="0.25">
      <c r="A73" t="s">
        <v>283</v>
      </c>
      <c r="B73" s="1">
        <v>45702</v>
      </c>
      <c r="C73" t="s">
        <v>284</v>
      </c>
      <c r="D73" t="s">
        <v>3649</v>
      </c>
      <c r="E73" s="1">
        <v>45703</v>
      </c>
      <c r="F73" t="s">
        <v>100</v>
      </c>
      <c r="G73" t="s">
        <v>98</v>
      </c>
      <c r="H73" t="s">
        <v>99</v>
      </c>
      <c r="I73" t="s">
        <v>2648</v>
      </c>
      <c r="J73" t="s">
        <v>2649</v>
      </c>
      <c r="K73" t="s">
        <v>25</v>
      </c>
      <c r="L73">
        <v>25</v>
      </c>
      <c r="M73">
        <v>2</v>
      </c>
      <c r="N73">
        <v>0</v>
      </c>
      <c r="O73" t="s">
        <v>285</v>
      </c>
      <c r="P73" t="s">
        <v>75</v>
      </c>
      <c r="Q73" t="s">
        <v>117</v>
      </c>
      <c r="R73" t="s">
        <v>32</v>
      </c>
      <c r="S73" t="s">
        <v>101</v>
      </c>
      <c r="T73">
        <v>4</v>
      </c>
      <c r="U73">
        <v>732.79</v>
      </c>
      <c r="V73">
        <v>1108.8499999999999</v>
      </c>
      <c r="W73">
        <v>1</v>
      </c>
      <c r="X73" t="s">
        <v>34</v>
      </c>
      <c r="Y73">
        <v>2025</v>
      </c>
      <c r="Z73" t="str">
        <f>TEXT(Table1[[#This Row],[Order Date]], "MMM")</f>
        <v>Feb</v>
      </c>
      <c r="AA73" s="2">
        <f>Table1[[#This Row],[Unit Price]]*Table1[[#This Row],[Quantity]]*(1-Table1[[#This Row],[Discount %]]/100)</f>
        <v>1465.58</v>
      </c>
      <c r="AB73" s="2">
        <f>Table1[[#This Row],[Sales]]-Table1[[#This Row],[Cost]]</f>
        <v>356.73</v>
      </c>
    </row>
    <row r="74" spans="1:28" x14ac:dyDescent="0.25">
      <c r="A74" t="s">
        <v>286</v>
      </c>
      <c r="B74" s="1">
        <v>45921</v>
      </c>
      <c r="C74" t="s">
        <v>287</v>
      </c>
      <c r="D74" t="s">
        <v>3648</v>
      </c>
      <c r="E74" s="1">
        <v>45923</v>
      </c>
      <c r="F74" t="s">
        <v>122</v>
      </c>
      <c r="G74" t="s">
        <v>120</v>
      </c>
      <c r="H74" t="s">
        <v>121</v>
      </c>
      <c r="I74" t="s">
        <v>2631</v>
      </c>
      <c r="J74" t="s">
        <v>2673</v>
      </c>
      <c r="K74" t="s">
        <v>25</v>
      </c>
      <c r="L74">
        <v>26</v>
      </c>
      <c r="M74">
        <v>2</v>
      </c>
      <c r="N74">
        <v>30</v>
      </c>
      <c r="O74" t="s">
        <v>288</v>
      </c>
      <c r="P74" t="s">
        <v>44</v>
      </c>
      <c r="Q74" t="s">
        <v>31</v>
      </c>
      <c r="R74" t="s">
        <v>32</v>
      </c>
      <c r="S74" t="s">
        <v>123</v>
      </c>
      <c r="T74">
        <v>5</v>
      </c>
      <c r="U74">
        <v>63.95</v>
      </c>
      <c r="V74">
        <v>72.09</v>
      </c>
      <c r="W74">
        <v>2</v>
      </c>
      <c r="X74" t="s">
        <v>45</v>
      </c>
      <c r="Y74">
        <v>2025</v>
      </c>
      <c r="Z74" t="str">
        <f>TEXT(Table1[[#This Row],[Order Date]], "MMM")</f>
        <v>Sep</v>
      </c>
      <c r="AA74" s="2">
        <f>Table1[[#This Row],[Unit Price]]*Table1[[#This Row],[Quantity]]*(1-Table1[[#This Row],[Discount %]]/100)</f>
        <v>89.53</v>
      </c>
      <c r="AB74" s="2">
        <f>Table1[[#This Row],[Sales]]-Table1[[#This Row],[Cost]]</f>
        <v>17.439999999999998</v>
      </c>
    </row>
    <row r="75" spans="1:28" x14ac:dyDescent="0.25">
      <c r="A75" t="s">
        <v>289</v>
      </c>
      <c r="B75" s="1">
        <v>45754</v>
      </c>
      <c r="C75" t="s">
        <v>290</v>
      </c>
      <c r="D75" t="s">
        <v>3647</v>
      </c>
      <c r="E75" s="1">
        <v>45757</v>
      </c>
      <c r="F75" t="s">
        <v>140</v>
      </c>
      <c r="G75" t="s">
        <v>38</v>
      </c>
      <c r="H75" t="s">
        <v>139</v>
      </c>
      <c r="I75" t="s">
        <v>2627</v>
      </c>
      <c r="J75" t="s">
        <v>2707</v>
      </c>
      <c r="K75" t="s">
        <v>25</v>
      </c>
      <c r="L75">
        <v>45</v>
      </c>
      <c r="M75">
        <v>3</v>
      </c>
      <c r="N75">
        <v>20</v>
      </c>
      <c r="O75" t="s">
        <v>291</v>
      </c>
      <c r="P75" t="s">
        <v>44</v>
      </c>
      <c r="Q75" t="s">
        <v>117</v>
      </c>
      <c r="R75" t="s">
        <v>32</v>
      </c>
      <c r="S75" t="s">
        <v>141</v>
      </c>
      <c r="T75">
        <v>5</v>
      </c>
      <c r="U75">
        <v>871.25</v>
      </c>
      <c r="V75">
        <v>1123.8499999999999</v>
      </c>
      <c r="W75">
        <v>3</v>
      </c>
      <c r="X75" t="s">
        <v>49</v>
      </c>
      <c r="Y75">
        <v>2025</v>
      </c>
      <c r="Z75" t="str">
        <f>TEXT(Table1[[#This Row],[Order Date]], "MMM")</f>
        <v>Apr</v>
      </c>
      <c r="AA75" s="2">
        <f>Table1[[#This Row],[Unit Price]]*Table1[[#This Row],[Quantity]]*(1-Table1[[#This Row],[Discount %]]/100)</f>
        <v>2091</v>
      </c>
      <c r="AB75" s="2">
        <f>Table1[[#This Row],[Sales]]-Table1[[#This Row],[Cost]]</f>
        <v>967.15000000000009</v>
      </c>
    </row>
    <row r="76" spans="1:28" x14ac:dyDescent="0.25">
      <c r="A76" t="s">
        <v>292</v>
      </c>
      <c r="B76" s="1">
        <v>45839</v>
      </c>
      <c r="C76" t="s">
        <v>112</v>
      </c>
      <c r="D76" t="s">
        <v>3646</v>
      </c>
      <c r="E76" s="1">
        <v>45840</v>
      </c>
      <c r="F76" t="s">
        <v>68</v>
      </c>
      <c r="G76" t="s">
        <v>66</v>
      </c>
      <c r="H76" t="s">
        <v>67</v>
      </c>
      <c r="I76" t="s">
        <v>2621</v>
      </c>
      <c r="J76" t="s">
        <v>2663</v>
      </c>
      <c r="K76" t="s">
        <v>52</v>
      </c>
      <c r="L76">
        <v>22</v>
      </c>
      <c r="M76">
        <v>3</v>
      </c>
      <c r="N76">
        <v>30</v>
      </c>
      <c r="O76" t="s">
        <v>293</v>
      </c>
      <c r="P76" t="s">
        <v>33</v>
      </c>
      <c r="Q76" t="s">
        <v>117</v>
      </c>
      <c r="R76" t="s">
        <v>32</v>
      </c>
      <c r="S76" t="s">
        <v>69</v>
      </c>
      <c r="T76">
        <v>3</v>
      </c>
      <c r="U76">
        <v>507.82</v>
      </c>
      <c r="V76">
        <v>624.64</v>
      </c>
      <c r="W76">
        <v>1</v>
      </c>
      <c r="X76" t="s">
        <v>45</v>
      </c>
      <c r="Y76">
        <v>2025</v>
      </c>
      <c r="Z76" t="str">
        <f>TEXT(Table1[[#This Row],[Order Date]], "MMM")</f>
        <v>Jul</v>
      </c>
      <c r="AA76" s="2">
        <f>Table1[[#This Row],[Unit Price]]*Table1[[#This Row],[Quantity]]*(1-Table1[[#This Row],[Discount %]]/100)</f>
        <v>1066.422</v>
      </c>
      <c r="AB76" s="2">
        <f>Table1[[#This Row],[Sales]]-Table1[[#This Row],[Cost]]</f>
        <v>441.78200000000004</v>
      </c>
    </row>
    <row r="77" spans="1:28" x14ac:dyDescent="0.25">
      <c r="A77" t="s">
        <v>294</v>
      </c>
      <c r="B77" s="1">
        <v>45815</v>
      </c>
      <c r="C77" t="s">
        <v>295</v>
      </c>
      <c r="D77" t="s">
        <v>3645</v>
      </c>
      <c r="E77" s="1">
        <v>45816</v>
      </c>
      <c r="F77" t="s">
        <v>128</v>
      </c>
      <c r="G77" t="s">
        <v>98</v>
      </c>
      <c r="H77" t="s">
        <v>127</v>
      </c>
      <c r="I77" t="s">
        <v>2621</v>
      </c>
      <c r="J77" t="s">
        <v>2663</v>
      </c>
      <c r="K77" t="s">
        <v>25</v>
      </c>
      <c r="L77">
        <v>45</v>
      </c>
      <c r="M77">
        <v>3</v>
      </c>
      <c r="N77">
        <v>0</v>
      </c>
      <c r="O77" t="s">
        <v>296</v>
      </c>
      <c r="P77" t="s">
        <v>44</v>
      </c>
      <c r="Q77" t="s">
        <v>31</v>
      </c>
      <c r="R77" t="s">
        <v>32</v>
      </c>
      <c r="S77" t="s">
        <v>129</v>
      </c>
      <c r="T77">
        <v>1</v>
      </c>
      <c r="U77">
        <v>322.85000000000002</v>
      </c>
      <c r="V77">
        <v>614</v>
      </c>
      <c r="W77">
        <v>1</v>
      </c>
      <c r="X77" t="s">
        <v>49</v>
      </c>
      <c r="Y77">
        <v>2025</v>
      </c>
      <c r="Z77" t="str">
        <f>TEXT(Table1[[#This Row],[Order Date]], "MMM")</f>
        <v>Jun</v>
      </c>
      <c r="AA77" s="2">
        <f>Table1[[#This Row],[Unit Price]]*Table1[[#This Row],[Quantity]]*(1-Table1[[#This Row],[Discount %]]/100)</f>
        <v>968.55000000000007</v>
      </c>
      <c r="AB77" s="2">
        <f>Table1[[#This Row],[Sales]]-Table1[[#This Row],[Cost]]</f>
        <v>354.55000000000007</v>
      </c>
    </row>
    <row r="78" spans="1:28" x14ac:dyDescent="0.25">
      <c r="A78" t="s">
        <v>297</v>
      </c>
      <c r="B78" s="1">
        <v>45772</v>
      </c>
      <c r="C78" t="s">
        <v>298</v>
      </c>
      <c r="D78" t="s">
        <v>3644</v>
      </c>
      <c r="E78" s="1">
        <v>45773</v>
      </c>
      <c r="F78" t="s">
        <v>140</v>
      </c>
      <c r="G78" t="s">
        <v>38</v>
      </c>
      <c r="H78" t="s">
        <v>139</v>
      </c>
      <c r="I78" t="s">
        <v>2621</v>
      </c>
      <c r="J78" t="s">
        <v>2647</v>
      </c>
      <c r="K78" t="s">
        <v>25</v>
      </c>
      <c r="L78">
        <v>45</v>
      </c>
      <c r="M78">
        <v>3</v>
      </c>
      <c r="N78">
        <v>10</v>
      </c>
      <c r="O78" t="s">
        <v>299</v>
      </c>
      <c r="P78" t="s">
        <v>75</v>
      </c>
      <c r="Q78" t="s">
        <v>58</v>
      </c>
      <c r="R78" t="s">
        <v>62</v>
      </c>
      <c r="S78" t="s">
        <v>141</v>
      </c>
      <c r="T78">
        <v>4</v>
      </c>
      <c r="U78">
        <v>76.64</v>
      </c>
      <c r="V78">
        <v>146.13999999999999</v>
      </c>
      <c r="W78">
        <v>1</v>
      </c>
      <c r="X78" t="s">
        <v>49</v>
      </c>
      <c r="Y78">
        <v>2025</v>
      </c>
      <c r="Z78" t="str">
        <f>TEXT(Table1[[#This Row],[Order Date]], "MMM")</f>
        <v>Apr</v>
      </c>
      <c r="AA78" s="2">
        <f>Table1[[#This Row],[Unit Price]]*Table1[[#This Row],[Quantity]]*(1-Table1[[#This Row],[Discount %]]/100)</f>
        <v>206.92800000000003</v>
      </c>
      <c r="AB78" s="2">
        <f>Table1[[#This Row],[Sales]]-Table1[[#This Row],[Cost]]</f>
        <v>60.788000000000039</v>
      </c>
    </row>
    <row r="79" spans="1:28" x14ac:dyDescent="0.25">
      <c r="A79" t="s">
        <v>300</v>
      </c>
      <c r="B79" s="1">
        <v>45380</v>
      </c>
      <c r="C79" t="s">
        <v>301</v>
      </c>
      <c r="D79" t="s">
        <v>3643</v>
      </c>
      <c r="E79" s="1">
        <v>45386</v>
      </c>
      <c r="F79" t="s">
        <v>100</v>
      </c>
      <c r="G79" t="s">
        <v>98</v>
      </c>
      <c r="H79" t="s">
        <v>99</v>
      </c>
      <c r="I79" t="s">
        <v>2635</v>
      </c>
      <c r="J79" t="s">
        <v>2636</v>
      </c>
      <c r="K79" t="s">
        <v>52</v>
      </c>
      <c r="L79">
        <v>56</v>
      </c>
      <c r="M79">
        <v>4</v>
      </c>
      <c r="N79">
        <v>30</v>
      </c>
      <c r="O79" t="s">
        <v>302</v>
      </c>
      <c r="P79" t="s">
        <v>33</v>
      </c>
      <c r="Q79" t="s">
        <v>58</v>
      </c>
      <c r="R79" t="s">
        <v>62</v>
      </c>
      <c r="S79" t="s">
        <v>101</v>
      </c>
      <c r="T79">
        <v>5</v>
      </c>
      <c r="U79">
        <v>525.62</v>
      </c>
      <c r="V79">
        <v>1075.27</v>
      </c>
      <c r="W79">
        <v>6</v>
      </c>
      <c r="X79" t="s">
        <v>34</v>
      </c>
      <c r="Y79">
        <v>2024</v>
      </c>
      <c r="Z79" t="str">
        <f>TEXT(Table1[[#This Row],[Order Date]], "MMM")</f>
        <v>Mar</v>
      </c>
      <c r="AA79" s="2">
        <f>Table1[[#This Row],[Unit Price]]*Table1[[#This Row],[Quantity]]*(1-Table1[[#This Row],[Discount %]]/100)</f>
        <v>1471.7359999999999</v>
      </c>
      <c r="AB79" s="2">
        <f>Table1[[#This Row],[Sales]]-Table1[[#This Row],[Cost]]</f>
        <v>396.46599999999989</v>
      </c>
    </row>
    <row r="80" spans="1:28" x14ac:dyDescent="0.25">
      <c r="A80" t="s">
        <v>303</v>
      </c>
      <c r="B80" s="1">
        <v>46011</v>
      </c>
      <c r="C80" t="s">
        <v>304</v>
      </c>
      <c r="D80" t="s">
        <v>3642</v>
      </c>
      <c r="E80" s="1">
        <v>46013</v>
      </c>
      <c r="F80" t="s">
        <v>68</v>
      </c>
      <c r="G80" t="s">
        <v>66</v>
      </c>
      <c r="H80" t="s">
        <v>67</v>
      </c>
      <c r="I80" t="s">
        <v>2618</v>
      </c>
      <c r="J80" t="s">
        <v>2701</v>
      </c>
      <c r="K80" t="s">
        <v>52</v>
      </c>
      <c r="L80">
        <v>60</v>
      </c>
      <c r="M80">
        <v>3</v>
      </c>
      <c r="N80">
        <v>5</v>
      </c>
      <c r="O80" t="s">
        <v>305</v>
      </c>
      <c r="P80" t="s">
        <v>33</v>
      </c>
      <c r="Q80" t="s">
        <v>117</v>
      </c>
      <c r="R80" t="s">
        <v>43</v>
      </c>
      <c r="S80" t="s">
        <v>69</v>
      </c>
      <c r="T80">
        <v>4</v>
      </c>
      <c r="U80">
        <v>252.58</v>
      </c>
      <c r="V80">
        <v>451.58</v>
      </c>
      <c r="W80">
        <v>2</v>
      </c>
      <c r="X80" t="s">
        <v>94</v>
      </c>
      <c r="Y80">
        <v>2025</v>
      </c>
      <c r="Z80" t="str">
        <f>TEXT(Table1[[#This Row],[Order Date]], "MMM")</f>
        <v>Dec</v>
      </c>
      <c r="AA80" s="2">
        <f>Table1[[#This Row],[Unit Price]]*Table1[[#This Row],[Quantity]]*(1-Table1[[#This Row],[Discount %]]/100)</f>
        <v>719.85299999999995</v>
      </c>
      <c r="AB80" s="2">
        <f>Table1[[#This Row],[Sales]]-Table1[[#This Row],[Cost]]</f>
        <v>268.27299999999997</v>
      </c>
    </row>
    <row r="81" spans="1:28" x14ac:dyDescent="0.25">
      <c r="A81" t="s">
        <v>306</v>
      </c>
      <c r="B81" s="1">
        <v>45833</v>
      </c>
      <c r="C81" t="s">
        <v>307</v>
      </c>
      <c r="D81" t="s">
        <v>3641</v>
      </c>
      <c r="E81" s="1">
        <v>45836</v>
      </c>
      <c r="F81" t="s">
        <v>2617</v>
      </c>
      <c r="G81" t="s">
        <v>27</v>
      </c>
      <c r="H81" t="s">
        <v>28</v>
      </c>
      <c r="I81" t="s">
        <v>2650</v>
      </c>
      <c r="J81" t="s">
        <v>2680</v>
      </c>
      <c r="K81" t="s">
        <v>25</v>
      </c>
      <c r="L81">
        <v>41</v>
      </c>
      <c r="M81">
        <v>5</v>
      </c>
      <c r="N81">
        <v>10</v>
      </c>
      <c r="O81" t="s">
        <v>308</v>
      </c>
      <c r="P81" t="s">
        <v>44</v>
      </c>
      <c r="Q81" t="s">
        <v>58</v>
      </c>
      <c r="R81" t="s">
        <v>71</v>
      </c>
      <c r="S81" t="s">
        <v>30</v>
      </c>
      <c r="T81">
        <v>4</v>
      </c>
      <c r="U81">
        <v>573.69000000000005</v>
      </c>
      <c r="V81">
        <v>2037.46</v>
      </c>
      <c r="W81">
        <v>3</v>
      </c>
      <c r="X81" t="s">
        <v>49</v>
      </c>
      <c r="Y81">
        <v>2025</v>
      </c>
      <c r="Z81" t="str">
        <f>TEXT(Table1[[#This Row],[Order Date]], "MMM")</f>
        <v>Jun</v>
      </c>
      <c r="AA81" s="2">
        <f>Table1[[#This Row],[Unit Price]]*Table1[[#This Row],[Quantity]]*(1-Table1[[#This Row],[Discount %]]/100)</f>
        <v>2581.6050000000005</v>
      </c>
      <c r="AB81" s="2">
        <f>Table1[[#This Row],[Sales]]-Table1[[#This Row],[Cost]]</f>
        <v>544.14500000000044</v>
      </c>
    </row>
    <row r="82" spans="1:28" x14ac:dyDescent="0.25">
      <c r="A82" t="s">
        <v>309</v>
      </c>
      <c r="B82" s="1">
        <v>46093</v>
      </c>
      <c r="C82" t="s">
        <v>310</v>
      </c>
      <c r="D82" t="s">
        <v>3640</v>
      </c>
      <c r="E82" s="1">
        <v>46094</v>
      </c>
      <c r="F82" t="s">
        <v>100</v>
      </c>
      <c r="G82" t="s">
        <v>98</v>
      </c>
      <c r="H82" t="s">
        <v>99</v>
      </c>
      <c r="I82" t="s">
        <v>2650</v>
      </c>
      <c r="J82" t="s">
        <v>2651</v>
      </c>
      <c r="K82" t="s">
        <v>52</v>
      </c>
      <c r="L82">
        <v>37</v>
      </c>
      <c r="M82">
        <v>3</v>
      </c>
      <c r="N82">
        <v>10</v>
      </c>
      <c r="O82" t="s">
        <v>311</v>
      </c>
      <c r="P82" t="s">
        <v>75</v>
      </c>
      <c r="Q82" t="s">
        <v>117</v>
      </c>
      <c r="R82" t="s">
        <v>43</v>
      </c>
      <c r="S82" t="s">
        <v>101</v>
      </c>
      <c r="T82">
        <v>5</v>
      </c>
      <c r="U82">
        <v>844.48</v>
      </c>
      <c r="V82">
        <v>1631.23</v>
      </c>
      <c r="W82">
        <v>1</v>
      </c>
      <c r="X82" t="s">
        <v>34</v>
      </c>
      <c r="Y82">
        <v>2026</v>
      </c>
      <c r="Z82" t="str">
        <f>TEXT(Table1[[#This Row],[Order Date]], "MMM")</f>
        <v>Mar</v>
      </c>
      <c r="AA82" s="2">
        <f>Table1[[#This Row],[Unit Price]]*Table1[[#This Row],[Quantity]]*(1-Table1[[#This Row],[Discount %]]/100)</f>
        <v>2280.096</v>
      </c>
      <c r="AB82" s="2">
        <f>Table1[[#This Row],[Sales]]-Table1[[#This Row],[Cost]]</f>
        <v>648.86599999999999</v>
      </c>
    </row>
    <row r="83" spans="1:28" x14ac:dyDescent="0.25">
      <c r="A83" t="s">
        <v>312</v>
      </c>
      <c r="B83" s="1">
        <v>46094</v>
      </c>
      <c r="C83" t="s">
        <v>313</v>
      </c>
      <c r="D83" t="s">
        <v>3639</v>
      </c>
      <c r="E83" s="1">
        <v>46098</v>
      </c>
      <c r="F83" t="s">
        <v>56</v>
      </c>
      <c r="G83" t="s">
        <v>54</v>
      </c>
      <c r="H83" t="s">
        <v>55</v>
      </c>
      <c r="I83" t="s">
        <v>2652</v>
      </c>
      <c r="J83" t="s">
        <v>2708</v>
      </c>
      <c r="K83" t="s">
        <v>25</v>
      </c>
      <c r="L83">
        <v>59</v>
      </c>
      <c r="M83">
        <v>1</v>
      </c>
      <c r="N83">
        <v>15</v>
      </c>
      <c r="O83" t="s">
        <v>37</v>
      </c>
      <c r="P83" t="s">
        <v>44</v>
      </c>
      <c r="Q83" t="s">
        <v>117</v>
      </c>
      <c r="R83" t="s">
        <v>43</v>
      </c>
      <c r="S83" t="s">
        <v>57</v>
      </c>
      <c r="T83">
        <v>2</v>
      </c>
      <c r="U83">
        <v>175.24</v>
      </c>
      <c r="V83">
        <v>113.39</v>
      </c>
      <c r="W83">
        <v>4</v>
      </c>
      <c r="X83" t="s">
        <v>34</v>
      </c>
      <c r="Y83">
        <v>2026</v>
      </c>
      <c r="Z83" t="str">
        <f>TEXT(Table1[[#This Row],[Order Date]], "MMM")</f>
        <v>Mar</v>
      </c>
      <c r="AA83" s="2">
        <f>Table1[[#This Row],[Unit Price]]*Table1[[#This Row],[Quantity]]*(1-Table1[[#This Row],[Discount %]]/100)</f>
        <v>148.95400000000001</v>
      </c>
      <c r="AB83" s="2">
        <f>Table1[[#This Row],[Sales]]-Table1[[#This Row],[Cost]]</f>
        <v>35.564000000000007</v>
      </c>
    </row>
    <row r="84" spans="1:28" x14ac:dyDescent="0.25">
      <c r="A84" t="s">
        <v>314</v>
      </c>
      <c r="B84" s="1">
        <v>45909</v>
      </c>
      <c r="C84" t="s">
        <v>315</v>
      </c>
      <c r="D84" t="s">
        <v>3638</v>
      </c>
      <c r="E84" s="1">
        <v>45916</v>
      </c>
      <c r="F84" t="s">
        <v>122</v>
      </c>
      <c r="G84" t="s">
        <v>120</v>
      </c>
      <c r="H84" t="s">
        <v>121</v>
      </c>
      <c r="I84" t="s">
        <v>2625</v>
      </c>
      <c r="J84" t="s">
        <v>2626</v>
      </c>
      <c r="K84" t="s">
        <v>52</v>
      </c>
      <c r="L84">
        <v>39</v>
      </c>
      <c r="M84">
        <v>2</v>
      </c>
      <c r="N84">
        <v>30</v>
      </c>
      <c r="O84" t="s">
        <v>316</v>
      </c>
      <c r="P84" t="s">
        <v>75</v>
      </c>
      <c r="Q84" t="s">
        <v>117</v>
      </c>
      <c r="R84" t="s">
        <v>43</v>
      </c>
      <c r="S84" t="s">
        <v>123</v>
      </c>
      <c r="T84">
        <v>1</v>
      </c>
      <c r="U84">
        <v>837.42</v>
      </c>
      <c r="V84">
        <v>936.12</v>
      </c>
      <c r="W84">
        <v>7</v>
      </c>
      <c r="X84" t="s">
        <v>45</v>
      </c>
      <c r="Y84">
        <v>2025</v>
      </c>
      <c r="Z84" t="str">
        <f>TEXT(Table1[[#This Row],[Order Date]], "MMM")</f>
        <v>Sep</v>
      </c>
      <c r="AA84" s="2">
        <f>Table1[[#This Row],[Unit Price]]*Table1[[#This Row],[Quantity]]*(1-Table1[[#This Row],[Discount %]]/100)</f>
        <v>1172.3879999999999</v>
      </c>
      <c r="AB84" s="2">
        <f>Table1[[#This Row],[Sales]]-Table1[[#This Row],[Cost]]</f>
        <v>236.26799999999992</v>
      </c>
    </row>
    <row r="85" spans="1:28" x14ac:dyDescent="0.25">
      <c r="A85" t="s">
        <v>317</v>
      </c>
      <c r="B85" s="1">
        <v>45666</v>
      </c>
      <c r="C85" t="s">
        <v>318</v>
      </c>
      <c r="D85" t="s">
        <v>3637</v>
      </c>
      <c r="E85" s="1">
        <v>45669</v>
      </c>
      <c r="F85" t="s">
        <v>56</v>
      </c>
      <c r="G85" t="s">
        <v>54</v>
      </c>
      <c r="H85" t="s">
        <v>55</v>
      </c>
      <c r="I85" t="s">
        <v>2652</v>
      </c>
      <c r="J85" t="s">
        <v>2679</v>
      </c>
      <c r="K85" t="s">
        <v>25</v>
      </c>
      <c r="L85">
        <v>30</v>
      </c>
      <c r="M85">
        <v>3</v>
      </c>
      <c r="N85">
        <v>30</v>
      </c>
      <c r="O85" t="s">
        <v>319</v>
      </c>
      <c r="P85" t="s">
        <v>33</v>
      </c>
      <c r="Q85" t="s">
        <v>31</v>
      </c>
      <c r="R85" t="s">
        <v>62</v>
      </c>
      <c r="S85" t="s">
        <v>57</v>
      </c>
      <c r="T85">
        <v>4</v>
      </c>
      <c r="U85">
        <v>377.81</v>
      </c>
      <c r="V85">
        <v>417.21</v>
      </c>
      <c r="W85">
        <v>3</v>
      </c>
      <c r="X85" t="s">
        <v>34</v>
      </c>
      <c r="Y85">
        <v>2025</v>
      </c>
      <c r="Z85" t="str">
        <f>TEXT(Table1[[#This Row],[Order Date]], "MMM")</f>
        <v>Jan</v>
      </c>
      <c r="AA85" s="2">
        <f>Table1[[#This Row],[Unit Price]]*Table1[[#This Row],[Quantity]]*(1-Table1[[#This Row],[Discount %]]/100)</f>
        <v>793.40099999999995</v>
      </c>
      <c r="AB85" s="2">
        <f>Table1[[#This Row],[Sales]]-Table1[[#This Row],[Cost]]</f>
        <v>376.19099999999997</v>
      </c>
    </row>
    <row r="86" spans="1:28" x14ac:dyDescent="0.25">
      <c r="A86" t="s">
        <v>320</v>
      </c>
      <c r="B86" s="1">
        <v>45352</v>
      </c>
      <c r="C86" t="s">
        <v>321</v>
      </c>
      <c r="D86" t="s">
        <v>3636</v>
      </c>
      <c r="E86" s="1">
        <v>45358</v>
      </c>
      <c r="F86" t="s">
        <v>115</v>
      </c>
      <c r="G86" t="s">
        <v>66</v>
      </c>
      <c r="H86" t="s">
        <v>114</v>
      </c>
      <c r="I86" t="s">
        <v>2635</v>
      </c>
      <c r="J86" t="s">
        <v>2636</v>
      </c>
      <c r="K86" t="s">
        <v>25</v>
      </c>
      <c r="L86">
        <v>51</v>
      </c>
      <c r="M86">
        <v>1</v>
      </c>
      <c r="N86">
        <v>30</v>
      </c>
      <c r="O86" t="s">
        <v>322</v>
      </c>
      <c r="P86" t="s">
        <v>44</v>
      </c>
      <c r="Q86" t="s">
        <v>58</v>
      </c>
      <c r="R86" t="s">
        <v>43</v>
      </c>
      <c r="S86" t="s">
        <v>116</v>
      </c>
      <c r="T86">
        <v>3</v>
      </c>
      <c r="U86">
        <v>502.91</v>
      </c>
      <c r="V86">
        <v>194.45</v>
      </c>
      <c r="W86">
        <v>6</v>
      </c>
      <c r="X86" t="s">
        <v>34</v>
      </c>
      <c r="Y86">
        <v>2024</v>
      </c>
      <c r="Z86" t="str">
        <f>TEXT(Table1[[#This Row],[Order Date]], "MMM")</f>
        <v>Mar</v>
      </c>
      <c r="AA86" s="2">
        <f>Table1[[#This Row],[Unit Price]]*Table1[[#This Row],[Quantity]]*(1-Table1[[#This Row],[Discount %]]/100)</f>
        <v>352.03699999999998</v>
      </c>
      <c r="AB86" s="2">
        <f>Table1[[#This Row],[Sales]]-Table1[[#This Row],[Cost]]</f>
        <v>157.58699999999999</v>
      </c>
    </row>
    <row r="87" spans="1:28" x14ac:dyDescent="0.25">
      <c r="A87" t="s">
        <v>323</v>
      </c>
      <c r="B87" s="1">
        <v>46163</v>
      </c>
      <c r="C87" t="s">
        <v>324</v>
      </c>
      <c r="D87" t="s">
        <v>3635</v>
      </c>
      <c r="E87" s="1">
        <v>46166</v>
      </c>
      <c r="F87" t="s">
        <v>56</v>
      </c>
      <c r="G87" t="s">
        <v>54</v>
      </c>
      <c r="H87" t="s">
        <v>55</v>
      </c>
      <c r="I87" t="s">
        <v>2650</v>
      </c>
      <c r="J87" t="s">
        <v>2680</v>
      </c>
      <c r="K87" t="s">
        <v>52</v>
      </c>
      <c r="L87">
        <v>36</v>
      </c>
      <c r="M87">
        <v>4</v>
      </c>
      <c r="N87">
        <v>20</v>
      </c>
      <c r="O87" t="s">
        <v>113</v>
      </c>
      <c r="P87" t="s">
        <v>33</v>
      </c>
      <c r="Q87" t="s">
        <v>31</v>
      </c>
      <c r="R87" t="s">
        <v>32</v>
      </c>
      <c r="S87" t="s">
        <v>57</v>
      </c>
      <c r="T87">
        <v>2</v>
      </c>
      <c r="U87">
        <v>95.99</v>
      </c>
      <c r="V87">
        <v>245.58</v>
      </c>
      <c r="W87">
        <v>3</v>
      </c>
      <c r="X87" t="s">
        <v>49</v>
      </c>
      <c r="Y87">
        <v>2026</v>
      </c>
      <c r="Z87" t="str">
        <f>TEXT(Table1[[#This Row],[Order Date]], "MMM")</f>
        <v>May</v>
      </c>
      <c r="AA87" s="2">
        <f>Table1[[#This Row],[Unit Price]]*Table1[[#This Row],[Quantity]]*(1-Table1[[#This Row],[Discount %]]/100)</f>
        <v>307.16800000000001</v>
      </c>
      <c r="AB87" s="2">
        <f>Table1[[#This Row],[Sales]]-Table1[[#This Row],[Cost]]</f>
        <v>61.587999999999994</v>
      </c>
    </row>
    <row r="88" spans="1:28" x14ac:dyDescent="0.25">
      <c r="A88" t="s">
        <v>325</v>
      </c>
      <c r="B88" s="1">
        <v>45639</v>
      </c>
      <c r="C88" t="s">
        <v>326</v>
      </c>
      <c r="D88" t="s">
        <v>3634</v>
      </c>
      <c r="E88" s="1">
        <v>45645</v>
      </c>
      <c r="F88" t="s">
        <v>2617</v>
      </c>
      <c r="G88" t="s">
        <v>27</v>
      </c>
      <c r="H88" t="s">
        <v>28</v>
      </c>
      <c r="I88" t="s">
        <v>2664</v>
      </c>
      <c r="J88" t="s">
        <v>2665</v>
      </c>
      <c r="K88" t="s">
        <v>25</v>
      </c>
      <c r="L88">
        <v>27</v>
      </c>
      <c r="M88">
        <v>1</v>
      </c>
      <c r="N88">
        <v>25</v>
      </c>
      <c r="O88" t="s">
        <v>327</v>
      </c>
      <c r="P88" t="s">
        <v>75</v>
      </c>
      <c r="Q88" t="s">
        <v>31</v>
      </c>
      <c r="R88" t="s">
        <v>32</v>
      </c>
      <c r="S88" t="s">
        <v>30</v>
      </c>
      <c r="T88">
        <v>4</v>
      </c>
      <c r="U88">
        <v>421.2</v>
      </c>
      <c r="V88">
        <v>260.58</v>
      </c>
      <c r="W88">
        <v>6</v>
      </c>
      <c r="X88" t="s">
        <v>94</v>
      </c>
      <c r="Y88">
        <v>2024</v>
      </c>
      <c r="Z88" t="str">
        <f>TEXT(Table1[[#This Row],[Order Date]], "MMM")</f>
        <v>Dec</v>
      </c>
      <c r="AA88" s="2">
        <f>Table1[[#This Row],[Unit Price]]*Table1[[#This Row],[Quantity]]*(1-Table1[[#This Row],[Discount %]]/100)</f>
        <v>315.89999999999998</v>
      </c>
      <c r="AB88" s="2">
        <f>Table1[[#This Row],[Sales]]-Table1[[#This Row],[Cost]]</f>
        <v>55.319999999999993</v>
      </c>
    </row>
    <row r="89" spans="1:28" x14ac:dyDescent="0.25">
      <c r="A89" t="s">
        <v>328</v>
      </c>
      <c r="B89" s="1">
        <v>46004</v>
      </c>
      <c r="C89" t="s">
        <v>329</v>
      </c>
      <c r="D89" t="s">
        <v>3633</v>
      </c>
      <c r="E89" s="1">
        <v>46011</v>
      </c>
      <c r="F89" t="s">
        <v>140</v>
      </c>
      <c r="G89" t="s">
        <v>38</v>
      </c>
      <c r="H89" t="s">
        <v>139</v>
      </c>
      <c r="I89" t="s">
        <v>2627</v>
      </c>
      <c r="J89" t="s">
        <v>2670</v>
      </c>
      <c r="K89" t="s">
        <v>52</v>
      </c>
      <c r="L89">
        <v>63</v>
      </c>
      <c r="M89">
        <v>1</v>
      </c>
      <c r="N89">
        <v>15</v>
      </c>
      <c r="O89" t="s">
        <v>276</v>
      </c>
      <c r="P89" t="s">
        <v>75</v>
      </c>
      <c r="Q89" t="s">
        <v>31</v>
      </c>
      <c r="R89" t="s">
        <v>62</v>
      </c>
      <c r="S89" t="s">
        <v>141</v>
      </c>
      <c r="T89">
        <v>1</v>
      </c>
      <c r="U89">
        <v>250.65</v>
      </c>
      <c r="V89">
        <v>170.03</v>
      </c>
      <c r="W89">
        <v>7</v>
      </c>
      <c r="X89" t="s">
        <v>94</v>
      </c>
      <c r="Y89">
        <v>2025</v>
      </c>
      <c r="Z89" t="str">
        <f>TEXT(Table1[[#This Row],[Order Date]], "MMM")</f>
        <v>Dec</v>
      </c>
      <c r="AA89" s="2">
        <f>Table1[[#This Row],[Unit Price]]*Table1[[#This Row],[Quantity]]*(1-Table1[[#This Row],[Discount %]]/100)</f>
        <v>213.05250000000001</v>
      </c>
      <c r="AB89" s="2">
        <f>Table1[[#This Row],[Sales]]-Table1[[#This Row],[Cost]]</f>
        <v>43.022500000000008</v>
      </c>
    </row>
    <row r="90" spans="1:28" x14ac:dyDescent="0.25">
      <c r="A90" t="s">
        <v>330</v>
      </c>
      <c r="B90" s="1">
        <v>45791</v>
      </c>
      <c r="C90" t="s">
        <v>331</v>
      </c>
      <c r="D90" t="s">
        <v>3632</v>
      </c>
      <c r="E90" s="1">
        <v>45793</v>
      </c>
      <c r="F90" t="s">
        <v>68</v>
      </c>
      <c r="G90" t="s">
        <v>66</v>
      </c>
      <c r="H90" t="s">
        <v>67</v>
      </c>
      <c r="I90" t="s">
        <v>2664</v>
      </c>
      <c r="J90" t="s">
        <v>2665</v>
      </c>
      <c r="K90" t="s">
        <v>52</v>
      </c>
      <c r="L90">
        <v>36</v>
      </c>
      <c r="M90">
        <v>3</v>
      </c>
      <c r="N90">
        <v>10</v>
      </c>
      <c r="O90" t="s">
        <v>332</v>
      </c>
      <c r="P90" t="s">
        <v>44</v>
      </c>
      <c r="Q90" t="s">
        <v>42</v>
      </c>
      <c r="R90" t="s">
        <v>71</v>
      </c>
      <c r="S90" t="s">
        <v>69</v>
      </c>
      <c r="T90">
        <v>3</v>
      </c>
      <c r="U90">
        <v>919.05</v>
      </c>
      <c r="V90">
        <v>1629.64</v>
      </c>
      <c r="W90">
        <v>2</v>
      </c>
      <c r="X90" t="s">
        <v>49</v>
      </c>
      <c r="Y90">
        <v>2025</v>
      </c>
      <c r="Z90" t="str">
        <f>TEXT(Table1[[#This Row],[Order Date]], "MMM")</f>
        <v>May</v>
      </c>
      <c r="AA90" s="2">
        <f>Table1[[#This Row],[Unit Price]]*Table1[[#This Row],[Quantity]]*(1-Table1[[#This Row],[Discount %]]/100)</f>
        <v>2481.4349999999999</v>
      </c>
      <c r="AB90" s="2">
        <f>Table1[[#This Row],[Sales]]-Table1[[#This Row],[Cost]]</f>
        <v>851.79499999999985</v>
      </c>
    </row>
    <row r="91" spans="1:28" x14ac:dyDescent="0.25">
      <c r="A91" t="s">
        <v>333</v>
      </c>
      <c r="B91" s="1">
        <v>45585</v>
      </c>
      <c r="C91" t="s">
        <v>334</v>
      </c>
      <c r="D91" t="s">
        <v>3631</v>
      </c>
      <c r="E91" s="1">
        <v>45592</v>
      </c>
      <c r="F91" t="s">
        <v>2617</v>
      </c>
      <c r="G91" t="s">
        <v>27</v>
      </c>
      <c r="H91" t="s">
        <v>28</v>
      </c>
      <c r="I91" t="s">
        <v>2621</v>
      </c>
      <c r="J91" t="s">
        <v>2699</v>
      </c>
      <c r="K91" t="s">
        <v>52</v>
      </c>
      <c r="L91">
        <v>23</v>
      </c>
      <c r="M91">
        <v>1</v>
      </c>
      <c r="N91">
        <v>20</v>
      </c>
      <c r="O91" t="s">
        <v>335</v>
      </c>
      <c r="P91" t="s">
        <v>33</v>
      </c>
      <c r="Q91" t="s">
        <v>42</v>
      </c>
      <c r="R91" t="s">
        <v>32</v>
      </c>
      <c r="S91" t="s">
        <v>30</v>
      </c>
      <c r="T91">
        <v>3</v>
      </c>
      <c r="U91">
        <v>758.66</v>
      </c>
      <c r="V91">
        <v>462.62</v>
      </c>
      <c r="W91">
        <v>7</v>
      </c>
      <c r="X91" t="s">
        <v>94</v>
      </c>
      <c r="Y91">
        <v>2024</v>
      </c>
      <c r="Z91" t="str">
        <f>TEXT(Table1[[#This Row],[Order Date]], "MMM")</f>
        <v>Oct</v>
      </c>
      <c r="AA91" s="2">
        <f>Table1[[#This Row],[Unit Price]]*Table1[[#This Row],[Quantity]]*(1-Table1[[#This Row],[Discount %]]/100)</f>
        <v>606.928</v>
      </c>
      <c r="AB91" s="2">
        <f>Table1[[#This Row],[Sales]]-Table1[[#This Row],[Cost]]</f>
        <v>144.30799999999999</v>
      </c>
    </row>
    <row r="92" spans="1:28" x14ac:dyDescent="0.25">
      <c r="A92" t="s">
        <v>336</v>
      </c>
      <c r="B92" s="1">
        <v>45815</v>
      </c>
      <c r="C92" t="s">
        <v>337</v>
      </c>
      <c r="D92" t="s">
        <v>3630</v>
      </c>
      <c r="E92" s="1">
        <v>45820</v>
      </c>
      <c r="F92" t="s">
        <v>100</v>
      </c>
      <c r="G92" t="s">
        <v>98</v>
      </c>
      <c r="H92" t="s">
        <v>99</v>
      </c>
      <c r="I92" t="s">
        <v>2633</v>
      </c>
      <c r="J92" t="s">
        <v>99</v>
      </c>
      <c r="K92" t="s">
        <v>25</v>
      </c>
      <c r="L92">
        <v>51</v>
      </c>
      <c r="M92">
        <v>2</v>
      </c>
      <c r="N92">
        <v>15</v>
      </c>
      <c r="O92" t="s">
        <v>338</v>
      </c>
      <c r="P92" t="s">
        <v>33</v>
      </c>
      <c r="Q92" t="s">
        <v>58</v>
      </c>
      <c r="R92" t="s">
        <v>32</v>
      </c>
      <c r="S92" t="s">
        <v>101</v>
      </c>
      <c r="T92">
        <v>4</v>
      </c>
      <c r="U92">
        <v>852.32</v>
      </c>
      <c r="V92">
        <v>1220.3499999999999</v>
      </c>
      <c r="W92">
        <v>5</v>
      </c>
      <c r="X92" t="s">
        <v>49</v>
      </c>
      <c r="Y92">
        <v>2025</v>
      </c>
      <c r="Z92" t="str">
        <f>TEXT(Table1[[#This Row],[Order Date]], "MMM")</f>
        <v>Jun</v>
      </c>
      <c r="AA92" s="2">
        <f>Table1[[#This Row],[Unit Price]]*Table1[[#This Row],[Quantity]]*(1-Table1[[#This Row],[Discount %]]/100)</f>
        <v>1448.944</v>
      </c>
      <c r="AB92" s="2">
        <f>Table1[[#This Row],[Sales]]-Table1[[#This Row],[Cost]]</f>
        <v>228.59400000000005</v>
      </c>
    </row>
    <row r="93" spans="1:28" x14ac:dyDescent="0.25">
      <c r="A93" t="s">
        <v>339</v>
      </c>
      <c r="B93" s="1">
        <v>45294</v>
      </c>
      <c r="C93" t="s">
        <v>340</v>
      </c>
      <c r="D93" t="s">
        <v>3629</v>
      </c>
      <c r="E93" s="1">
        <v>45298</v>
      </c>
      <c r="F93" t="s">
        <v>122</v>
      </c>
      <c r="G93" t="s">
        <v>120</v>
      </c>
      <c r="H93" t="s">
        <v>121</v>
      </c>
      <c r="I93" t="s">
        <v>2648</v>
      </c>
      <c r="J93" t="s">
        <v>2702</v>
      </c>
      <c r="K93" t="s">
        <v>52</v>
      </c>
      <c r="L93">
        <v>45</v>
      </c>
      <c r="M93">
        <v>4</v>
      </c>
      <c r="N93">
        <v>10</v>
      </c>
      <c r="O93" t="s">
        <v>341</v>
      </c>
      <c r="P93" t="s">
        <v>75</v>
      </c>
      <c r="Q93" t="s">
        <v>58</v>
      </c>
      <c r="R93" t="s">
        <v>32</v>
      </c>
      <c r="S93" t="s">
        <v>123</v>
      </c>
      <c r="T93">
        <v>1</v>
      </c>
      <c r="U93">
        <v>80.2</v>
      </c>
      <c r="V93">
        <v>228.83</v>
      </c>
      <c r="W93">
        <v>4</v>
      </c>
      <c r="X93" t="s">
        <v>34</v>
      </c>
      <c r="Y93">
        <v>2024</v>
      </c>
      <c r="Z93" t="str">
        <f>TEXT(Table1[[#This Row],[Order Date]], "MMM")</f>
        <v>Jan</v>
      </c>
      <c r="AA93" s="2">
        <f>Table1[[#This Row],[Unit Price]]*Table1[[#This Row],[Quantity]]*(1-Table1[[#This Row],[Discount %]]/100)</f>
        <v>288.72000000000003</v>
      </c>
      <c r="AB93" s="2">
        <f>Table1[[#This Row],[Sales]]-Table1[[#This Row],[Cost]]</f>
        <v>59.890000000000015</v>
      </c>
    </row>
    <row r="94" spans="1:28" x14ac:dyDescent="0.25">
      <c r="A94" t="s">
        <v>342</v>
      </c>
      <c r="B94" s="1">
        <v>45683</v>
      </c>
      <c r="C94" t="s">
        <v>343</v>
      </c>
      <c r="D94" t="s">
        <v>3628</v>
      </c>
      <c r="E94" s="1">
        <v>45685</v>
      </c>
      <c r="F94" t="s">
        <v>40</v>
      </c>
      <c r="G94" t="s">
        <v>38</v>
      </c>
      <c r="H94" t="s">
        <v>39</v>
      </c>
      <c r="I94" t="s">
        <v>2630</v>
      </c>
      <c r="J94" t="s">
        <v>2646</v>
      </c>
      <c r="K94" t="s">
        <v>25</v>
      </c>
      <c r="L94">
        <v>63</v>
      </c>
      <c r="M94">
        <v>1</v>
      </c>
      <c r="N94">
        <v>25</v>
      </c>
      <c r="O94" t="s">
        <v>344</v>
      </c>
      <c r="P94" t="s">
        <v>33</v>
      </c>
      <c r="Q94" t="s">
        <v>117</v>
      </c>
      <c r="R94" t="s">
        <v>32</v>
      </c>
      <c r="S94" t="s">
        <v>41</v>
      </c>
      <c r="T94">
        <v>5</v>
      </c>
      <c r="U94">
        <v>517.5</v>
      </c>
      <c r="V94">
        <v>228.3</v>
      </c>
      <c r="W94">
        <v>2</v>
      </c>
      <c r="X94" t="s">
        <v>34</v>
      </c>
      <c r="Y94">
        <v>2025</v>
      </c>
      <c r="Z94" t="str">
        <f>TEXT(Table1[[#This Row],[Order Date]], "MMM")</f>
        <v>Jan</v>
      </c>
      <c r="AA94" s="2">
        <f>Table1[[#This Row],[Unit Price]]*Table1[[#This Row],[Quantity]]*(1-Table1[[#This Row],[Discount %]]/100)</f>
        <v>388.125</v>
      </c>
      <c r="AB94" s="2">
        <f>Table1[[#This Row],[Sales]]-Table1[[#This Row],[Cost]]</f>
        <v>159.82499999999999</v>
      </c>
    </row>
    <row r="95" spans="1:28" x14ac:dyDescent="0.25">
      <c r="A95" t="s">
        <v>345</v>
      </c>
      <c r="B95" s="1">
        <v>46186</v>
      </c>
      <c r="C95" t="s">
        <v>346</v>
      </c>
      <c r="D95" t="s">
        <v>3627</v>
      </c>
      <c r="E95" s="1">
        <v>46191</v>
      </c>
      <c r="F95" t="s">
        <v>100</v>
      </c>
      <c r="G95" t="s">
        <v>98</v>
      </c>
      <c r="H95" t="s">
        <v>99</v>
      </c>
      <c r="I95" t="s">
        <v>2627</v>
      </c>
      <c r="J95" t="s">
        <v>2690</v>
      </c>
      <c r="K95" t="s">
        <v>52</v>
      </c>
      <c r="L95">
        <v>21</v>
      </c>
      <c r="M95">
        <v>1</v>
      </c>
      <c r="N95">
        <v>10</v>
      </c>
      <c r="O95" t="s">
        <v>347</v>
      </c>
      <c r="P95" t="s">
        <v>75</v>
      </c>
      <c r="Q95" t="s">
        <v>70</v>
      </c>
      <c r="R95" t="s">
        <v>71</v>
      </c>
      <c r="S95" t="s">
        <v>101</v>
      </c>
      <c r="T95">
        <v>2</v>
      </c>
      <c r="U95">
        <v>265.31</v>
      </c>
      <c r="V95">
        <v>184.58</v>
      </c>
      <c r="W95">
        <v>5</v>
      </c>
      <c r="X95" t="s">
        <v>49</v>
      </c>
      <c r="Y95">
        <v>2026</v>
      </c>
      <c r="Z95" t="str">
        <f>TEXT(Table1[[#This Row],[Order Date]], "MMM")</f>
        <v>Jun</v>
      </c>
      <c r="AA95" s="2">
        <f>Table1[[#This Row],[Unit Price]]*Table1[[#This Row],[Quantity]]*(1-Table1[[#This Row],[Discount %]]/100)</f>
        <v>238.779</v>
      </c>
      <c r="AB95" s="2">
        <f>Table1[[#This Row],[Sales]]-Table1[[#This Row],[Cost]]</f>
        <v>54.198999999999984</v>
      </c>
    </row>
    <row r="96" spans="1:28" x14ac:dyDescent="0.25">
      <c r="A96" t="s">
        <v>348</v>
      </c>
      <c r="B96" s="1">
        <v>45450</v>
      </c>
      <c r="C96" t="s">
        <v>349</v>
      </c>
      <c r="D96" t="s">
        <v>3626</v>
      </c>
      <c r="E96" s="1">
        <v>45451</v>
      </c>
      <c r="F96" t="s">
        <v>115</v>
      </c>
      <c r="G96" t="s">
        <v>66</v>
      </c>
      <c r="H96" t="s">
        <v>114</v>
      </c>
      <c r="I96" t="s">
        <v>2628</v>
      </c>
      <c r="J96" t="s">
        <v>2642</v>
      </c>
      <c r="K96" t="s">
        <v>25</v>
      </c>
      <c r="L96">
        <v>45</v>
      </c>
      <c r="M96">
        <v>1</v>
      </c>
      <c r="N96">
        <v>15</v>
      </c>
      <c r="O96" t="s">
        <v>350</v>
      </c>
      <c r="P96" t="s">
        <v>75</v>
      </c>
      <c r="Q96" t="s">
        <v>31</v>
      </c>
      <c r="R96" t="s">
        <v>43</v>
      </c>
      <c r="S96" t="s">
        <v>116</v>
      </c>
      <c r="T96">
        <v>5</v>
      </c>
      <c r="U96">
        <v>642.47</v>
      </c>
      <c r="V96">
        <v>351.07</v>
      </c>
      <c r="W96">
        <v>1</v>
      </c>
      <c r="X96" t="s">
        <v>49</v>
      </c>
      <c r="Y96">
        <v>2024</v>
      </c>
      <c r="Z96" t="str">
        <f>TEXT(Table1[[#This Row],[Order Date]], "MMM")</f>
        <v>Jun</v>
      </c>
      <c r="AA96" s="2">
        <f>Table1[[#This Row],[Unit Price]]*Table1[[#This Row],[Quantity]]*(1-Table1[[#This Row],[Discount %]]/100)</f>
        <v>546.09950000000003</v>
      </c>
      <c r="AB96" s="2">
        <f>Table1[[#This Row],[Sales]]-Table1[[#This Row],[Cost]]</f>
        <v>195.02950000000004</v>
      </c>
    </row>
    <row r="97" spans="1:28" x14ac:dyDescent="0.25">
      <c r="A97" t="s">
        <v>351</v>
      </c>
      <c r="B97" s="1">
        <v>45559</v>
      </c>
      <c r="C97" t="s">
        <v>352</v>
      </c>
      <c r="D97" t="s">
        <v>3625</v>
      </c>
      <c r="E97" s="1">
        <v>45560</v>
      </c>
      <c r="F97" t="s">
        <v>2617</v>
      </c>
      <c r="G97" t="s">
        <v>27</v>
      </c>
      <c r="H97" t="s">
        <v>28</v>
      </c>
      <c r="I97" t="s">
        <v>2637</v>
      </c>
      <c r="J97" t="s">
        <v>2709</v>
      </c>
      <c r="K97" t="s">
        <v>52</v>
      </c>
      <c r="L97">
        <v>46</v>
      </c>
      <c r="M97">
        <v>5</v>
      </c>
      <c r="N97">
        <v>10</v>
      </c>
      <c r="O97" t="s">
        <v>353</v>
      </c>
      <c r="P97" t="s">
        <v>75</v>
      </c>
      <c r="Q97" t="s">
        <v>31</v>
      </c>
      <c r="R97" t="s">
        <v>71</v>
      </c>
      <c r="S97" t="s">
        <v>30</v>
      </c>
      <c r="T97">
        <v>4</v>
      </c>
      <c r="U97">
        <v>28.59</v>
      </c>
      <c r="V97">
        <v>106.55</v>
      </c>
      <c r="W97">
        <v>1</v>
      </c>
      <c r="X97" t="s">
        <v>45</v>
      </c>
      <c r="Y97">
        <v>2024</v>
      </c>
      <c r="Z97" t="str">
        <f>TEXT(Table1[[#This Row],[Order Date]], "MMM")</f>
        <v>Sep</v>
      </c>
      <c r="AA97" s="2">
        <f>Table1[[#This Row],[Unit Price]]*Table1[[#This Row],[Quantity]]*(1-Table1[[#This Row],[Discount %]]/100)</f>
        <v>128.655</v>
      </c>
      <c r="AB97" s="2">
        <f>Table1[[#This Row],[Sales]]-Table1[[#This Row],[Cost]]</f>
        <v>22.105000000000004</v>
      </c>
    </row>
    <row r="98" spans="1:28" x14ac:dyDescent="0.25">
      <c r="A98" t="s">
        <v>354</v>
      </c>
      <c r="B98" s="1">
        <v>45444</v>
      </c>
      <c r="C98" t="s">
        <v>355</v>
      </c>
      <c r="D98" t="s">
        <v>3624</v>
      </c>
      <c r="E98" s="1">
        <v>45447</v>
      </c>
      <c r="F98" t="s">
        <v>56</v>
      </c>
      <c r="G98" t="s">
        <v>54</v>
      </c>
      <c r="H98" t="s">
        <v>55</v>
      </c>
      <c r="I98" t="s">
        <v>2668</v>
      </c>
      <c r="J98" t="s">
        <v>2686</v>
      </c>
      <c r="K98" t="s">
        <v>52</v>
      </c>
      <c r="L98">
        <v>37</v>
      </c>
      <c r="M98">
        <v>4</v>
      </c>
      <c r="N98">
        <v>15</v>
      </c>
      <c r="O98" t="s">
        <v>356</v>
      </c>
      <c r="P98" t="s">
        <v>75</v>
      </c>
      <c r="Q98" t="s">
        <v>42</v>
      </c>
      <c r="R98" t="s">
        <v>62</v>
      </c>
      <c r="S98" t="s">
        <v>57</v>
      </c>
      <c r="T98">
        <v>5</v>
      </c>
      <c r="U98">
        <v>306.68</v>
      </c>
      <c r="V98">
        <v>668.74</v>
      </c>
      <c r="W98">
        <v>3</v>
      </c>
      <c r="X98" t="s">
        <v>49</v>
      </c>
      <c r="Y98">
        <v>2024</v>
      </c>
      <c r="Z98" t="str">
        <f>TEXT(Table1[[#This Row],[Order Date]], "MMM")</f>
        <v>Jun</v>
      </c>
      <c r="AA98" s="2">
        <f>Table1[[#This Row],[Unit Price]]*Table1[[#This Row],[Quantity]]*(1-Table1[[#This Row],[Discount %]]/100)</f>
        <v>1042.712</v>
      </c>
      <c r="AB98" s="2">
        <f>Table1[[#This Row],[Sales]]-Table1[[#This Row],[Cost]]</f>
        <v>373.97199999999998</v>
      </c>
    </row>
    <row r="99" spans="1:28" x14ac:dyDescent="0.25">
      <c r="A99" t="s">
        <v>357</v>
      </c>
      <c r="B99" s="1">
        <v>45387</v>
      </c>
      <c r="C99" t="s">
        <v>358</v>
      </c>
      <c r="D99" t="s">
        <v>3623</v>
      </c>
      <c r="E99" s="1">
        <v>45389</v>
      </c>
      <c r="F99" t="s">
        <v>128</v>
      </c>
      <c r="G99" t="s">
        <v>98</v>
      </c>
      <c r="H99" t="s">
        <v>127</v>
      </c>
      <c r="I99" t="s">
        <v>2631</v>
      </c>
      <c r="J99" t="s">
        <v>2673</v>
      </c>
      <c r="K99" t="s">
        <v>52</v>
      </c>
      <c r="L99">
        <v>52</v>
      </c>
      <c r="M99">
        <v>1</v>
      </c>
      <c r="N99">
        <v>15</v>
      </c>
      <c r="O99" t="s">
        <v>359</v>
      </c>
      <c r="P99" t="s">
        <v>44</v>
      </c>
      <c r="Q99" t="s">
        <v>117</v>
      </c>
      <c r="R99" t="s">
        <v>71</v>
      </c>
      <c r="S99" t="s">
        <v>129</v>
      </c>
      <c r="T99">
        <v>2</v>
      </c>
      <c r="U99">
        <v>649.78</v>
      </c>
      <c r="V99">
        <v>392.88</v>
      </c>
      <c r="W99">
        <v>2</v>
      </c>
      <c r="X99" t="s">
        <v>49</v>
      </c>
      <c r="Y99">
        <v>2024</v>
      </c>
      <c r="Z99" t="str">
        <f>TEXT(Table1[[#This Row],[Order Date]], "MMM")</f>
        <v>Apr</v>
      </c>
      <c r="AA99" s="2">
        <f>Table1[[#This Row],[Unit Price]]*Table1[[#This Row],[Quantity]]*(1-Table1[[#This Row],[Discount %]]/100)</f>
        <v>552.31299999999999</v>
      </c>
      <c r="AB99" s="2">
        <f>Table1[[#This Row],[Sales]]-Table1[[#This Row],[Cost]]</f>
        <v>159.43299999999999</v>
      </c>
    </row>
    <row r="100" spans="1:28" x14ac:dyDescent="0.25">
      <c r="A100" t="s">
        <v>360</v>
      </c>
      <c r="B100" s="1">
        <v>45402</v>
      </c>
      <c r="C100" t="s">
        <v>361</v>
      </c>
      <c r="D100" t="s">
        <v>2789</v>
      </c>
      <c r="E100" s="1">
        <v>45407</v>
      </c>
      <c r="F100" t="s">
        <v>115</v>
      </c>
      <c r="G100" t="s">
        <v>66</v>
      </c>
      <c r="H100" t="s">
        <v>114</v>
      </c>
      <c r="I100" t="s">
        <v>2621</v>
      </c>
      <c r="J100" t="s">
        <v>2647</v>
      </c>
      <c r="K100" t="s">
        <v>52</v>
      </c>
      <c r="L100">
        <v>32</v>
      </c>
      <c r="M100">
        <v>2</v>
      </c>
      <c r="N100">
        <v>15</v>
      </c>
      <c r="O100" t="s">
        <v>362</v>
      </c>
      <c r="P100" t="s">
        <v>44</v>
      </c>
      <c r="Q100" t="s">
        <v>42</v>
      </c>
      <c r="R100" t="s">
        <v>62</v>
      </c>
      <c r="S100" t="s">
        <v>116</v>
      </c>
      <c r="T100">
        <v>2</v>
      </c>
      <c r="U100">
        <v>627.88</v>
      </c>
      <c r="V100">
        <v>599.35</v>
      </c>
      <c r="W100">
        <v>5</v>
      </c>
      <c r="X100" t="s">
        <v>49</v>
      </c>
      <c r="Y100">
        <v>2024</v>
      </c>
      <c r="Z100" t="str">
        <f>TEXT(Table1[[#This Row],[Order Date]], "MMM")</f>
        <v>Apr</v>
      </c>
      <c r="AA100" s="2">
        <f>Table1[[#This Row],[Unit Price]]*Table1[[#This Row],[Quantity]]*(1-Table1[[#This Row],[Discount %]]/100)</f>
        <v>1067.396</v>
      </c>
      <c r="AB100" s="2">
        <f>Table1[[#This Row],[Sales]]-Table1[[#This Row],[Cost]]</f>
        <v>468.04599999999994</v>
      </c>
    </row>
    <row r="101" spans="1:28" x14ac:dyDescent="0.25">
      <c r="A101" t="s">
        <v>363</v>
      </c>
      <c r="B101" s="1">
        <v>45741</v>
      </c>
      <c r="C101" t="s">
        <v>364</v>
      </c>
      <c r="D101" t="s">
        <v>2788</v>
      </c>
      <c r="E101" s="1">
        <v>45743</v>
      </c>
      <c r="F101" t="s">
        <v>115</v>
      </c>
      <c r="G101" t="s">
        <v>66</v>
      </c>
      <c r="H101" t="s">
        <v>114</v>
      </c>
      <c r="I101" t="s">
        <v>2652</v>
      </c>
      <c r="J101" t="s">
        <v>2708</v>
      </c>
      <c r="K101" t="s">
        <v>52</v>
      </c>
      <c r="L101">
        <v>39</v>
      </c>
      <c r="M101">
        <v>5</v>
      </c>
      <c r="N101">
        <v>15</v>
      </c>
      <c r="O101" t="s">
        <v>365</v>
      </c>
      <c r="P101" t="s">
        <v>33</v>
      </c>
      <c r="Q101" t="s">
        <v>58</v>
      </c>
      <c r="R101" t="s">
        <v>43</v>
      </c>
      <c r="S101" t="s">
        <v>116</v>
      </c>
      <c r="T101">
        <v>5</v>
      </c>
      <c r="U101">
        <v>416.63</v>
      </c>
      <c r="V101">
        <v>1217.06</v>
      </c>
      <c r="W101">
        <v>2</v>
      </c>
      <c r="X101" t="s">
        <v>34</v>
      </c>
      <c r="Y101">
        <v>2025</v>
      </c>
      <c r="Z101" t="str">
        <f>TEXT(Table1[[#This Row],[Order Date]], "MMM")</f>
        <v>Mar</v>
      </c>
      <c r="AA101" s="2">
        <f>Table1[[#This Row],[Unit Price]]*Table1[[#This Row],[Quantity]]*(1-Table1[[#This Row],[Discount %]]/100)</f>
        <v>1770.6775</v>
      </c>
      <c r="AB101" s="2">
        <f>Table1[[#This Row],[Sales]]-Table1[[#This Row],[Cost]]</f>
        <v>553.61750000000006</v>
      </c>
    </row>
    <row r="102" spans="1:28" x14ac:dyDescent="0.25">
      <c r="A102" t="s">
        <v>366</v>
      </c>
      <c r="B102" s="1">
        <v>45744</v>
      </c>
      <c r="C102" t="s">
        <v>367</v>
      </c>
      <c r="D102" t="s">
        <v>3622</v>
      </c>
      <c r="E102" s="1">
        <v>45749</v>
      </c>
      <c r="F102" t="s">
        <v>40</v>
      </c>
      <c r="G102" t="s">
        <v>38</v>
      </c>
      <c r="H102" t="s">
        <v>39</v>
      </c>
      <c r="I102" t="s">
        <v>2630</v>
      </c>
      <c r="J102" t="s">
        <v>2710</v>
      </c>
      <c r="K102" t="s">
        <v>25</v>
      </c>
      <c r="L102">
        <v>49</v>
      </c>
      <c r="M102">
        <v>1</v>
      </c>
      <c r="N102">
        <v>20</v>
      </c>
      <c r="O102" t="s">
        <v>368</v>
      </c>
      <c r="P102" t="s">
        <v>44</v>
      </c>
      <c r="Q102" t="s">
        <v>31</v>
      </c>
      <c r="R102" t="s">
        <v>32</v>
      </c>
      <c r="S102" t="s">
        <v>41</v>
      </c>
      <c r="T102">
        <v>1</v>
      </c>
      <c r="U102">
        <v>473.36</v>
      </c>
      <c r="V102">
        <v>312.89999999999998</v>
      </c>
      <c r="W102">
        <v>5</v>
      </c>
      <c r="X102" t="s">
        <v>34</v>
      </c>
      <c r="Y102">
        <v>2025</v>
      </c>
      <c r="Z102" t="str">
        <f>TEXT(Table1[[#This Row],[Order Date]], "MMM")</f>
        <v>Mar</v>
      </c>
      <c r="AA102" s="2">
        <f>Table1[[#This Row],[Unit Price]]*Table1[[#This Row],[Quantity]]*(1-Table1[[#This Row],[Discount %]]/100)</f>
        <v>378.68800000000005</v>
      </c>
      <c r="AB102" s="2">
        <f>Table1[[#This Row],[Sales]]-Table1[[#This Row],[Cost]]</f>
        <v>65.788000000000068</v>
      </c>
    </row>
    <row r="103" spans="1:28" x14ac:dyDescent="0.25">
      <c r="A103" t="s">
        <v>369</v>
      </c>
      <c r="B103" s="1">
        <v>45801</v>
      </c>
      <c r="C103" t="s">
        <v>370</v>
      </c>
      <c r="D103" t="s">
        <v>2787</v>
      </c>
      <c r="E103" s="1">
        <v>45806</v>
      </c>
      <c r="F103" t="s">
        <v>122</v>
      </c>
      <c r="G103" t="s">
        <v>120</v>
      </c>
      <c r="H103" t="s">
        <v>121</v>
      </c>
      <c r="I103" t="s">
        <v>2621</v>
      </c>
      <c r="J103" t="s">
        <v>2699</v>
      </c>
      <c r="K103" t="s">
        <v>52</v>
      </c>
      <c r="L103">
        <v>41</v>
      </c>
      <c r="M103">
        <v>2</v>
      </c>
      <c r="N103">
        <v>15</v>
      </c>
      <c r="O103" t="s">
        <v>371</v>
      </c>
      <c r="P103" t="s">
        <v>44</v>
      </c>
      <c r="Q103" t="s">
        <v>117</v>
      </c>
      <c r="R103" t="s">
        <v>43</v>
      </c>
      <c r="S103" t="s">
        <v>123</v>
      </c>
      <c r="T103">
        <v>3</v>
      </c>
      <c r="U103">
        <v>248.88</v>
      </c>
      <c r="V103">
        <v>339.96</v>
      </c>
      <c r="W103">
        <v>5</v>
      </c>
      <c r="X103" t="s">
        <v>49</v>
      </c>
      <c r="Y103">
        <v>2025</v>
      </c>
      <c r="Z103" t="str">
        <f>TEXT(Table1[[#This Row],[Order Date]], "MMM")</f>
        <v>May</v>
      </c>
      <c r="AA103" s="2">
        <f>Table1[[#This Row],[Unit Price]]*Table1[[#This Row],[Quantity]]*(1-Table1[[#This Row],[Discount %]]/100)</f>
        <v>423.096</v>
      </c>
      <c r="AB103" s="2">
        <f>Table1[[#This Row],[Sales]]-Table1[[#This Row],[Cost]]</f>
        <v>83.136000000000024</v>
      </c>
    </row>
    <row r="104" spans="1:28" x14ac:dyDescent="0.25">
      <c r="A104" t="s">
        <v>372</v>
      </c>
      <c r="B104" s="1">
        <v>45318</v>
      </c>
      <c r="C104" t="s">
        <v>373</v>
      </c>
      <c r="D104" t="s">
        <v>3621</v>
      </c>
      <c r="E104" s="1">
        <v>45324</v>
      </c>
      <c r="F104" t="s">
        <v>122</v>
      </c>
      <c r="G104" t="s">
        <v>120</v>
      </c>
      <c r="H104" t="s">
        <v>121</v>
      </c>
      <c r="I104" t="s">
        <v>2618</v>
      </c>
      <c r="J104" t="s">
        <v>2701</v>
      </c>
      <c r="K104" t="s">
        <v>52</v>
      </c>
      <c r="L104">
        <v>26</v>
      </c>
      <c r="M104">
        <v>5</v>
      </c>
      <c r="N104">
        <v>0</v>
      </c>
      <c r="O104" t="s">
        <v>162</v>
      </c>
      <c r="P104" t="s">
        <v>44</v>
      </c>
      <c r="Q104" t="s">
        <v>117</v>
      </c>
      <c r="R104" t="s">
        <v>43</v>
      </c>
      <c r="S104" t="s">
        <v>123</v>
      </c>
      <c r="T104">
        <v>3</v>
      </c>
      <c r="U104">
        <v>275.02</v>
      </c>
      <c r="V104">
        <v>714.94</v>
      </c>
      <c r="W104">
        <v>6</v>
      </c>
      <c r="X104" t="s">
        <v>34</v>
      </c>
      <c r="Y104">
        <v>2024</v>
      </c>
      <c r="Z104" t="str">
        <f>TEXT(Table1[[#This Row],[Order Date]], "MMM")</f>
        <v>Jan</v>
      </c>
      <c r="AA104" s="2">
        <f>Table1[[#This Row],[Unit Price]]*Table1[[#This Row],[Quantity]]*(1-Table1[[#This Row],[Discount %]]/100)</f>
        <v>1375.1</v>
      </c>
      <c r="AB104" s="2">
        <f>Table1[[#This Row],[Sales]]-Table1[[#This Row],[Cost]]</f>
        <v>660.15999999999985</v>
      </c>
    </row>
    <row r="105" spans="1:28" x14ac:dyDescent="0.25">
      <c r="A105" t="s">
        <v>374</v>
      </c>
      <c r="B105" s="1">
        <v>45297</v>
      </c>
      <c r="C105" t="s">
        <v>375</v>
      </c>
      <c r="D105" t="s">
        <v>3620</v>
      </c>
      <c r="E105" s="1">
        <v>45303</v>
      </c>
      <c r="F105" t="s">
        <v>56</v>
      </c>
      <c r="G105" t="s">
        <v>54</v>
      </c>
      <c r="H105" t="s">
        <v>55</v>
      </c>
      <c r="I105" t="s">
        <v>2675</v>
      </c>
      <c r="J105" t="s">
        <v>2676</v>
      </c>
      <c r="K105" t="s">
        <v>52</v>
      </c>
      <c r="L105">
        <v>18</v>
      </c>
      <c r="M105">
        <v>3</v>
      </c>
      <c r="N105">
        <v>5</v>
      </c>
      <c r="O105" t="s">
        <v>376</v>
      </c>
      <c r="P105" t="s">
        <v>75</v>
      </c>
      <c r="Q105" t="s">
        <v>42</v>
      </c>
      <c r="R105" t="s">
        <v>71</v>
      </c>
      <c r="S105" t="s">
        <v>57</v>
      </c>
      <c r="T105">
        <v>5</v>
      </c>
      <c r="U105">
        <v>674.61</v>
      </c>
      <c r="V105">
        <v>1381.79</v>
      </c>
      <c r="W105">
        <v>6</v>
      </c>
      <c r="X105" t="s">
        <v>34</v>
      </c>
      <c r="Y105">
        <v>2024</v>
      </c>
      <c r="Z105" t="str">
        <f>TEXT(Table1[[#This Row],[Order Date]], "MMM")</f>
        <v>Jan</v>
      </c>
      <c r="AA105" s="2">
        <f>Table1[[#This Row],[Unit Price]]*Table1[[#This Row],[Quantity]]*(1-Table1[[#This Row],[Discount %]]/100)</f>
        <v>1922.6384999999998</v>
      </c>
      <c r="AB105" s="2">
        <f>Table1[[#This Row],[Sales]]-Table1[[#This Row],[Cost]]</f>
        <v>540.84849999999983</v>
      </c>
    </row>
    <row r="106" spans="1:28" x14ac:dyDescent="0.25">
      <c r="A106" t="s">
        <v>377</v>
      </c>
      <c r="B106" s="1">
        <v>46054</v>
      </c>
      <c r="C106" t="s">
        <v>378</v>
      </c>
      <c r="D106" t="s">
        <v>3619</v>
      </c>
      <c r="E106" s="1">
        <v>46056</v>
      </c>
      <c r="F106" t="s">
        <v>68</v>
      </c>
      <c r="G106" t="s">
        <v>66</v>
      </c>
      <c r="H106" t="s">
        <v>67</v>
      </c>
      <c r="I106" t="s">
        <v>2630</v>
      </c>
      <c r="J106" t="s">
        <v>2710</v>
      </c>
      <c r="K106" t="s">
        <v>52</v>
      </c>
      <c r="L106">
        <v>43</v>
      </c>
      <c r="M106">
        <v>1</v>
      </c>
      <c r="N106">
        <v>25</v>
      </c>
      <c r="O106" t="s">
        <v>379</v>
      </c>
      <c r="P106" t="s">
        <v>75</v>
      </c>
      <c r="Q106" t="s">
        <v>70</v>
      </c>
      <c r="R106" t="s">
        <v>62</v>
      </c>
      <c r="S106" t="s">
        <v>69</v>
      </c>
      <c r="T106">
        <v>3</v>
      </c>
      <c r="U106">
        <v>612.99</v>
      </c>
      <c r="V106">
        <v>335.21</v>
      </c>
      <c r="W106">
        <v>2</v>
      </c>
      <c r="X106" t="s">
        <v>34</v>
      </c>
      <c r="Y106">
        <v>2026</v>
      </c>
      <c r="Z106" t="str">
        <f>TEXT(Table1[[#This Row],[Order Date]], "MMM")</f>
        <v>Feb</v>
      </c>
      <c r="AA106" s="2">
        <f>Table1[[#This Row],[Unit Price]]*Table1[[#This Row],[Quantity]]*(1-Table1[[#This Row],[Discount %]]/100)</f>
        <v>459.74250000000001</v>
      </c>
      <c r="AB106" s="2">
        <f>Table1[[#This Row],[Sales]]-Table1[[#This Row],[Cost]]</f>
        <v>124.53250000000003</v>
      </c>
    </row>
    <row r="107" spans="1:28" x14ac:dyDescent="0.25">
      <c r="A107" t="s">
        <v>380</v>
      </c>
      <c r="B107" s="1">
        <v>45470</v>
      </c>
      <c r="C107" t="s">
        <v>381</v>
      </c>
      <c r="D107" t="s">
        <v>2786</v>
      </c>
      <c r="E107" s="1">
        <v>45472</v>
      </c>
      <c r="F107" t="s">
        <v>56</v>
      </c>
      <c r="G107" t="s">
        <v>54</v>
      </c>
      <c r="H107" t="s">
        <v>55</v>
      </c>
      <c r="I107" t="s">
        <v>2619</v>
      </c>
      <c r="J107" t="s">
        <v>2692</v>
      </c>
      <c r="K107" t="s">
        <v>25</v>
      </c>
      <c r="L107">
        <v>19</v>
      </c>
      <c r="M107">
        <v>5</v>
      </c>
      <c r="N107">
        <v>30</v>
      </c>
      <c r="O107" t="s">
        <v>382</v>
      </c>
      <c r="P107" t="s">
        <v>33</v>
      </c>
      <c r="Q107" t="s">
        <v>117</v>
      </c>
      <c r="R107" t="s">
        <v>71</v>
      </c>
      <c r="S107" t="s">
        <v>57</v>
      </c>
      <c r="T107">
        <v>3</v>
      </c>
      <c r="U107">
        <v>272.60000000000002</v>
      </c>
      <c r="V107">
        <v>591.5</v>
      </c>
      <c r="W107">
        <v>2</v>
      </c>
      <c r="X107" t="s">
        <v>49</v>
      </c>
      <c r="Y107">
        <v>2024</v>
      </c>
      <c r="Z107" t="str">
        <f>TEXT(Table1[[#This Row],[Order Date]], "MMM")</f>
        <v>Jun</v>
      </c>
      <c r="AA107" s="2">
        <f>Table1[[#This Row],[Unit Price]]*Table1[[#This Row],[Quantity]]*(1-Table1[[#This Row],[Discount %]]/100)</f>
        <v>954.09999999999991</v>
      </c>
      <c r="AB107" s="2">
        <f>Table1[[#This Row],[Sales]]-Table1[[#This Row],[Cost]]</f>
        <v>362.59999999999991</v>
      </c>
    </row>
    <row r="108" spans="1:28" x14ac:dyDescent="0.25">
      <c r="A108" t="s">
        <v>383</v>
      </c>
      <c r="B108" s="1">
        <v>45706</v>
      </c>
      <c r="C108" t="s">
        <v>384</v>
      </c>
      <c r="D108" t="s">
        <v>3618</v>
      </c>
      <c r="E108" s="1">
        <v>45709</v>
      </c>
      <c r="F108" t="s">
        <v>122</v>
      </c>
      <c r="G108" t="s">
        <v>120</v>
      </c>
      <c r="H108" t="s">
        <v>121</v>
      </c>
      <c r="I108" t="s">
        <v>2675</v>
      </c>
      <c r="J108" t="s">
        <v>2703</v>
      </c>
      <c r="K108" t="s">
        <v>52</v>
      </c>
      <c r="L108">
        <v>57</v>
      </c>
      <c r="M108">
        <v>4</v>
      </c>
      <c r="N108">
        <v>10</v>
      </c>
      <c r="O108" t="s">
        <v>385</v>
      </c>
      <c r="P108" t="s">
        <v>33</v>
      </c>
      <c r="Q108" t="s">
        <v>58</v>
      </c>
      <c r="R108" t="s">
        <v>32</v>
      </c>
      <c r="S108" t="s">
        <v>123</v>
      </c>
      <c r="T108">
        <v>2</v>
      </c>
      <c r="U108">
        <v>768.8</v>
      </c>
      <c r="V108">
        <v>1594</v>
      </c>
      <c r="W108">
        <v>3</v>
      </c>
      <c r="X108" t="s">
        <v>34</v>
      </c>
      <c r="Y108">
        <v>2025</v>
      </c>
      <c r="Z108" t="str">
        <f>TEXT(Table1[[#This Row],[Order Date]], "MMM")</f>
        <v>Feb</v>
      </c>
      <c r="AA108" s="2">
        <f>Table1[[#This Row],[Unit Price]]*Table1[[#This Row],[Quantity]]*(1-Table1[[#This Row],[Discount %]]/100)</f>
        <v>2767.68</v>
      </c>
      <c r="AB108" s="2">
        <f>Table1[[#This Row],[Sales]]-Table1[[#This Row],[Cost]]</f>
        <v>1173.6799999999998</v>
      </c>
    </row>
    <row r="109" spans="1:28" x14ac:dyDescent="0.25">
      <c r="A109" t="s">
        <v>386</v>
      </c>
      <c r="B109" s="1">
        <v>45960</v>
      </c>
      <c r="C109" t="s">
        <v>387</v>
      </c>
      <c r="D109" t="s">
        <v>3617</v>
      </c>
      <c r="E109" s="1">
        <v>45963</v>
      </c>
      <c r="F109" t="s">
        <v>2617</v>
      </c>
      <c r="G109" t="s">
        <v>27</v>
      </c>
      <c r="H109" t="s">
        <v>28</v>
      </c>
      <c r="I109" t="s">
        <v>2650</v>
      </c>
      <c r="J109" t="s">
        <v>2680</v>
      </c>
      <c r="K109" t="s">
        <v>52</v>
      </c>
      <c r="L109">
        <v>59</v>
      </c>
      <c r="M109">
        <v>2</v>
      </c>
      <c r="N109">
        <v>5</v>
      </c>
      <c r="O109" t="s">
        <v>388</v>
      </c>
      <c r="P109" t="s">
        <v>33</v>
      </c>
      <c r="Q109" t="s">
        <v>58</v>
      </c>
      <c r="R109" t="s">
        <v>43</v>
      </c>
      <c r="S109" t="s">
        <v>30</v>
      </c>
      <c r="T109">
        <v>3</v>
      </c>
      <c r="U109">
        <v>907.65</v>
      </c>
      <c r="V109">
        <v>1389.01</v>
      </c>
      <c r="W109">
        <v>3</v>
      </c>
      <c r="X109" t="s">
        <v>94</v>
      </c>
      <c r="Y109">
        <v>2025</v>
      </c>
      <c r="Z109" t="str">
        <f>TEXT(Table1[[#This Row],[Order Date]], "MMM")</f>
        <v>Oct</v>
      </c>
      <c r="AA109" s="2">
        <f>Table1[[#This Row],[Unit Price]]*Table1[[#This Row],[Quantity]]*(1-Table1[[#This Row],[Discount %]]/100)</f>
        <v>1724.5349999999999</v>
      </c>
      <c r="AB109" s="2">
        <f>Table1[[#This Row],[Sales]]-Table1[[#This Row],[Cost]]</f>
        <v>335.52499999999986</v>
      </c>
    </row>
    <row r="110" spans="1:28" x14ac:dyDescent="0.25">
      <c r="A110" t="s">
        <v>389</v>
      </c>
      <c r="B110" s="1">
        <v>45916</v>
      </c>
      <c r="C110" t="s">
        <v>390</v>
      </c>
      <c r="D110" t="s">
        <v>3616</v>
      </c>
      <c r="E110" s="1">
        <v>45919</v>
      </c>
      <c r="F110" t="s">
        <v>128</v>
      </c>
      <c r="G110" t="s">
        <v>98</v>
      </c>
      <c r="H110" t="s">
        <v>127</v>
      </c>
      <c r="I110" t="s">
        <v>2625</v>
      </c>
      <c r="J110" t="s">
        <v>2685</v>
      </c>
      <c r="K110" t="s">
        <v>25</v>
      </c>
      <c r="L110">
        <v>39</v>
      </c>
      <c r="M110">
        <v>3</v>
      </c>
      <c r="N110">
        <v>0</v>
      </c>
      <c r="O110" t="s">
        <v>391</v>
      </c>
      <c r="P110" t="s">
        <v>33</v>
      </c>
      <c r="Q110" t="s">
        <v>58</v>
      </c>
      <c r="R110" t="s">
        <v>32</v>
      </c>
      <c r="S110" t="s">
        <v>129</v>
      </c>
      <c r="T110">
        <v>1</v>
      </c>
      <c r="U110">
        <v>932.33</v>
      </c>
      <c r="V110">
        <v>2335.0100000000002</v>
      </c>
      <c r="W110">
        <v>3</v>
      </c>
      <c r="X110" t="s">
        <v>45</v>
      </c>
      <c r="Y110">
        <v>2025</v>
      </c>
      <c r="Z110" t="str">
        <f>TEXT(Table1[[#This Row],[Order Date]], "MMM")</f>
        <v>Sep</v>
      </c>
      <c r="AA110" s="2">
        <f>Table1[[#This Row],[Unit Price]]*Table1[[#This Row],[Quantity]]*(1-Table1[[#This Row],[Discount %]]/100)</f>
        <v>2796.9900000000002</v>
      </c>
      <c r="AB110" s="2">
        <f>Table1[[#This Row],[Sales]]-Table1[[#This Row],[Cost]]</f>
        <v>461.98</v>
      </c>
    </row>
    <row r="111" spans="1:28" x14ac:dyDescent="0.25">
      <c r="A111" t="s">
        <v>392</v>
      </c>
      <c r="B111" s="1">
        <v>46030</v>
      </c>
      <c r="C111" t="s">
        <v>393</v>
      </c>
      <c r="D111" t="s">
        <v>3615</v>
      </c>
      <c r="E111" s="1">
        <v>46036</v>
      </c>
      <c r="F111" t="s">
        <v>56</v>
      </c>
      <c r="G111" t="s">
        <v>54</v>
      </c>
      <c r="H111" t="s">
        <v>55</v>
      </c>
      <c r="I111" t="s">
        <v>2675</v>
      </c>
      <c r="J111" t="s">
        <v>2676</v>
      </c>
      <c r="K111" t="s">
        <v>25</v>
      </c>
      <c r="L111">
        <v>46</v>
      </c>
      <c r="M111">
        <v>1</v>
      </c>
      <c r="N111">
        <v>25</v>
      </c>
      <c r="O111" t="s">
        <v>394</v>
      </c>
      <c r="P111" t="s">
        <v>44</v>
      </c>
      <c r="Q111" t="s">
        <v>117</v>
      </c>
      <c r="R111" t="s">
        <v>43</v>
      </c>
      <c r="S111" t="s">
        <v>57</v>
      </c>
      <c r="T111">
        <v>2</v>
      </c>
      <c r="U111">
        <v>144.76</v>
      </c>
      <c r="V111">
        <v>69.47</v>
      </c>
      <c r="W111">
        <v>6</v>
      </c>
      <c r="X111" t="s">
        <v>34</v>
      </c>
      <c r="Y111">
        <v>2026</v>
      </c>
      <c r="Z111" t="str">
        <f>TEXT(Table1[[#This Row],[Order Date]], "MMM")</f>
        <v>Jan</v>
      </c>
      <c r="AA111" s="2">
        <f>Table1[[#This Row],[Unit Price]]*Table1[[#This Row],[Quantity]]*(1-Table1[[#This Row],[Discount %]]/100)</f>
        <v>108.57</v>
      </c>
      <c r="AB111" s="2">
        <f>Table1[[#This Row],[Sales]]-Table1[[#This Row],[Cost]]</f>
        <v>39.099999999999994</v>
      </c>
    </row>
    <row r="112" spans="1:28" x14ac:dyDescent="0.25">
      <c r="A112" t="s">
        <v>395</v>
      </c>
      <c r="B112" s="1">
        <v>45506</v>
      </c>
      <c r="C112" t="s">
        <v>396</v>
      </c>
      <c r="D112" t="s">
        <v>3614</v>
      </c>
      <c r="E112" s="1">
        <v>45507</v>
      </c>
      <c r="F112" t="s">
        <v>122</v>
      </c>
      <c r="G112" t="s">
        <v>120</v>
      </c>
      <c r="H112" t="s">
        <v>121</v>
      </c>
      <c r="I112" t="s">
        <v>2657</v>
      </c>
      <c r="J112" t="s">
        <v>2667</v>
      </c>
      <c r="K112" t="s">
        <v>25</v>
      </c>
      <c r="L112">
        <v>63</v>
      </c>
      <c r="M112">
        <v>5</v>
      </c>
      <c r="N112">
        <v>5</v>
      </c>
      <c r="O112" t="s">
        <v>397</v>
      </c>
      <c r="P112" t="s">
        <v>75</v>
      </c>
      <c r="Q112" t="s">
        <v>42</v>
      </c>
      <c r="R112" t="s">
        <v>62</v>
      </c>
      <c r="S112" t="s">
        <v>123</v>
      </c>
      <c r="T112">
        <v>5</v>
      </c>
      <c r="U112">
        <v>75.59</v>
      </c>
      <c r="V112">
        <v>260.01</v>
      </c>
      <c r="W112">
        <v>1</v>
      </c>
      <c r="X112" t="s">
        <v>45</v>
      </c>
      <c r="Y112">
        <v>2024</v>
      </c>
      <c r="Z112" t="str">
        <f>TEXT(Table1[[#This Row],[Order Date]], "MMM")</f>
        <v>Aug</v>
      </c>
      <c r="AA112" s="2">
        <f>Table1[[#This Row],[Unit Price]]*Table1[[#This Row],[Quantity]]*(1-Table1[[#This Row],[Discount %]]/100)</f>
        <v>359.05250000000001</v>
      </c>
      <c r="AB112" s="2">
        <f>Table1[[#This Row],[Sales]]-Table1[[#This Row],[Cost]]</f>
        <v>99.042500000000018</v>
      </c>
    </row>
    <row r="113" spans="1:28" x14ac:dyDescent="0.25">
      <c r="A113" t="s">
        <v>398</v>
      </c>
      <c r="B113" s="1">
        <v>45362</v>
      </c>
      <c r="C113" t="s">
        <v>399</v>
      </c>
      <c r="D113" t="s">
        <v>3613</v>
      </c>
      <c r="E113" s="1">
        <v>45365</v>
      </c>
      <c r="F113" t="s">
        <v>128</v>
      </c>
      <c r="G113" t="s">
        <v>98</v>
      </c>
      <c r="H113" t="s">
        <v>127</v>
      </c>
      <c r="I113" t="s">
        <v>2655</v>
      </c>
      <c r="J113" t="s">
        <v>2656</v>
      </c>
      <c r="K113" t="s">
        <v>25</v>
      </c>
      <c r="L113">
        <v>28</v>
      </c>
      <c r="M113">
        <v>1</v>
      </c>
      <c r="N113">
        <v>10</v>
      </c>
      <c r="O113" t="s">
        <v>400</v>
      </c>
      <c r="P113" t="s">
        <v>44</v>
      </c>
      <c r="Q113" t="s">
        <v>70</v>
      </c>
      <c r="R113" t="s">
        <v>32</v>
      </c>
      <c r="S113" t="s">
        <v>129</v>
      </c>
      <c r="T113">
        <v>5</v>
      </c>
      <c r="U113">
        <v>130.5</v>
      </c>
      <c r="V113">
        <v>88.2</v>
      </c>
      <c r="W113">
        <v>3</v>
      </c>
      <c r="X113" t="s">
        <v>34</v>
      </c>
      <c r="Y113">
        <v>2024</v>
      </c>
      <c r="Z113" t="str">
        <f>TEXT(Table1[[#This Row],[Order Date]], "MMM")</f>
        <v>Mar</v>
      </c>
      <c r="AA113" s="2">
        <f>Table1[[#This Row],[Unit Price]]*Table1[[#This Row],[Quantity]]*(1-Table1[[#This Row],[Discount %]]/100)</f>
        <v>117.45</v>
      </c>
      <c r="AB113" s="2">
        <f>Table1[[#This Row],[Sales]]-Table1[[#This Row],[Cost]]</f>
        <v>29.25</v>
      </c>
    </row>
    <row r="114" spans="1:28" x14ac:dyDescent="0.25">
      <c r="A114" t="s">
        <v>401</v>
      </c>
      <c r="B114" s="1">
        <v>45524</v>
      </c>
      <c r="C114" t="s">
        <v>402</v>
      </c>
      <c r="D114" t="s">
        <v>3612</v>
      </c>
      <c r="E114" s="1">
        <v>45528</v>
      </c>
      <c r="F114" t="s">
        <v>2617</v>
      </c>
      <c r="G114" t="s">
        <v>27</v>
      </c>
      <c r="H114" t="s">
        <v>28</v>
      </c>
      <c r="I114" t="s">
        <v>2625</v>
      </c>
      <c r="J114" t="s">
        <v>2685</v>
      </c>
      <c r="K114" t="s">
        <v>52</v>
      </c>
      <c r="L114">
        <v>27</v>
      </c>
      <c r="M114">
        <v>4</v>
      </c>
      <c r="N114">
        <v>30</v>
      </c>
      <c r="O114" t="s">
        <v>403</v>
      </c>
      <c r="P114" t="s">
        <v>75</v>
      </c>
      <c r="Q114" t="s">
        <v>58</v>
      </c>
      <c r="R114" t="s">
        <v>32</v>
      </c>
      <c r="S114" t="s">
        <v>30</v>
      </c>
      <c r="T114">
        <v>1</v>
      </c>
      <c r="U114">
        <v>369.7</v>
      </c>
      <c r="V114">
        <v>609.29999999999995</v>
      </c>
      <c r="W114">
        <v>4</v>
      </c>
      <c r="X114" t="s">
        <v>45</v>
      </c>
      <c r="Y114">
        <v>2024</v>
      </c>
      <c r="Z114" t="str">
        <f>TEXT(Table1[[#This Row],[Order Date]], "MMM")</f>
        <v>Aug</v>
      </c>
      <c r="AA114" s="2">
        <f>Table1[[#This Row],[Unit Price]]*Table1[[#This Row],[Quantity]]*(1-Table1[[#This Row],[Discount %]]/100)</f>
        <v>1035.1599999999999</v>
      </c>
      <c r="AB114" s="2">
        <f>Table1[[#This Row],[Sales]]-Table1[[#This Row],[Cost]]</f>
        <v>425.8599999999999</v>
      </c>
    </row>
    <row r="115" spans="1:28" x14ac:dyDescent="0.25">
      <c r="A115" t="s">
        <v>404</v>
      </c>
      <c r="B115" s="1">
        <v>46125</v>
      </c>
      <c r="C115" t="s">
        <v>405</v>
      </c>
      <c r="D115" t="s">
        <v>3611</v>
      </c>
      <c r="E115" s="1">
        <v>46130</v>
      </c>
      <c r="F115" t="s">
        <v>128</v>
      </c>
      <c r="G115" t="s">
        <v>98</v>
      </c>
      <c r="H115" t="s">
        <v>127</v>
      </c>
      <c r="I115" t="s">
        <v>2618</v>
      </c>
      <c r="J115" t="s">
        <v>2700</v>
      </c>
      <c r="K115" t="s">
        <v>25</v>
      </c>
      <c r="L115">
        <v>40</v>
      </c>
      <c r="M115">
        <v>5</v>
      </c>
      <c r="N115">
        <v>10</v>
      </c>
      <c r="O115" t="s">
        <v>406</v>
      </c>
      <c r="P115" t="s">
        <v>44</v>
      </c>
      <c r="Q115" t="s">
        <v>42</v>
      </c>
      <c r="R115" t="s">
        <v>43</v>
      </c>
      <c r="S115" t="s">
        <v>129</v>
      </c>
      <c r="T115">
        <v>3</v>
      </c>
      <c r="U115">
        <v>308.11</v>
      </c>
      <c r="V115">
        <v>1169.07</v>
      </c>
      <c r="W115">
        <v>5</v>
      </c>
      <c r="X115" t="s">
        <v>49</v>
      </c>
      <c r="Y115">
        <v>2026</v>
      </c>
      <c r="Z115" t="str">
        <f>TEXT(Table1[[#This Row],[Order Date]], "MMM")</f>
        <v>Apr</v>
      </c>
      <c r="AA115" s="2">
        <f>Table1[[#This Row],[Unit Price]]*Table1[[#This Row],[Quantity]]*(1-Table1[[#This Row],[Discount %]]/100)</f>
        <v>1386.4950000000001</v>
      </c>
      <c r="AB115" s="2">
        <f>Table1[[#This Row],[Sales]]-Table1[[#This Row],[Cost]]</f>
        <v>217.42500000000018</v>
      </c>
    </row>
    <row r="116" spans="1:28" x14ac:dyDescent="0.25">
      <c r="A116" t="s">
        <v>407</v>
      </c>
      <c r="B116" s="1">
        <v>45846</v>
      </c>
      <c r="C116" t="s">
        <v>408</v>
      </c>
      <c r="D116" t="s">
        <v>3610</v>
      </c>
      <c r="E116" s="1">
        <v>45852</v>
      </c>
      <c r="F116" t="s">
        <v>115</v>
      </c>
      <c r="G116" t="s">
        <v>66</v>
      </c>
      <c r="H116" t="s">
        <v>114</v>
      </c>
      <c r="I116" t="s">
        <v>2619</v>
      </c>
      <c r="J116" t="s">
        <v>2687</v>
      </c>
      <c r="K116" t="s">
        <v>25</v>
      </c>
      <c r="L116">
        <v>54</v>
      </c>
      <c r="M116">
        <v>1</v>
      </c>
      <c r="N116">
        <v>10</v>
      </c>
      <c r="O116" t="s">
        <v>409</v>
      </c>
      <c r="P116" t="s">
        <v>33</v>
      </c>
      <c r="Q116" t="s">
        <v>70</v>
      </c>
      <c r="R116" t="s">
        <v>32</v>
      </c>
      <c r="S116" t="s">
        <v>116</v>
      </c>
      <c r="T116">
        <v>2</v>
      </c>
      <c r="U116">
        <v>388.1</v>
      </c>
      <c r="V116">
        <v>276.12</v>
      </c>
      <c r="W116">
        <v>6</v>
      </c>
      <c r="X116" t="s">
        <v>45</v>
      </c>
      <c r="Y116">
        <v>2025</v>
      </c>
      <c r="Z116" t="str">
        <f>TEXT(Table1[[#This Row],[Order Date]], "MMM")</f>
        <v>Jul</v>
      </c>
      <c r="AA116" s="2">
        <f>Table1[[#This Row],[Unit Price]]*Table1[[#This Row],[Quantity]]*(1-Table1[[#This Row],[Discount %]]/100)</f>
        <v>349.29</v>
      </c>
      <c r="AB116" s="2">
        <f>Table1[[#This Row],[Sales]]-Table1[[#This Row],[Cost]]</f>
        <v>73.170000000000016</v>
      </c>
    </row>
    <row r="117" spans="1:28" x14ac:dyDescent="0.25">
      <c r="A117" t="s">
        <v>410</v>
      </c>
      <c r="B117" s="1">
        <v>45973</v>
      </c>
      <c r="C117" t="s">
        <v>411</v>
      </c>
      <c r="D117" t="s">
        <v>3609</v>
      </c>
      <c r="E117" s="1">
        <v>45975</v>
      </c>
      <c r="F117" t="s">
        <v>56</v>
      </c>
      <c r="G117" t="s">
        <v>54</v>
      </c>
      <c r="H117" t="s">
        <v>55</v>
      </c>
      <c r="I117" t="s">
        <v>2648</v>
      </c>
      <c r="J117" t="s">
        <v>2684</v>
      </c>
      <c r="K117" t="s">
        <v>52</v>
      </c>
      <c r="L117">
        <v>60</v>
      </c>
      <c r="M117">
        <v>4</v>
      </c>
      <c r="N117">
        <v>20</v>
      </c>
      <c r="O117" t="s">
        <v>270</v>
      </c>
      <c r="P117" t="s">
        <v>44</v>
      </c>
      <c r="Q117" t="s">
        <v>42</v>
      </c>
      <c r="R117" t="s">
        <v>62</v>
      </c>
      <c r="S117" t="s">
        <v>57</v>
      </c>
      <c r="T117">
        <v>4</v>
      </c>
      <c r="U117">
        <v>584.17999999999995</v>
      </c>
      <c r="V117">
        <v>1537.11</v>
      </c>
      <c r="W117">
        <v>2</v>
      </c>
      <c r="X117" t="s">
        <v>94</v>
      </c>
      <c r="Y117">
        <v>2025</v>
      </c>
      <c r="Z117" t="str">
        <f>TEXT(Table1[[#This Row],[Order Date]], "MMM")</f>
        <v>Nov</v>
      </c>
      <c r="AA117" s="2">
        <f>Table1[[#This Row],[Unit Price]]*Table1[[#This Row],[Quantity]]*(1-Table1[[#This Row],[Discount %]]/100)</f>
        <v>1869.376</v>
      </c>
      <c r="AB117" s="2">
        <f>Table1[[#This Row],[Sales]]-Table1[[#This Row],[Cost]]</f>
        <v>332.26600000000008</v>
      </c>
    </row>
    <row r="118" spans="1:28" x14ac:dyDescent="0.25">
      <c r="A118" t="s">
        <v>412</v>
      </c>
      <c r="B118" s="1">
        <v>46042</v>
      </c>
      <c r="C118" t="s">
        <v>413</v>
      </c>
      <c r="D118" t="s">
        <v>3608</v>
      </c>
      <c r="E118" s="1">
        <v>46043</v>
      </c>
      <c r="F118" t="s">
        <v>140</v>
      </c>
      <c r="G118" t="s">
        <v>38</v>
      </c>
      <c r="H118" t="s">
        <v>139</v>
      </c>
      <c r="I118" t="s">
        <v>2621</v>
      </c>
      <c r="J118" t="s">
        <v>2663</v>
      </c>
      <c r="K118" t="s">
        <v>52</v>
      </c>
      <c r="L118">
        <v>38</v>
      </c>
      <c r="M118">
        <v>2</v>
      </c>
      <c r="N118">
        <v>15</v>
      </c>
      <c r="O118" t="s">
        <v>414</v>
      </c>
      <c r="P118" t="s">
        <v>33</v>
      </c>
      <c r="Q118" t="s">
        <v>117</v>
      </c>
      <c r="R118" t="s">
        <v>43</v>
      </c>
      <c r="S118" t="s">
        <v>141</v>
      </c>
      <c r="T118">
        <v>4</v>
      </c>
      <c r="U118">
        <v>247.48</v>
      </c>
      <c r="V118">
        <v>297.77999999999997</v>
      </c>
      <c r="W118">
        <v>1</v>
      </c>
      <c r="X118" t="s">
        <v>34</v>
      </c>
      <c r="Y118">
        <v>2026</v>
      </c>
      <c r="Z118" t="str">
        <f>TEXT(Table1[[#This Row],[Order Date]], "MMM")</f>
        <v>Jan</v>
      </c>
      <c r="AA118" s="2">
        <f>Table1[[#This Row],[Unit Price]]*Table1[[#This Row],[Quantity]]*(1-Table1[[#This Row],[Discount %]]/100)</f>
        <v>420.71599999999995</v>
      </c>
      <c r="AB118" s="2">
        <f>Table1[[#This Row],[Sales]]-Table1[[#This Row],[Cost]]</f>
        <v>122.93599999999998</v>
      </c>
    </row>
    <row r="119" spans="1:28" x14ac:dyDescent="0.25">
      <c r="A119" t="s">
        <v>415</v>
      </c>
      <c r="B119" s="1">
        <v>46034</v>
      </c>
      <c r="C119" t="s">
        <v>416</v>
      </c>
      <c r="D119" t="s">
        <v>3607</v>
      </c>
      <c r="E119" s="1">
        <v>46039</v>
      </c>
      <c r="F119" t="s">
        <v>2617</v>
      </c>
      <c r="G119" t="s">
        <v>27</v>
      </c>
      <c r="H119" t="s">
        <v>28</v>
      </c>
      <c r="I119" t="s">
        <v>2628</v>
      </c>
      <c r="J119" t="s">
        <v>2711</v>
      </c>
      <c r="K119" t="s">
        <v>52</v>
      </c>
      <c r="L119">
        <v>42</v>
      </c>
      <c r="M119">
        <v>4</v>
      </c>
      <c r="N119">
        <v>5</v>
      </c>
      <c r="O119" t="s">
        <v>417</v>
      </c>
      <c r="P119" t="s">
        <v>75</v>
      </c>
      <c r="Q119" t="s">
        <v>58</v>
      </c>
      <c r="R119" t="s">
        <v>32</v>
      </c>
      <c r="S119" t="s">
        <v>30</v>
      </c>
      <c r="T119">
        <v>4</v>
      </c>
      <c r="U119">
        <v>762.62</v>
      </c>
      <c r="V119">
        <v>1818.47</v>
      </c>
      <c r="W119">
        <v>5</v>
      </c>
      <c r="X119" t="s">
        <v>34</v>
      </c>
      <c r="Y119">
        <v>2026</v>
      </c>
      <c r="Z119" t="str">
        <f>TEXT(Table1[[#This Row],[Order Date]], "MMM")</f>
        <v>Jan</v>
      </c>
      <c r="AA119" s="2">
        <f>Table1[[#This Row],[Unit Price]]*Table1[[#This Row],[Quantity]]*(1-Table1[[#This Row],[Discount %]]/100)</f>
        <v>2897.9559999999997</v>
      </c>
      <c r="AB119" s="2">
        <f>Table1[[#This Row],[Sales]]-Table1[[#This Row],[Cost]]</f>
        <v>1079.4859999999996</v>
      </c>
    </row>
    <row r="120" spans="1:28" x14ac:dyDescent="0.25">
      <c r="A120" t="s">
        <v>418</v>
      </c>
      <c r="B120" s="1">
        <v>46138</v>
      </c>
      <c r="C120" t="s">
        <v>419</v>
      </c>
      <c r="D120" t="s">
        <v>3606</v>
      </c>
      <c r="E120" s="1">
        <v>46142</v>
      </c>
      <c r="F120" t="s">
        <v>122</v>
      </c>
      <c r="G120" t="s">
        <v>120</v>
      </c>
      <c r="H120" t="s">
        <v>121</v>
      </c>
      <c r="I120" t="s">
        <v>2659</v>
      </c>
      <c r="J120" t="s">
        <v>2666</v>
      </c>
      <c r="K120" t="s">
        <v>52</v>
      </c>
      <c r="L120">
        <v>48</v>
      </c>
      <c r="M120">
        <v>2</v>
      </c>
      <c r="N120">
        <v>10</v>
      </c>
      <c r="O120" t="s">
        <v>420</v>
      </c>
      <c r="P120" t="s">
        <v>75</v>
      </c>
      <c r="Q120" t="s">
        <v>58</v>
      </c>
      <c r="R120" t="s">
        <v>71</v>
      </c>
      <c r="S120" t="s">
        <v>123</v>
      </c>
      <c r="T120">
        <v>3</v>
      </c>
      <c r="U120">
        <v>515.66</v>
      </c>
      <c r="V120">
        <v>528.78</v>
      </c>
      <c r="W120">
        <v>4</v>
      </c>
      <c r="X120" t="s">
        <v>49</v>
      </c>
      <c r="Y120">
        <v>2026</v>
      </c>
      <c r="Z120" t="str">
        <f>TEXT(Table1[[#This Row],[Order Date]], "MMM")</f>
        <v>Apr</v>
      </c>
      <c r="AA120" s="2">
        <f>Table1[[#This Row],[Unit Price]]*Table1[[#This Row],[Quantity]]*(1-Table1[[#This Row],[Discount %]]/100)</f>
        <v>928.18799999999999</v>
      </c>
      <c r="AB120" s="2">
        <f>Table1[[#This Row],[Sales]]-Table1[[#This Row],[Cost]]</f>
        <v>399.40800000000002</v>
      </c>
    </row>
    <row r="121" spans="1:28" x14ac:dyDescent="0.25">
      <c r="A121" t="s">
        <v>421</v>
      </c>
      <c r="B121" s="1">
        <v>46036</v>
      </c>
      <c r="C121" t="s">
        <v>422</v>
      </c>
      <c r="D121" t="s">
        <v>3605</v>
      </c>
      <c r="E121" s="1">
        <v>46040</v>
      </c>
      <c r="F121" t="s">
        <v>122</v>
      </c>
      <c r="G121" t="s">
        <v>120</v>
      </c>
      <c r="H121" t="s">
        <v>121</v>
      </c>
      <c r="I121" t="s">
        <v>2668</v>
      </c>
      <c r="J121" t="s">
        <v>2712</v>
      </c>
      <c r="K121" t="s">
        <v>25</v>
      </c>
      <c r="L121">
        <v>34</v>
      </c>
      <c r="M121">
        <v>2</v>
      </c>
      <c r="N121">
        <v>25</v>
      </c>
      <c r="O121" t="s">
        <v>180</v>
      </c>
      <c r="P121" t="s">
        <v>44</v>
      </c>
      <c r="Q121" t="s">
        <v>70</v>
      </c>
      <c r="R121" t="s">
        <v>62</v>
      </c>
      <c r="S121" t="s">
        <v>123</v>
      </c>
      <c r="T121">
        <v>3</v>
      </c>
      <c r="U121">
        <v>961.36</v>
      </c>
      <c r="V121">
        <v>1066.18</v>
      </c>
      <c r="W121">
        <v>4</v>
      </c>
      <c r="X121" t="s">
        <v>34</v>
      </c>
      <c r="Y121">
        <v>2026</v>
      </c>
      <c r="Z121" t="str">
        <f>TEXT(Table1[[#This Row],[Order Date]], "MMM")</f>
        <v>Jan</v>
      </c>
      <c r="AA121" s="2">
        <f>Table1[[#This Row],[Unit Price]]*Table1[[#This Row],[Quantity]]*(1-Table1[[#This Row],[Discount %]]/100)</f>
        <v>1442.04</v>
      </c>
      <c r="AB121" s="2">
        <f>Table1[[#This Row],[Sales]]-Table1[[#This Row],[Cost]]</f>
        <v>375.8599999999999</v>
      </c>
    </row>
    <row r="122" spans="1:28" x14ac:dyDescent="0.25">
      <c r="A122" t="s">
        <v>423</v>
      </c>
      <c r="B122" s="1">
        <v>46048</v>
      </c>
      <c r="C122" t="s">
        <v>424</v>
      </c>
      <c r="D122" t="s">
        <v>3604</v>
      </c>
      <c r="E122" s="1">
        <v>46055</v>
      </c>
      <c r="F122" t="s">
        <v>56</v>
      </c>
      <c r="G122" t="s">
        <v>54</v>
      </c>
      <c r="H122" t="s">
        <v>55</v>
      </c>
      <c r="I122" t="s">
        <v>2623</v>
      </c>
      <c r="J122" t="s">
        <v>2713</v>
      </c>
      <c r="K122" t="s">
        <v>25</v>
      </c>
      <c r="L122">
        <v>55</v>
      </c>
      <c r="M122">
        <v>5</v>
      </c>
      <c r="N122">
        <v>25</v>
      </c>
      <c r="O122" t="s">
        <v>425</v>
      </c>
      <c r="P122" t="s">
        <v>44</v>
      </c>
      <c r="Q122" t="s">
        <v>117</v>
      </c>
      <c r="R122" t="s">
        <v>43</v>
      </c>
      <c r="S122" t="s">
        <v>57</v>
      </c>
      <c r="T122">
        <v>3</v>
      </c>
      <c r="U122">
        <v>451.63</v>
      </c>
      <c r="V122">
        <v>1011.27</v>
      </c>
      <c r="W122">
        <v>7</v>
      </c>
      <c r="X122" t="s">
        <v>34</v>
      </c>
      <c r="Y122">
        <v>2026</v>
      </c>
      <c r="Z122" t="str">
        <f>TEXT(Table1[[#This Row],[Order Date]], "MMM")</f>
        <v>Jan</v>
      </c>
      <c r="AA122" s="2">
        <f>Table1[[#This Row],[Unit Price]]*Table1[[#This Row],[Quantity]]*(1-Table1[[#This Row],[Discount %]]/100)</f>
        <v>1693.6125000000002</v>
      </c>
      <c r="AB122" s="2">
        <f>Table1[[#This Row],[Sales]]-Table1[[#This Row],[Cost]]</f>
        <v>682.3425000000002</v>
      </c>
    </row>
    <row r="123" spans="1:28" x14ac:dyDescent="0.25">
      <c r="A123" t="s">
        <v>426</v>
      </c>
      <c r="B123" s="1">
        <v>45811</v>
      </c>
      <c r="C123" t="s">
        <v>427</v>
      </c>
      <c r="D123" t="s">
        <v>3603</v>
      </c>
      <c r="E123" s="1">
        <v>45813</v>
      </c>
      <c r="F123" t="s">
        <v>100</v>
      </c>
      <c r="G123" t="s">
        <v>98</v>
      </c>
      <c r="H123" t="s">
        <v>99</v>
      </c>
      <c r="I123" t="s">
        <v>2652</v>
      </c>
      <c r="J123" t="s">
        <v>2679</v>
      </c>
      <c r="K123" t="s">
        <v>25</v>
      </c>
      <c r="L123">
        <v>28</v>
      </c>
      <c r="M123">
        <v>3</v>
      </c>
      <c r="N123">
        <v>15</v>
      </c>
      <c r="O123" t="s">
        <v>428</v>
      </c>
      <c r="P123" t="s">
        <v>33</v>
      </c>
      <c r="Q123" t="s">
        <v>31</v>
      </c>
      <c r="R123" t="s">
        <v>62</v>
      </c>
      <c r="S123" t="s">
        <v>101</v>
      </c>
      <c r="T123">
        <v>2</v>
      </c>
      <c r="U123">
        <v>13.21</v>
      </c>
      <c r="V123">
        <v>22.23</v>
      </c>
      <c r="W123">
        <v>2</v>
      </c>
      <c r="X123" t="s">
        <v>49</v>
      </c>
      <c r="Y123">
        <v>2025</v>
      </c>
      <c r="Z123" t="str">
        <f>TEXT(Table1[[#This Row],[Order Date]], "MMM")</f>
        <v>Jun</v>
      </c>
      <c r="AA123" s="2">
        <f>Table1[[#This Row],[Unit Price]]*Table1[[#This Row],[Quantity]]*(1-Table1[[#This Row],[Discount %]]/100)</f>
        <v>33.685500000000005</v>
      </c>
      <c r="AB123" s="2">
        <f>Table1[[#This Row],[Sales]]-Table1[[#This Row],[Cost]]</f>
        <v>11.455500000000004</v>
      </c>
    </row>
    <row r="124" spans="1:28" x14ac:dyDescent="0.25">
      <c r="A124" t="s">
        <v>429</v>
      </c>
      <c r="B124" s="1">
        <v>45773</v>
      </c>
      <c r="C124" t="s">
        <v>430</v>
      </c>
      <c r="D124" t="s">
        <v>3602</v>
      </c>
      <c r="E124" s="1">
        <v>45774</v>
      </c>
      <c r="F124" t="s">
        <v>115</v>
      </c>
      <c r="G124" t="s">
        <v>66</v>
      </c>
      <c r="H124" t="s">
        <v>114</v>
      </c>
      <c r="I124" t="s">
        <v>2650</v>
      </c>
      <c r="J124" t="s">
        <v>2651</v>
      </c>
      <c r="K124" t="s">
        <v>25</v>
      </c>
      <c r="L124">
        <v>53</v>
      </c>
      <c r="M124">
        <v>5</v>
      </c>
      <c r="N124">
        <v>5</v>
      </c>
      <c r="O124" t="s">
        <v>431</v>
      </c>
      <c r="P124" t="s">
        <v>44</v>
      </c>
      <c r="Q124" t="s">
        <v>117</v>
      </c>
      <c r="R124" t="s">
        <v>43</v>
      </c>
      <c r="S124" t="s">
        <v>116</v>
      </c>
      <c r="T124">
        <v>1</v>
      </c>
      <c r="U124">
        <v>773.09</v>
      </c>
      <c r="V124">
        <v>2088.58</v>
      </c>
      <c r="W124">
        <v>1</v>
      </c>
      <c r="X124" t="s">
        <v>49</v>
      </c>
      <c r="Y124">
        <v>2025</v>
      </c>
      <c r="Z124" t="str">
        <f>TEXT(Table1[[#This Row],[Order Date]], "MMM")</f>
        <v>Apr</v>
      </c>
      <c r="AA124" s="2">
        <f>Table1[[#This Row],[Unit Price]]*Table1[[#This Row],[Quantity]]*(1-Table1[[#This Row],[Discount %]]/100)</f>
        <v>3672.1775000000002</v>
      </c>
      <c r="AB124" s="2">
        <f>Table1[[#This Row],[Sales]]-Table1[[#This Row],[Cost]]</f>
        <v>1583.5975000000003</v>
      </c>
    </row>
    <row r="125" spans="1:28" x14ac:dyDescent="0.25">
      <c r="A125" t="s">
        <v>432</v>
      </c>
      <c r="B125" s="1">
        <v>46123</v>
      </c>
      <c r="C125" t="s">
        <v>433</v>
      </c>
      <c r="D125" t="s">
        <v>3601</v>
      </c>
      <c r="E125" s="1">
        <v>46125</v>
      </c>
      <c r="F125" t="s">
        <v>140</v>
      </c>
      <c r="G125" t="s">
        <v>38</v>
      </c>
      <c r="H125" t="s">
        <v>139</v>
      </c>
      <c r="I125" t="s">
        <v>2671</v>
      </c>
      <c r="J125" t="s">
        <v>2706</v>
      </c>
      <c r="K125" t="s">
        <v>25</v>
      </c>
      <c r="L125">
        <v>54</v>
      </c>
      <c r="M125">
        <v>4</v>
      </c>
      <c r="N125">
        <v>30</v>
      </c>
      <c r="O125" t="s">
        <v>434</v>
      </c>
      <c r="P125" t="s">
        <v>44</v>
      </c>
      <c r="Q125" t="s">
        <v>70</v>
      </c>
      <c r="R125" t="s">
        <v>43</v>
      </c>
      <c r="S125" t="s">
        <v>141</v>
      </c>
      <c r="T125">
        <v>1</v>
      </c>
      <c r="U125">
        <v>952.95</v>
      </c>
      <c r="V125">
        <v>1921.72</v>
      </c>
      <c r="W125">
        <v>2</v>
      </c>
      <c r="X125" t="s">
        <v>49</v>
      </c>
      <c r="Y125">
        <v>2026</v>
      </c>
      <c r="Z125" t="str">
        <f>TEXT(Table1[[#This Row],[Order Date]], "MMM")</f>
        <v>Apr</v>
      </c>
      <c r="AA125" s="2">
        <f>Table1[[#This Row],[Unit Price]]*Table1[[#This Row],[Quantity]]*(1-Table1[[#This Row],[Discount %]]/100)</f>
        <v>2668.2599999999998</v>
      </c>
      <c r="AB125" s="2">
        <f>Table1[[#This Row],[Sales]]-Table1[[#This Row],[Cost]]</f>
        <v>746.53999999999974</v>
      </c>
    </row>
    <row r="126" spans="1:28" x14ac:dyDescent="0.25">
      <c r="A126" t="s">
        <v>435</v>
      </c>
      <c r="B126" s="1">
        <v>45431</v>
      </c>
      <c r="C126" t="s">
        <v>436</v>
      </c>
      <c r="D126" t="s">
        <v>3600</v>
      </c>
      <c r="E126" s="1">
        <v>45433</v>
      </c>
      <c r="F126" t="s">
        <v>100</v>
      </c>
      <c r="G126" t="s">
        <v>98</v>
      </c>
      <c r="H126" t="s">
        <v>99</v>
      </c>
      <c r="I126" t="s">
        <v>2621</v>
      </c>
      <c r="J126" t="s">
        <v>2647</v>
      </c>
      <c r="K126" t="s">
        <v>25</v>
      </c>
      <c r="L126">
        <v>29</v>
      </c>
      <c r="M126">
        <v>1</v>
      </c>
      <c r="N126">
        <v>20</v>
      </c>
      <c r="O126" t="s">
        <v>437</v>
      </c>
      <c r="P126" t="s">
        <v>33</v>
      </c>
      <c r="Q126" t="s">
        <v>42</v>
      </c>
      <c r="R126" t="s">
        <v>62</v>
      </c>
      <c r="S126" t="s">
        <v>101</v>
      </c>
      <c r="T126">
        <v>5</v>
      </c>
      <c r="U126">
        <v>307.58999999999997</v>
      </c>
      <c r="V126">
        <v>135.82</v>
      </c>
      <c r="W126">
        <v>2</v>
      </c>
      <c r="X126" t="s">
        <v>49</v>
      </c>
      <c r="Y126">
        <v>2024</v>
      </c>
      <c r="Z126" t="str">
        <f>TEXT(Table1[[#This Row],[Order Date]], "MMM")</f>
        <v>May</v>
      </c>
      <c r="AA126" s="2">
        <f>Table1[[#This Row],[Unit Price]]*Table1[[#This Row],[Quantity]]*(1-Table1[[#This Row],[Discount %]]/100)</f>
        <v>246.072</v>
      </c>
      <c r="AB126" s="2">
        <f>Table1[[#This Row],[Sales]]-Table1[[#This Row],[Cost]]</f>
        <v>110.25200000000001</v>
      </c>
    </row>
    <row r="127" spans="1:28" x14ac:dyDescent="0.25">
      <c r="A127" t="s">
        <v>438</v>
      </c>
      <c r="B127" s="1">
        <v>45613</v>
      </c>
      <c r="C127" t="s">
        <v>439</v>
      </c>
      <c r="D127" t="s">
        <v>3599</v>
      </c>
      <c r="E127" s="1">
        <v>45617</v>
      </c>
      <c r="F127" t="s">
        <v>140</v>
      </c>
      <c r="G127" t="s">
        <v>38</v>
      </c>
      <c r="H127" t="s">
        <v>139</v>
      </c>
      <c r="I127" t="s">
        <v>2650</v>
      </c>
      <c r="J127" t="s">
        <v>2680</v>
      </c>
      <c r="K127" t="s">
        <v>52</v>
      </c>
      <c r="L127">
        <v>52</v>
      </c>
      <c r="M127">
        <v>3</v>
      </c>
      <c r="N127">
        <v>15</v>
      </c>
      <c r="O127" t="s">
        <v>440</v>
      </c>
      <c r="P127" t="s">
        <v>75</v>
      </c>
      <c r="Q127" t="s">
        <v>42</v>
      </c>
      <c r="R127" t="s">
        <v>32</v>
      </c>
      <c r="S127" t="s">
        <v>141</v>
      </c>
      <c r="T127">
        <v>4</v>
      </c>
      <c r="U127">
        <v>818.3</v>
      </c>
      <c r="V127">
        <v>1080.3599999999999</v>
      </c>
      <c r="W127">
        <v>4</v>
      </c>
      <c r="X127" t="s">
        <v>94</v>
      </c>
      <c r="Y127">
        <v>2024</v>
      </c>
      <c r="Z127" t="str">
        <f>TEXT(Table1[[#This Row],[Order Date]], "MMM")</f>
        <v>Nov</v>
      </c>
      <c r="AA127" s="2">
        <f>Table1[[#This Row],[Unit Price]]*Table1[[#This Row],[Quantity]]*(1-Table1[[#This Row],[Discount %]]/100)</f>
        <v>2086.6649999999995</v>
      </c>
      <c r="AB127" s="2">
        <f>Table1[[#This Row],[Sales]]-Table1[[#This Row],[Cost]]</f>
        <v>1006.3049999999996</v>
      </c>
    </row>
    <row r="128" spans="1:28" x14ac:dyDescent="0.25">
      <c r="A128" t="s">
        <v>441</v>
      </c>
      <c r="B128" s="1">
        <v>45647</v>
      </c>
      <c r="C128" t="s">
        <v>442</v>
      </c>
      <c r="D128" t="s">
        <v>3598</v>
      </c>
      <c r="E128" s="1">
        <v>45652</v>
      </c>
      <c r="F128" t="s">
        <v>140</v>
      </c>
      <c r="G128" t="s">
        <v>38</v>
      </c>
      <c r="H128" t="s">
        <v>139</v>
      </c>
      <c r="I128" t="s">
        <v>2631</v>
      </c>
      <c r="J128" t="s">
        <v>2673</v>
      </c>
      <c r="K128" t="s">
        <v>25</v>
      </c>
      <c r="L128">
        <v>23</v>
      </c>
      <c r="M128">
        <v>1</v>
      </c>
      <c r="N128">
        <v>10</v>
      </c>
      <c r="O128" t="s">
        <v>443</v>
      </c>
      <c r="P128" t="s">
        <v>75</v>
      </c>
      <c r="Q128" t="s">
        <v>117</v>
      </c>
      <c r="R128" t="s">
        <v>62</v>
      </c>
      <c r="S128" t="s">
        <v>141</v>
      </c>
      <c r="T128">
        <v>5</v>
      </c>
      <c r="U128">
        <v>310.38</v>
      </c>
      <c r="V128">
        <v>225.49</v>
      </c>
      <c r="W128">
        <v>5</v>
      </c>
      <c r="X128" t="s">
        <v>94</v>
      </c>
      <c r="Y128">
        <v>2024</v>
      </c>
      <c r="Z128" t="str">
        <f>TEXT(Table1[[#This Row],[Order Date]], "MMM")</f>
        <v>Dec</v>
      </c>
      <c r="AA128" s="2">
        <f>Table1[[#This Row],[Unit Price]]*Table1[[#This Row],[Quantity]]*(1-Table1[[#This Row],[Discount %]]/100)</f>
        <v>279.34199999999998</v>
      </c>
      <c r="AB128" s="2">
        <f>Table1[[#This Row],[Sales]]-Table1[[#This Row],[Cost]]</f>
        <v>53.851999999999975</v>
      </c>
    </row>
    <row r="129" spans="1:28" x14ac:dyDescent="0.25">
      <c r="A129" t="s">
        <v>444</v>
      </c>
      <c r="B129" s="1">
        <v>45632</v>
      </c>
      <c r="C129" t="s">
        <v>445</v>
      </c>
      <c r="D129" t="s">
        <v>3597</v>
      </c>
      <c r="E129" s="1">
        <v>45638</v>
      </c>
      <c r="F129" t="s">
        <v>56</v>
      </c>
      <c r="G129" t="s">
        <v>54</v>
      </c>
      <c r="H129" t="s">
        <v>55</v>
      </c>
      <c r="I129" t="s">
        <v>2661</v>
      </c>
      <c r="J129" t="s">
        <v>2662</v>
      </c>
      <c r="K129" t="s">
        <v>25</v>
      </c>
      <c r="L129">
        <v>63</v>
      </c>
      <c r="M129">
        <v>3</v>
      </c>
      <c r="N129">
        <v>25</v>
      </c>
      <c r="O129" t="s">
        <v>446</v>
      </c>
      <c r="P129" t="s">
        <v>75</v>
      </c>
      <c r="Q129" t="s">
        <v>42</v>
      </c>
      <c r="R129" t="s">
        <v>43</v>
      </c>
      <c r="S129" t="s">
        <v>57</v>
      </c>
      <c r="T129">
        <v>4</v>
      </c>
      <c r="U129">
        <v>903.29</v>
      </c>
      <c r="V129">
        <v>1427.85</v>
      </c>
      <c r="W129">
        <v>6</v>
      </c>
      <c r="X129" t="s">
        <v>94</v>
      </c>
      <c r="Y129">
        <v>2024</v>
      </c>
      <c r="Z129" t="str">
        <f>TEXT(Table1[[#This Row],[Order Date]], "MMM")</f>
        <v>Dec</v>
      </c>
      <c r="AA129" s="2">
        <f>Table1[[#This Row],[Unit Price]]*Table1[[#This Row],[Quantity]]*(1-Table1[[#This Row],[Discount %]]/100)</f>
        <v>2032.4024999999999</v>
      </c>
      <c r="AB129" s="2">
        <f>Table1[[#This Row],[Sales]]-Table1[[#This Row],[Cost]]</f>
        <v>604.55250000000001</v>
      </c>
    </row>
    <row r="130" spans="1:28" x14ac:dyDescent="0.25">
      <c r="A130" t="s">
        <v>447</v>
      </c>
      <c r="B130" s="1">
        <v>45992</v>
      </c>
      <c r="C130" t="s">
        <v>448</v>
      </c>
      <c r="D130" t="s">
        <v>3596</v>
      </c>
      <c r="E130" s="1">
        <v>45994</v>
      </c>
      <c r="F130" t="s">
        <v>128</v>
      </c>
      <c r="G130" t="s">
        <v>98</v>
      </c>
      <c r="H130" t="s">
        <v>127</v>
      </c>
      <c r="I130" t="s">
        <v>2625</v>
      </c>
      <c r="J130" t="s">
        <v>2626</v>
      </c>
      <c r="K130" t="s">
        <v>25</v>
      </c>
      <c r="L130">
        <v>20</v>
      </c>
      <c r="M130">
        <v>2</v>
      </c>
      <c r="N130">
        <v>5</v>
      </c>
      <c r="O130" t="s">
        <v>449</v>
      </c>
      <c r="P130" t="s">
        <v>44</v>
      </c>
      <c r="Q130" t="s">
        <v>70</v>
      </c>
      <c r="R130" t="s">
        <v>71</v>
      </c>
      <c r="S130" t="s">
        <v>129</v>
      </c>
      <c r="T130">
        <v>2</v>
      </c>
      <c r="U130">
        <v>356.72</v>
      </c>
      <c r="V130">
        <v>562.77</v>
      </c>
      <c r="W130">
        <v>2</v>
      </c>
      <c r="X130" t="s">
        <v>94</v>
      </c>
      <c r="Y130">
        <v>2025</v>
      </c>
      <c r="Z130" t="str">
        <f>TEXT(Table1[[#This Row],[Order Date]], "MMM")</f>
        <v>Dec</v>
      </c>
      <c r="AA130" s="2">
        <f>Table1[[#This Row],[Unit Price]]*Table1[[#This Row],[Quantity]]*(1-Table1[[#This Row],[Discount %]]/100)</f>
        <v>677.76800000000003</v>
      </c>
      <c r="AB130" s="2">
        <f>Table1[[#This Row],[Sales]]-Table1[[#This Row],[Cost]]</f>
        <v>114.99800000000005</v>
      </c>
    </row>
    <row r="131" spans="1:28" x14ac:dyDescent="0.25">
      <c r="A131" t="s">
        <v>450</v>
      </c>
      <c r="B131" s="1">
        <v>45760</v>
      </c>
      <c r="C131" t="s">
        <v>451</v>
      </c>
      <c r="D131" t="s">
        <v>3595</v>
      </c>
      <c r="E131" s="1">
        <v>45764</v>
      </c>
      <c r="F131" t="s">
        <v>115</v>
      </c>
      <c r="G131" t="s">
        <v>66</v>
      </c>
      <c r="H131" t="s">
        <v>114</v>
      </c>
      <c r="I131" t="s">
        <v>2625</v>
      </c>
      <c r="J131" t="s">
        <v>2626</v>
      </c>
      <c r="K131" t="s">
        <v>52</v>
      </c>
      <c r="L131">
        <v>29</v>
      </c>
      <c r="M131">
        <v>3</v>
      </c>
      <c r="N131">
        <v>15</v>
      </c>
      <c r="O131" t="s">
        <v>452</v>
      </c>
      <c r="P131" t="s">
        <v>33</v>
      </c>
      <c r="Q131" t="s">
        <v>42</v>
      </c>
      <c r="R131" t="s">
        <v>32</v>
      </c>
      <c r="S131" t="s">
        <v>116</v>
      </c>
      <c r="T131">
        <v>5</v>
      </c>
      <c r="U131">
        <v>346.09</v>
      </c>
      <c r="V131">
        <v>480.72</v>
      </c>
      <c r="W131">
        <v>4</v>
      </c>
      <c r="X131" t="s">
        <v>49</v>
      </c>
      <c r="Y131">
        <v>2025</v>
      </c>
      <c r="Z131" t="str">
        <f>TEXT(Table1[[#This Row],[Order Date]], "MMM")</f>
        <v>Apr</v>
      </c>
      <c r="AA131" s="2">
        <f>Table1[[#This Row],[Unit Price]]*Table1[[#This Row],[Quantity]]*(1-Table1[[#This Row],[Discount %]]/100)</f>
        <v>882.52949999999998</v>
      </c>
      <c r="AB131" s="2">
        <f>Table1[[#This Row],[Sales]]-Table1[[#This Row],[Cost]]</f>
        <v>401.80949999999996</v>
      </c>
    </row>
    <row r="132" spans="1:28" x14ac:dyDescent="0.25">
      <c r="A132" t="s">
        <v>453</v>
      </c>
      <c r="B132" s="1">
        <v>45958</v>
      </c>
      <c r="C132" t="s">
        <v>454</v>
      </c>
      <c r="D132" t="s">
        <v>3594</v>
      </c>
      <c r="E132" s="1">
        <v>45963</v>
      </c>
      <c r="F132" t="s">
        <v>122</v>
      </c>
      <c r="G132" t="s">
        <v>120</v>
      </c>
      <c r="H132" t="s">
        <v>121</v>
      </c>
      <c r="I132" t="s">
        <v>2619</v>
      </c>
      <c r="J132" t="s">
        <v>2620</v>
      </c>
      <c r="K132" t="s">
        <v>52</v>
      </c>
      <c r="L132">
        <v>60</v>
      </c>
      <c r="M132">
        <v>3</v>
      </c>
      <c r="N132">
        <v>20</v>
      </c>
      <c r="O132" t="s">
        <v>455</v>
      </c>
      <c r="P132" t="s">
        <v>44</v>
      </c>
      <c r="Q132" t="s">
        <v>31</v>
      </c>
      <c r="R132" t="s">
        <v>71</v>
      </c>
      <c r="S132" t="s">
        <v>123</v>
      </c>
      <c r="T132">
        <v>3</v>
      </c>
      <c r="U132">
        <v>257.86</v>
      </c>
      <c r="V132">
        <v>371.99</v>
      </c>
      <c r="W132">
        <v>5</v>
      </c>
      <c r="X132" t="s">
        <v>94</v>
      </c>
      <c r="Y132">
        <v>2025</v>
      </c>
      <c r="Z132" t="str">
        <f>TEXT(Table1[[#This Row],[Order Date]], "MMM")</f>
        <v>Oct</v>
      </c>
      <c r="AA132" s="2">
        <f>Table1[[#This Row],[Unit Price]]*Table1[[#This Row],[Quantity]]*(1-Table1[[#This Row],[Discount %]]/100)</f>
        <v>618.86400000000003</v>
      </c>
      <c r="AB132" s="2">
        <f>Table1[[#This Row],[Sales]]-Table1[[#This Row],[Cost]]</f>
        <v>246.87400000000002</v>
      </c>
    </row>
    <row r="133" spans="1:28" x14ac:dyDescent="0.25">
      <c r="A133" t="s">
        <v>456</v>
      </c>
      <c r="B133" s="1">
        <v>46056</v>
      </c>
      <c r="C133" t="s">
        <v>457</v>
      </c>
      <c r="D133" t="s">
        <v>3593</v>
      </c>
      <c r="E133" s="1">
        <v>46061</v>
      </c>
      <c r="F133" t="s">
        <v>100</v>
      </c>
      <c r="G133" t="s">
        <v>98</v>
      </c>
      <c r="H133" t="s">
        <v>99</v>
      </c>
      <c r="I133" t="s">
        <v>2618</v>
      </c>
      <c r="J133" t="s">
        <v>2701</v>
      </c>
      <c r="K133" t="s">
        <v>52</v>
      </c>
      <c r="L133">
        <v>21</v>
      </c>
      <c r="M133">
        <v>3</v>
      </c>
      <c r="N133">
        <v>0</v>
      </c>
      <c r="O133" t="s">
        <v>458</v>
      </c>
      <c r="P133" t="s">
        <v>75</v>
      </c>
      <c r="Q133" t="s">
        <v>58</v>
      </c>
      <c r="R133" t="s">
        <v>62</v>
      </c>
      <c r="S133" t="s">
        <v>101</v>
      </c>
      <c r="T133">
        <v>5</v>
      </c>
      <c r="U133">
        <v>566.97</v>
      </c>
      <c r="V133">
        <v>921.05</v>
      </c>
      <c r="W133">
        <v>5</v>
      </c>
      <c r="X133" t="s">
        <v>34</v>
      </c>
      <c r="Y133">
        <v>2026</v>
      </c>
      <c r="Z133" t="str">
        <f>TEXT(Table1[[#This Row],[Order Date]], "MMM")</f>
        <v>Feb</v>
      </c>
      <c r="AA133" s="2">
        <f>Table1[[#This Row],[Unit Price]]*Table1[[#This Row],[Quantity]]*(1-Table1[[#This Row],[Discount %]]/100)</f>
        <v>1700.91</v>
      </c>
      <c r="AB133" s="2">
        <f>Table1[[#This Row],[Sales]]-Table1[[#This Row],[Cost]]</f>
        <v>779.86000000000013</v>
      </c>
    </row>
    <row r="134" spans="1:28" x14ac:dyDescent="0.25">
      <c r="A134" t="s">
        <v>459</v>
      </c>
      <c r="B134" s="1">
        <v>45557</v>
      </c>
      <c r="C134" t="s">
        <v>460</v>
      </c>
      <c r="D134" t="s">
        <v>3592</v>
      </c>
      <c r="E134" s="1">
        <v>45564</v>
      </c>
      <c r="F134" t="s">
        <v>115</v>
      </c>
      <c r="G134" t="s">
        <v>66</v>
      </c>
      <c r="H134" t="s">
        <v>114</v>
      </c>
      <c r="I134" t="s">
        <v>2625</v>
      </c>
      <c r="J134" t="s">
        <v>2705</v>
      </c>
      <c r="K134" t="s">
        <v>52</v>
      </c>
      <c r="L134">
        <v>56</v>
      </c>
      <c r="M134">
        <v>1</v>
      </c>
      <c r="N134">
        <v>25</v>
      </c>
      <c r="O134" t="s">
        <v>461</v>
      </c>
      <c r="P134" t="s">
        <v>75</v>
      </c>
      <c r="Q134" t="s">
        <v>31</v>
      </c>
      <c r="R134" t="s">
        <v>43</v>
      </c>
      <c r="S134" t="s">
        <v>116</v>
      </c>
      <c r="T134">
        <v>2</v>
      </c>
      <c r="U134">
        <v>109.69</v>
      </c>
      <c r="V134">
        <v>42.25</v>
      </c>
      <c r="W134">
        <v>7</v>
      </c>
      <c r="X134" t="s">
        <v>45</v>
      </c>
      <c r="Y134">
        <v>2024</v>
      </c>
      <c r="Z134" t="str">
        <f>TEXT(Table1[[#This Row],[Order Date]], "MMM")</f>
        <v>Sep</v>
      </c>
      <c r="AA134" s="2">
        <f>Table1[[#This Row],[Unit Price]]*Table1[[#This Row],[Quantity]]*(1-Table1[[#This Row],[Discount %]]/100)</f>
        <v>82.267499999999998</v>
      </c>
      <c r="AB134" s="2">
        <f>Table1[[#This Row],[Sales]]-Table1[[#This Row],[Cost]]</f>
        <v>40.017499999999998</v>
      </c>
    </row>
    <row r="135" spans="1:28" x14ac:dyDescent="0.25">
      <c r="A135" t="s">
        <v>462</v>
      </c>
      <c r="B135" s="1">
        <v>45849</v>
      </c>
      <c r="C135" t="s">
        <v>463</v>
      </c>
      <c r="D135" t="s">
        <v>3591</v>
      </c>
      <c r="E135" s="1">
        <v>45855</v>
      </c>
      <c r="F135" t="s">
        <v>128</v>
      </c>
      <c r="G135" t="s">
        <v>98</v>
      </c>
      <c r="H135" t="s">
        <v>127</v>
      </c>
      <c r="I135" t="s">
        <v>2633</v>
      </c>
      <c r="J135" t="s">
        <v>2645</v>
      </c>
      <c r="K135" t="s">
        <v>52</v>
      </c>
      <c r="L135">
        <v>45</v>
      </c>
      <c r="M135">
        <v>5</v>
      </c>
      <c r="N135">
        <v>10</v>
      </c>
      <c r="O135" t="s">
        <v>464</v>
      </c>
      <c r="P135" t="s">
        <v>33</v>
      </c>
      <c r="Q135" t="s">
        <v>31</v>
      </c>
      <c r="R135" t="s">
        <v>43</v>
      </c>
      <c r="S135" t="s">
        <v>129</v>
      </c>
      <c r="T135">
        <v>5</v>
      </c>
      <c r="U135">
        <v>694.87</v>
      </c>
      <c r="V135">
        <v>2472.0700000000002</v>
      </c>
      <c r="W135">
        <v>6</v>
      </c>
      <c r="X135" t="s">
        <v>45</v>
      </c>
      <c r="Y135">
        <v>2025</v>
      </c>
      <c r="Z135" t="str">
        <f>TEXT(Table1[[#This Row],[Order Date]], "MMM")</f>
        <v>Jul</v>
      </c>
      <c r="AA135" s="2">
        <f>Table1[[#This Row],[Unit Price]]*Table1[[#This Row],[Quantity]]*(1-Table1[[#This Row],[Discount %]]/100)</f>
        <v>3126.915</v>
      </c>
      <c r="AB135" s="2">
        <f>Table1[[#This Row],[Sales]]-Table1[[#This Row],[Cost]]</f>
        <v>654.8449999999998</v>
      </c>
    </row>
    <row r="136" spans="1:28" x14ac:dyDescent="0.25">
      <c r="A136" t="s">
        <v>465</v>
      </c>
      <c r="B136" s="1">
        <v>46129</v>
      </c>
      <c r="C136" t="s">
        <v>466</v>
      </c>
      <c r="D136" t="s">
        <v>3590</v>
      </c>
      <c r="E136" s="1">
        <v>46133</v>
      </c>
      <c r="F136" t="s">
        <v>68</v>
      </c>
      <c r="G136" t="s">
        <v>66</v>
      </c>
      <c r="H136" t="s">
        <v>67</v>
      </c>
      <c r="I136" t="s">
        <v>2659</v>
      </c>
      <c r="J136" t="s">
        <v>2666</v>
      </c>
      <c r="K136" t="s">
        <v>52</v>
      </c>
      <c r="L136">
        <v>37</v>
      </c>
      <c r="M136">
        <v>3</v>
      </c>
      <c r="N136">
        <v>0</v>
      </c>
      <c r="O136" t="s">
        <v>467</v>
      </c>
      <c r="P136" t="s">
        <v>44</v>
      </c>
      <c r="Q136" t="s">
        <v>70</v>
      </c>
      <c r="R136" t="s">
        <v>71</v>
      </c>
      <c r="S136" t="s">
        <v>69</v>
      </c>
      <c r="T136">
        <v>4</v>
      </c>
      <c r="U136">
        <v>867.99</v>
      </c>
      <c r="V136">
        <v>1798.51</v>
      </c>
      <c r="W136">
        <v>4</v>
      </c>
      <c r="X136" t="s">
        <v>49</v>
      </c>
      <c r="Y136">
        <v>2026</v>
      </c>
      <c r="Z136" t="str">
        <f>TEXT(Table1[[#This Row],[Order Date]], "MMM")</f>
        <v>Apr</v>
      </c>
      <c r="AA136" s="2">
        <f>Table1[[#This Row],[Unit Price]]*Table1[[#This Row],[Quantity]]*(1-Table1[[#This Row],[Discount %]]/100)</f>
        <v>2603.9700000000003</v>
      </c>
      <c r="AB136" s="2">
        <f>Table1[[#This Row],[Sales]]-Table1[[#This Row],[Cost]]</f>
        <v>805.46000000000026</v>
      </c>
    </row>
    <row r="137" spans="1:28" x14ac:dyDescent="0.25">
      <c r="A137" t="s">
        <v>468</v>
      </c>
      <c r="B137" s="1">
        <v>45876</v>
      </c>
      <c r="C137" t="s">
        <v>469</v>
      </c>
      <c r="D137" t="s">
        <v>3589</v>
      </c>
      <c r="E137" s="1">
        <v>45878</v>
      </c>
      <c r="F137" t="s">
        <v>115</v>
      </c>
      <c r="G137" t="s">
        <v>66</v>
      </c>
      <c r="H137" t="s">
        <v>114</v>
      </c>
      <c r="I137" t="s">
        <v>2621</v>
      </c>
      <c r="J137" t="s">
        <v>2647</v>
      </c>
      <c r="K137" t="s">
        <v>52</v>
      </c>
      <c r="L137">
        <v>38</v>
      </c>
      <c r="M137">
        <v>2</v>
      </c>
      <c r="N137">
        <v>10</v>
      </c>
      <c r="O137" t="s">
        <v>470</v>
      </c>
      <c r="P137" t="s">
        <v>75</v>
      </c>
      <c r="Q137" t="s">
        <v>58</v>
      </c>
      <c r="R137" t="s">
        <v>62</v>
      </c>
      <c r="S137" t="s">
        <v>116</v>
      </c>
      <c r="T137">
        <v>1</v>
      </c>
      <c r="U137">
        <v>533.57000000000005</v>
      </c>
      <c r="V137">
        <v>737.78</v>
      </c>
      <c r="W137">
        <v>2</v>
      </c>
      <c r="X137" t="s">
        <v>45</v>
      </c>
      <c r="Y137">
        <v>2025</v>
      </c>
      <c r="Z137" t="str">
        <f>TEXT(Table1[[#This Row],[Order Date]], "MMM")</f>
        <v>Aug</v>
      </c>
      <c r="AA137" s="2">
        <f>Table1[[#This Row],[Unit Price]]*Table1[[#This Row],[Quantity]]*(1-Table1[[#This Row],[Discount %]]/100)</f>
        <v>960.42600000000016</v>
      </c>
      <c r="AB137" s="2">
        <f>Table1[[#This Row],[Sales]]-Table1[[#This Row],[Cost]]</f>
        <v>222.64600000000019</v>
      </c>
    </row>
    <row r="138" spans="1:28" x14ac:dyDescent="0.25">
      <c r="A138" t="s">
        <v>471</v>
      </c>
      <c r="B138" s="1">
        <v>46036</v>
      </c>
      <c r="C138" t="s">
        <v>472</v>
      </c>
      <c r="D138" t="s">
        <v>3588</v>
      </c>
      <c r="E138" s="1">
        <v>46039</v>
      </c>
      <c r="F138" t="s">
        <v>140</v>
      </c>
      <c r="G138" t="s">
        <v>38</v>
      </c>
      <c r="H138" t="s">
        <v>139</v>
      </c>
      <c r="I138" t="s">
        <v>2619</v>
      </c>
      <c r="J138" t="s">
        <v>2697</v>
      </c>
      <c r="K138" t="s">
        <v>52</v>
      </c>
      <c r="L138">
        <v>22</v>
      </c>
      <c r="M138">
        <v>4</v>
      </c>
      <c r="N138">
        <v>15</v>
      </c>
      <c r="O138" t="s">
        <v>473</v>
      </c>
      <c r="P138" t="s">
        <v>75</v>
      </c>
      <c r="Q138" t="s">
        <v>70</v>
      </c>
      <c r="R138" t="s">
        <v>32</v>
      </c>
      <c r="S138" t="s">
        <v>141</v>
      </c>
      <c r="T138">
        <v>1</v>
      </c>
      <c r="U138">
        <v>119.08</v>
      </c>
      <c r="V138">
        <v>288.19</v>
      </c>
      <c r="W138">
        <v>3</v>
      </c>
      <c r="X138" t="s">
        <v>34</v>
      </c>
      <c r="Y138">
        <v>2026</v>
      </c>
      <c r="Z138" t="str">
        <f>TEXT(Table1[[#This Row],[Order Date]], "MMM")</f>
        <v>Jan</v>
      </c>
      <c r="AA138" s="2">
        <f>Table1[[#This Row],[Unit Price]]*Table1[[#This Row],[Quantity]]*(1-Table1[[#This Row],[Discount %]]/100)</f>
        <v>404.87199999999996</v>
      </c>
      <c r="AB138" s="2">
        <f>Table1[[#This Row],[Sales]]-Table1[[#This Row],[Cost]]</f>
        <v>116.68199999999996</v>
      </c>
    </row>
    <row r="139" spans="1:28" x14ac:dyDescent="0.25">
      <c r="A139" t="s">
        <v>474</v>
      </c>
      <c r="B139" s="1">
        <v>46040</v>
      </c>
      <c r="C139" t="s">
        <v>475</v>
      </c>
      <c r="D139" t="s">
        <v>3587</v>
      </c>
      <c r="E139" s="1">
        <v>46041</v>
      </c>
      <c r="F139" t="s">
        <v>56</v>
      </c>
      <c r="G139" t="s">
        <v>54</v>
      </c>
      <c r="H139" t="s">
        <v>55</v>
      </c>
      <c r="I139" t="s">
        <v>2621</v>
      </c>
      <c r="J139" t="s">
        <v>2622</v>
      </c>
      <c r="K139" t="s">
        <v>52</v>
      </c>
      <c r="L139">
        <v>19</v>
      </c>
      <c r="M139">
        <v>5</v>
      </c>
      <c r="N139">
        <v>30</v>
      </c>
      <c r="O139" t="s">
        <v>476</v>
      </c>
      <c r="P139" t="s">
        <v>44</v>
      </c>
      <c r="Q139" t="s">
        <v>42</v>
      </c>
      <c r="R139" t="s">
        <v>62</v>
      </c>
      <c r="S139" t="s">
        <v>57</v>
      </c>
      <c r="T139">
        <v>4</v>
      </c>
      <c r="U139">
        <v>852.41</v>
      </c>
      <c r="V139">
        <v>2157.14</v>
      </c>
      <c r="W139">
        <v>1</v>
      </c>
      <c r="X139" t="s">
        <v>34</v>
      </c>
      <c r="Y139">
        <v>2026</v>
      </c>
      <c r="Z139" t="str">
        <f>TEXT(Table1[[#This Row],[Order Date]], "MMM")</f>
        <v>Jan</v>
      </c>
      <c r="AA139" s="2">
        <f>Table1[[#This Row],[Unit Price]]*Table1[[#This Row],[Quantity]]*(1-Table1[[#This Row],[Discount %]]/100)</f>
        <v>2983.4349999999999</v>
      </c>
      <c r="AB139" s="2">
        <f>Table1[[#This Row],[Sales]]-Table1[[#This Row],[Cost]]</f>
        <v>826.29500000000007</v>
      </c>
    </row>
    <row r="140" spans="1:28" x14ac:dyDescent="0.25">
      <c r="A140" t="s">
        <v>477</v>
      </c>
      <c r="B140" s="1">
        <v>45761</v>
      </c>
      <c r="C140" t="s">
        <v>478</v>
      </c>
      <c r="D140" t="s">
        <v>3586</v>
      </c>
      <c r="E140" s="1">
        <v>45763</v>
      </c>
      <c r="F140" t="s">
        <v>40</v>
      </c>
      <c r="G140" t="s">
        <v>38</v>
      </c>
      <c r="H140" t="s">
        <v>39</v>
      </c>
      <c r="I140" t="s">
        <v>2675</v>
      </c>
      <c r="J140" t="s">
        <v>2676</v>
      </c>
      <c r="K140" t="s">
        <v>25</v>
      </c>
      <c r="L140">
        <v>50</v>
      </c>
      <c r="M140">
        <v>5</v>
      </c>
      <c r="N140">
        <v>25</v>
      </c>
      <c r="O140" t="s">
        <v>479</v>
      </c>
      <c r="P140" t="s">
        <v>33</v>
      </c>
      <c r="Q140" t="s">
        <v>70</v>
      </c>
      <c r="R140" t="s">
        <v>43</v>
      </c>
      <c r="S140" t="s">
        <v>41</v>
      </c>
      <c r="T140">
        <v>3</v>
      </c>
      <c r="U140">
        <v>508.13</v>
      </c>
      <c r="V140">
        <v>1020.7</v>
      </c>
      <c r="W140">
        <v>2</v>
      </c>
      <c r="X140" t="s">
        <v>49</v>
      </c>
      <c r="Y140">
        <v>2025</v>
      </c>
      <c r="Z140" t="str">
        <f>TEXT(Table1[[#This Row],[Order Date]], "MMM")</f>
        <v>Apr</v>
      </c>
      <c r="AA140" s="2">
        <f>Table1[[#This Row],[Unit Price]]*Table1[[#This Row],[Quantity]]*(1-Table1[[#This Row],[Discount %]]/100)</f>
        <v>1905.4875000000002</v>
      </c>
      <c r="AB140" s="2">
        <f>Table1[[#This Row],[Sales]]-Table1[[#This Row],[Cost]]</f>
        <v>884.78750000000014</v>
      </c>
    </row>
    <row r="141" spans="1:28" x14ac:dyDescent="0.25">
      <c r="A141" t="s">
        <v>480</v>
      </c>
      <c r="B141" s="1">
        <v>46190</v>
      </c>
      <c r="C141" t="s">
        <v>481</v>
      </c>
      <c r="D141" t="s">
        <v>3585</v>
      </c>
      <c r="E141" s="1">
        <v>46195</v>
      </c>
      <c r="F141" t="s">
        <v>122</v>
      </c>
      <c r="G141" t="s">
        <v>120</v>
      </c>
      <c r="H141" t="s">
        <v>121</v>
      </c>
      <c r="I141" t="s">
        <v>2623</v>
      </c>
      <c r="J141" t="s">
        <v>2713</v>
      </c>
      <c r="K141" t="s">
        <v>25</v>
      </c>
      <c r="L141">
        <v>27</v>
      </c>
      <c r="M141">
        <v>4</v>
      </c>
      <c r="N141">
        <v>0</v>
      </c>
      <c r="O141" t="s">
        <v>81</v>
      </c>
      <c r="P141" t="s">
        <v>44</v>
      </c>
      <c r="Q141" t="s">
        <v>70</v>
      </c>
      <c r="R141" t="s">
        <v>43</v>
      </c>
      <c r="S141" t="s">
        <v>123</v>
      </c>
      <c r="T141">
        <v>3</v>
      </c>
      <c r="U141">
        <v>582.79</v>
      </c>
      <c r="V141">
        <v>1416.81</v>
      </c>
      <c r="W141">
        <v>5</v>
      </c>
      <c r="X141" t="s">
        <v>49</v>
      </c>
      <c r="Y141">
        <v>2026</v>
      </c>
      <c r="Z141" t="str">
        <f>TEXT(Table1[[#This Row],[Order Date]], "MMM")</f>
        <v>Jun</v>
      </c>
      <c r="AA141" s="2">
        <f>Table1[[#This Row],[Unit Price]]*Table1[[#This Row],[Quantity]]*(1-Table1[[#This Row],[Discount %]]/100)</f>
        <v>2331.16</v>
      </c>
      <c r="AB141" s="2">
        <f>Table1[[#This Row],[Sales]]-Table1[[#This Row],[Cost]]</f>
        <v>914.34999999999991</v>
      </c>
    </row>
    <row r="142" spans="1:28" x14ac:dyDescent="0.25">
      <c r="A142" t="s">
        <v>482</v>
      </c>
      <c r="B142" s="1">
        <v>45369</v>
      </c>
      <c r="C142" t="s">
        <v>483</v>
      </c>
      <c r="D142" t="s">
        <v>3584</v>
      </c>
      <c r="E142" s="1">
        <v>45373</v>
      </c>
      <c r="F142" t="s">
        <v>2617</v>
      </c>
      <c r="G142" t="s">
        <v>27</v>
      </c>
      <c r="H142" t="s">
        <v>28</v>
      </c>
      <c r="I142" t="s">
        <v>2657</v>
      </c>
      <c r="J142" t="s">
        <v>2667</v>
      </c>
      <c r="K142" t="s">
        <v>52</v>
      </c>
      <c r="L142">
        <v>28</v>
      </c>
      <c r="M142">
        <v>3</v>
      </c>
      <c r="N142">
        <v>25</v>
      </c>
      <c r="O142" t="s">
        <v>484</v>
      </c>
      <c r="P142" t="s">
        <v>75</v>
      </c>
      <c r="Q142" t="s">
        <v>42</v>
      </c>
      <c r="R142" t="s">
        <v>43</v>
      </c>
      <c r="S142" t="s">
        <v>30</v>
      </c>
      <c r="T142">
        <v>4</v>
      </c>
      <c r="U142">
        <v>123.99</v>
      </c>
      <c r="V142">
        <v>212.47</v>
      </c>
      <c r="W142">
        <v>4</v>
      </c>
      <c r="X142" t="s">
        <v>34</v>
      </c>
      <c r="Y142">
        <v>2024</v>
      </c>
      <c r="Z142" t="str">
        <f>TEXT(Table1[[#This Row],[Order Date]], "MMM")</f>
        <v>Mar</v>
      </c>
      <c r="AA142" s="2">
        <f>Table1[[#This Row],[Unit Price]]*Table1[[#This Row],[Quantity]]*(1-Table1[[#This Row],[Discount %]]/100)</f>
        <v>278.97749999999996</v>
      </c>
      <c r="AB142" s="2">
        <f>Table1[[#This Row],[Sales]]-Table1[[#This Row],[Cost]]</f>
        <v>66.507499999999965</v>
      </c>
    </row>
    <row r="143" spans="1:28" x14ac:dyDescent="0.25">
      <c r="A143" t="s">
        <v>485</v>
      </c>
      <c r="B143" s="1">
        <v>45864</v>
      </c>
      <c r="C143" t="s">
        <v>486</v>
      </c>
      <c r="D143" t="s">
        <v>3583</v>
      </c>
      <c r="E143" s="1">
        <v>45868</v>
      </c>
      <c r="F143" t="s">
        <v>40</v>
      </c>
      <c r="G143" t="s">
        <v>38</v>
      </c>
      <c r="H143" t="s">
        <v>39</v>
      </c>
      <c r="I143" t="s">
        <v>2664</v>
      </c>
      <c r="J143" t="s">
        <v>2665</v>
      </c>
      <c r="K143" t="s">
        <v>25</v>
      </c>
      <c r="L143">
        <v>61</v>
      </c>
      <c r="M143">
        <v>2</v>
      </c>
      <c r="N143">
        <v>15</v>
      </c>
      <c r="O143" t="s">
        <v>487</v>
      </c>
      <c r="P143" t="s">
        <v>75</v>
      </c>
      <c r="Q143" t="s">
        <v>70</v>
      </c>
      <c r="R143" t="s">
        <v>71</v>
      </c>
      <c r="S143" t="s">
        <v>41</v>
      </c>
      <c r="T143">
        <v>1</v>
      </c>
      <c r="U143">
        <v>189.72</v>
      </c>
      <c r="V143">
        <v>241.89</v>
      </c>
      <c r="W143">
        <v>4</v>
      </c>
      <c r="X143" t="s">
        <v>45</v>
      </c>
      <c r="Y143">
        <v>2025</v>
      </c>
      <c r="Z143" t="str">
        <f>TEXT(Table1[[#This Row],[Order Date]], "MMM")</f>
        <v>Jul</v>
      </c>
      <c r="AA143" s="2">
        <f>Table1[[#This Row],[Unit Price]]*Table1[[#This Row],[Quantity]]*(1-Table1[[#This Row],[Discount %]]/100)</f>
        <v>322.524</v>
      </c>
      <c r="AB143" s="2">
        <f>Table1[[#This Row],[Sales]]-Table1[[#This Row],[Cost]]</f>
        <v>80.634000000000015</v>
      </c>
    </row>
    <row r="144" spans="1:28" x14ac:dyDescent="0.25">
      <c r="A144" t="s">
        <v>488</v>
      </c>
      <c r="B144" s="1">
        <v>45810</v>
      </c>
      <c r="C144" t="s">
        <v>489</v>
      </c>
      <c r="D144" t="s">
        <v>3582</v>
      </c>
      <c r="E144" s="1">
        <v>45815</v>
      </c>
      <c r="F144" t="s">
        <v>100</v>
      </c>
      <c r="G144" t="s">
        <v>98</v>
      </c>
      <c r="H144" t="s">
        <v>99</v>
      </c>
      <c r="I144" t="s">
        <v>2664</v>
      </c>
      <c r="J144" t="s">
        <v>2665</v>
      </c>
      <c r="K144" t="s">
        <v>52</v>
      </c>
      <c r="L144">
        <v>23</v>
      </c>
      <c r="M144">
        <v>4</v>
      </c>
      <c r="N144">
        <v>30</v>
      </c>
      <c r="O144" t="s">
        <v>490</v>
      </c>
      <c r="P144" t="s">
        <v>44</v>
      </c>
      <c r="Q144" t="s">
        <v>31</v>
      </c>
      <c r="R144" t="s">
        <v>32</v>
      </c>
      <c r="S144" t="s">
        <v>101</v>
      </c>
      <c r="T144">
        <v>3</v>
      </c>
      <c r="U144">
        <v>301.04000000000002</v>
      </c>
      <c r="V144">
        <v>469.83</v>
      </c>
      <c r="W144">
        <v>5</v>
      </c>
      <c r="X144" t="s">
        <v>49</v>
      </c>
      <c r="Y144">
        <v>2025</v>
      </c>
      <c r="Z144" t="str">
        <f>TEXT(Table1[[#This Row],[Order Date]], "MMM")</f>
        <v>Jun</v>
      </c>
      <c r="AA144" s="2">
        <f>Table1[[#This Row],[Unit Price]]*Table1[[#This Row],[Quantity]]*(1-Table1[[#This Row],[Discount %]]/100)</f>
        <v>842.91200000000003</v>
      </c>
      <c r="AB144" s="2">
        <f>Table1[[#This Row],[Sales]]-Table1[[#This Row],[Cost]]</f>
        <v>373.08200000000005</v>
      </c>
    </row>
    <row r="145" spans="1:28" x14ac:dyDescent="0.25">
      <c r="A145" t="s">
        <v>491</v>
      </c>
      <c r="B145" s="1">
        <v>45867</v>
      </c>
      <c r="C145" t="s">
        <v>492</v>
      </c>
      <c r="D145" t="s">
        <v>3581</v>
      </c>
      <c r="E145" s="1">
        <v>45871</v>
      </c>
      <c r="F145" t="s">
        <v>128</v>
      </c>
      <c r="G145" t="s">
        <v>98</v>
      </c>
      <c r="H145" t="s">
        <v>127</v>
      </c>
      <c r="I145" t="s">
        <v>2618</v>
      </c>
      <c r="J145" t="s">
        <v>2618</v>
      </c>
      <c r="K145" t="s">
        <v>52</v>
      </c>
      <c r="L145">
        <v>38</v>
      </c>
      <c r="M145">
        <v>3</v>
      </c>
      <c r="N145">
        <v>15</v>
      </c>
      <c r="O145" t="s">
        <v>493</v>
      </c>
      <c r="P145" t="s">
        <v>75</v>
      </c>
      <c r="Q145" t="s">
        <v>58</v>
      </c>
      <c r="R145" t="s">
        <v>43</v>
      </c>
      <c r="S145" t="s">
        <v>129</v>
      </c>
      <c r="T145">
        <v>1</v>
      </c>
      <c r="U145">
        <v>164.59</v>
      </c>
      <c r="V145">
        <v>305.98</v>
      </c>
      <c r="W145">
        <v>4</v>
      </c>
      <c r="X145" t="s">
        <v>45</v>
      </c>
      <c r="Y145">
        <v>2025</v>
      </c>
      <c r="Z145" t="str">
        <f>TEXT(Table1[[#This Row],[Order Date]], "MMM")</f>
        <v>Jul</v>
      </c>
      <c r="AA145" s="2">
        <f>Table1[[#This Row],[Unit Price]]*Table1[[#This Row],[Quantity]]*(1-Table1[[#This Row],[Discount %]]/100)</f>
        <v>419.7045</v>
      </c>
      <c r="AB145" s="2">
        <f>Table1[[#This Row],[Sales]]-Table1[[#This Row],[Cost]]</f>
        <v>113.72449999999998</v>
      </c>
    </row>
    <row r="146" spans="1:28" x14ac:dyDescent="0.25">
      <c r="A146" t="s">
        <v>494</v>
      </c>
      <c r="B146" s="1">
        <v>46037</v>
      </c>
      <c r="C146" t="s">
        <v>495</v>
      </c>
      <c r="D146" t="s">
        <v>3580</v>
      </c>
      <c r="E146" s="1">
        <v>46038</v>
      </c>
      <c r="F146" t="s">
        <v>40</v>
      </c>
      <c r="G146" t="s">
        <v>38</v>
      </c>
      <c r="H146" t="s">
        <v>39</v>
      </c>
      <c r="I146" t="s">
        <v>2625</v>
      </c>
      <c r="J146" t="s">
        <v>2705</v>
      </c>
      <c r="K146" t="s">
        <v>52</v>
      </c>
      <c r="L146">
        <v>32</v>
      </c>
      <c r="M146">
        <v>3</v>
      </c>
      <c r="N146">
        <v>15</v>
      </c>
      <c r="O146" t="s">
        <v>496</v>
      </c>
      <c r="P146" t="s">
        <v>33</v>
      </c>
      <c r="Q146" t="s">
        <v>70</v>
      </c>
      <c r="R146" t="s">
        <v>62</v>
      </c>
      <c r="S146" t="s">
        <v>41</v>
      </c>
      <c r="T146">
        <v>3</v>
      </c>
      <c r="U146">
        <v>731.52</v>
      </c>
      <c r="V146">
        <v>1039.6099999999999</v>
      </c>
      <c r="W146">
        <v>1</v>
      </c>
      <c r="X146" t="s">
        <v>34</v>
      </c>
      <c r="Y146">
        <v>2026</v>
      </c>
      <c r="Z146" t="str">
        <f>TEXT(Table1[[#This Row],[Order Date]], "MMM")</f>
        <v>Jan</v>
      </c>
      <c r="AA146" s="2">
        <f>Table1[[#This Row],[Unit Price]]*Table1[[#This Row],[Quantity]]*(1-Table1[[#This Row],[Discount %]]/100)</f>
        <v>1865.376</v>
      </c>
      <c r="AB146" s="2">
        <f>Table1[[#This Row],[Sales]]-Table1[[#This Row],[Cost]]</f>
        <v>825.76600000000008</v>
      </c>
    </row>
    <row r="147" spans="1:28" x14ac:dyDescent="0.25">
      <c r="A147" t="s">
        <v>497</v>
      </c>
      <c r="B147" s="1">
        <v>45838</v>
      </c>
      <c r="C147" t="s">
        <v>498</v>
      </c>
      <c r="D147" t="s">
        <v>3579</v>
      </c>
      <c r="E147" s="1">
        <v>45843</v>
      </c>
      <c r="F147" t="s">
        <v>140</v>
      </c>
      <c r="G147" t="s">
        <v>38</v>
      </c>
      <c r="H147" t="s">
        <v>139</v>
      </c>
      <c r="I147" t="s">
        <v>2675</v>
      </c>
      <c r="J147" t="s">
        <v>2681</v>
      </c>
      <c r="K147" t="s">
        <v>52</v>
      </c>
      <c r="L147">
        <v>63</v>
      </c>
      <c r="M147">
        <v>4</v>
      </c>
      <c r="N147">
        <v>0</v>
      </c>
      <c r="O147" t="s">
        <v>499</v>
      </c>
      <c r="P147" t="s">
        <v>44</v>
      </c>
      <c r="Q147" t="s">
        <v>58</v>
      </c>
      <c r="R147" t="s">
        <v>71</v>
      </c>
      <c r="S147" t="s">
        <v>141</v>
      </c>
      <c r="T147">
        <v>3</v>
      </c>
      <c r="U147">
        <v>630.26</v>
      </c>
      <c r="V147">
        <v>1574.12</v>
      </c>
      <c r="W147">
        <v>5</v>
      </c>
      <c r="X147" t="s">
        <v>49</v>
      </c>
      <c r="Y147">
        <v>2025</v>
      </c>
      <c r="Z147" t="str">
        <f>TEXT(Table1[[#This Row],[Order Date]], "MMM")</f>
        <v>Jun</v>
      </c>
      <c r="AA147" s="2">
        <f>Table1[[#This Row],[Unit Price]]*Table1[[#This Row],[Quantity]]*(1-Table1[[#This Row],[Discount %]]/100)</f>
        <v>2521.04</v>
      </c>
      <c r="AB147" s="2">
        <f>Table1[[#This Row],[Sales]]-Table1[[#This Row],[Cost]]</f>
        <v>946.92000000000007</v>
      </c>
    </row>
    <row r="148" spans="1:28" x14ac:dyDescent="0.25">
      <c r="A148" t="s">
        <v>500</v>
      </c>
      <c r="B148" s="1">
        <v>46031</v>
      </c>
      <c r="C148" t="s">
        <v>501</v>
      </c>
      <c r="D148" t="s">
        <v>3578</v>
      </c>
      <c r="E148" s="1">
        <v>46036</v>
      </c>
      <c r="F148" t="s">
        <v>122</v>
      </c>
      <c r="G148" t="s">
        <v>120</v>
      </c>
      <c r="H148" t="s">
        <v>121</v>
      </c>
      <c r="I148" t="s">
        <v>2625</v>
      </c>
      <c r="J148" t="s">
        <v>2626</v>
      </c>
      <c r="K148" t="s">
        <v>25</v>
      </c>
      <c r="L148">
        <v>21</v>
      </c>
      <c r="M148">
        <v>3</v>
      </c>
      <c r="N148">
        <v>30</v>
      </c>
      <c r="O148" t="s">
        <v>226</v>
      </c>
      <c r="P148" t="s">
        <v>75</v>
      </c>
      <c r="Q148" t="s">
        <v>42</v>
      </c>
      <c r="R148" t="s">
        <v>43</v>
      </c>
      <c r="S148" t="s">
        <v>123</v>
      </c>
      <c r="T148">
        <v>1</v>
      </c>
      <c r="U148">
        <v>216.06</v>
      </c>
      <c r="V148">
        <v>228.23</v>
      </c>
      <c r="W148">
        <v>5</v>
      </c>
      <c r="X148" t="s">
        <v>34</v>
      </c>
      <c r="Y148">
        <v>2026</v>
      </c>
      <c r="Z148" t="str">
        <f>TEXT(Table1[[#This Row],[Order Date]], "MMM")</f>
        <v>Jan</v>
      </c>
      <c r="AA148" s="2">
        <f>Table1[[#This Row],[Unit Price]]*Table1[[#This Row],[Quantity]]*(1-Table1[[#This Row],[Discount %]]/100)</f>
        <v>453.726</v>
      </c>
      <c r="AB148" s="2">
        <f>Table1[[#This Row],[Sales]]-Table1[[#This Row],[Cost]]</f>
        <v>225.49600000000001</v>
      </c>
    </row>
    <row r="149" spans="1:28" x14ac:dyDescent="0.25">
      <c r="A149" t="s">
        <v>502</v>
      </c>
      <c r="B149" s="1">
        <v>46032</v>
      </c>
      <c r="C149" t="s">
        <v>503</v>
      </c>
      <c r="D149" t="s">
        <v>2785</v>
      </c>
      <c r="E149" s="1">
        <v>46038</v>
      </c>
      <c r="F149" t="s">
        <v>56</v>
      </c>
      <c r="G149" t="s">
        <v>54</v>
      </c>
      <c r="H149" t="s">
        <v>55</v>
      </c>
      <c r="I149" t="s">
        <v>2637</v>
      </c>
      <c r="J149" t="s">
        <v>2638</v>
      </c>
      <c r="K149" t="s">
        <v>25</v>
      </c>
      <c r="L149">
        <v>54</v>
      </c>
      <c r="M149">
        <v>3</v>
      </c>
      <c r="N149">
        <v>0</v>
      </c>
      <c r="O149" t="s">
        <v>223</v>
      </c>
      <c r="P149" t="s">
        <v>75</v>
      </c>
      <c r="Q149" t="s">
        <v>117</v>
      </c>
      <c r="R149" t="s">
        <v>62</v>
      </c>
      <c r="S149" t="s">
        <v>57</v>
      </c>
      <c r="T149">
        <v>5</v>
      </c>
      <c r="U149">
        <v>113.37</v>
      </c>
      <c r="V149">
        <v>202.51</v>
      </c>
      <c r="W149">
        <v>6</v>
      </c>
      <c r="X149" t="s">
        <v>34</v>
      </c>
      <c r="Y149">
        <v>2026</v>
      </c>
      <c r="Z149" t="str">
        <f>TEXT(Table1[[#This Row],[Order Date]], "MMM")</f>
        <v>Jan</v>
      </c>
      <c r="AA149" s="2">
        <f>Table1[[#This Row],[Unit Price]]*Table1[[#This Row],[Quantity]]*(1-Table1[[#This Row],[Discount %]]/100)</f>
        <v>340.11</v>
      </c>
      <c r="AB149" s="2">
        <f>Table1[[#This Row],[Sales]]-Table1[[#This Row],[Cost]]</f>
        <v>137.60000000000002</v>
      </c>
    </row>
    <row r="150" spans="1:28" x14ac:dyDescent="0.25">
      <c r="A150" t="s">
        <v>504</v>
      </c>
      <c r="B150" s="1">
        <v>45670</v>
      </c>
      <c r="C150" t="s">
        <v>505</v>
      </c>
      <c r="D150" t="s">
        <v>2784</v>
      </c>
      <c r="E150" s="1">
        <v>45675</v>
      </c>
      <c r="F150" t="s">
        <v>56</v>
      </c>
      <c r="G150" t="s">
        <v>54</v>
      </c>
      <c r="H150" t="s">
        <v>55</v>
      </c>
      <c r="I150" t="s">
        <v>2618</v>
      </c>
      <c r="J150" t="s">
        <v>2700</v>
      </c>
      <c r="K150" t="s">
        <v>25</v>
      </c>
      <c r="L150">
        <v>25</v>
      </c>
      <c r="M150">
        <v>1</v>
      </c>
      <c r="N150">
        <v>20</v>
      </c>
      <c r="O150" t="s">
        <v>506</v>
      </c>
      <c r="P150" t="s">
        <v>44</v>
      </c>
      <c r="Q150" t="s">
        <v>70</v>
      </c>
      <c r="R150" t="s">
        <v>71</v>
      </c>
      <c r="S150" t="s">
        <v>57</v>
      </c>
      <c r="T150">
        <v>2</v>
      </c>
      <c r="U150">
        <v>50.96</v>
      </c>
      <c r="V150">
        <v>28.02</v>
      </c>
      <c r="W150">
        <v>5</v>
      </c>
      <c r="X150" t="s">
        <v>34</v>
      </c>
      <c r="Y150">
        <v>2025</v>
      </c>
      <c r="Z150" t="str">
        <f>TEXT(Table1[[#This Row],[Order Date]], "MMM")</f>
        <v>Jan</v>
      </c>
      <c r="AA150" s="2">
        <f>Table1[[#This Row],[Unit Price]]*Table1[[#This Row],[Quantity]]*(1-Table1[[#This Row],[Discount %]]/100)</f>
        <v>40.768000000000001</v>
      </c>
      <c r="AB150" s="2">
        <f>Table1[[#This Row],[Sales]]-Table1[[#This Row],[Cost]]</f>
        <v>12.748000000000001</v>
      </c>
    </row>
    <row r="151" spans="1:28" x14ac:dyDescent="0.25">
      <c r="A151" t="s">
        <v>507</v>
      </c>
      <c r="B151" s="1">
        <v>45662</v>
      </c>
      <c r="C151" t="s">
        <v>508</v>
      </c>
      <c r="D151" t="s">
        <v>3577</v>
      </c>
      <c r="E151" s="1">
        <v>45668</v>
      </c>
      <c r="F151" t="s">
        <v>122</v>
      </c>
      <c r="G151" t="s">
        <v>120</v>
      </c>
      <c r="H151" t="s">
        <v>121</v>
      </c>
      <c r="I151" t="s">
        <v>2675</v>
      </c>
      <c r="J151" t="s">
        <v>2681</v>
      </c>
      <c r="K151" t="s">
        <v>52</v>
      </c>
      <c r="L151">
        <v>46</v>
      </c>
      <c r="M151">
        <v>2</v>
      </c>
      <c r="N151">
        <v>5</v>
      </c>
      <c r="O151" t="s">
        <v>509</v>
      </c>
      <c r="P151" t="s">
        <v>33</v>
      </c>
      <c r="Q151" t="s">
        <v>117</v>
      </c>
      <c r="R151" t="s">
        <v>62</v>
      </c>
      <c r="S151" t="s">
        <v>123</v>
      </c>
      <c r="T151">
        <v>1</v>
      </c>
      <c r="U151">
        <v>549.86</v>
      </c>
      <c r="V151">
        <v>643.83000000000004</v>
      </c>
      <c r="W151">
        <v>6</v>
      </c>
      <c r="X151" t="s">
        <v>34</v>
      </c>
      <c r="Y151">
        <v>2025</v>
      </c>
      <c r="Z151" t="str">
        <f>TEXT(Table1[[#This Row],[Order Date]], "MMM")</f>
        <v>Jan</v>
      </c>
      <c r="AA151" s="2">
        <f>Table1[[#This Row],[Unit Price]]*Table1[[#This Row],[Quantity]]*(1-Table1[[#This Row],[Discount %]]/100)</f>
        <v>1044.7339999999999</v>
      </c>
      <c r="AB151" s="2">
        <f>Table1[[#This Row],[Sales]]-Table1[[#This Row],[Cost]]</f>
        <v>400.90399999999988</v>
      </c>
    </row>
    <row r="152" spans="1:28" x14ac:dyDescent="0.25">
      <c r="A152" t="s">
        <v>510</v>
      </c>
      <c r="B152" s="1">
        <v>45473</v>
      </c>
      <c r="C152" t="s">
        <v>511</v>
      </c>
      <c r="D152" t="s">
        <v>2783</v>
      </c>
      <c r="E152" s="1">
        <v>45474</v>
      </c>
      <c r="F152" t="s">
        <v>100</v>
      </c>
      <c r="G152" t="s">
        <v>98</v>
      </c>
      <c r="H152" t="s">
        <v>99</v>
      </c>
      <c r="I152" t="s">
        <v>2618</v>
      </c>
      <c r="J152" t="s">
        <v>2700</v>
      </c>
      <c r="K152" t="s">
        <v>25</v>
      </c>
      <c r="L152">
        <v>30</v>
      </c>
      <c r="M152">
        <v>1</v>
      </c>
      <c r="N152">
        <v>0</v>
      </c>
      <c r="O152" t="s">
        <v>512</v>
      </c>
      <c r="P152" t="s">
        <v>75</v>
      </c>
      <c r="Q152" t="s">
        <v>70</v>
      </c>
      <c r="R152" t="s">
        <v>43</v>
      </c>
      <c r="S152" t="s">
        <v>101</v>
      </c>
      <c r="T152">
        <v>4</v>
      </c>
      <c r="U152">
        <v>84.19</v>
      </c>
      <c r="V152">
        <v>50.98</v>
      </c>
      <c r="W152">
        <v>1</v>
      </c>
      <c r="X152" t="s">
        <v>49</v>
      </c>
      <c r="Y152">
        <v>2024</v>
      </c>
      <c r="Z152" t="str">
        <f>TEXT(Table1[[#This Row],[Order Date]], "MMM")</f>
        <v>Jun</v>
      </c>
      <c r="AA152" s="2">
        <f>Table1[[#This Row],[Unit Price]]*Table1[[#This Row],[Quantity]]*(1-Table1[[#This Row],[Discount %]]/100)</f>
        <v>84.19</v>
      </c>
      <c r="AB152" s="2">
        <f>Table1[[#This Row],[Sales]]-Table1[[#This Row],[Cost]]</f>
        <v>33.21</v>
      </c>
    </row>
    <row r="153" spans="1:28" x14ac:dyDescent="0.25">
      <c r="A153" t="s">
        <v>513</v>
      </c>
      <c r="B153" s="1">
        <v>45307</v>
      </c>
      <c r="C153" t="s">
        <v>514</v>
      </c>
      <c r="D153" t="s">
        <v>3576</v>
      </c>
      <c r="E153" s="1">
        <v>45309</v>
      </c>
      <c r="F153" t="s">
        <v>40</v>
      </c>
      <c r="G153" t="s">
        <v>38</v>
      </c>
      <c r="H153" t="s">
        <v>39</v>
      </c>
      <c r="I153" t="s">
        <v>2621</v>
      </c>
      <c r="J153" t="s">
        <v>2699</v>
      </c>
      <c r="K153" t="s">
        <v>25</v>
      </c>
      <c r="L153">
        <v>44</v>
      </c>
      <c r="M153">
        <v>4</v>
      </c>
      <c r="N153">
        <v>30</v>
      </c>
      <c r="O153" t="s">
        <v>515</v>
      </c>
      <c r="P153" t="s">
        <v>33</v>
      </c>
      <c r="Q153" t="s">
        <v>42</v>
      </c>
      <c r="R153" t="s">
        <v>32</v>
      </c>
      <c r="S153" t="s">
        <v>41</v>
      </c>
      <c r="T153">
        <v>5</v>
      </c>
      <c r="U153">
        <v>574.45000000000005</v>
      </c>
      <c r="V153">
        <v>1099.54</v>
      </c>
      <c r="W153">
        <v>2</v>
      </c>
      <c r="X153" t="s">
        <v>34</v>
      </c>
      <c r="Y153">
        <v>2024</v>
      </c>
      <c r="Z153" t="str">
        <f>TEXT(Table1[[#This Row],[Order Date]], "MMM")</f>
        <v>Jan</v>
      </c>
      <c r="AA153" s="2">
        <f>Table1[[#This Row],[Unit Price]]*Table1[[#This Row],[Quantity]]*(1-Table1[[#This Row],[Discount %]]/100)</f>
        <v>1608.46</v>
      </c>
      <c r="AB153" s="2">
        <f>Table1[[#This Row],[Sales]]-Table1[[#This Row],[Cost]]</f>
        <v>508.92000000000007</v>
      </c>
    </row>
    <row r="154" spans="1:28" x14ac:dyDescent="0.25">
      <c r="A154" t="s">
        <v>516</v>
      </c>
      <c r="B154" s="1">
        <v>45753</v>
      </c>
      <c r="C154" t="s">
        <v>517</v>
      </c>
      <c r="D154" t="s">
        <v>3575</v>
      </c>
      <c r="E154" s="1">
        <v>45755</v>
      </c>
      <c r="F154" t="s">
        <v>56</v>
      </c>
      <c r="G154" t="s">
        <v>54</v>
      </c>
      <c r="H154" t="s">
        <v>55</v>
      </c>
      <c r="I154" t="s">
        <v>2621</v>
      </c>
      <c r="J154" t="s">
        <v>2622</v>
      </c>
      <c r="K154" t="s">
        <v>25</v>
      </c>
      <c r="L154">
        <v>55</v>
      </c>
      <c r="M154">
        <v>2</v>
      </c>
      <c r="N154">
        <v>25</v>
      </c>
      <c r="O154" t="s">
        <v>518</v>
      </c>
      <c r="P154" t="s">
        <v>44</v>
      </c>
      <c r="Q154" t="s">
        <v>42</v>
      </c>
      <c r="R154" t="s">
        <v>71</v>
      </c>
      <c r="S154" t="s">
        <v>57</v>
      </c>
      <c r="T154">
        <v>5</v>
      </c>
      <c r="U154">
        <v>736.56</v>
      </c>
      <c r="V154">
        <v>869.33</v>
      </c>
      <c r="W154">
        <v>2</v>
      </c>
      <c r="X154" t="s">
        <v>49</v>
      </c>
      <c r="Y154">
        <v>2025</v>
      </c>
      <c r="Z154" t="str">
        <f>TEXT(Table1[[#This Row],[Order Date]], "MMM")</f>
        <v>Apr</v>
      </c>
      <c r="AA154" s="2">
        <f>Table1[[#This Row],[Unit Price]]*Table1[[#This Row],[Quantity]]*(1-Table1[[#This Row],[Discount %]]/100)</f>
        <v>1104.8399999999999</v>
      </c>
      <c r="AB154" s="2">
        <f>Table1[[#This Row],[Sales]]-Table1[[#This Row],[Cost]]</f>
        <v>235.50999999999988</v>
      </c>
    </row>
    <row r="155" spans="1:28" x14ac:dyDescent="0.25">
      <c r="A155" t="s">
        <v>519</v>
      </c>
      <c r="B155" s="1">
        <v>45360</v>
      </c>
      <c r="C155" t="s">
        <v>520</v>
      </c>
      <c r="D155" t="s">
        <v>3574</v>
      </c>
      <c r="E155" s="1">
        <v>45365</v>
      </c>
      <c r="F155" t="s">
        <v>2617</v>
      </c>
      <c r="G155" t="s">
        <v>27</v>
      </c>
      <c r="H155" t="s">
        <v>28</v>
      </c>
      <c r="I155" t="s">
        <v>2627</v>
      </c>
      <c r="J155" t="s">
        <v>2690</v>
      </c>
      <c r="K155" t="s">
        <v>52</v>
      </c>
      <c r="L155">
        <v>57</v>
      </c>
      <c r="M155">
        <v>2</v>
      </c>
      <c r="N155">
        <v>5</v>
      </c>
      <c r="O155" t="s">
        <v>521</v>
      </c>
      <c r="P155" t="s">
        <v>33</v>
      </c>
      <c r="Q155" t="s">
        <v>31</v>
      </c>
      <c r="R155" t="s">
        <v>32</v>
      </c>
      <c r="S155" t="s">
        <v>30</v>
      </c>
      <c r="T155">
        <v>3</v>
      </c>
      <c r="U155">
        <v>891.05</v>
      </c>
      <c r="V155">
        <v>964.18</v>
      </c>
      <c r="W155">
        <v>5</v>
      </c>
      <c r="X155" t="s">
        <v>34</v>
      </c>
      <c r="Y155">
        <v>2024</v>
      </c>
      <c r="Z155" t="str">
        <f>TEXT(Table1[[#This Row],[Order Date]], "MMM")</f>
        <v>Mar</v>
      </c>
      <c r="AA155" s="2">
        <f>Table1[[#This Row],[Unit Price]]*Table1[[#This Row],[Quantity]]*(1-Table1[[#This Row],[Discount %]]/100)</f>
        <v>1692.9949999999999</v>
      </c>
      <c r="AB155" s="2">
        <f>Table1[[#This Row],[Sales]]-Table1[[#This Row],[Cost]]</f>
        <v>728.81499999999994</v>
      </c>
    </row>
    <row r="156" spans="1:28" x14ac:dyDescent="0.25">
      <c r="A156" t="s">
        <v>522</v>
      </c>
      <c r="B156" s="1">
        <v>45779</v>
      </c>
      <c r="C156" t="s">
        <v>523</v>
      </c>
      <c r="D156" t="s">
        <v>2782</v>
      </c>
      <c r="E156" s="1">
        <v>45785</v>
      </c>
      <c r="F156" t="s">
        <v>128</v>
      </c>
      <c r="G156" t="s">
        <v>98</v>
      </c>
      <c r="H156" t="s">
        <v>127</v>
      </c>
      <c r="I156" t="s">
        <v>2628</v>
      </c>
      <c r="J156" t="s">
        <v>2711</v>
      </c>
      <c r="K156" t="s">
        <v>25</v>
      </c>
      <c r="L156">
        <v>45</v>
      </c>
      <c r="M156">
        <v>2</v>
      </c>
      <c r="N156">
        <v>25</v>
      </c>
      <c r="O156" t="s">
        <v>267</v>
      </c>
      <c r="P156" t="s">
        <v>44</v>
      </c>
      <c r="Q156" t="s">
        <v>58</v>
      </c>
      <c r="R156" t="s">
        <v>71</v>
      </c>
      <c r="S156" t="s">
        <v>129</v>
      </c>
      <c r="T156">
        <v>2</v>
      </c>
      <c r="U156">
        <v>767.35</v>
      </c>
      <c r="V156">
        <v>878.65</v>
      </c>
      <c r="W156">
        <v>6</v>
      </c>
      <c r="X156" t="s">
        <v>49</v>
      </c>
      <c r="Y156">
        <v>2025</v>
      </c>
      <c r="Z156" t="str">
        <f>TEXT(Table1[[#This Row],[Order Date]], "MMM")</f>
        <v>May</v>
      </c>
      <c r="AA156" s="2">
        <f>Table1[[#This Row],[Unit Price]]*Table1[[#This Row],[Quantity]]*(1-Table1[[#This Row],[Discount %]]/100)</f>
        <v>1151.0250000000001</v>
      </c>
      <c r="AB156" s="2">
        <f>Table1[[#This Row],[Sales]]-Table1[[#This Row],[Cost]]</f>
        <v>272.37500000000011</v>
      </c>
    </row>
    <row r="157" spans="1:28" x14ac:dyDescent="0.25">
      <c r="A157" t="s">
        <v>524</v>
      </c>
      <c r="B157" s="1">
        <v>46033</v>
      </c>
      <c r="C157" t="s">
        <v>525</v>
      </c>
      <c r="D157" t="s">
        <v>3573</v>
      </c>
      <c r="E157" s="1">
        <v>46035</v>
      </c>
      <c r="F157" t="s">
        <v>2617</v>
      </c>
      <c r="G157" t="s">
        <v>27</v>
      </c>
      <c r="H157" t="s">
        <v>28</v>
      </c>
      <c r="I157" t="s">
        <v>2633</v>
      </c>
      <c r="J157" t="s">
        <v>99</v>
      </c>
      <c r="K157" t="s">
        <v>52</v>
      </c>
      <c r="L157">
        <v>22</v>
      </c>
      <c r="M157">
        <v>4</v>
      </c>
      <c r="N157">
        <v>5</v>
      </c>
      <c r="O157" t="s">
        <v>526</v>
      </c>
      <c r="P157" t="s">
        <v>75</v>
      </c>
      <c r="Q157" t="s">
        <v>70</v>
      </c>
      <c r="R157" t="s">
        <v>43</v>
      </c>
      <c r="S157" t="s">
        <v>30</v>
      </c>
      <c r="T157">
        <v>5</v>
      </c>
      <c r="U157">
        <v>509.87</v>
      </c>
      <c r="V157">
        <v>986.21</v>
      </c>
      <c r="W157">
        <v>2</v>
      </c>
      <c r="X157" t="s">
        <v>34</v>
      </c>
      <c r="Y157">
        <v>2026</v>
      </c>
      <c r="Z157" t="str">
        <f>TEXT(Table1[[#This Row],[Order Date]], "MMM")</f>
        <v>Jan</v>
      </c>
      <c r="AA157" s="2">
        <f>Table1[[#This Row],[Unit Price]]*Table1[[#This Row],[Quantity]]*(1-Table1[[#This Row],[Discount %]]/100)</f>
        <v>1937.5059999999999</v>
      </c>
      <c r="AB157" s="2">
        <f>Table1[[#This Row],[Sales]]-Table1[[#This Row],[Cost]]</f>
        <v>951.29599999999982</v>
      </c>
    </row>
    <row r="158" spans="1:28" x14ac:dyDescent="0.25">
      <c r="A158" t="s">
        <v>527</v>
      </c>
      <c r="B158" s="1">
        <v>45958</v>
      </c>
      <c r="C158" t="s">
        <v>528</v>
      </c>
      <c r="D158" t="s">
        <v>3572</v>
      </c>
      <c r="E158" s="1">
        <v>45961</v>
      </c>
      <c r="F158" t="s">
        <v>56</v>
      </c>
      <c r="G158" t="s">
        <v>54</v>
      </c>
      <c r="H158" t="s">
        <v>55</v>
      </c>
      <c r="I158" t="s">
        <v>2637</v>
      </c>
      <c r="J158" t="s">
        <v>2688</v>
      </c>
      <c r="K158" t="s">
        <v>25</v>
      </c>
      <c r="L158">
        <v>28</v>
      </c>
      <c r="M158">
        <v>1</v>
      </c>
      <c r="N158">
        <v>10</v>
      </c>
      <c r="O158" t="s">
        <v>529</v>
      </c>
      <c r="P158" t="s">
        <v>44</v>
      </c>
      <c r="Q158" t="s">
        <v>70</v>
      </c>
      <c r="R158" t="s">
        <v>71</v>
      </c>
      <c r="S158" t="s">
        <v>57</v>
      </c>
      <c r="T158">
        <v>3</v>
      </c>
      <c r="U158">
        <v>455.94</v>
      </c>
      <c r="V158">
        <v>265.67</v>
      </c>
      <c r="W158">
        <v>3</v>
      </c>
      <c r="X158" t="s">
        <v>94</v>
      </c>
      <c r="Y158">
        <v>2025</v>
      </c>
      <c r="Z158" t="str">
        <f>TEXT(Table1[[#This Row],[Order Date]], "MMM")</f>
        <v>Oct</v>
      </c>
      <c r="AA158" s="2">
        <f>Table1[[#This Row],[Unit Price]]*Table1[[#This Row],[Quantity]]*(1-Table1[[#This Row],[Discount %]]/100)</f>
        <v>410.346</v>
      </c>
      <c r="AB158" s="2">
        <f>Table1[[#This Row],[Sales]]-Table1[[#This Row],[Cost]]</f>
        <v>144.67599999999999</v>
      </c>
    </row>
    <row r="159" spans="1:28" x14ac:dyDescent="0.25">
      <c r="A159" t="s">
        <v>530</v>
      </c>
      <c r="B159" s="1">
        <v>45757</v>
      </c>
      <c r="C159" t="s">
        <v>531</v>
      </c>
      <c r="D159" t="s">
        <v>3571</v>
      </c>
      <c r="E159" s="1">
        <v>45760</v>
      </c>
      <c r="F159" t="s">
        <v>2617</v>
      </c>
      <c r="G159" t="s">
        <v>27</v>
      </c>
      <c r="H159" t="s">
        <v>28</v>
      </c>
      <c r="I159" t="s">
        <v>2621</v>
      </c>
      <c r="J159" t="s">
        <v>2663</v>
      </c>
      <c r="K159" t="s">
        <v>25</v>
      </c>
      <c r="L159">
        <v>37</v>
      </c>
      <c r="M159">
        <v>5</v>
      </c>
      <c r="N159">
        <v>20</v>
      </c>
      <c r="O159" t="s">
        <v>532</v>
      </c>
      <c r="P159" t="s">
        <v>44</v>
      </c>
      <c r="Q159" t="s">
        <v>31</v>
      </c>
      <c r="R159" t="s">
        <v>62</v>
      </c>
      <c r="S159" t="s">
        <v>30</v>
      </c>
      <c r="T159">
        <v>1</v>
      </c>
      <c r="U159">
        <v>889.39</v>
      </c>
      <c r="V159">
        <v>2565.1799999999998</v>
      </c>
      <c r="W159">
        <v>3</v>
      </c>
      <c r="X159" t="s">
        <v>49</v>
      </c>
      <c r="Y159">
        <v>2025</v>
      </c>
      <c r="Z159" t="str">
        <f>TEXT(Table1[[#This Row],[Order Date]], "MMM")</f>
        <v>Apr</v>
      </c>
      <c r="AA159" s="2">
        <f>Table1[[#This Row],[Unit Price]]*Table1[[#This Row],[Quantity]]*(1-Table1[[#This Row],[Discount %]]/100)</f>
        <v>3557.56</v>
      </c>
      <c r="AB159" s="2">
        <f>Table1[[#This Row],[Sales]]-Table1[[#This Row],[Cost]]</f>
        <v>992.38000000000011</v>
      </c>
    </row>
    <row r="160" spans="1:28" x14ac:dyDescent="0.25">
      <c r="A160" t="s">
        <v>533</v>
      </c>
      <c r="B160" s="1">
        <v>46118</v>
      </c>
      <c r="C160" t="s">
        <v>534</v>
      </c>
      <c r="D160" t="s">
        <v>3570</v>
      </c>
      <c r="E160" s="1">
        <v>46119</v>
      </c>
      <c r="F160" t="s">
        <v>56</v>
      </c>
      <c r="G160" t="s">
        <v>54</v>
      </c>
      <c r="H160" t="s">
        <v>55</v>
      </c>
      <c r="I160" t="s">
        <v>2675</v>
      </c>
      <c r="J160" t="s">
        <v>2703</v>
      </c>
      <c r="K160" t="s">
        <v>25</v>
      </c>
      <c r="L160">
        <v>35</v>
      </c>
      <c r="M160">
        <v>4</v>
      </c>
      <c r="N160">
        <v>0</v>
      </c>
      <c r="O160" t="s">
        <v>273</v>
      </c>
      <c r="P160" t="s">
        <v>33</v>
      </c>
      <c r="Q160" t="s">
        <v>58</v>
      </c>
      <c r="R160" t="s">
        <v>71</v>
      </c>
      <c r="S160" t="s">
        <v>57</v>
      </c>
      <c r="T160">
        <v>4</v>
      </c>
      <c r="U160">
        <v>265.55</v>
      </c>
      <c r="V160">
        <v>824.04</v>
      </c>
      <c r="W160">
        <v>1</v>
      </c>
      <c r="X160" t="s">
        <v>49</v>
      </c>
      <c r="Y160">
        <v>2026</v>
      </c>
      <c r="Z160" t="str">
        <f>TEXT(Table1[[#This Row],[Order Date]], "MMM")</f>
        <v>Apr</v>
      </c>
      <c r="AA160" s="2">
        <f>Table1[[#This Row],[Unit Price]]*Table1[[#This Row],[Quantity]]*(1-Table1[[#This Row],[Discount %]]/100)</f>
        <v>1062.2</v>
      </c>
      <c r="AB160" s="2">
        <f>Table1[[#This Row],[Sales]]-Table1[[#This Row],[Cost]]</f>
        <v>238.16000000000008</v>
      </c>
    </row>
    <row r="161" spans="1:28" x14ac:dyDescent="0.25">
      <c r="A161" t="s">
        <v>535</v>
      </c>
      <c r="B161" s="1">
        <v>45807</v>
      </c>
      <c r="C161" t="s">
        <v>536</v>
      </c>
      <c r="D161" t="s">
        <v>3569</v>
      </c>
      <c r="E161" s="1">
        <v>45811</v>
      </c>
      <c r="F161" t="s">
        <v>128</v>
      </c>
      <c r="G161" t="s">
        <v>98</v>
      </c>
      <c r="H161" t="s">
        <v>127</v>
      </c>
      <c r="I161" t="s">
        <v>2655</v>
      </c>
      <c r="J161" t="s">
        <v>2714</v>
      </c>
      <c r="K161" t="s">
        <v>25</v>
      </c>
      <c r="L161">
        <v>22</v>
      </c>
      <c r="M161">
        <v>2</v>
      </c>
      <c r="N161">
        <v>10</v>
      </c>
      <c r="O161" t="s">
        <v>537</v>
      </c>
      <c r="P161" t="s">
        <v>75</v>
      </c>
      <c r="Q161" t="s">
        <v>70</v>
      </c>
      <c r="R161" t="s">
        <v>71</v>
      </c>
      <c r="S161" t="s">
        <v>129</v>
      </c>
      <c r="T161">
        <v>5</v>
      </c>
      <c r="U161">
        <v>426.35</v>
      </c>
      <c r="V161">
        <v>629.63</v>
      </c>
      <c r="W161">
        <v>4</v>
      </c>
      <c r="X161" t="s">
        <v>49</v>
      </c>
      <c r="Y161">
        <v>2025</v>
      </c>
      <c r="Z161" t="str">
        <f>TEXT(Table1[[#This Row],[Order Date]], "MMM")</f>
        <v>May</v>
      </c>
      <c r="AA161" s="2">
        <f>Table1[[#This Row],[Unit Price]]*Table1[[#This Row],[Quantity]]*(1-Table1[[#This Row],[Discount %]]/100)</f>
        <v>767.43000000000006</v>
      </c>
      <c r="AB161" s="2">
        <f>Table1[[#This Row],[Sales]]-Table1[[#This Row],[Cost]]</f>
        <v>137.80000000000007</v>
      </c>
    </row>
    <row r="162" spans="1:28" x14ac:dyDescent="0.25">
      <c r="A162" t="s">
        <v>538</v>
      </c>
      <c r="B162" s="1">
        <v>45420</v>
      </c>
      <c r="C162" t="s">
        <v>539</v>
      </c>
      <c r="D162" t="s">
        <v>3568</v>
      </c>
      <c r="E162" s="1">
        <v>45422</v>
      </c>
      <c r="F162" t="s">
        <v>115</v>
      </c>
      <c r="G162" t="s">
        <v>66</v>
      </c>
      <c r="H162" t="s">
        <v>114</v>
      </c>
      <c r="I162" t="s">
        <v>2621</v>
      </c>
      <c r="J162" t="s">
        <v>2663</v>
      </c>
      <c r="K162" t="s">
        <v>52</v>
      </c>
      <c r="L162">
        <v>49</v>
      </c>
      <c r="M162">
        <v>5</v>
      </c>
      <c r="N162">
        <v>25</v>
      </c>
      <c r="O162" t="s">
        <v>540</v>
      </c>
      <c r="P162" t="s">
        <v>75</v>
      </c>
      <c r="Q162" t="s">
        <v>31</v>
      </c>
      <c r="R162" t="s">
        <v>32</v>
      </c>
      <c r="S162" t="s">
        <v>116</v>
      </c>
      <c r="T162">
        <v>4</v>
      </c>
      <c r="U162">
        <v>640.03</v>
      </c>
      <c r="V162">
        <v>1823.02</v>
      </c>
      <c r="W162">
        <v>2</v>
      </c>
      <c r="X162" t="s">
        <v>49</v>
      </c>
      <c r="Y162">
        <v>2024</v>
      </c>
      <c r="Z162" t="str">
        <f>TEXT(Table1[[#This Row],[Order Date]], "MMM")</f>
        <v>May</v>
      </c>
      <c r="AA162" s="2">
        <f>Table1[[#This Row],[Unit Price]]*Table1[[#This Row],[Quantity]]*(1-Table1[[#This Row],[Discount %]]/100)</f>
        <v>2400.1124999999997</v>
      </c>
      <c r="AB162" s="2">
        <f>Table1[[#This Row],[Sales]]-Table1[[#This Row],[Cost]]</f>
        <v>577.09249999999975</v>
      </c>
    </row>
    <row r="163" spans="1:28" x14ac:dyDescent="0.25">
      <c r="A163" t="s">
        <v>541</v>
      </c>
      <c r="B163" s="1">
        <v>45538</v>
      </c>
      <c r="C163" t="s">
        <v>542</v>
      </c>
      <c r="D163" t="s">
        <v>3567</v>
      </c>
      <c r="E163" s="1">
        <v>45540</v>
      </c>
      <c r="F163" t="s">
        <v>2617</v>
      </c>
      <c r="G163" t="s">
        <v>27</v>
      </c>
      <c r="H163" t="s">
        <v>28</v>
      </c>
      <c r="I163" t="s">
        <v>2627</v>
      </c>
      <c r="J163" t="s">
        <v>2690</v>
      </c>
      <c r="K163" t="s">
        <v>52</v>
      </c>
      <c r="L163">
        <v>56</v>
      </c>
      <c r="M163">
        <v>1</v>
      </c>
      <c r="N163">
        <v>15</v>
      </c>
      <c r="O163" t="s">
        <v>543</v>
      </c>
      <c r="P163" t="s">
        <v>75</v>
      </c>
      <c r="Q163" t="s">
        <v>31</v>
      </c>
      <c r="R163" t="s">
        <v>71</v>
      </c>
      <c r="S163" t="s">
        <v>30</v>
      </c>
      <c r="T163">
        <v>4</v>
      </c>
      <c r="U163">
        <v>652.05999999999995</v>
      </c>
      <c r="V163">
        <v>416.7</v>
      </c>
      <c r="W163">
        <v>2</v>
      </c>
      <c r="X163" t="s">
        <v>45</v>
      </c>
      <c r="Y163">
        <v>2024</v>
      </c>
      <c r="Z163" t="str">
        <f>TEXT(Table1[[#This Row],[Order Date]], "MMM")</f>
        <v>Sep</v>
      </c>
      <c r="AA163" s="2">
        <f>Table1[[#This Row],[Unit Price]]*Table1[[#This Row],[Quantity]]*(1-Table1[[#This Row],[Discount %]]/100)</f>
        <v>554.25099999999998</v>
      </c>
      <c r="AB163" s="2">
        <f>Table1[[#This Row],[Sales]]-Table1[[#This Row],[Cost]]</f>
        <v>137.55099999999999</v>
      </c>
    </row>
    <row r="164" spans="1:28" x14ac:dyDescent="0.25">
      <c r="A164" t="s">
        <v>544</v>
      </c>
      <c r="B164" s="1">
        <v>46110</v>
      </c>
      <c r="C164" t="s">
        <v>545</v>
      </c>
      <c r="D164" t="s">
        <v>3566</v>
      </c>
      <c r="E164" s="1">
        <v>46111</v>
      </c>
      <c r="F164" t="s">
        <v>115</v>
      </c>
      <c r="G164" t="s">
        <v>66</v>
      </c>
      <c r="H164" t="s">
        <v>114</v>
      </c>
      <c r="I164" t="s">
        <v>2661</v>
      </c>
      <c r="J164" t="s">
        <v>2715</v>
      </c>
      <c r="K164" t="s">
        <v>52</v>
      </c>
      <c r="L164">
        <v>46</v>
      </c>
      <c r="M164">
        <v>2</v>
      </c>
      <c r="N164">
        <v>20</v>
      </c>
      <c r="O164" t="s">
        <v>546</v>
      </c>
      <c r="P164" t="s">
        <v>33</v>
      </c>
      <c r="Q164" t="s">
        <v>58</v>
      </c>
      <c r="R164" t="s">
        <v>32</v>
      </c>
      <c r="S164" t="s">
        <v>116</v>
      </c>
      <c r="T164">
        <v>3</v>
      </c>
      <c r="U164">
        <v>592.5</v>
      </c>
      <c r="V164">
        <v>762.45</v>
      </c>
      <c r="W164">
        <v>1</v>
      </c>
      <c r="X164" t="s">
        <v>34</v>
      </c>
      <c r="Y164">
        <v>2026</v>
      </c>
      <c r="Z164" t="str">
        <f>TEXT(Table1[[#This Row],[Order Date]], "MMM")</f>
        <v>Mar</v>
      </c>
      <c r="AA164" s="2">
        <f>Table1[[#This Row],[Unit Price]]*Table1[[#This Row],[Quantity]]*(1-Table1[[#This Row],[Discount %]]/100)</f>
        <v>948</v>
      </c>
      <c r="AB164" s="2">
        <f>Table1[[#This Row],[Sales]]-Table1[[#This Row],[Cost]]</f>
        <v>185.54999999999995</v>
      </c>
    </row>
    <row r="165" spans="1:28" x14ac:dyDescent="0.25">
      <c r="A165" t="s">
        <v>547</v>
      </c>
      <c r="B165" s="1">
        <v>46169</v>
      </c>
      <c r="C165" t="s">
        <v>548</v>
      </c>
      <c r="D165" t="s">
        <v>3565</v>
      </c>
      <c r="E165" s="1">
        <v>46172</v>
      </c>
      <c r="F165" t="s">
        <v>2617</v>
      </c>
      <c r="G165" t="s">
        <v>27</v>
      </c>
      <c r="H165" t="s">
        <v>28</v>
      </c>
      <c r="I165" t="s">
        <v>2627</v>
      </c>
      <c r="J165" t="s">
        <v>2707</v>
      </c>
      <c r="K165" t="s">
        <v>25</v>
      </c>
      <c r="L165">
        <v>32</v>
      </c>
      <c r="M165">
        <v>3</v>
      </c>
      <c r="N165">
        <v>20</v>
      </c>
      <c r="O165" t="s">
        <v>549</v>
      </c>
      <c r="P165" t="s">
        <v>33</v>
      </c>
      <c r="Q165" t="s">
        <v>42</v>
      </c>
      <c r="R165" t="s">
        <v>32</v>
      </c>
      <c r="S165" t="s">
        <v>30</v>
      </c>
      <c r="T165">
        <v>5</v>
      </c>
      <c r="U165">
        <v>244.07</v>
      </c>
      <c r="V165">
        <v>486.7</v>
      </c>
      <c r="W165">
        <v>3</v>
      </c>
      <c r="X165" t="s">
        <v>49</v>
      </c>
      <c r="Y165">
        <v>2026</v>
      </c>
      <c r="Z165" t="str">
        <f>TEXT(Table1[[#This Row],[Order Date]], "MMM")</f>
        <v>May</v>
      </c>
      <c r="AA165" s="2">
        <f>Table1[[#This Row],[Unit Price]]*Table1[[#This Row],[Quantity]]*(1-Table1[[#This Row],[Discount %]]/100)</f>
        <v>585.76800000000003</v>
      </c>
      <c r="AB165" s="2">
        <f>Table1[[#This Row],[Sales]]-Table1[[#This Row],[Cost]]</f>
        <v>99.06800000000004</v>
      </c>
    </row>
    <row r="166" spans="1:28" x14ac:dyDescent="0.25">
      <c r="A166" t="s">
        <v>550</v>
      </c>
      <c r="B166" s="1">
        <v>45654</v>
      </c>
      <c r="C166" t="s">
        <v>551</v>
      </c>
      <c r="D166" t="s">
        <v>3564</v>
      </c>
      <c r="E166" s="1">
        <v>45655</v>
      </c>
      <c r="F166" t="s">
        <v>115</v>
      </c>
      <c r="G166" t="s">
        <v>66</v>
      </c>
      <c r="H166" t="s">
        <v>114</v>
      </c>
      <c r="I166" t="s">
        <v>2621</v>
      </c>
      <c r="J166" t="s">
        <v>2647</v>
      </c>
      <c r="K166" t="s">
        <v>52</v>
      </c>
      <c r="L166">
        <v>51</v>
      </c>
      <c r="M166">
        <v>5</v>
      </c>
      <c r="N166">
        <v>5</v>
      </c>
      <c r="O166" t="s">
        <v>552</v>
      </c>
      <c r="P166" t="s">
        <v>44</v>
      </c>
      <c r="Q166" t="s">
        <v>70</v>
      </c>
      <c r="R166" t="s">
        <v>71</v>
      </c>
      <c r="S166" t="s">
        <v>116</v>
      </c>
      <c r="T166">
        <v>5</v>
      </c>
      <c r="U166">
        <v>883.27</v>
      </c>
      <c r="V166">
        <v>3389.23</v>
      </c>
      <c r="W166">
        <v>1</v>
      </c>
      <c r="X166" t="s">
        <v>94</v>
      </c>
      <c r="Y166">
        <v>2024</v>
      </c>
      <c r="Z166" t="str">
        <f>TEXT(Table1[[#This Row],[Order Date]], "MMM")</f>
        <v>Dec</v>
      </c>
      <c r="AA166" s="2">
        <f>Table1[[#This Row],[Unit Price]]*Table1[[#This Row],[Quantity]]*(1-Table1[[#This Row],[Discount %]]/100)</f>
        <v>4195.5325000000003</v>
      </c>
      <c r="AB166" s="2">
        <f>Table1[[#This Row],[Sales]]-Table1[[#This Row],[Cost]]</f>
        <v>806.30250000000024</v>
      </c>
    </row>
    <row r="167" spans="1:28" x14ac:dyDescent="0.25">
      <c r="A167" t="s">
        <v>553</v>
      </c>
      <c r="B167" s="1">
        <v>46187</v>
      </c>
      <c r="C167" t="s">
        <v>554</v>
      </c>
      <c r="D167" t="s">
        <v>3563</v>
      </c>
      <c r="E167" s="1">
        <v>46191</v>
      </c>
      <c r="F167" t="s">
        <v>68</v>
      </c>
      <c r="G167" t="s">
        <v>66</v>
      </c>
      <c r="H167" t="s">
        <v>67</v>
      </c>
      <c r="I167" t="s">
        <v>2664</v>
      </c>
      <c r="J167" t="s">
        <v>2704</v>
      </c>
      <c r="K167" t="s">
        <v>52</v>
      </c>
      <c r="L167">
        <v>44</v>
      </c>
      <c r="M167">
        <v>5</v>
      </c>
      <c r="N167">
        <v>20</v>
      </c>
      <c r="O167" t="s">
        <v>555</v>
      </c>
      <c r="P167" t="s">
        <v>44</v>
      </c>
      <c r="Q167" t="s">
        <v>117</v>
      </c>
      <c r="R167" t="s">
        <v>71</v>
      </c>
      <c r="S167" t="s">
        <v>69</v>
      </c>
      <c r="T167">
        <v>3</v>
      </c>
      <c r="U167">
        <v>162.4</v>
      </c>
      <c r="V167">
        <v>451.27</v>
      </c>
      <c r="W167">
        <v>4</v>
      </c>
      <c r="X167" t="s">
        <v>49</v>
      </c>
      <c r="Y167">
        <v>2026</v>
      </c>
      <c r="Z167" t="str">
        <f>TEXT(Table1[[#This Row],[Order Date]], "MMM")</f>
        <v>Jun</v>
      </c>
      <c r="AA167" s="2">
        <f>Table1[[#This Row],[Unit Price]]*Table1[[#This Row],[Quantity]]*(1-Table1[[#This Row],[Discount %]]/100)</f>
        <v>649.6</v>
      </c>
      <c r="AB167" s="2">
        <f>Table1[[#This Row],[Sales]]-Table1[[#This Row],[Cost]]</f>
        <v>198.33000000000004</v>
      </c>
    </row>
    <row r="168" spans="1:28" x14ac:dyDescent="0.25">
      <c r="A168" t="s">
        <v>556</v>
      </c>
      <c r="B168" s="1">
        <v>45680</v>
      </c>
      <c r="C168" t="s">
        <v>557</v>
      </c>
      <c r="D168" t="s">
        <v>3562</v>
      </c>
      <c r="E168" s="1">
        <v>45686</v>
      </c>
      <c r="F168" t="s">
        <v>68</v>
      </c>
      <c r="G168" t="s">
        <v>66</v>
      </c>
      <c r="H168" t="s">
        <v>67</v>
      </c>
      <c r="I168" t="s">
        <v>2664</v>
      </c>
      <c r="J168" t="s">
        <v>2704</v>
      </c>
      <c r="K168" t="s">
        <v>25</v>
      </c>
      <c r="L168">
        <v>34</v>
      </c>
      <c r="M168">
        <v>5</v>
      </c>
      <c r="N168">
        <v>30</v>
      </c>
      <c r="O168" t="s">
        <v>558</v>
      </c>
      <c r="P168" t="s">
        <v>44</v>
      </c>
      <c r="Q168" t="s">
        <v>58</v>
      </c>
      <c r="R168" t="s">
        <v>71</v>
      </c>
      <c r="S168" t="s">
        <v>69</v>
      </c>
      <c r="T168">
        <v>2</v>
      </c>
      <c r="U168">
        <v>462</v>
      </c>
      <c r="V168">
        <v>1358.19</v>
      </c>
      <c r="W168">
        <v>6</v>
      </c>
      <c r="X168" t="s">
        <v>34</v>
      </c>
      <c r="Y168">
        <v>2025</v>
      </c>
      <c r="Z168" t="str">
        <f>TEXT(Table1[[#This Row],[Order Date]], "MMM")</f>
        <v>Jan</v>
      </c>
      <c r="AA168" s="2">
        <f>Table1[[#This Row],[Unit Price]]*Table1[[#This Row],[Quantity]]*(1-Table1[[#This Row],[Discount %]]/100)</f>
        <v>1617</v>
      </c>
      <c r="AB168" s="2">
        <f>Table1[[#This Row],[Sales]]-Table1[[#This Row],[Cost]]</f>
        <v>258.80999999999995</v>
      </c>
    </row>
    <row r="169" spans="1:28" x14ac:dyDescent="0.25">
      <c r="A169" t="s">
        <v>559</v>
      </c>
      <c r="B169" s="1">
        <v>46172</v>
      </c>
      <c r="C169" t="s">
        <v>560</v>
      </c>
      <c r="D169" t="s">
        <v>3561</v>
      </c>
      <c r="E169" s="1">
        <v>46178</v>
      </c>
      <c r="F169" t="s">
        <v>68</v>
      </c>
      <c r="G169" t="s">
        <v>66</v>
      </c>
      <c r="H169" t="s">
        <v>67</v>
      </c>
      <c r="I169" t="s">
        <v>2635</v>
      </c>
      <c r="J169" t="s">
        <v>2636</v>
      </c>
      <c r="K169" t="s">
        <v>52</v>
      </c>
      <c r="L169">
        <v>20</v>
      </c>
      <c r="M169">
        <v>2</v>
      </c>
      <c r="N169">
        <v>25</v>
      </c>
      <c r="O169" t="s">
        <v>223</v>
      </c>
      <c r="P169" t="s">
        <v>75</v>
      </c>
      <c r="Q169" t="s">
        <v>117</v>
      </c>
      <c r="R169" t="s">
        <v>43</v>
      </c>
      <c r="S169" t="s">
        <v>69</v>
      </c>
      <c r="T169">
        <v>3</v>
      </c>
      <c r="U169">
        <v>698.61</v>
      </c>
      <c r="V169">
        <v>649.41</v>
      </c>
      <c r="W169">
        <v>6</v>
      </c>
      <c r="X169" t="s">
        <v>49</v>
      </c>
      <c r="Y169">
        <v>2026</v>
      </c>
      <c r="Z169" t="str">
        <f>TEXT(Table1[[#This Row],[Order Date]], "MMM")</f>
        <v>May</v>
      </c>
      <c r="AA169" s="2">
        <f>Table1[[#This Row],[Unit Price]]*Table1[[#This Row],[Quantity]]*(1-Table1[[#This Row],[Discount %]]/100)</f>
        <v>1047.915</v>
      </c>
      <c r="AB169" s="2">
        <f>Table1[[#This Row],[Sales]]-Table1[[#This Row],[Cost]]</f>
        <v>398.505</v>
      </c>
    </row>
    <row r="170" spans="1:28" x14ac:dyDescent="0.25">
      <c r="A170" t="s">
        <v>561</v>
      </c>
      <c r="B170" s="1">
        <v>45466</v>
      </c>
      <c r="C170" t="s">
        <v>562</v>
      </c>
      <c r="D170" t="s">
        <v>3560</v>
      </c>
      <c r="E170" s="1">
        <v>45467</v>
      </c>
      <c r="F170" t="s">
        <v>56</v>
      </c>
      <c r="G170" t="s">
        <v>54</v>
      </c>
      <c r="H170" t="s">
        <v>55</v>
      </c>
      <c r="I170" t="s">
        <v>2648</v>
      </c>
      <c r="J170" t="s">
        <v>2684</v>
      </c>
      <c r="K170" t="s">
        <v>25</v>
      </c>
      <c r="L170">
        <v>64</v>
      </c>
      <c r="M170">
        <v>2</v>
      </c>
      <c r="N170">
        <v>5</v>
      </c>
      <c r="O170" t="s">
        <v>563</v>
      </c>
      <c r="P170" t="s">
        <v>44</v>
      </c>
      <c r="Q170" t="s">
        <v>70</v>
      </c>
      <c r="R170" t="s">
        <v>71</v>
      </c>
      <c r="S170" t="s">
        <v>57</v>
      </c>
      <c r="T170">
        <v>2</v>
      </c>
      <c r="U170">
        <v>210.75</v>
      </c>
      <c r="V170">
        <v>255.69</v>
      </c>
      <c r="W170">
        <v>1</v>
      </c>
      <c r="X170" t="s">
        <v>49</v>
      </c>
      <c r="Y170">
        <v>2024</v>
      </c>
      <c r="Z170" t="str">
        <f>TEXT(Table1[[#This Row],[Order Date]], "MMM")</f>
        <v>Jun</v>
      </c>
      <c r="AA170" s="2">
        <f>Table1[[#This Row],[Unit Price]]*Table1[[#This Row],[Quantity]]*(1-Table1[[#This Row],[Discount %]]/100)</f>
        <v>400.42499999999995</v>
      </c>
      <c r="AB170" s="2">
        <f>Table1[[#This Row],[Sales]]-Table1[[#This Row],[Cost]]</f>
        <v>144.73499999999996</v>
      </c>
    </row>
    <row r="171" spans="1:28" x14ac:dyDescent="0.25">
      <c r="A171" t="s">
        <v>564</v>
      </c>
      <c r="B171" s="1">
        <v>45641</v>
      </c>
      <c r="C171" t="s">
        <v>565</v>
      </c>
      <c r="D171" t="s">
        <v>3559</v>
      </c>
      <c r="E171" s="1">
        <v>45645</v>
      </c>
      <c r="F171" t="s">
        <v>56</v>
      </c>
      <c r="G171" t="s">
        <v>54</v>
      </c>
      <c r="H171" t="s">
        <v>55</v>
      </c>
      <c r="I171" t="s">
        <v>2621</v>
      </c>
      <c r="J171" t="s">
        <v>2622</v>
      </c>
      <c r="K171" t="s">
        <v>25</v>
      </c>
      <c r="L171">
        <v>39</v>
      </c>
      <c r="M171">
        <v>1</v>
      </c>
      <c r="N171">
        <v>25</v>
      </c>
      <c r="O171" t="s">
        <v>566</v>
      </c>
      <c r="P171" t="s">
        <v>44</v>
      </c>
      <c r="Q171" t="s">
        <v>58</v>
      </c>
      <c r="R171" t="s">
        <v>71</v>
      </c>
      <c r="S171" t="s">
        <v>57</v>
      </c>
      <c r="T171">
        <v>3</v>
      </c>
      <c r="U171">
        <v>477.02</v>
      </c>
      <c r="V171">
        <v>268.83</v>
      </c>
      <c r="W171">
        <v>4</v>
      </c>
      <c r="X171" t="s">
        <v>94</v>
      </c>
      <c r="Y171">
        <v>2024</v>
      </c>
      <c r="Z171" t="str">
        <f>TEXT(Table1[[#This Row],[Order Date]], "MMM")</f>
        <v>Dec</v>
      </c>
      <c r="AA171" s="2">
        <f>Table1[[#This Row],[Unit Price]]*Table1[[#This Row],[Quantity]]*(1-Table1[[#This Row],[Discount %]]/100)</f>
        <v>357.76499999999999</v>
      </c>
      <c r="AB171" s="2">
        <f>Table1[[#This Row],[Sales]]-Table1[[#This Row],[Cost]]</f>
        <v>88.935000000000002</v>
      </c>
    </row>
    <row r="172" spans="1:28" x14ac:dyDescent="0.25">
      <c r="A172" t="s">
        <v>567</v>
      </c>
      <c r="B172" s="1">
        <v>45664</v>
      </c>
      <c r="C172" t="s">
        <v>568</v>
      </c>
      <c r="D172" t="s">
        <v>3558</v>
      </c>
      <c r="E172" s="1">
        <v>45667</v>
      </c>
      <c r="F172" t="s">
        <v>2617</v>
      </c>
      <c r="G172" t="s">
        <v>27</v>
      </c>
      <c r="H172" t="s">
        <v>28</v>
      </c>
      <c r="I172" t="s">
        <v>2671</v>
      </c>
      <c r="J172" t="s">
        <v>2706</v>
      </c>
      <c r="K172" t="s">
        <v>25</v>
      </c>
      <c r="L172">
        <v>50</v>
      </c>
      <c r="M172">
        <v>2</v>
      </c>
      <c r="N172">
        <v>10</v>
      </c>
      <c r="O172" t="s">
        <v>569</v>
      </c>
      <c r="P172" t="s">
        <v>44</v>
      </c>
      <c r="Q172" t="s">
        <v>117</v>
      </c>
      <c r="R172" t="s">
        <v>62</v>
      </c>
      <c r="S172" t="s">
        <v>30</v>
      </c>
      <c r="T172">
        <v>5</v>
      </c>
      <c r="U172">
        <v>26.27</v>
      </c>
      <c r="V172">
        <v>27.59</v>
      </c>
      <c r="W172">
        <v>3</v>
      </c>
      <c r="X172" t="s">
        <v>34</v>
      </c>
      <c r="Y172">
        <v>2025</v>
      </c>
      <c r="Z172" t="str">
        <f>TEXT(Table1[[#This Row],[Order Date]], "MMM")</f>
        <v>Jan</v>
      </c>
      <c r="AA172" s="2">
        <f>Table1[[#This Row],[Unit Price]]*Table1[[#This Row],[Quantity]]*(1-Table1[[#This Row],[Discount %]]/100)</f>
        <v>47.286000000000001</v>
      </c>
      <c r="AB172" s="2">
        <f>Table1[[#This Row],[Sales]]-Table1[[#This Row],[Cost]]</f>
        <v>19.696000000000002</v>
      </c>
    </row>
    <row r="173" spans="1:28" x14ac:dyDescent="0.25">
      <c r="A173" t="s">
        <v>570</v>
      </c>
      <c r="B173" s="1">
        <v>45530</v>
      </c>
      <c r="C173" t="s">
        <v>571</v>
      </c>
      <c r="D173" t="s">
        <v>3557</v>
      </c>
      <c r="E173" s="1">
        <v>45534</v>
      </c>
      <c r="F173" t="s">
        <v>56</v>
      </c>
      <c r="G173" t="s">
        <v>54</v>
      </c>
      <c r="H173" t="s">
        <v>55</v>
      </c>
      <c r="I173" t="s">
        <v>2655</v>
      </c>
      <c r="J173" t="s">
        <v>2656</v>
      </c>
      <c r="K173" t="s">
        <v>25</v>
      </c>
      <c r="L173">
        <v>18</v>
      </c>
      <c r="M173">
        <v>5</v>
      </c>
      <c r="N173">
        <v>5</v>
      </c>
      <c r="O173" t="s">
        <v>572</v>
      </c>
      <c r="P173" t="s">
        <v>75</v>
      </c>
      <c r="Q173" t="s">
        <v>117</v>
      </c>
      <c r="R173" t="s">
        <v>43</v>
      </c>
      <c r="S173" t="s">
        <v>57</v>
      </c>
      <c r="T173">
        <v>5</v>
      </c>
      <c r="U173">
        <v>808.15</v>
      </c>
      <c r="V173">
        <v>2312.4899999999998</v>
      </c>
      <c r="W173">
        <v>4</v>
      </c>
      <c r="X173" t="s">
        <v>45</v>
      </c>
      <c r="Y173">
        <v>2024</v>
      </c>
      <c r="Z173" t="str">
        <f>TEXT(Table1[[#This Row],[Order Date]], "MMM")</f>
        <v>Aug</v>
      </c>
      <c r="AA173" s="2">
        <f>Table1[[#This Row],[Unit Price]]*Table1[[#This Row],[Quantity]]*(1-Table1[[#This Row],[Discount %]]/100)</f>
        <v>3838.7124999999996</v>
      </c>
      <c r="AB173" s="2">
        <f>Table1[[#This Row],[Sales]]-Table1[[#This Row],[Cost]]</f>
        <v>1526.2224999999999</v>
      </c>
    </row>
    <row r="174" spans="1:28" x14ac:dyDescent="0.25">
      <c r="A174" t="s">
        <v>573</v>
      </c>
      <c r="B174" s="1">
        <v>46179</v>
      </c>
      <c r="C174" t="s">
        <v>574</v>
      </c>
      <c r="D174" t="s">
        <v>3556</v>
      </c>
      <c r="E174" s="1">
        <v>46182</v>
      </c>
      <c r="F174" t="s">
        <v>128</v>
      </c>
      <c r="G174" t="s">
        <v>98</v>
      </c>
      <c r="H174" t="s">
        <v>127</v>
      </c>
      <c r="I174" t="s">
        <v>2643</v>
      </c>
      <c r="J174" t="s">
        <v>2644</v>
      </c>
      <c r="K174" t="s">
        <v>52</v>
      </c>
      <c r="L174">
        <v>44</v>
      </c>
      <c r="M174">
        <v>1</v>
      </c>
      <c r="N174">
        <v>25</v>
      </c>
      <c r="O174" t="s">
        <v>443</v>
      </c>
      <c r="P174" t="s">
        <v>75</v>
      </c>
      <c r="Q174" t="s">
        <v>31</v>
      </c>
      <c r="R174" t="s">
        <v>43</v>
      </c>
      <c r="S174" t="s">
        <v>129</v>
      </c>
      <c r="T174">
        <v>4</v>
      </c>
      <c r="U174">
        <v>524.5</v>
      </c>
      <c r="V174">
        <v>199.37</v>
      </c>
      <c r="W174">
        <v>3</v>
      </c>
      <c r="X174" t="s">
        <v>49</v>
      </c>
      <c r="Y174">
        <v>2026</v>
      </c>
      <c r="Z174" t="str">
        <f>TEXT(Table1[[#This Row],[Order Date]], "MMM")</f>
        <v>Jun</v>
      </c>
      <c r="AA174" s="2">
        <f>Table1[[#This Row],[Unit Price]]*Table1[[#This Row],[Quantity]]*(1-Table1[[#This Row],[Discount %]]/100)</f>
        <v>393.375</v>
      </c>
      <c r="AB174" s="2">
        <f>Table1[[#This Row],[Sales]]-Table1[[#This Row],[Cost]]</f>
        <v>194.005</v>
      </c>
    </row>
    <row r="175" spans="1:28" x14ac:dyDescent="0.25">
      <c r="A175" t="s">
        <v>575</v>
      </c>
      <c r="B175" s="1">
        <v>45874</v>
      </c>
      <c r="C175" t="s">
        <v>576</v>
      </c>
      <c r="D175" t="s">
        <v>3555</v>
      </c>
      <c r="E175" s="1">
        <v>45875</v>
      </c>
      <c r="F175" t="s">
        <v>2617</v>
      </c>
      <c r="G175" t="s">
        <v>27</v>
      </c>
      <c r="H175" t="s">
        <v>28</v>
      </c>
      <c r="I175" t="s">
        <v>2625</v>
      </c>
      <c r="J175" t="s">
        <v>2705</v>
      </c>
      <c r="K175" t="s">
        <v>52</v>
      </c>
      <c r="L175">
        <v>57</v>
      </c>
      <c r="M175">
        <v>1</v>
      </c>
      <c r="N175">
        <v>5</v>
      </c>
      <c r="O175" t="s">
        <v>577</v>
      </c>
      <c r="P175" t="s">
        <v>44</v>
      </c>
      <c r="Q175" t="s">
        <v>31</v>
      </c>
      <c r="R175" t="s">
        <v>71</v>
      </c>
      <c r="S175" t="s">
        <v>30</v>
      </c>
      <c r="T175">
        <v>3</v>
      </c>
      <c r="U175">
        <v>332.27</v>
      </c>
      <c r="V175">
        <v>266.27999999999997</v>
      </c>
      <c r="W175">
        <v>1</v>
      </c>
      <c r="X175" t="s">
        <v>45</v>
      </c>
      <c r="Y175">
        <v>2025</v>
      </c>
      <c r="Z175" t="str">
        <f>TEXT(Table1[[#This Row],[Order Date]], "MMM")</f>
        <v>Aug</v>
      </c>
      <c r="AA175" s="2">
        <f>Table1[[#This Row],[Unit Price]]*Table1[[#This Row],[Quantity]]*(1-Table1[[#This Row],[Discount %]]/100)</f>
        <v>315.65649999999999</v>
      </c>
      <c r="AB175" s="2">
        <f>Table1[[#This Row],[Sales]]-Table1[[#This Row],[Cost]]</f>
        <v>49.376500000000021</v>
      </c>
    </row>
    <row r="176" spans="1:28" x14ac:dyDescent="0.25">
      <c r="A176" t="s">
        <v>578</v>
      </c>
      <c r="B176" s="1">
        <v>46121</v>
      </c>
      <c r="C176" t="s">
        <v>579</v>
      </c>
      <c r="D176" t="s">
        <v>3554</v>
      </c>
      <c r="E176" s="1">
        <v>46126</v>
      </c>
      <c r="F176" t="s">
        <v>115</v>
      </c>
      <c r="G176" t="s">
        <v>66</v>
      </c>
      <c r="H176" t="s">
        <v>114</v>
      </c>
      <c r="I176" t="s">
        <v>2630</v>
      </c>
      <c r="J176" t="s">
        <v>2646</v>
      </c>
      <c r="K176" t="s">
        <v>25</v>
      </c>
      <c r="L176">
        <v>64</v>
      </c>
      <c r="M176">
        <v>3</v>
      </c>
      <c r="N176">
        <v>5</v>
      </c>
      <c r="O176" t="s">
        <v>580</v>
      </c>
      <c r="P176" t="s">
        <v>44</v>
      </c>
      <c r="Q176" t="s">
        <v>58</v>
      </c>
      <c r="R176" t="s">
        <v>43</v>
      </c>
      <c r="S176" t="s">
        <v>116</v>
      </c>
      <c r="T176">
        <v>3</v>
      </c>
      <c r="U176">
        <v>706.53</v>
      </c>
      <c r="V176">
        <v>1164.83</v>
      </c>
      <c r="W176">
        <v>5</v>
      </c>
      <c r="X176" t="s">
        <v>49</v>
      </c>
      <c r="Y176">
        <v>2026</v>
      </c>
      <c r="Z176" t="str">
        <f>TEXT(Table1[[#This Row],[Order Date]], "MMM")</f>
        <v>Apr</v>
      </c>
      <c r="AA176" s="2">
        <f>Table1[[#This Row],[Unit Price]]*Table1[[#This Row],[Quantity]]*(1-Table1[[#This Row],[Discount %]]/100)</f>
        <v>2013.6105</v>
      </c>
      <c r="AB176" s="2">
        <f>Table1[[#This Row],[Sales]]-Table1[[#This Row],[Cost]]</f>
        <v>848.78050000000007</v>
      </c>
    </row>
    <row r="177" spans="1:28" x14ac:dyDescent="0.25">
      <c r="A177" t="s">
        <v>581</v>
      </c>
      <c r="B177" s="1">
        <v>45713</v>
      </c>
      <c r="C177" t="s">
        <v>582</v>
      </c>
      <c r="D177" t="s">
        <v>3553</v>
      </c>
      <c r="E177" s="1">
        <v>45719</v>
      </c>
      <c r="F177" t="s">
        <v>40</v>
      </c>
      <c r="G177" t="s">
        <v>38</v>
      </c>
      <c r="H177" t="s">
        <v>39</v>
      </c>
      <c r="I177" t="s">
        <v>2650</v>
      </c>
      <c r="J177" t="s">
        <v>2698</v>
      </c>
      <c r="K177" t="s">
        <v>25</v>
      </c>
      <c r="L177">
        <v>38</v>
      </c>
      <c r="M177">
        <v>5</v>
      </c>
      <c r="N177">
        <v>5</v>
      </c>
      <c r="O177" t="s">
        <v>583</v>
      </c>
      <c r="P177" t="s">
        <v>33</v>
      </c>
      <c r="Q177" t="s">
        <v>31</v>
      </c>
      <c r="R177" t="s">
        <v>71</v>
      </c>
      <c r="S177" t="s">
        <v>41</v>
      </c>
      <c r="T177">
        <v>4</v>
      </c>
      <c r="U177">
        <v>629.22</v>
      </c>
      <c r="V177">
        <v>2432.9899999999998</v>
      </c>
      <c r="W177">
        <v>6</v>
      </c>
      <c r="X177" t="s">
        <v>34</v>
      </c>
      <c r="Y177">
        <v>2025</v>
      </c>
      <c r="Z177" t="str">
        <f>TEXT(Table1[[#This Row],[Order Date]], "MMM")</f>
        <v>Feb</v>
      </c>
      <c r="AA177" s="2">
        <f>Table1[[#This Row],[Unit Price]]*Table1[[#This Row],[Quantity]]*(1-Table1[[#This Row],[Discount %]]/100)</f>
        <v>2988.7950000000001</v>
      </c>
      <c r="AB177" s="2">
        <f>Table1[[#This Row],[Sales]]-Table1[[#This Row],[Cost]]</f>
        <v>555.80500000000029</v>
      </c>
    </row>
    <row r="178" spans="1:28" x14ac:dyDescent="0.25">
      <c r="A178" t="s">
        <v>584</v>
      </c>
      <c r="B178" s="1">
        <v>45810</v>
      </c>
      <c r="C178" t="s">
        <v>585</v>
      </c>
      <c r="D178" t="s">
        <v>3552</v>
      </c>
      <c r="E178" s="1">
        <v>45816</v>
      </c>
      <c r="F178" t="s">
        <v>100</v>
      </c>
      <c r="G178" t="s">
        <v>98</v>
      </c>
      <c r="H178" t="s">
        <v>99</v>
      </c>
      <c r="I178" t="s">
        <v>2629</v>
      </c>
      <c r="J178" t="s">
        <v>2632</v>
      </c>
      <c r="K178" t="s">
        <v>52</v>
      </c>
      <c r="L178">
        <v>46</v>
      </c>
      <c r="M178">
        <v>2</v>
      </c>
      <c r="N178">
        <v>30</v>
      </c>
      <c r="O178" t="s">
        <v>586</v>
      </c>
      <c r="P178" t="s">
        <v>44</v>
      </c>
      <c r="Q178" t="s">
        <v>117</v>
      </c>
      <c r="R178" t="s">
        <v>43</v>
      </c>
      <c r="S178" t="s">
        <v>101</v>
      </c>
      <c r="T178">
        <v>5</v>
      </c>
      <c r="U178">
        <v>103.74</v>
      </c>
      <c r="V178">
        <v>114.32</v>
      </c>
      <c r="W178">
        <v>6</v>
      </c>
      <c r="X178" t="s">
        <v>49</v>
      </c>
      <c r="Y178">
        <v>2025</v>
      </c>
      <c r="Z178" t="str">
        <f>TEXT(Table1[[#This Row],[Order Date]], "MMM")</f>
        <v>Jun</v>
      </c>
      <c r="AA178" s="2">
        <f>Table1[[#This Row],[Unit Price]]*Table1[[#This Row],[Quantity]]*(1-Table1[[#This Row],[Discount %]]/100)</f>
        <v>145.23599999999999</v>
      </c>
      <c r="AB178" s="2">
        <f>Table1[[#This Row],[Sales]]-Table1[[#This Row],[Cost]]</f>
        <v>30.915999999999997</v>
      </c>
    </row>
    <row r="179" spans="1:28" x14ac:dyDescent="0.25">
      <c r="A179" t="s">
        <v>587</v>
      </c>
      <c r="B179" s="1">
        <v>46137</v>
      </c>
      <c r="C179" t="s">
        <v>588</v>
      </c>
      <c r="D179" t="s">
        <v>3551</v>
      </c>
      <c r="E179" s="1">
        <v>46143</v>
      </c>
      <c r="F179" t="s">
        <v>122</v>
      </c>
      <c r="G179" t="s">
        <v>120</v>
      </c>
      <c r="H179" t="s">
        <v>121</v>
      </c>
      <c r="I179" t="s">
        <v>2621</v>
      </c>
      <c r="J179" t="s">
        <v>2622</v>
      </c>
      <c r="K179" t="s">
        <v>25</v>
      </c>
      <c r="L179">
        <v>34</v>
      </c>
      <c r="M179">
        <v>2</v>
      </c>
      <c r="N179">
        <v>30</v>
      </c>
      <c r="O179" t="s">
        <v>589</v>
      </c>
      <c r="P179" t="s">
        <v>33</v>
      </c>
      <c r="Q179" t="s">
        <v>42</v>
      </c>
      <c r="R179" t="s">
        <v>32</v>
      </c>
      <c r="S179" t="s">
        <v>123</v>
      </c>
      <c r="T179">
        <v>1</v>
      </c>
      <c r="U179">
        <v>564.77</v>
      </c>
      <c r="V179">
        <v>566.70000000000005</v>
      </c>
      <c r="W179">
        <v>6</v>
      </c>
      <c r="X179" t="s">
        <v>49</v>
      </c>
      <c r="Y179">
        <v>2026</v>
      </c>
      <c r="Z179" t="str">
        <f>TEXT(Table1[[#This Row],[Order Date]], "MMM")</f>
        <v>Apr</v>
      </c>
      <c r="AA179" s="2">
        <f>Table1[[#This Row],[Unit Price]]*Table1[[#This Row],[Quantity]]*(1-Table1[[#This Row],[Discount %]]/100)</f>
        <v>790.67799999999988</v>
      </c>
      <c r="AB179" s="2">
        <f>Table1[[#This Row],[Sales]]-Table1[[#This Row],[Cost]]</f>
        <v>223.97799999999984</v>
      </c>
    </row>
    <row r="180" spans="1:28" x14ac:dyDescent="0.25">
      <c r="A180" t="s">
        <v>590</v>
      </c>
      <c r="B180" s="1">
        <v>45318</v>
      </c>
      <c r="C180" t="s">
        <v>591</v>
      </c>
      <c r="D180" t="s">
        <v>3550</v>
      </c>
      <c r="E180" s="1">
        <v>45320</v>
      </c>
      <c r="F180" t="s">
        <v>2617</v>
      </c>
      <c r="G180" t="s">
        <v>27</v>
      </c>
      <c r="H180" t="s">
        <v>28</v>
      </c>
      <c r="I180" t="s">
        <v>2627</v>
      </c>
      <c r="J180" t="s">
        <v>2690</v>
      </c>
      <c r="K180" t="s">
        <v>52</v>
      </c>
      <c r="L180">
        <v>19</v>
      </c>
      <c r="M180">
        <v>1</v>
      </c>
      <c r="N180">
        <v>0</v>
      </c>
      <c r="O180" t="s">
        <v>592</v>
      </c>
      <c r="P180" t="s">
        <v>33</v>
      </c>
      <c r="Q180" t="s">
        <v>58</v>
      </c>
      <c r="R180" t="s">
        <v>32</v>
      </c>
      <c r="S180" t="s">
        <v>30</v>
      </c>
      <c r="T180">
        <v>1</v>
      </c>
      <c r="U180">
        <v>458.46</v>
      </c>
      <c r="V180">
        <v>355.28</v>
      </c>
      <c r="W180">
        <v>2</v>
      </c>
      <c r="X180" t="s">
        <v>34</v>
      </c>
      <c r="Y180">
        <v>2024</v>
      </c>
      <c r="Z180" t="str">
        <f>TEXT(Table1[[#This Row],[Order Date]], "MMM")</f>
        <v>Jan</v>
      </c>
      <c r="AA180" s="2">
        <f>Table1[[#This Row],[Unit Price]]*Table1[[#This Row],[Quantity]]*(1-Table1[[#This Row],[Discount %]]/100)</f>
        <v>458.46</v>
      </c>
      <c r="AB180" s="2">
        <f>Table1[[#This Row],[Sales]]-Table1[[#This Row],[Cost]]</f>
        <v>103.18</v>
      </c>
    </row>
    <row r="181" spans="1:28" x14ac:dyDescent="0.25">
      <c r="A181" t="s">
        <v>593</v>
      </c>
      <c r="B181" s="1">
        <v>45465</v>
      </c>
      <c r="C181" t="s">
        <v>594</v>
      </c>
      <c r="D181" t="s">
        <v>3549</v>
      </c>
      <c r="E181" s="1">
        <v>45468</v>
      </c>
      <c r="F181" t="s">
        <v>2617</v>
      </c>
      <c r="G181" t="s">
        <v>27</v>
      </c>
      <c r="H181" t="s">
        <v>28</v>
      </c>
      <c r="I181" t="s">
        <v>2668</v>
      </c>
      <c r="J181" t="s">
        <v>2686</v>
      </c>
      <c r="K181" t="s">
        <v>52</v>
      </c>
      <c r="L181">
        <v>55</v>
      </c>
      <c r="M181">
        <v>2</v>
      </c>
      <c r="N181">
        <v>20</v>
      </c>
      <c r="O181" t="s">
        <v>595</v>
      </c>
      <c r="P181" t="s">
        <v>44</v>
      </c>
      <c r="Q181" t="s">
        <v>70</v>
      </c>
      <c r="R181" t="s">
        <v>43</v>
      </c>
      <c r="S181" t="s">
        <v>30</v>
      </c>
      <c r="T181">
        <v>5</v>
      </c>
      <c r="U181">
        <v>62.56</v>
      </c>
      <c r="V181">
        <v>50.41</v>
      </c>
      <c r="W181">
        <v>3</v>
      </c>
      <c r="X181" t="s">
        <v>49</v>
      </c>
      <c r="Y181">
        <v>2024</v>
      </c>
      <c r="Z181" t="str">
        <f>TEXT(Table1[[#This Row],[Order Date]], "MMM")</f>
        <v>Jun</v>
      </c>
      <c r="AA181" s="2">
        <f>Table1[[#This Row],[Unit Price]]*Table1[[#This Row],[Quantity]]*(1-Table1[[#This Row],[Discount %]]/100)</f>
        <v>100.096</v>
      </c>
      <c r="AB181" s="2">
        <f>Table1[[#This Row],[Sales]]-Table1[[#This Row],[Cost]]</f>
        <v>49.686000000000007</v>
      </c>
    </row>
    <row r="182" spans="1:28" x14ac:dyDescent="0.25">
      <c r="A182" t="s">
        <v>596</v>
      </c>
      <c r="B182" s="1">
        <v>46085</v>
      </c>
      <c r="C182" t="s">
        <v>597</v>
      </c>
      <c r="D182" t="s">
        <v>3548</v>
      </c>
      <c r="E182" s="1">
        <v>46087</v>
      </c>
      <c r="F182" t="s">
        <v>122</v>
      </c>
      <c r="G182" t="s">
        <v>120</v>
      </c>
      <c r="H182" t="s">
        <v>121</v>
      </c>
      <c r="I182" t="s">
        <v>2635</v>
      </c>
      <c r="J182" t="s">
        <v>2700</v>
      </c>
      <c r="K182" t="s">
        <v>52</v>
      </c>
      <c r="L182">
        <v>59</v>
      </c>
      <c r="M182">
        <v>5</v>
      </c>
      <c r="N182">
        <v>25</v>
      </c>
      <c r="O182" t="s">
        <v>156</v>
      </c>
      <c r="P182" t="s">
        <v>33</v>
      </c>
      <c r="Q182" t="s">
        <v>58</v>
      </c>
      <c r="R182" t="s">
        <v>62</v>
      </c>
      <c r="S182" t="s">
        <v>123</v>
      </c>
      <c r="T182">
        <v>4</v>
      </c>
      <c r="U182">
        <v>950.02</v>
      </c>
      <c r="V182">
        <v>2639.37</v>
      </c>
      <c r="W182">
        <v>2</v>
      </c>
      <c r="X182" t="s">
        <v>34</v>
      </c>
      <c r="Y182">
        <v>2026</v>
      </c>
      <c r="Z182" t="str">
        <f>TEXT(Table1[[#This Row],[Order Date]], "MMM")</f>
        <v>Mar</v>
      </c>
      <c r="AA182" s="2">
        <f>Table1[[#This Row],[Unit Price]]*Table1[[#This Row],[Quantity]]*(1-Table1[[#This Row],[Discount %]]/100)</f>
        <v>3562.5750000000003</v>
      </c>
      <c r="AB182" s="2">
        <f>Table1[[#This Row],[Sales]]-Table1[[#This Row],[Cost]]</f>
        <v>923.20500000000038</v>
      </c>
    </row>
    <row r="183" spans="1:28" x14ac:dyDescent="0.25">
      <c r="A183" t="s">
        <v>598</v>
      </c>
      <c r="B183" s="1">
        <v>45706</v>
      </c>
      <c r="C183" t="s">
        <v>599</v>
      </c>
      <c r="D183" t="s">
        <v>3547</v>
      </c>
      <c r="E183" s="1">
        <v>45712</v>
      </c>
      <c r="F183" t="s">
        <v>122</v>
      </c>
      <c r="G183" t="s">
        <v>120</v>
      </c>
      <c r="H183" t="s">
        <v>121</v>
      </c>
      <c r="I183" t="s">
        <v>2619</v>
      </c>
      <c r="J183" t="s">
        <v>2620</v>
      </c>
      <c r="K183" t="s">
        <v>52</v>
      </c>
      <c r="L183">
        <v>28</v>
      </c>
      <c r="M183">
        <v>4</v>
      </c>
      <c r="N183">
        <v>5</v>
      </c>
      <c r="O183" t="s">
        <v>600</v>
      </c>
      <c r="P183" t="s">
        <v>33</v>
      </c>
      <c r="Q183" t="s">
        <v>117</v>
      </c>
      <c r="R183" t="s">
        <v>62</v>
      </c>
      <c r="S183" t="s">
        <v>123</v>
      </c>
      <c r="T183">
        <v>5</v>
      </c>
      <c r="U183">
        <v>971.62</v>
      </c>
      <c r="V183">
        <v>2710.17</v>
      </c>
      <c r="W183">
        <v>6</v>
      </c>
      <c r="X183" t="s">
        <v>34</v>
      </c>
      <c r="Y183">
        <v>2025</v>
      </c>
      <c r="Z183" t="str">
        <f>TEXT(Table1[[#This Row],[Order Date]], "MMM")</f>
        <v>Feb</v>
      </c>
      <c r="AA183" s="2">
        <f>Table1[[#This Row],[Unit Price]]*Table1[[#This Row],[Quantity]]*(1-Table1[[#This Row],[Discount %]]/100)</f>
        <v>3692.1559999999999</v>
      </c>
      <c r="AB183" s="2">
        <f>Table1[[#This Row],[Sales]]-Table1[[#This Row],[Cost]]</f>
        <v>981.98599999999988</v>
      </c>
    </row>
    <row r="184" spans="1:28" x14ac:dyDescent="0.25">
      <c r="A184" t="s">
        <v>601</v>
      </c>
      <c r="B184" s="1">
        <v>45877</v>
      </c>
      <c r="C184" t="s">
        <v>602</v>
      </c>
      <c r="D184" t="s">
        <v>3546</v>
      </c>
      <c r="E184" s="1">
        <v>45883</v>
      </c>
      <c r="F184" t="s">
        <v>56</v>
      </c>
      <c r="G184" t="s">
        <v>54</v>
      </c>
      <c r="H184" t="s">
        <v>55</v>
      </c>
      <c r="I184" t="s">
        <v>2623</v>
      </c>
      <c r="J184" t="s">
        <v>2713</v>
      </c>
      <c r="K184" t="s">
        <v>25</v>
      </c>
      <c r="L184">
        <v>50</v>
      </c>
      <c r="M184">
        <v>3</v>
      </c>
      <c r="N184">
        <v>5</v>
      </c>
      <c r="O184" t="s">
        <v>603</v>
      </c>
      <c r="P184" t="s">
        <v>33</v>
      </c>
      <c r="Q184" t="s">
        <v>31</v>
      </c>
      <c r="R184" t="s">
        <v>32</v>
      </c>
      <c r="S184" t="s">
        <v>57</v>
      </c>
      <c r="T184">
        <v>3</v>
      </c>
      <c r="U184">
        <v>392.23</v>
      </c>
      <c r="V184">
        <v>887.96</v>
      </c>
      <c r="W184">
        <v>6</v>
      </c>
      <c r="X184" t="s">
        <v>45</v>
      </c>
      <c r="Y184">
        <v>2025</v>
      </c>
      <c r="Z184" t="str">
        <f>TEXT(Table1[[#This Row],[Order Date]], "MMM")</f>
        <v>Aug</v>
      </c>
      <c r="AA184" s="2">
        <f>Table1[[#This Row],[Unit Price]]*Table1[[#This Row],[Quantity]]*(1-Table1[[#This Row],[Discount %]]/100)</f>
        <v>1117.8554999999999</v>
      </c>
      <c r="AB184" s="2">
        <f>Table1[[#This Row],[Sales]]-Table1[[#This Row],[Cost]]</f>
        <v>229.89549999999986</v>
      </c>
    </row>
    <row r="185" spans="1:28" x14ac:dyDescent="0.25">
      <c r="A185" t="s">
        <v>604</v>
      </c>
      <c r="B185" s="1">
        <v>45318</v>
      </c>
      <c r="C185" t="s">
        <v>605</v>
      </c>
      <c r="D185" t="s">
        <v>3545</v>
      </c>
      <c r="E185" s="1">
        <v>45325</v>
      </c>
      <c r="F185" t="s">
        <v>68</v>
      </c>
      <c r="G185" t="s">
        <v>66</v>
      </c>
      <c r="H185" t="s">
        <v>67</v>
      </c>
      <c r="I185" t="s">
        <v>2668</v>
      </c>
      <c r="J185" t="s">
        <v>2712</v>
      </c>
      <c r="K185" t="s">
        <v>52</v>
      </c>
      <c r="L185">
        <v>30</v>
      </c>
      <c r="M185">
        <v>4</v>
      </c>
      <c r="N185">
        <v>0</v>
      </c>
      <c r="O185" t="s">
        <v>156</v>
      </c>
      <c r="P185" t="s">
        <v>75</v>
      </c>
      <c r="Q185" t="s">
        <v>70</v>
      </c>
      <c r="R185" t="s">
        <v>32</v>
      </c>
      <c r="S185" t="s">
        <v>69</v>
      </c>
      <c r="T185">
        <v>5</v>
      </c>
      <c r="U185">
        <v>636.87</v>
      </c>
      <c r="V185">
        <v>1543.83</v>
      </c>
      <c r="W185">
        <v>7</v>
      </c>
      <c r="X185" t="s">
        <v>34</v>
      </c>
      <c r="Y185">
        <v>2024</v>
      </c>
      <c r="Z185" t="str">
        <f>TEXT(Table1[[#This Row],[Order Date]], "MMM")</f>
        <v>Jan</v>
      </c>
      <c r="AA185" s="2">
        <f>Table1[[#This Row],[Unit Price]]*Table1[[#This Row],[Quantity]]*(1-Table1[[#This Row],[Discount %]]/100)</f>
        <v>2547.48</v>
      </c>
      <c r="AB185" s="2">
        <f>Table1[[#This Row],[Sales]]-Table1[[#This Row],[Cost]]</f>
        <v>1003.6500000000001</v>
      </c>
    </row>
    <row r="186" spans="1:28" x14ac:dyDescent="0.25">
      <c r="A186" t="s">
        <v>606</v>
      </c>
      <c r="B186" s="1">
        <v>46069</v>
      </c>
      <c r="C186" t="s">
        <v>607</v>
      </c>
      <c r="D186" t="s">
        <v>3544</v>
      </c>
      <c r="E186" s="1">
        <v>46072</v>
      </c>
      <c r="F186" t="s">
        <v>128</v>
      </c>
      <c r="G186" t="s">
        <v>98</v>
      </c>
      <c r="H186" t="s">
        <v>127</v>
      </c>
      <c r="I186" t="s">
        <v>2623</v>
      </c>
      <c r="J186" t="s">
        <v>2694</v>
      </c>
      <c r="K186" t="s">
        <v>25</v>
      </c>
      <c r="L186">
        <v>30</v>
      </c>
      <c r="M186">
        <v>5</v>
      </c>
      <c r="N186">
        <v>20</v>
      </c>
      <c r="O186" t="s">
        <v>608</v>
      </c>
      <c r="P186" t="s">
        <v>44</v>
      </c>
      <c r="Q186" t="s">
        <v>31</v>
      </c>
      <c r="R186" t="s">
        <v>43</v>
      </c>
      <c r="S186" t="s">
        <v>129</v>
      </c>
      <c r="T186">
        <v>5</v>
      </c>
      <c r="U186">
        <v>140.29</v>
      </c>
      <c r="V186">
        <v>332.32</v>
      </c>
      <c r="W186">
        <v>3</v>
      </c>
      <c r="X186" t="s">
        <v>34</v>
      </c>
      <c r="Y186">
        <v>2026</v>
      </c>
      <c r="Z186" t="str">
        <f>TEXT(Table1[[#This Row],[Order Date]], "MMM")</f>
        <v>Feb</v>
      </c>
      <c r="AA186" s="2">
        <f>Table1[[#This Row],[Unit Price]]*Table1[[#This Row],[Quantity]]*(1-Table1[[#This Row],[Discount %]]/100)</f>
        <v>561.16</v>
      </c>
      <c r="AB186" s="2">
        <f>Table1[[#This Row],[Sales]]-Table1[[#This Row],[Cost]]</f>
        <v>228.83999999999997</v>
      </c>
    </row>
    <row r="187" spans="1:28" x14ac:dyDescent="0.25">
      <c r="A187" t="s">
        <v>609</v>
      </c>
      <c r="B187" s="1">
        <v>45302</v>
      </c>
      <c r="C187" t="s">
        <v>610</v>
      </c>
      <c r="D187" t="s">
        <v>3543</v>
      </c>
      <c r="E187" s="1">
        <v>45306</v>
      </c>
      <c r="F187" t="s">
        <v>68</v>
      </c>
      <c r="G187" t="s">
        <v>66</v>
      </c>
      <c r="H187" t="s">
        <v>67</v>
      </c>
      <c r="I187" t="s">
        <v>2648</v>
      </c>
      <c r="J187" t="s">
        <v>2702</v>
      </c>
      <c r="K187" t="s">
        <v>25</v>
      </c>
      <c r="L187">
        <v>21</v>
      </c>
      <c r="M187">
        <v>5</v>
      </c>
      <c r="N187">
        <v>0</v>
      </c>
      <c r="O187" t="s">
        <v>371</v>
      </c>
      <c r="P187" t="s">
        <v>75</v>
      </c>
      <c r="Q187" t="s">
        <v>70</v>
      </c>
      <c r="R187" t="s">
        <v>71</v>
      </c>
      <c r="S187" t="s">
        <v>69</v>
      </c>
      <c r="T187">
        <v>2</v>
      </c>
      <c r="U187">
        <v>589.05999999999995</v>
      </c>
      <c r="V187">
        <v>1891.44</v>
      </c>
      <c r="W187">
        <v>4</v>
      </c>
      <c r="X187" t="s">
        <v>34</v>
      </c>
      <c r="Y187">
        <v>2024</v>
      </c>
      <c r="Z187" t="str">
        <f>TEXT(Table1[[#This Row],[Order Date]], "MMM")</f>
        <v>Jan</v>
      </c>
      <c r="AA187" s="2">
        <f>Table1[[#This Row],[Unit Price]]*Table1[[#This Row],[Quantity]]*(1-Table1[[#This Row],[Discount %]]/100)</f>
        <v>2945.2999999999997</v>
      </c>
      <c r="AB187" s="2">
        <f>Table1[[#This Row],[Sales]]-Table1[[#This Row],[Cost]]</f>
        <v>1053.8599999999997</v>
      </c>
    </row>
    <row r="188" spans="1:28" x14ac:dyDescent="0.25">
      <c r="A188" t="s">
        <v>611</v>
      </c>
      <c r="B188" s="1">
        <v>45369</v>
      </c>
      <c r="C188" t="s">
        <v>612</v>
      </c>
      <c r="D188" t="s">
        <v>3542</v>
      </c>
      <c r="E188" s="1">
        <v>45372</v>
      </c>
      <c r="F188" t="s">
        <v>128</v>
      </c>
      <c r="G188" t="s">
        <v>98</v>
      </c>
      <c r="H188" t="s">
        <v>127</v>
      </c>
      <c r="I188" t="s">
        <v>2618</v>
      </c>
      <c r="J188" t="s">
        <v>2700</v>
      </c>
      <c r="K188" t="s">
        <v>25</v>
      </c>
      <c r="L188">
        <v>57</v>
      </c>
      <c r="M188">
        <v>3</v>
      </c>
      <c r="N188">
        <v>0</v>
      </c>
      <c r="O188" t="s">
        <v>613</v>
      </c>
      <c r="P188" t="s">
        <v>44</v>
      </c>
      <c r="Q188" t="s">
        <v>42</v>
      </c>
      <c r="R188" t="s">
        <v>62</v>
      </c>
      <c r="S188" t="s">
        <v>129</v>
      </c>
      <c r="T188">
        <v>1</v>
      </c>
      <c r="U188">
        <v>764.86</v>
      </c>
      <c r="V188">
        <v>1623.84</v>
      </c>
      <c r="W188">
        <v>3</v>
      </c>
      <c r="X188" t="s">
        <v>34</v>
      </c>
      <c r="Y188">
        <v>2024</v>
      </c>
      <c r="Z188" t="str">
        <f>TEXT(Table1[[#This Row],[Order Date]], "MMM")</f>
        <v>Mar</v>
      </c>
      <c r="AA188" s="2">
        <f>Table1[[#This Row],[Unit Price]]*Table1[[#This Row],[Quantity]]*(1-Table1[[#This Row],[Discount %]]/100)</f>
        <v>2294.58</v>
      </c>
      <c r="AB188" s="2">
        <f>Table1[[#This Row],[Sales]]-Table1[[#This Row],[Cost]]</f>
        <v>670.74</v>
      </c>
    </row>
    <row r="189" spans="1:28" x14ac:dyDescent="0.25">
      <c r="A189" t="s">
        <v>614</v>
      </c>
      <c r="B189" s="1">
        <v>45974</v>
      </c>
      <c r="C189" t="s">
        <v>615</v>
      </c>
      <c r="D189" t="s">
        <v>3541</v>
      </c>
      <c r="E189" s="1">
        <v>45980</v>
      </c>
      <c r="F189" t="s">
        <v>128</v>
      </c>
      <c r="G189" t="s">
        <v>98</v>
      </c>
      <c r="H189" t="s">
        <v>127</v>
      </c>
      <c r="I189" t="s">
        <v>2619</v>
      </c>
      <c r="J189" t="s">
        <v>2697</v>
      </c>
      <c r="K189" t="s">
        <v>52</v>
      </c>
      <c r="L189">
        <v>24</v>
      </c>
      <c r="M189">
        <v>4</v>
      </c>
      <c r="N189">
        <v>20</v>
      </c>
      <c r="O189" t="s">
        <v>616</v>
      </c>
      <c r="P189" t="s">
        <v>44</v>
      </c>
      <c r="Q189" t="s">
        <v>42</v>
      </c>
      <c r="R189" t="s">
        <v>71</v>
      </c>
      <c r="S189" t="s">
        <v>129</v>
      </c>
      <c r="T189">
        <v>2</v>
      </c>
      <c r="U189">
        <v>346.58</v>
      </c>
      <c r="V189">
        <v>940.76</v>
      </c>
      <c r="W189">
        <v>6</v>
      </c>
      <c r="X189" t="s">
        <v>94</v>
      </c>
      <c r="Y189">
        <v>2025</v>
      </c>
      <c r="Z189" t="str">
        <f>TEXT(Table1[[#This Row],[Order Date]], "MMM")</f>
        <v>Nov</v>
      </c>
      <c r="AA189" s="2">
        <f>Table1[[#This Row],[Unit Price]]*Table1[[#This Row],[Quantity]]*(1-Table1[[#This Row],[Discount %]]/100)</f>
        <v>1109.056</v>
      </c>
      <c r="AB189" s="2">
        <f>Table1[[#This Row],[Sales]]-Table1[[#This Row],[Cost]]</f>
        <v>168.29600000000005</v>
      </c>
    </row>
    <row r="190" spans="1:28" x14ac:dyDescent="0.25">
      <c r="A190" t="s">
        <v>617</v>
      </c>
      <c r="B190" s="1">
        <v>45923</v>
      </c>
      <c r="C190" t="s">
        <v>618</v>
      </c>
      <c r="D190" t="s">
        <v>3540</v>
      </c>
      <c r="E190" s="1">
        <v>45925</v>
      </c>
      <c r="F190" t="s">
        <v>122</v>
      </c>
      <c r="G190" t="s">
        <v>120</v>
      </c>
      <c r="H190" t="s">
        <v>121</v>
      </c>
      <c r="I190" t="s">
        <v>2627</v>
      </c>
      <c r="J190" t="s">
        <v>2707</v>
      </c>
      <c r="K190" t="s">
        <v>52</v>
      </c>
      <c r="L190">
        <v>42</v>
      </c>
      <c r="M190">
        <v>1</v>
      </c>
      <c r="N190">
        <v>0</v>
      </c>
      <c r="O190" t="s">
        <v>619</v>
      </c>
      <c r="P190" t="s">
        <v>75</v>
      </c>
      <c r="Q190" t="s">
        <v>58</v>
      </c>
      <c r="R190" t="s">
        <v>62</v>
      </c>
      <c r="S190" t="s">
        <v>123</v>
      </c>
      <c r="T190">
        <v>5</v>
      </c>
      <c r="U190">
        <v>992.73</v>
      </c>
      <c r="V190">
        <v>835.49</v>
      </c>
      <c r="W190">
        <v>2</v>
      </c>
      <c r="X190" t="s">
        <v>45</v>
      </c>
      <c r="Y190">
        <v>2025</v>
      </c>
      <c r="Z190" t="str">
        <f>TEXT(Table1[[#This Row],[Order Date]], "MMM")</f>
        <v>Sep</v>
      </c>
      <c r="AA190" s="2">
        <f>Table1[[#This Row],[Unit Price]]*Table1[[#This Row],[Quantity]]*(1-Table1[[#This Row],[Discount %]]/100)</f>
        <v>992.73</v>
      </c>
      <c r="AB190" s="2">
        <f>Table1[[#This Row],[Sales]]-Table1[[#This Row],[Cost]]</f>
        <v>157.24</v>
      </c>
    </row>
    <row r="191" spans="1:28" x14ac:dyDescent="0.25">
      <c r="A191" t="s">
        <v>620</v>
      </c>
      <c r="B191" s="1">
        <v>45540</v>
      </c>
      <c r="C191" t="s">
        <v>621</v>
      </c>
      <c r="D191" t="s">
        <v>3539</v>
      </c>
      <c r="E191" s="1">
        <v>45541</v>
      </c>
      <c r="F191" t="s">
        <v>122</v>
      </c>
      <c r="G191" t="s">
        <v>120</v>
      </c>
      <c r="H191" t="s">
        <v>121</v>
      </c>
      <c r="I191" t="s">
        <v>2630</v>
      </c>
      <c r="J191" t="s">
        <v>2710</v>
      </c>
      <c r="K191" t="s">
        <v>52</v>
      </c>
      <c r="L191">
        <v>26</v>
      </c>
      <c r="M191">
        <v>5</v>
      </c>
      <c r="N191">
        <v>15</v>
      </c>
      <c r="O191" t="s">
        <v>622</v>
      </c>
      <c r="P191" t="s">
        <v>75</v>
      </c>
      <c r="Q191" t="s">
        <v>58</v>
      </c>
      <c r="R191" t="s">
        <v>62</v>
      </c>
      <c r="S191" t="s">
        <v>123</v>
      </c>
      <c r="T191">
        <v>4</v>
      </c>
      <c r="U191">
        <v>239.36</v>
      </c>
      <c r="V191">
        <v>725.35</v>
      </c>
      <c r="W191">
        <v>1</v>
      </c>
      <c r="X191" t="s">
        <v>45</v>
      </c>
      <c r="Y191">
        <v>2024</v>
      </c>
      <c r="Z191" t="str">
        <f>TEXT(Table1[[#This Row],[Order Date]], "MMM")</f>
        <v>Sep</v>
      </c>
      <c r="AA191" s="2">
        <f>Table1[[#This Row],[Unit Price]]*Table1[[#This Row],[Quantity]]*(1-Table1[[#This Row],[Discount %]]/100)</f>
        <v>1017.2800000000001</v>
      </c>
      <c r="AB191" s="2">
        <f>Table1[[#This Row],[Sales]]-Table1[[#This Row],[Cost]]</f>
        <v>291.93000000000006</v>
      </c>
    </row>
    <row r="192" spans="1:28" x14ac:dyDescent="0.25">
      <c r="A192" t="s">
        <v>623</v>
      </c>
      <c r="B192" s="1">
        <v>46185</v>
      </c>
      <c r="C192" t="s">
        <v>624</v>
      </c>
      <c r="D192" t="s">
        <v>3538</v>
      </c>
      <c r="E192" s="1">
        <v>46190</v>
      </c>
      <c r="F192" t="s">
        <v>140</v>
      </c>
      <c r="G192" t="s">
        <v>38</v>
      </c>
      <c r="H192" t="s">
        <v>139</v>
      </c>
      <c r="I192" t="s">
        <v>2625</v>
      </c>
      <c r="J192" t="s">
        <v>2693</v>
      </c>
      <c r="K192" t="s">
        <v>52</v>
      </c>
      <c r="L192">
        <v>62</v>
      </c>
      <c r="M192">
        <v>2</v>
      </c>
      <c r="N192">
        <v>5</v>
      </c>
      <c r="O192" t="s">
        <v>625</v>
      </c>
      <c r="P192" t="s">
        <v>44</v>
      </c>
      <c r="Q192" t="s">
        <v>70</v>
      </c>
      <c r="R192" t="s">
        <v>32</v>
      </c>
      <c r="S192" t="s">
        <v>141</v>
      </c>
      <c r="T192">
        <v>3</v>
      </c>
      <c r="U192">
        <v>193.23</v>
      </c>
      <c r="V192">
        <v>209.06</v>
      </c>
      <c r="W192">
        <v>5</v>
      </c>
      <c r="X192" t="s">
        <v>49</v>
      </c>
      <c r="Y192">
        <v>2026</v>
      </c>
      <c r="Z192" t="str">
        <f>TEXT(Table1[[#This Row],[Order Date]], "MMM")</f>
        <v>Jun</v>
      </c>
      <c r="AA192" s="2">
        <f>Table1[[#This Row],[Unit Price]]*Table1[[#This Row],[Quantity]]*(1-Table1[[#This Row],[Discount %]]/100)</f>
        <v>367.13699999999994</v>
      </c>
      <c r="AB192" s="2">
        <f>Table1[[#This Row],[Sales]]-Table1[[#This Row],[Cost]]</f>
        <v>158.07699999999994</v>
      </c>
    </row>
    <row r="193" spans="1:28" x14ac:dyDescent="0.25">
      <c r="A193" t="s">
        <v>626</v>
      </c>
      <c r="B193" s="1">
        <v>45788</v>
      </c>
      <c r="C193" t="s">
        <v>627</v>
      </c>
      <c r="D193" t="s">
        <v>3537</v>
      </c>
      <c r="E193" s="1">
        <v>45793</v>
      </c>
      <c r="F193" t="s">
        <v>2617</v>
      </c>
      <c r="G193" t="s">
        <v>27</v>
      </c>
      <c r="H193" t="s">
        <v>28</v>
      </c>
      <c r="I193" t="s">
        <v>2631</v>
      </c>
      <c r="J193" t="s">
        <v>2716</v>
      </c>
      <c r="K193" t="s">
        <v>25</v>
      </c>
      <c r="L193">
        <v>30</v>
      </c>
      <c r="M193">
        <v>5</v>
      </c>
      <c r="N193">
        <v>25</v>
      </c>
      <c r="O193" t="s">
        <v>628</v>
      </c>
      <c r="P193" t="s">
        <v>33</v>
      </c>
      <c r="Q193" t="s">
        <v>117</v>
      </c>
      <c r="R193" t="s">
        <v>43</v>
      </c>
      <c r="S193" t="s">
        <v>30</v>
      </c>
      <c r="T193">
        <v>2</v>
      </c>
      <c r="U193">
        <v>457.4</v>
      </c>
      <c r="V193">
        <v>1387.55</v>
      </c>
      <c r="W193">
        <v>5</v>
      </c>
      <c r="X193" t="s">
        <v>49</v>
      </c>
      <c r="Y193">
        <v>2025</v>
      </c>
      <c r="Z193" t="str">
        <f>TEXT(Table1[[#This Row],[Order Date]], "MMM")</f>
        <v>May</v>
      </c>
      <c r="AA193" s="2">
        <f>Table1[[#This Row],[Unit Price]]*Table1[[#This Row],[Quantity]]*(1-Table1[[#This Row],[Discount %]]/100)</f>
        <v>1715.25</v>
      </c>
      <c r="AB193" s="2">
        <f>Table1[[#This Row],[Sales]]-Table1[[#This Row],[Cost]]</f>
        <v>327.70000000000005</v>
      </c>
    </row>
    <row r="194" spans="1:28" x14ac:dyDescent="0.25">
      <c r="A194" t="s">
        <v>629</v>
      </c>
      <c r="B194" s="1">
        <v>45685</v>
      </c>
      <c r="C194" t="s">
        <v>630</v>
      </c>
      <c r="D194" t="s">
        <v>3536</v>
      </c>
      <c r="E194" s="1">
        <v>45688</v>
      </c>
      <c r="F194" t="s">
        <v>2617</v>
      </c>
      <c r="G194" t="s">
        <v>27</v>
      </c>
      <c r="H194" t="s">
        <v>28</v>
      </c>
      <c r="I194" t="s">
        <v>2619</v>
      </c>
      <c r="J194" t="s">
        <v>2697</v>
      </c>
      <c r="K194" t="s">
        <v>52</v>
      </c>
      <c r="L194">
        <v>42</v>
      </c>
      <c r="M194">
        <v>2</v>
      </c>
      <c r="N194">
        <v>25</v>
      </c>
      <c r="O194" t="s">
        <v>631</v>
      </c>
      <c r="P194" t="s">
        <v>75</v>
      </c>
      <c r="Q194" t="s">
        <v>31</v>
      </c>
      <c r="R194" t="s">
        <v>71</v>
      </c>
      <c r="S194" t="s">
        <v>30</v>
      </c>
      <c r="T194">
        <v>2</v>
      </c>
      <c r="U194">
        <v>138.41</v>
      </c>
      <c r="V194">
        <v>169.14</v>
      </c>
      <c r="W194">
        <v>3</v>
      </c>
      <c r="X194" t="s">
        <v>34</v>
      </c>
      <c r="Y194">
        <v>2025</v>
      </c>
      <c r="Z194" t="str">
        <f>TEXT(Table1[[#This Row],[Order Date]], "MMM")</f>
        <v>Jan</v>
      </c>
      <c r="AA194" s="2">
        <f>Table1[[#This Row],[Unit Price]]*Table1[[#This Row],[Quantity]]*(1-Table1[[#This Row],[Discount %]]/100)</f>
        <v>207.61500000000001</v>
      </c>
      <c r="AB194" s="2">
        <f>Table1[[#This Row],[Sales]]-Table1[[#This Row],[Cost]]</f>
        <v>38.475000000000023</v>
      </c>
    </row>
    <row r="195" spans="1:28" x14ac:dyDescent="0.25">
      <c r="A195" t="s">
        <v>632</v>
      </c>
      <c r="B195" s="1">
        <v>45694</v>
      </c>
      <c r="C195" t="s">
        <v>633</v>
      </c>
      <c r="D195" t="s">
        <v>3535</v>
      </c>
      <c r="E195" s="1">
        <v>45701</v>
      </c>
      <c r="F195" t="s">
        <v>100</v>
      </c>
      <c r="G195" t="s">
        <v>98</v>
      </c>
      <c r="H195" t="s">
        <v>99</v>
      </c>
      <c r="I195" t="s">
        <v>2621</v>
      </c>
      <c r="J195" t="s">
        <v>2699</v>
      </c>
      <c r="K195" t="s">
        <v>25</v>
      </c>
      <c r="L195">
        <v>45</v>
      </c>
      <c r="M195">
        <v>1</v>
      </c>
      <c r="N195">
        <v>0</v>
      </c>
      <c r="O195" t="s">
        <v>634</v>
      </c>
      <c r="P195" t="s">
        <v>44</v>
      </c>
      <c r="Q195" t="s">
        <v>58</v>
      </c>
      <c r="R195" t="s">
        <v>32</v>
      </c>
      <c r="S195" t="s">
        <v>101</v>
      </c>
      <c r="T195">
        <v>4</v>
      </c>
      <c r="U195">
        <v>393.64</v>
      </c>
      <c r="V195">
        <v>225.7</v>
      </c>
      <c r="W195">
        <v>7</v>
      </c>
      <c r="X195" t="s">
        <v>34</v>
      </c>
      <c r="Y195">
        <v>2025</v>
      </c>
      <c r="Z195" t="str">
        <f>TEXT(Table1[[#This Row],[Order Date]], "MMM")</f>
        <v>Feb</v>
      </c>
      <c r="AA195" s="2">
        <f>Table1[[#This Row],[Unit Price]]*Table1[[#This Row],[Quantity]]*(1-Table1[[#This Row],[Discount %]]/100)</f>
        <v>393.64</v>
      </c>
      <c r="AB195" s="2">
        <f>Table1[[#This Row],[Sales]]-Table1[[#This Row],[Cost]]</f>
        <v>167.94</v>
      </c>
    </row>
    <row r="196" spans="1:28" x14ac:dyDescent="0.25">
      <c r="A196" t="s">
        <v>635</v>
      </c>
      <c r="B196" s="1">
        <v>45962</v>
      </c>
      <c r="C196" t="s">
        <v>636</v>
      </c>
      <c r="D196" t="s">
        <v>3534</v>
      </c>
      <c r="E196" s="1">
        <v>45967</v>
      </c>
      <c r="F196" t="s">
        <v>2617</v>
      </c>
      <c r="G196" t="s">
        <v>27</v>
      </c>
      <c r="H196" t="s">
        <v>28</v>
      </c>
      <c r="I196" t="s">
        <v>2629</v>
      </c>
      <c r="J196" t="s">
        <v>2674</v>
      </c>
      <c r="K196" t="s">
        <v>25</v>
      </c>
      <c r="L196">
        <v>45</v>
      </c>
      <c r="M196">
        <v>2</v>
      </c>
      <c r="N196">
        <v>15</v>
      </c>
      <c r="O196" t="s">
        <v>637</v>
      </c>
      <c r="P196" t="s">
        <v>33</v>
      </c>
      <c r="Q196" t="s">
        <v>31</v>
      </c>
      <c r="R196" t="s">
        <v>32</v>
      </c>
      <c r="S196" t="s">
        <v>30</v>
      </c>
      <c r="T196">
        <v>1</v>
      </c>
      <c r="U196">
        <v>773.2</v>
      </c>
      <c r="V196">
        <v>662.65</v>
      </c>
      <c r="W196">
        <v>5</v>
      </c>
      <c r="X196" t="s">
        <v>94</v>
      </c>
      <c r="Y196">
        <v>2025</v>
      </c>
      <c r="Z196" t="str">
        <f>TEXT(Table1[[#This Row],[Order Date]], "MMM")</f>
        <v>Nov</v>
      </c>
      <c r="AA196" s="2">
        <f>Table1[[#This Row],[Unit Price]]*Table1[[#This Row],[Quantity]]*(1-Table1[[#This Row],[Discount %]]/100)</f>
        <v>1314.44</v>
      </c>
      <c r="AB196" s="2">
        <f>Table1[[#This Row],[Sales]]-Table1[[#This Row],[Cost]]</f>
        <v>651.79000000000008</v>
      </c>
    </row>
    <row r="197" spans="1:28" x14ac:dyDescent="0.25">
      <c r="A197" t="s">
        <v>638</v>
      </c>
      <c r="B197" s="1">
        <v>45304</v>
      </c>
      <c r="C197" t="s">
        <v>639</v>
      </c>
      <c r="D197" t="s">
        <v>3533</v>
      </c>
      <c r="E197" s="1">
        <v>45310</v>
      </c>
      <c r="F197" t="s">
        <v>68</v>
      </c>
      <c r="G197" t="s">
        <v>66</v>
      </c>
      <c r="H197" t="s">
        <v>67</v>
      </c>
      <c r="I197" t="s">
        <v>2625</v>
      </c>
      <c r="J197" t="s">
        <v>2685</v>
      </c>
      <c r="K197" t="s">
        <v>25</v>
      </c>
      <c r="L197">
        <v>65</v>
      </c>
      <c r="M197">
        <v>1</v>
      </c>
      <c r="N197">
        <v>15</v>
      </c>
      <c r="O197" t="s">
        <v>640</v>
      </c>
      <c r="P197" t="s">
        <v>75</v>
      </c>
      <c r="Q197" t="s">
        <v>117</v>
      </c>
      <c r="R197" t="s">
        <v>43</v>
      </c>
      <c r="S197" t="s">
        <v>69</v>
      </c>
      <c r="T197">
        <v>4</v>
      </c>
      <c r="U197">
        <v>537.58000000000004</v>
      </c>
      <c r="V197">
        <v>245.76</v>
      </c>
      <c r="W197">
        <v>6</v>
      </c>
      <c r="X197" t="s">
        <v>34</v>
      </c>
      <c r="Y197">
        <v>2024</v>
      </c>
      <c r="Z197" t="str">
        <f>TEXT(Table1[[#This Row],[Order Date]], "MMM")</f>
        <v>Jan</v>
      </c>
      <c r="AA197" s="2">
        <f>Table1[[#This Row],[Unit Price]]*Table1[[#This Row],[Quantity]]*(1-Table1[[#This Row],[Discount %]]/100)</f>
        <v>456.94300000000004</v>
      </c>
      <c r="AB197" s="2">
        <f>Table1[[#This Row],[Sales]]-Table1[[#This Row],[Cost]]</f>
        <v>211.18300000000005</v>
      </c>
    </row>
    <row r="198" spans="1:28" x14ac:dyDescent="0.25">
      <c r="A198" t="s">
        <v>641</v>
      </c>
      <c r="B198" s="1">
        <v>45504</v>
      </c>
      <c r="C198" t="s">
        <v>642</v>
      </c>
      <c r="D198" t="s">
        <v>3532</v>
      </c>
      <c r="E198" s="1">
        <v>45509</v>
      </c>
      <c r="F198" t="s">
        <v>68</v>
      </c>
      <c r="G198" t="s">
        <v>66</v>
      </c>
      <c r="H198" t="s">
        <v>67</v>
      </c>
      <c r="I198" t="s">
        <v>2650</v>
      </c>
      <c r="J198" t="s">
        <v>2680</v>
      </c>
      <c r="K198" t="s">
        <v>52</v>
      </c>
      <c r="L198">
        <v>56</v>
      </c>
      <c r="M198">
        <v>4</v>
      </c>
      <c r="N198">
        <v>10</v>
      </c>
      <c r="O198" t="s">
        <v>643</v>
      </c>
      <c r="P198" t="s">
        <v>33</v>
      </c>
      <c r="Q198" t="s">
        <v>117</v>
      </c>
      <c r="R198" t="s">
        <v>71</v>
      </c>
      <c r="S198" t="s">
        <v>69</v>
      </c>
      <c r="T198">
        <v>5</v>
      </c>
      <c r="U198">
        <v>283.67</v>
      </c>
      <c r="V198">
        <v>656.08</v>
      </c>
      <c r="W198">
        <v>5</v>
      </c>
      <c r="X198" t="s">
        <v>45</v>
      </c>
      <c r="Y198">
        <v>2024</v>
      </c>
      <c r="Z198" t="str">
        <f>TEXT(Table1[[#This Row],[Order Date]], "MMM")</f>
        <v>Jul</v>
      </c>
      <c r="AA198" s="2">
        <f>Table1[[#This Row],[Unit Price]]*Table1[[#This Row],[Quantity]]*(1-Table1[[#This Row],[Discount %]]/100)</f>
        <v>1021.2120000000001</v>
      </c>
      <c r="AB198" s="2">
        <f>Table1[[#This Row],[Sales]]-Table1[[#This Row],[Cost]]</f>
        <v>365.13200000000006</v>
      </c>
    </row>
    <row r="199" spans="1:28" x14ac:dyDescent="0.25">
      <c r="A199" t="s">
        <v>644</v>
      </c>
      <c r="B199" s="1">
        <v>46047</v>
      </c>
      <c r="C199" t="s">
        <v>645</v>
      </c>
      <c r="D199" t="s">
        <v>3531</v>
      </c>
      <c r="E199" s="1">
        <v>46050</v>
      </c>
      <c r="F199" t="s">
        <v>128</v>
      </c>
      <c r="G199" t="s">
        <v>98</v>
      </c>
      <c r="H199" t="s">
        <v>127</v>
      </c>
      <c r="I199" t="s">
        <v>2623</v>
      </c>
      <c r="J199" t="s">
        <v>2624</v>
      </c>
      <c r="K199" t="s">
        <v>52</v>
      </c>
      <c r="L199">
        <v>64</v>
      </c>
      <c r="M199">
        <v>2</v>
      </c>
      <c r="N199">
        <v>30</v>
      </c>
      <c r="O199" t="s">
        <v>646</v>
      </c>
      <c r="P199" t="s">
        <v>75</v>
      </c>
      <c r="Q199" t="s">
        <v>31</v>
      </c>
      <c r="R199" t="s">
        <v>43</v>
      </c>
      <c r="S199" t="s">
        <v>129</v>
      </c>
      <c r="T199">
        <v>4</v>
      </c>
      <c r="U199">
        <v>902.22</v>
      </c>
      <c r="V199">
        <v>853.55</v>
      </c>
      <c r="W199">
        <v>3</v>
      </c>
      <c r="X199" t="s">
        <v>34</v>
      </c>
      <c r="Y199">
        <v>2026</v>
      </c>
      <c r="Z199" t="str">
        <f>TEXT(Table1[[#This Row],[Order Date]], "MMM")</f>
        <v>Jan</v>
      </c>
      <c r="AA199" s="2">
        <f>Table1[[#This Row],[Unit Price]]*Table1[[#This Row],[Quantity]]*(1-Table1[[#This Row],[Discount %]]/100)</f>
        <v>1263.1079999999999</v>
      </c>
      <c r="AB199" s="2">
        <f>Table1[[#This Row],[Sales]]-Table1[[#This Row],[Cost]]</f>
        <v>409.55799999999999</v>
      </c>
    </row>
    <row r="200" spans="1:28" x14ac:dyDescent="0.25">
      <c r="A200" t="s">
        <v>647</v>
      </c>
      <c r="B200" s="1">
        <v>45870</v>
      </c>
      <c r="C200" t="s">
        <v>648</v>
      </c>
      <c r="D200" t="s">
        <v>3530</v>
      </c>
      <c r="E200" s="1">
        <v>45877</v>
      </c>
      <c r="F200" t="s">
        <v>68</v>
      </c>
      <c r="G200" t="s">
        <v>66</v>
      </c>
      <c r="H200" t="s">
        <v>67</v>
      </c>
      <c r="I200" t="s">
        <v>2627</v>
      </c>
      <c r="J200" t="s">
        <v>2707</v>
      </c>
      <c r="K200" t="s">
        <v>52</v>
      </c>
      <c r="L200">
        <v>42</v>
      </c>
      <c r="M200">
        <v>2</v>
      </c>
      <c r="N200">
        <v>25</v>
      </c>
      <c r="O200" t="s">
        <v>649</v>
      </c>
      <c r="P200" t="s">
        <v>44</v>
      </c>
      <c r="Q200" t="s">
        <v>58</v>
      </c>
      <c r="R200" t="s">
        <v>43</v>
      </c>
      <c r="S200" t="s">
        <v>69</v>
      </c>
      <c r="T200">
        <v>1</v>
      </c>
      <c r="U200">
        <v>632.14</v>
      </c>
      <c r="V200">
        <v>789.49</v>
      </c>
      <c r="W200">
        <v>7</v>
      </c>
      <c r="X200" t="s">
        <v>45</v>
      </c>
      <c r="Y200">
        <v>2025</v>
      </c>
      <c r="Z200" t="str">
        <f>TEXT(Table1[[#This Row],[Order Date]], "MMM")</f>
        <v>Aug</v>
      </c>
      <c r="AA200" s="2">
        <f>Table1[[#This Row],[Unit Price]]*Table1[[#This Row],[Quantity]]*(1-Table1[[#This Row],[Discount %]]/100)</f>
        <v>948.21</v>
      </c>
      <c r="AB200" s="2">
        <f>Table1[[#This Row],[Sales]]-Table1[[#This Row],[Cost]]</f>
        <v>158.72000000000003</v>
      </c>
    </row>
    <row r="201" spans="1:28" x14ac:dyDescent="0.25">
      <c r="A201" t="s">
        <v>650</v>
      </c>
      <c r="B201" s="1">
        <v>45657</v>
      </c>
      <c r="C201" t="s">
        <v>651</v>
      </c>
      <c r="D201" t="s">
        <v>3529</v>
      </c>
      <c r="E201" s="1">
        <v>45660</v>
      </c>
      <c r="F201" t="s">
        <v>2617</v>
      </c>
      <c r="G201" t="s">
        <v>27</v>
      </c>
      <c r="H201" t="s">
        <v>28</v>
      </c>
      <c r="I201" t="s">
        <v>2625</v>
      </c>
      <c r="J201" t="s">
        <v>2705</v>
      </c>
      <c r="K201" t="s">
        <v>52</v>
      </c>
      <c r="L201">
        <v>18</v>
      </c>
      <c r="M201">
        <v>1</v>
      </c>
      <c r="N201">
        <v>15</v>
      </c>
      <c r="O201" t="s">
        <v>652</v>
      </c>
      <c r="P201" t="s">
        <v>44</v>
      </c>
      <c r="Q201" t="s">
        <v>58</v>
      </c>
      <c r="R201" t="s">
        <v>71</v>
      </c>
      <c r="S201" t="s">
        <v>30</v>
      </c>
      <c r="T201">
        <v>4</v>
      </c>
      <c r="U201">
        <v>810.04</v>
      </c>
      <c r="V201">
        <v>583.44000000000005</v>
      </c>
      <c r="W201">
        <v>3</v>
      </c>
      <c r="X201" t="s">
        <v>94</v>
      </c>
      <c r="Y201">
        <v>2024</v>
      </c>
      <c r="Z201" t="str">
        <f>TEXT(Table1[[#This Row],[Order Date]], "MMM")</f>
        <v>Dec</v>
      </c>
      <c r="AA201" s="2">
        <f>Table1[[#This Row],[Unit Price]]*Table1[[#This Row],[Quantity]]*(1-Table1[[#This Row],[Discount %]]/100)</f>
        <v>688.53399999999999</v>
      </c>
      <c r="AB201" s="2">
        <f>Table1[[#This Row],[Sales]]-Table1[[#This Row],[Cost]]</f>
        <v>105.09399999999994</v>
      </c>
    </row>
    <row r="202" spans="1:28" x14ac:dyDescent="0.25">
      <c r="A202" t="s">
        <v>653</v>
      </c>
      <c r="B202" s="1">
        <v>46109</v>
      </c>
      <c r="C202" t="s">
        <v>654</v>
      </c>
      <c r="D202" t="s">
        <v>3528</v>
      </c>
      <c r="E202" s="1">
        <v>46110</v>
      </c>
      <c r="F202" t="s">
        <v>56</v>
      </c>
      <c r="G202" t="s">
        <v>54</v>
      </c>
      <c r="H202" t="s">
        <v>55</v>
      </c>
      <c r="I202" t="s">
        <v>2630</v>
      </c>
      <c r="J202" t="s">
        <v>2710</v>
      </c>
      <c r="K202" t="s">
        <v>25</v>
      </c>
      <c r="L202">
        <v>62</v>
      </c>
      <c r="M202">
        <v>5</v>
      </c>
      <c r="N202">
        <v>20</v>
      </c>
      <c r="O202" t="s">
        <v>655</v>
      </c>
      <c r="P202" t="s">
        <v>75</v>
      </c>
      <c r="Q202" t="s">
        <v>117</v>
      </c>
      <c r="R202" t="s">
        <v>71</v>
      </c>
      <c r="S202" t="s">
        <v>57</v>
      </c>
      <c r="T202">
        <v>4</v>
      </c>
      <c r="U202">
        <v>341.26</v>
      </c>
      <c r="V202">
        <v>886.45</v>
      </c>
      <c r="W202">
        <v>1</v>
      </c>
      <c r="X202" t="s">
        <v>34</v>
      </c>
      <c r="Y202">
        <v>2026</v>
      </c>
      <c r="Z202" t="str">
        <f>TEXT(Table1[[#This Row],[Order Date]], "MMM")</f>
        <v>Mar</v>
      </c>
      <c r="AA202" s="2">
        <f>Table1[[#This Row],[Unit Price]]*Table1[[#This Row],[Quantity]]*(1-Table1[[#This Row],[Discount %]]/100)</f>
        <v>1365.04</v>
      </c>
      <c r="AB202" s="2">
        <f>Table1[[#This Row],[Sales]]-Table1[[#This Row],[Cost]]</f>
        <v>478.58999999999992</v>
      </c>
    </row>
    <row r="203" spans="1:28" x14ac:dyDescent="0.25">
      <c r="A203" t="s">
        <v>656</v>
      </c>
      <c r="B203" s="1">
        <v>45711</v>
      </c>
      <c r="C203" t="s">
        <v>657</v>
      </c>
      <c r="D203" t="s">
        <v>3527</v>
      </c>
      <c r="E203" s="1">
        <v>45713</v>
      </c>
      <c r="F203" t="s">
        <v>140</v>
      </c>
      <c r="G203" t="s">
        <v>38</v>
      </c>
      <c r="H203" t="s">
        <v>139</v>
      </c>
      <c r="I203" t="s">
        <v>2629</v>
      </c>
      <c r="J203" t="s">
        <v>2691</v>
      </c>
      <c r="K203" t="s">
        <v>25</v>
      </c>
      <c r="L203">
        <v>38</v>
      </c>
      <c r="M203">
        <v>4</v>
      </c>
      <c r="N203">
        <v>20</v>
      </c>
      <c r="O203" t="s">
        <v>658</v>
      </c>
      <c r="P203" t="s">
        <v>75</v>
      </c>
      <c r="Q203" t="s">
        <v>42</v>
      </c>
      <c r="R203" t="s">
        <v>71</v>
      </c>
      <c r="S203" t="s">
        <v>141</v>
      </c>
      <c r="T203">
        <v>2</v>
      </c>
      <c r="U203">
        <v>453.11</v>
      </c>
      <c r="V203">
        <v>763.3</v>
      </c>
      <c r="W203">
        <v>2</v>
      </c>
      <c r="X203" t="s">
        <v>34</v>
      </c>
      <c r="Y203">
        <v>2025</v>
      </c>
      <c r="Z203" t="str">
        <f>TEXT(Table1[[#This Row],[Order Date]], "MMM")</f>
        <v>Feb</v>
      </c>
      <c r="AA203" s="2">
        <f>Table1[[#This Row],[Unit Price]]*Table1[[#This Row],[Quantity]]*(1-Table1[[#This Row],[Discount %]]/100)</f>
        <v>1449.9520000000002</v>
      </c>
      <c r="AB203" s="2">
        <f>Table1[[#This Row],[Sales]]-Table1[[#This Row],[Cost]]</f>
        <v>686.65200000000027</v>
      </c>
    </row>
    <row r="204" spans="1:28" x14ac:dyDescent="0.25">
      <c r="A204" t="s">
        <v>659</v>
      </c>
      <c r="B204" s="1">
        <v>45876</v>
      </c>
      <c r="C204" t="s">
        <v>660</v>
      </c>
      <c r="D204" t="s">
        <v>3526</v>
      </c>
      <c r="E204" s="1">
        <v>45877</v>
      </c>
      <c r="F204" t="s">
        <v>2617</v>
      </c>
      <c r="G204" t="s">
        <v>27</v>
      </c>
      <c r="H204" t="s">
        <v>28</v>
      </c>
      <c r="I204" t="s">
        <v>2625</v>
      </c>
      <c r="J204" t="s">
        <v>2705</v>
      </c>
      <c r="K204" t="s">
        <v>25</v>
      </c>
      <c r="L204">
        <v>64</v>
      </c>
      <c r="M204">
        <v>1</v>
      </c>
      <c r="N204">
        <v>0</v>
      </c>
      <c r="O204" t="s">
        <v>586</v>
      </c>
      <c r="P204" t="s">
        <v>44</v>
      </c>
      <c r="Q204" t="s">
        <v>31</v>
      </c>
      <c r="R204" t="s">
        <v>71</v>
      </c>
      <c r="S204" t="s">
        <v>30</v>
      </c>
      <c r="T204">
        <v>1</v>
      </c>
      <c r="U204">
        <v>383.92</v>
      </c>
      <c r="V204">
        <v>279.76</v>
      </c>
      <c r="W204">
        <v>1</v>
      </c>
      <c r="X204" t="s">
        <v>45</v>
      </c>
      <c r="Y204">
        <v>2025</v>
      </c>
      <c r="Z204" t="str">
        <f>TEXT(Table1[[#This Row],[Order Date]], "MMM")</f>
        <v>Aug</v>
      </c>
      <c r="AA204" s="2">
        <f>Table1[[#This Row],[Unit Price]]*Table1[[#This Row],[Quantity]]*(1-Table1[[#This Row],[Discount %]]/100)</f>
        <v>383.92</v>
      </c>
      <c r="AB204" s="2">
        <f>Table1[[#This Row],[Sales]]-Table1[[#This Row],[Cost]]</f>
        <v>104.16000000000003</v>
      </c>
    </row>
    <row r="205" spans="1:28" x14ac:dyDescent="0.25">
      <c r="A205" t="s">
        <v>661</v>
      </c>
      <c r="B205" s="1">
        <v>46178</v>
      </c>
      <c r="C205" t="s">
        <v>662</v>
      </c>
      <c r="D205" t="s">
        <v>3525</v>
      </c>
      <c r="E205" s="1">
        <v>46184</v>
      </c>
      <c r="F205" t="s">
        <v>122</v>
      </c>
      <c r="G205" t="s">
        <v>120</v>
      </c>
      <c r="H205" t="s">
        <v>121</v>
      </c>
      <c r="I205" t="s">
        <v>2630</v>
      </c>
      <c r="J205" t="s">
        <v>2646</v>
      </c>
      <c r="K205" t="s">
        <v>52</v>
      </c>
      <c r="L205">
        <v>46</v>
      </c>
      <c r="M205">
        <v>4</v>
      </c>
      <c r="N205">
        <v>15</v>
      </c>
      <c r="O205" t="s">
        <v>663</v>
      </c>
      <c r="P205" t="s">
        <v>44</v>
      </c>
      <c r="Q205" t="s">
        <v>70</v>
      </c>
      <c r="R205" t="s">
        <v>71</v>
      </c>
      <c r="S205" t="s">
        <v>123</v>
      </c>
      <c r="T205">
        <v>4</v>
      </c>
      <c r="U205">
        <v>214.65</v>
      </c>
      <c r="V205">
        <v>410.64</v>
      </c>
      <c r="W205">
        <v>6</v>
      </c>
      <c r="X205" t="s">
        <v>49</v>
      </c>
      <c r="Y205">
        <v>2026</v>
      </c>
      <c r="Z205" t="str">
        <f>TEXT(Table1[[#This Row],[Order Date]], "MMM")</f>
        <v>Jun</v>
      </c>
      <c r="AA205" s="2">
        <f>Table1[[#This Row],[Unit Price]]*Table1[[#This Row],[Quantity]]*(1-Table1[[#This Row],[Discount %]]/100)</f>
        <v>729.81</v>
      </c>
      <c r="AB205" s="2">
        <f>Table1[[#This Row],[Sales]]-Table1[[#This Row],[Cost]]</f>
        <v>319.16999999999996</v>
      </c>
    </row>
    <row r="206" spans="1:28" x14ac:dyDescent="0.25">
      <c r="A206" t="s">
        <v>664</v>
      </c>
      <c r="B206" s="1">
        <v>45926</v>
      </c>
      <c r="C206" t="s">
        <v>665</v>
      </c>
      <c r="D206" t="s">
        <v>3524</v>
      </c>
      <c r="E206" s="1">
        <v>45930</v>
      </c>
      <c r="F206" t="s">
        <v>40</v>
      </c>
      <c r="G206" t="s">
        <v>38</v>
      </c>
      <c r="H206" t="s">
        <v>39</v>
      </c>
      <c r="I206" t="s">
        <v>2650</v>
      </c>
      <c r="J206" t="s">
        <v>2651</v>
      </c>
      <c r="K206" t="s">
        <v>52</v>
      </c>
      <c r="L206">
        <v>42</v>
      </c>
      <c r="M206">
        <v>2</v>
      </c>
      <c r="N206">
        <v>0</v>
      </c>
      <c r="O206" t="s">
        <v>666</v>
      </c>
      <c r="P206" t="s">
        <v>44</v>
      </c>
      <c r="Q206" t="s">
        <v>58</v>
      </c>
      <c r="R206" t="s">
        <v>71</v>
      </c>
      <c r="S206" t="s">
        <v>41</v>
      </c>
      <c r="T206">
        <v>5</v>
      </c>
      <c r="U206">
        <v>602.55999999999995</v>
      </c>
      <c r="V206">
        <v>867.98</v>
      </c>
      <c r="W206">
        <v>4</v>
      </c>
      <c r="X206" t="s">
        <v>45</v>
      </c>
      <c r="Y206">
        <v>2025</v>
      </c>
      <c r="Z206" t="str">
        <f>TEXT(Table1[[#This Row],[Order Date]], "MMM")</f>
        <v>Sep</v>
      </c>
      <c r="AA206" s="2">
        <f>Table1[[#This Row],[Unit Price]]*Table1[[#This Row],[Quantity]]*(1-Table1[[#This Row],[Discount %]]/100)</f>
        <v>1205.1199999999999</v>
      </c>
      <c r="AB206" s="2">
        <f>Table1[[#This Row],[Sales]]-Table1[[#This Row],[Cost]]</f>
        <v>337.13999999999987</v>
      </c>
    </row>
    <row r="207" spans="1:28" x14ac:dyDescent="0.25">
      <c r="A207" t="s">
        <v>667</v>
      </c>
      <c r="B207" s="1">
        <v>46128</v>
      </c>
      <c r="C207" t="s">
        <v>668</v>
      </c>
      <c r="D207" t="s">
        <v>3523</v>
      </c>
      <c r="E207" s="1">
        <v>46133</v>
      </c>
      <c r="F207" t="s">
        <v>140</v>
      </c>
      <c r="G207" t="s">
        <v>38</v>
      </c>
      <c r="H207" t="s">
        <v>139</v>
      </c>
      <c r="I207" t="s">
        <v>2621</v>
      </c>
      <c r="J207" t="s">
        <v>2699</v>
      </c>
      <c r="K207" t="s">
        <v>25</v>
      </c>
      <c r="L207">
        <v>38</v>
      </c>
      <c r="M207">
        <v>2</v>
      </c>
      <c r="N207">
        <v>20</v>
      </c>
      <c r="O207" t="s">
        <v>385</v>
      </c>
      <c r="P207" t="s">
        <v>44</v>
      </c>
      <c r="Q207" t="s">
        <v>117</v>
      </c>
      <c r="R207" t="s">
        <v>62</v>
      </c>
      <c r="S207" t="s">
        <v>141</v>
      </c>
      <c r="T207">
        <v>5</v>
      </c>
      <c r="U207">
        <v>797.45</v>
      </c>
      <c r="V207">
        <v>998.71</v>
      </c>
      <c r="W207">
        <v>5</v>
      </c>
      <c r="X207" t="s">
        <v>49</v>
      </c>
      <c r="Y207">
        <v>2026</v>
      </c>
      <c r="Z207" t="str">
        <f>TEXT(Table1[[#This Row],[Order Date]], "MMM")</f>
        <v>Apr</v>
      </c>
      <c r="AA207" s="2">
        <f>Table1[[#This Row],[Unit Price]]*Table1[[#This Row],[Quantity]]*(1-Table1[[#This Row],[Discount %]]/100)</f>
        <v>1275.92</v>
      </c>
      <c r="AB207" s="2">
        <f>Table1[[#This Row],[Sales]]-Table1[[#This Row],[Cost]]</f>
        <v>277.21000000000004</v>
      </c>
    </row>
    <row r="208" spans="1:28" x14ac:dyDescent="0.25">
      <c r="A208" t="s">
        <v>669</v>
      </c>
      <c r="B208" s="1">
        <v>46187</v>
      </c>
      <c r="C208" t="s">
        <v>670</v>
      </c>
      <c r="D208" t="s">
        <v>3522</v>
      </c>
      <c r="E208" s="1">
        <v>46194</v>
      </c>
      <c r="F208" t="s">
        <v>2617</v>
      </c>
      <c r="G208" t="s">
        <v>27</v>
      </c>
      <c r="H208" t="s">
        <v>28</v>
      </c>
      <c r="I208" t="s">
        <v>2650</v>
      </c>
      <c r="J208" t="s">
        <v>2651</v>
      </c>
      <c r="K208" t="s">
        <v>52</v>
      </c>
      <c r="L208">
        <v>24</v>
      </c>
      <c r="M208">
        <v>3</v>
      </c>
      <c r="N208">
        <v>30</v>
      </c>
      <c r="O208" t="s">
        <v>671</v>
      </c>
      <c r="P208" t="s">
        <v>33</v>
      </c>
      <c r="Q208" t="s">
        <v>31</v>
      </c>
      <c r="R208" t="s">
        <v>43</v>
      </c>
      <c r="S208" t="s">
        <v>30</v>
      </c>
      <c r="T208">
        <v>2</v>
      </c>
      <c r="U208">
        <v>44.32</v>
      </c>
      <c r="V208">
        <v>52.43</v>
      </c>
      <c r="W208">
        <v>7</v>
      </c>
      <c r="X208" t="s">
        <v>49</v>
      </c>
      <c r="Y208">
        <v>2026</v>
      </c>
      <c r="Z208" t="str">
        <f>TEXT(Table1[[#This Row],[Order Date]], "MMM")</f>
        <v>Jun</v>
      </c>
      <c r="AA208" s="2">
        <f>Table1[[#This Row],[Unit Price]]*Table1[[#This Row],[Quantity]]*(1-Table1[[#This Row],[Discount %]]/100)</f>
        <v>93.072000000000003</v>
      </c>
      <c r="AB208" s="2">
        <f>Table1[[#This Row],[Sales]]-Table1[[#This Row],[Cost]]</f>
        <v>40.642000000000003</v>
      </c>
    </row>
    <row r="209" spans="1:28" x14ac:dyDescent="0.25">
      <c r="A209" t="s">
        <v>672</v>
      </c>
      <c r="B209" s="1">
        <v>46124</v>
      </c>
      <c r="C209" t="s">
        <v>673</v>
      </c>
      <c r="D209" t="s">
        <v>3521</v>
      </c>
      <c r="E209" s="1">
        <v>46128</v>
      </c>
      <c r="F209" t="s">
        <v>100</v>
      </c>
      <c r="G209" t="s">
        <v>98</v>
      </c>
      <c r="H209" t="s">
        <v>99</v>
      </c>
      <c r="I209" t="s">
        <v>2657</v>
      </c>
      <c r="J209" t="s">
        <v>2696</v>
      </c>
      <c r="K209" t="s">
        <v>25</v>
      </c>
      <c r="L209">
        <v>61</v>
      </c>
      <c r="M209">
        <v>5</v>
      </c>
      <c r="N209">
        <v>30</v>
      </c>
      <c r="O209" t="s">
        <v>674</v>
      </c>
      <c r="P209" t="s">
        <v>33</v>
      </c>
      <c r="Q209" t="s">
        <v>70</v>
      </c>
      <c r="R209" t="s">
        <v>32</v>
      </c>
      <c r="S209" t="s">
        <v>101</v>
      </c>
      <c r="T209">
        <v>4</v>
      </c>
      <c r="U209">
        <v>130.47999999999999</v>
      </c>
      <c r="V209">
        <v>322.89</v>
      </c>
      <c r="W209">
        <v>4</v>
      </c>
      <c r="X209" t="s">
        <v>49</v>
      </c>
      <c r="Y209">
        <v>2026</v>
      </c>
      <c r="Z209" t="str">
        <f>TEXT(Table1[[#This Row],[Order Date]], "MMM")</f>
        <v>Apr</v>
      </c>
      <c r="AA209" s="2">
        <f>Table1[[#This Row],[Unit Price]]*Table1[[#This Row],[Quantity]]*(1-Table1[[#This Row],[Discount %]]/100)</f>
        <v>456.67999999999995</v>
      </c>
      <c r="AB209" s="2">
        <f>Table1[[#This Row],[Sales]]-Table1[[#This Row],[Cost]]</f>
        <v>133.78999999999996</v>
      </c>
    </row>
    <row r="210" spans="1:28" x14ac:dyDescent="0.25">
      <c r="A210" t="s">
        <v>675</v>
      </c>
      <c r="B210" s="1">
        <v>45506</v>
      </c>
      <c r="C210" t="s">
        <v>676</v>
      </c>
      <c r="D210" t="s">
        <v>3520</v>
      </c>
      <c r="E210" s="1">
        <v>45512</v>
      </c>
      <c r="F210" t="s">
        <v>115</v>
      </c>
      <c r="G210" t="s">
        <v>66</v>
      </c>
      <c r="H210" t="s">
        <v>114</v>
      </c>
      <c r="I210" t="s">
        <v>2633</v>
      </c>
      <c r="J210" t="s">
        <v>2645</v>
      </c>
      <c r="K210" t="s">
        <v>25</v>
      </c>
      <c r="L210">
        <v>48</v>
      </c>
      <c r="M210">
        <v>2</v>
      </c>
      <c r="N210">
        <v>25</v>
      </c>
      <c r="O210" t="s">
        <v>677</v>
      </c>
      <c r="P210" t="s">
        <v>44</v>
      </c>
      <c r="Q210" t="s">
        <v>70</v>
      </c>
      <c r="R210" t="s">
        <v>62</v>
      </c>
      <c r="S210" t="s">
        <v>116</v>
      </c>
      <c r="T210">
        <v>2</v>
      </c>
      <c r="U210">
        <v>658.99</v>
      </c>
      <c r="V210">
        <v>732.75</v>
      </c>
      <c r="W210">
        <v>6</v>
      </c>
      <c r="X210" t="s">
        <v>45</v>
      </c>
      <c r="Y210">
        <v>2024</v>
      </c>
      <c r="Z210" t="str">
        <f>TEXT(Table1[[#This Row],[Order Date]], "MMM")</f>
        <v>Aug</v>
      </c>
      <c r="AA210" s="2">
        <f>Table1[[#This Row],[Unit Price]]*Table1[[#This Row],[Quantity]]*(1-Table1[[#This Row],[Discount %]]/100)</f>
        <v>988.48500000000001</v>
      </c>
      <c r="AB210" s="2">
        <f>Table1[[#This Row],[Sales]]-Table1[[#This Row],[Cost]]</f>
        <v>255.73500000000001</v>
      </c>
    </row>
    <row r="211" spans="1:28" x14ac:dyDescent="0.25">
      <c r="A211" t="s">
        <v>678</v>
      </c>
      <c r="B211" s="1">
        <v>46141</v>
      </c>
      <c r="C211" t="s">
        <v>679</v>
      </c>
      <c r="D211" t="s">
        <v>3519</v>
      </c>
      <c r="E211" s="1">
        <v>46142</v>
      </c>
      <c r="F211" t="s">
        <v>56</v>
      </c>
      <c r="G211" t="s">
        <v>54</v>
      </c>
      <c r="H211" t="s">
        <v>55</v>
      </c>
      <c r="I211" t="s">
        <v>2621</v>
      </c>
      <c r="J211" t="s">
        <v>2622</v>
      </c>
      <c r="K211" t="s">
        <v>52</v>
      </c>
      <c r="L211">
        <v>18</v>
      </c>
      <c r="M211">
        <v>2</v>
      </c>
      <c r="N211">
        <v>20</v>
      </c>
      <c r="O211" t="s">
        <v>302</v>
      </c>
      <c r="P211" t="s">
        <v>44</v>
      </c>
      <c r="Q211" t="s">
        <v>117</v>
      </c>
      <c r="R211" t="s">
        <v>32</v>
      </c>
      <c r="S211" t="s">
        <v>57</v>
      </c>
      <c r="T211">
        <v>2</v>
      </c>
      <c r="U211">
        <v>756.47</v>
      </c>
      <c r="V211">
        <v>1013.53</v>
      </c>
      <c r="W211">
        <v>1</v>
      </c>
      <c r="X211" t="s">
        <v>49</v>
      </c>
      <c r="Y211">
        <v>2026</v>
      </c>
      <c r="Z211" t="str">
        <f>TEXT(Table1[[#This Row],[Order Date]], "MMM")</f>
        <v>Apr</v>
      </c>
      <c r="AA211" s="2">
        <f>Table1[[#This Row],[Unit Price]]*Table1[[#This Row],[Quantity]]*(1-Table1[[#This Row],[Discount %]]/100)</f>
        <v>1210.3520000000001</v>
      </c>
      <c r="AB211" s="2">
        <f>Table1[[#This Row],[Sales]]-Table1[[#This Row],[Cost]]</f>
        <v>196.82200000000012</v>
      </c>
    </row>
    <row r="212" spans="1:28" x14ac:dyDescent="0.25">
      <c r="A212" t="s">
        <v>680</v>
      </c>
      <c r="B212" s="1">
        <v>45350</v>
      </c>
      <c r="C212" t="s">
        <v>681</v>
      </c>
      <c r="D212" t="s">
        <v>3518</v>
      </c>
      <c r="E212" s="1">
        <v>45352</v>
      </c>
      <c r="F212" t="s">
        <v>68</v>
      </c>
      <c r="G212" t="s">
        <v>66</v>
      </c>
      <c r="H212" t="s">
        <v>67</v>
      </c>
      <c r="I212" t="s">
        <v>2657</v>
      </c>
      <c r="J212" t="s">
        <v>2667</v>
      </c>
      <c r="K212" t="s">
        <v>52</v>
      </c>
      <c r="L212">
        <v>63</v>
      </c>
      <c r="M212">
        <v>3</v>
      </c>
      <c r="N212">
        <v>30</v>
      </c>
      <c r="O212" t="s">
        <v>622</v>
      </c>
      <c r="P212" t="s">
        <v>33</v>
      </c>
      <c r="Q212" t="s">
        <v>42</v>
      </c>
      <c r="R212" t="s">
        <v>62</v>
      </c>
      <c r="S212" t="s">
        <v>69</v>
      </c>
      <c r="T212">
        <v>5</v>
      </c>
      <c r="U212">
        <v>242.94</v>
      </c>
      <c r="V212">
        <v>328.85</v>
      </c>
      <c r="W212">
        <v>2</v>
      </c>
      <c r="X212" t="s">
        <v>34</v>
      </c>
      <c r="Y212">
        <v>2024</v>
      </c>
      <c r="Z212" t="str">
        <f>TEXT(Table1[[#This Row],[Order Date]], "MMM")</f>
        <v>Feb</v>
      </c>
      <c r="AA212" s="2">
        <f>Table1[[#This Row],[Unit Price]]*Table1[[#This Row],[Quantity]]*(1-Table1[[#This Row],[Discount %]]/100)</f>
        <v>510.17399999999992</v>
      </c>
      <c r="AB212" s="2">
        <f>Table1[[#This Row],[Sales]]-Table1[[#This Row],[Cost]]</f>
        <v>181.3239999999999</v>
      </c>
    </row>
    <row r="213" spans="1:28" x14ac:dyDescent="0.25">
      <c r="A213" t="s">
        <v>682</v>
      </c>
      <c r="B213" s="1">
        <v>46046</v>
      </c>
      <c r="C213" t="s">
        <v>683</v>
      </c>
      <c r="D213" t="s">
        <v>3517</v>
      </c>
      <c r="E213" s="1">
        <v>46047</v>
      </c>
      <c r="F213" t="s">
        <v>56</v>
      </c>
      <c r="G213" t="s">
        <v>54</v>
      </c>
      <c r="H213" t="s">
        <v>55</v>
      </c>
      <c r="I213" t="s">
        <v>2630</v>
      </c>
      <c r="J213" t="s">
        <v>2710</v>
      </c>
      <c r="K213" t="s">
        <v>25</v>
      </c>
      <c r="L213">
        <v>38</v>
      </c>
      <c r="M213">
        <v>1</v>
      </c>
      <c r="N213">
        <v>30</v>
      </c>
      <c r="O213" t="s">
        <v>684</v>
      </c>
      <c r="P213" t="s">
        <v>33</v>
      </c>
      <c r="Q213" t="s">
        <v>117</v>
      </c>
      <c r="R213" t="s">
        <v>62</v>
      </c>
      <c r="S213" t="s">
        <v>57</v>
      </c>
      <c r="T213">
        <v>3</v>
      </c>
      <c r="U213">
        <v>602.9</v>
      </c>
      <c r="V213">
        <v>240.16</v>
      </c>
      <c r="W213">
        <v>1</v>
      </c>
      <c r="X213" t="s">
        <v>34</v>
      </c>
      <c r="Y213">
        <v>2026</v>
      </c>
      <c r="Z213" t="str">
        <f>TEXT(Table1[[#This Row],[Order Date]], "MMM")</f>
        <v>Jan</v>
      </c>
      <c r="AA213" s="2">
        <f>Table1[[#This Row],[Unit Price]]*Table1[[#This Row],[Quantity]]*(1-Table1[[#This Row],[Discount %]]/100)</f>
        <v>422.03</v>
      </c>
      <c r="AB213" s="2">
        <f>Table1[[#This Row],[Sales]]-Table1[[#This Row],[Cost]]</f>
        <v>181.86999999999998</v>
      </c>
    </row>
    <row r="214" spans="1:28" x14ac:dyDescent="0.25">
      <c r="A214" t="s">
        <v>685</v>
      </c>
      <c r="B214" s="1">
        <v>45713</v>
      </c>
      <c r="C214" t="s">
        <v>686</v>
      </c>
      <c r="D214" t="s">
        <v>3516</v>
      </c>
      <c r="E214" s="1">
        <v>45718</v>
      </c>
      <c r="F214" t="s">
        <v>115</v>
      </c>
      <c r="G214" t="s">
        <v>66</v>
      </c>
      <c r="H214" t="s">
        <v>114</v>
      </c>
      <c r="I214" t="s">
        <v>2618</v>
      </c>
      <c r="J214" t="s">
        <v>2701</v>
      </c>
      <c r="K214" t="s">
        <v>52</v>
      </c>
      <c r="L214">
        <v>63</v>
      </c>
      <c r="M214">
        <v>3</v>
      </c>
      <c r="N214">
        <v>5</v>
      </c>
      <c r="O214" t="s">
        <v>687</v>
      </c>
      <c r="P214" t="s">
        <v>75</v>
      </c>
      <c r="Q214" t="s">
        <v>70</v>
      </c>
      <c r="R214" t="s">
        <v>43</v>
      </c>
      <c r="S214" t="s">
        <v>116</v>
      </c>
      <c r="T214">
        <v>5</v>
      </c>
      <c r="U214">
        <v>456.84</v>
      </c>
      <c r="V214">
        <v>808.27</v>
      </c>
      <c r="W214">
        <v>5</v>
      </c>
      <c r="X214" t="s">
        <v>34</v>
      </c>
      <c r="Y214">
        <v>2025</v>
      </c>
      <c r="Z214" t="str">
        <f>TEXT(Table1[[#This Row],[Order Date]], "MMM")</f>
        <v>Feb</v>
      </c>
      <c r="AA214" s="2">
        <f>Table1[[#This Row],[Unit Price]]*Table1[[#This Row],[Quantity]]*(1-Table1[[#This Row],[Discount %]]/100)</f>
        <v>1301.9939999999999</v>
      </c>
      <c r="AB214" s="2">
        <f>Table1[[#This Row],[Sales]]-Table1[[#This Row],[Cost]]</f>
        <v>493.72399999999993</v>
      </c>
    </row>
    <row r="215" spans="1:28" x14ac:dyDescent="0.25">
      <c r="A215" t="s">
        <v>688</v>
      </c>
      <c r="B215" s="1">
        <v>45564</v>
      </c>
      <c r="C215" t="s">
        <v>689</v>
      </c>
      <c r="D215" t="s">
        <v>3515</v>
      </c>
      <c r="E215" s="1">
        <v>45571</v>
      </c>
      <c r="F215" t="s">
        <v>56</v>
      </c>
      <c r="G215" t="s">
        <v>54</v>
      </c>
      <c r="H215" t="s">
        <v>55</v>
      </c>
      <c r="I215" t="s">
        <v>2619</v>
      </c>
      <c r="J215" t="s">
        <v>2692</v>
      </c>
      <c r="K215" t="s">
        <v>25</v>
      </c>
      <c r="L215">
        <v>48</v>
      </c>
      <c r="M215">
        <v>3</v>
      </c>
      <c r="N215">
        <v>5</v>
      </c>
      <c r="O215" t="s">
        <v>690</v>
      </c>
      <c r="P215" t="s">
        <v>75</v>
      </c>
      <c r="Q215" t="s">
        <v>70</v>
      </c>
      <c r="R215" t="s">
        <v>62</v>
      </c>
      <c r="S215" t="s">
        <v>57</v>
      </c>
      <c r="T215">
        <v>5</v>
      </c>
      <c r="U215">
        <v>888.38</v>
      </c>
      <c r="V215">
        <v>2011.84</v>
      </c>
      <c r="W215">
        <v>7</v>
      </c>
      <c r="X215" t="s">
        <v>45</v>
      </c>
      <c r="Y215">
        <v>2024</v>
      </c>
      <c r="Z215" t="str">
        <f>TEXT(Table1[[#This Row],[Order Date]], "MMM")</f>
        <v>Sep</v>
      </c>
      <c r="AA215" s="2">
        <f>Table1[[#This Row],[Unit Price]]*Table1[[#This Row],[Quantity]]*(1-Table1[[#This Row],[Discount %]]/100)</f>
        <v>2531.8829999999998</v>
      </c>
      <c r="AB215" s="2">
        <f>Table1[[#This Row],[Sales]]-Table1[[#This Row],[Cost]]</f>
        <v>520.04299999999989</v>
      </c>
    </row>
    <row r="216" spans="1:28" x14ac:dyDescent="0.25">
      <c r="A216" t="s">
        <v>691</v>
      </c>
      <c r="B216" s="1">
        <v>45725</v>
      </c>
      <c r="C216" t="s">
        <v>692</v>
      </c>
      <c r="D216" t="s">
        <v>3514</v>
      </c>
      <c r="E216" s="1">
        <v>45729</v>
      </c>
      <c r="F216" t="s">
        <v>2617</v>
      </c>
      <c r="G216" t="s">
        <v>27</v>
      </c>
      <c r="H216" t="s">
        <v>28</v>
      </c>
      <c r="I216" t="s">
        <v>2675</v>
      </c>
      <c r="J216" t="s">
        <v>2676</v>
      </c>
      <c r="K216" t="s">
        <v>52</v>
      </c>
      <c r="L216">
        <v>19</v>
      </c>
      <c r="M216">
        <v>5</v>
      </c>
      <c r="N216">
        <v>5</v>
      </c>
      <c r="O216" t="s">
        <v>693</v>
      </c>
      <c r="P216" t="s">
        <v>75</v>
      </c>
      <c r="Q216" t="s">
        <v>70</v>
      </c>
      <c r="R216" t="s">
        <v>32</v>
      </c>
      <c r="S216" t="s">
        <v>30</v>
      </c>
      <c r="T216">
        <v>1</v>
      </c>
      <c r="U216">
        <v>27.92</v>
      </c>
      <c r="V216">
        <v>71.14</v>
      </c>
      <c r="W216">
        <v>4</v>
      </c>
      <c r="X216" t="s">
        <v>34</v>
      </c>
      <c r="Y216">
        <v>2025</v>
      </c>
      <c r="Z216" t="str">
        <f>TEXT(Table1[[#This Row],[Order Date]], "MMM")</f>
        <v>Mar</v>
      </c>
      <c r="AA216" s="2">
        <f>Table1[[#This Row],[Unit Price]]*Table1[[#This Row],[Quantity]]*(1-Table1[[#This Row],[Discount %]]/100)</f>
        <v>132.62</v>
      </c>
      <c r="AB216" s="2">
        <f>Table1[[#This Row],[Sales]]-Table1[[#This Row],[Cost]]</f>
        <v>61.480000000000004</v>
      </c>
    </row>
    <row r="217" spans="1:28" x14ac:dyDescent="0.25">
      <c r="A217" t="s">
        <v>694</v>
      </c>
      <c r="B217" s="1">
        <v>45323</v>
      </c>
      <c r="C217" t="s">
        <v>695</v>
      </c>
      <c r="D217" t="s">
        <v>3513</v>
      </c>
      <c r="E217" s="1">
        <v>45326</v>
      </c>
      <c r="F217" t="s">
        <v>140</v>
      </c>
      <c r="G217" t="s">
        <v>38</v>
      </c>
      <c r="H217" t="s">
        <v>139</v>
      </c>
      <c r="I217" t="s">
        <v>2671</v>
      </c>
      <c r="J217" t="s">
        <v>2706</v>
      </c>
      <c r="K217" t="s">
        <v>25</v>
      </c>
      <c r="L217">
        <v>59</v>
      </c>
      <c r="M217">
        <v>5</v>
      </c>
      <c r="N217">
        <v>15</v>
      </c>
      <c r="O217" t="s">
        <v>362</v>
      </c>
      <c r="P217" t="s">
        <v>44</v>
      </c>
      <c r="Q217" t="s">
        <v>117</v>
      </c>
      <c r="R217" t="s">
        <v>62</v>
      </c>
      <c r="S217" t="s">
        <v>141</v>
      </c>
      <c r="T217">
        <v>2</v>
      </c>
      <c r="U217">
        <v>249.35</v>
      </c>
      <c r="V217">
        <v>569.79999999999995</v>
      </c>
      <c r="W217">
        <v>3</v>
      </c>
      <c r="X217" t="s">
        <v>34</v>
      </c>
      <c r="Y217">
        <v>2024</v>
      </c>
      <c r="Z217" t="str">
        <f>TEXT(Table1[[#This Row],[Order Date]], "MMM")</f>
        <v>Feb</v>
      </c>
      <c r="AA217" s="2">
        <f>Table1[[#This Row],[Unit Price]]*Table1[[#This Row],[Quantity]]*(1-Table1[[#This Row],[Discount %]]/100)</f>
        <v>1059.7375</v>
      </c>
      <c r="AB217" s="2">
        <f>Table1[[#This Row],[Sales]]-Table1[[#This Row],[Cost]]</f>
        <v>489.9375</v>
      </c>
    </row>
    <row r="218" spans="1:28" x14ac:dyDescent="0.25">
      <c r="A218" t="s">
        <v>696</v>
      </c>
      <c r="B218" s="1">
        <v>45980</v>
      </c>
      <c r="C218" t="s">
        <v>697</v>
      </c>
      <c r="D218" t="s">
        <v>2781</v>
      </c>
      <c r="E218" s="1">
        <v>45982</v>
      </c>
      <c r="F218" t="s">
        <v>2617</v>
      </c>
      <c r="G218" t="s">
        <v>27</v>
      </c>
      <c r="H218" t="s">
        <v>28</v>
      </c>
      <c r="I218" t="s">
        <v>2648</v>
      </c>
      <c r="J218" t="s">
        <v>2684</v>
      </c>
      <c r="K218" t="s">
        <v>25</v>
      </c>
      <c r="L218">
        <v>32</v>
      </c>
      <c r="M218">
        <v>2</v>
      </c>
      <c r="N218">
        <v>15</v>
      </c>
      <c r="O218" t="s">
        <v>698</v>
      </c>
      <c r="P218" t="s">
        <v>75</v>
      </c>
      <c r="Q218" t="s">
        <v>58</v>
      </c>
      <c r="R218" t="s">
        <v>71</v>
      </c>
      <c r="S218" t="s">
        <v>30</v>
      </c>
      <c r="T218">
        <v>4</v>
      </c>
      <c r="U218">
        <v>932.67</v>
      </c>
      <c r="V218">
        <v>1140.25</v>
      </c>
      <c r="W218">
        <v>2</v>
      </c>
      <c r="X218" t="s">
        <v>94</v>
      </c>
      <c r="Y218">
        <v>2025</v>
      </c>
      <c r="Z218" t="str">
        <f>TEXT(Table1[[#This Row],[Order Date]], "MMM")</f>
        <v>Nov</v>
      </c>
      <c r="AA218" s="2">
        <f>Table1[[#This Row],[Unit Price]]*Table1[[#This Row],[Quantity]]*(1-Table1[[#This Row],[Discount %]]/100)</f>
        <v>1585.539</v>
      </c>
      <c r="AB218" s="2">
        <f>Table1[[#This Row],[Sales]]-Table1[[#This Row],[Cost]]</f>
        <v>445.28899999999999</v>
      </c>
    </row>
    <row r="219" spans="1:28" x14ac:dyDescent="0.25">
      <c r="A219" t="s">
        <v>699</v>
      </c>
      <c r="B219" s="1">
        <v>45706</v>
      </c>
      <c r="C219" t="s">
        <v>103</v>
      </c>
      <c r="D219" t="s">
        <v>2780</v>
      </c>
      <c r="E219" s="1">
        <v>45710</v>
      </c>
      <c r="F219" t="s">
        <v>56</v>
      </c>
      <c r="G219" t="s">
        <v>54</v>
      </c>
      <c r="H219" t="s">
        <v>55</v>
      </c>
      <c r="I219" t="s">
        <v>2664</v>
      </c>
      <c r="J219" t="s">
        <v>2665</v>
      </c>
      <c r="K219" t="s">
        <v>52</v>
      </c>
      <c r="L219">
        <v>65</v>
      </c>
      <c r="M219">
        <v>2</v>
      </c>
      <c r="N219">
        <v>20</v>
      </c>
      <c r="O219" t="s">
        <v>700</v>
      </c>
      <c r="P219" t="s">
        <v>44</v>
      </c>
      <c r="Q219" t="s">
        <v>70</v>
      </c>
      <c r="R219" t="s">
        <v>62</v>
      </c>
      <c r="S219" t="s">
        <v>57</v>
      </c>
      <c r="T219">
        <v>3</v>
      </c>
      <c r="U219">
        <v>253.23</v>
      </c>
      <c r="V219">
        <v>321.77</v>
      </c>
      <c r="W219">
        <v>4</v>
      </c>
      <c r="X219" t="s">
        <v>34</v>
      </c>
      <c r="Y219">
        <v>2025</v>
      </c>
      <c r="Z219" t="str">
        <f>TEXT(Table1[[#This Row],[Order Date]], "MMM")</f>
        <v>Feb</v>
      </c>
      <c r="AA219" s="2">
        <f>Table1[[#This Row],[Unit Price]]*Table1[[#This Row],[Quantity]]*(1-Table1[[#This Row],[Discount %]]/100)</f>
        <v>405.16800000000001</v>
      </c>
      <c r="AB219" s="2">
        <f>Table1[[#This Row],[Sales]]-Table1[[#This Row],[Cost]]</f>
        <v>83.398000000000025</v>
      </c>
    </row>
    <row r="220" spans="1:28" x14ac:dyDescent="0.25">
      <c r="A220" t="s">
        <v>701</v>
      </c>
      <c r="B220" s="1">
        <v>45661</v>
      </c>
      <c r="C220" t="s">
        <v>702</v>
      </c>
      <c r="D220" t="s">
        <v>2779</v>
      </c>
      <c r="E220" s="1">
        <v>45663</v>
      </c>
      <c r="F220" t="s">
        <v>122</v>
      </c>
      <c r="G220" t="s">
        <v>120</v>
      </c>
      <c r="H220" t="s">
        <v>121</v>
      </c>
      <c r="I220" t="s">
        <v>2618</v>
      </c>
      <c r="J220" t="s">
        <v>2701</v>
      </c>
      <c r="K220" t="s">
        <v>52</v>
      </c>
      <c r="L220">
        <v>18</v>
      </c>
      <c r="M220">
        <v>4</v>
      </c>
      <c r="N220">
        <v>25</v>
      </c>
      <c r="O220" t="s">
        <v>703</v>
      </c>
      <c r="P220" t="s">
        <v>75</v>
      </c>
      <c r="Q220" t="s">
        <v>42</v>
      </c>
      <c r="R220" t="s">
        <v>43</v>
      </c>
      <c r="S220" t="s">
        <v>123</v>
      </c>
      <c r="T220">
        <v>4</v>
      </c>
      <c r="U220">
        <v>819.76</v>
      </c>
      <c r="V220">
        <v>1561.08</v>
      </c>
      <c r="W220">
        <v>2</v>
      </c>
      <c r="X220" t="s">
        <v>34</v>
      </c>
      <c r="Y220">
        <v>2025</v>
      </c>
      <c r="Z220" t="str">
        <f>TEXT(Table1[[#This Row],[Order Date]], "MMM")</f>
        <v>Jan</v>
      </c>
      <c r="AA220" s="2">
        <f>Table1[[#This Row],[Unit Price]]*Table1[[#This Row],[Quantity]]*(1-Table1[[#This Row],[Discount %]]/100)</f>
        <v>2459.2799999999997</v>
      </c>
      <c r="AB220" s="2">
        <f>Table1[[#This Row],[Sales]]-Table1[[#This Row],[Cost]]</f>
        <v>898.19999999999982</v>
      </c>
    </row>
    <row r="221" spans="1:28" x14ac:dyDescent="0.25">
      <c r="A221" t="s">
        <v>704</v>
      </c>
      <c r="B221" s="1">
        <v>45749</v>
      </c>
      <c r="C221" t="s">
        <v>705</v>
      </c>
      <c r="D221" t="s">
        <v>2778</v>
      </c>
      <c r="E221" s="1">
        <v>45751</v>
      </c>
      <c r="F221" t="s">
        <v>115</v>
      </c>
      <c r="G221" t="s">
        <v>66</v>
      </c>
      <c r="H221" t="s">
        <v>114</v>
      </c>
      <c r="I221" t="s">
        <v>2621</v>
      </c>
      <c r="J221" t="s">
        <v>2622</v>
      </c>
      <c r="K221" t="s">
        <v>25</v>
      </c>
      <c r="L221">
        <v>54</v>
      </c>
      <c r="M221">
        <v>4</v>
      </c>
      <c r="N221">
        <v>10</v>
      </c>
      <c r="O221" t="s">
        <v>706</v>
      </c>
      <c r="P221" t="s">
        <v>75</v>
      </c>
      <c r="Q221" t="s">
        <v>70</v>
      </c>
      <c r="R221" t="s">
        <v>62</v>
      </c>
      <c r="S221" t="s">
        <v>116</v>
      </c>
      <c r="T221">
        <v>1</v>
      </c>
      <c r="U221">
        <v>426.74</v>
      </c>
      <c r="V221">
        <v>1145.45</v>
      </c>
      <c r="W221">
        <v>2</v>
      </c>
      <c r="X221" t="s">
        <v>49</v>
      </c>
      <c r="Y221">
        <v>2025</v>
      </c>
      <c r="Z221" t="str">
        <f>TEXT(Table1[[#This Row],[Order Date]], "MMM")</f>
        <v>Apr</v>
      </c>
      <c r="AA221" s="2">
        <f>Table1[[#This Row],[Unit Price]]*Table1[[#This Row],[Quantity]]*(1-Table1[[#This Row],[Discount %]]/100)</f>
        <v>1536.2640000000001</v>
      </c>
      <c r="AB221" s="2">
        <f>Table1[[#This Row],[Sales]]-Table1[[#This Row],[Cost]]</f>
        <v>390.81400000000008</v>
      </c>
    </row>
    <row r="222" spans="1:28" x14ac:dyDescent="0.25">
      <c r="A222" t="s">
        <v>707</v>
      </c>
      <c r="B222" s="1">
        <v>45588</v>
      </c>
      <c r="C222" t="s">
        <v>708</v>
      </c>
      <c r="D222" t="s">
        <v>3512</v>
      </c>
      <c r="E222" s="1">
        <v>45591</v>
      </c>
      <c r="F222" t="s">
        <v>122</v>
      </c>
      <c r="G222" t="s">
        <v>120</v>
      </c>
      <c r="H222" t="s">
        <v>121</v>
      </c>
      <c r="I222" t="s">
        <v>2637</v>
      </c>
      <c r="J222" t="s">
        <v>2709</v>
      </c>
      <c r="K222" t="s">
        <v>25</v>
      </c>
      <c r="L222">
        <v>42</v>
      </c>
      <c r="M222">
        <v>2</v>
      </c>
      <c r="N222">
        <v>25</v>
      </c>
      <c r="O222" t="s">
        <v>709</v>
      </c>
      <c r="P222" t="s">
        <v>44</v>
      </c>
      <c r="Q222" t="s">
        <v>117</v>
      </c>
      <c r="R222" t="s">
        <v>62</v>
      </c>
      <c r="S222" t="s">
        <v>123</v>
      </c>
      <c r="T222">
        <v>1</v>
      </c>
      <c r="U222">
        <v>410.7</v>
      </c>
      <c r="V222">
        <v>472.59</v>
      </c>
      <c r="W222">
        <v>3</v>
      </c>
      <c r="X222" t="s">
        <v>94</v>
      </c>
      <c r="Y222">
        <v>2024</v>
      </c>
      <c r="Z222" t="str">
        <f>TEXT(Table1[[#This Row],[Order Date]], "MMM")</f>
        <v>Oct</v>
      </c>
      <c r="AA222" s="2">
        <f>Table1[[#This Row],[Unit Price]]*Table1[[#This Row],[Quantity]]*(1-Table1[[#This Row],[Discount %]]/100)</f>
        <v>616.04999999999995</v>
      </c>
      <c r="AB222" s="2">
        <f>Table1[[#This Row],[Sales]]-Table1[[#This Row],[Cost]]</f>
        <v>143.45999999999998</v>
      </c>
    </row>
    <row r="223" spans="1:28" x14ac:dyDescent="0.25">
      <c r="A223" t="s">
        <v>710</v>
      </c>
      <c r="B223" s="1">
        <v>46087</v>
      </c>
      <c r="C223" t="s">
        <v>711</v>
      </c>
      <c r="D223" t="s">
        <v>3511</v>
      </c>
      <c r="E223" s="1">
        <v>46089</v>
      </c>
      <c r="F223" t="s">
        <v>122</v>
      </c>
      <c r="G223" t="s">
        <v>120</v>
      </c>
      <c r="H223" t="s">
        <v>121</v>
      </c>
      <c r="I223" t="s">
        <v>2659</v>
      </c>
      <c r="J223" t="s">
        <v>2690</v>
      </c>
      <c r="K223" t="s">
        <v>52</v>
      </c>
      <c r="L223">
        <v>31</v>
      </c>
      <c r="M223">
        <v>3</v>
      </c>
      <c r="N223">
        <v>10</v>
      </c>
      <c r="O223" t="s">
        <v>712</v>
      </c>
      <c r="P223" t="s">
        <v>75</v>
      </c>
      <c r="Q223" t="s">
        <v>58</v>
      </c>
      <c r="R223" t="s">
        <v>32</v>
      </c>
      <c r="S223" t="s">
        <v>123</v>
      </c>
      <c r="T223">
        <v>5</v>
      </c>
      <c r="U223">
        <v>624.79</v>
      </c>
      <c r="V223">
        <v>1087.74</v>
      </c>
      <c r="W223">
        <v>2</v>
      </c>
      <c r="X223" t="s">
        <v>34</v>
      </c>
      <c r="Y223">
        <v>2026</v>
      </c>
      <c r="Z223" t="str">
        <f>TEXT(Table1[[#This Row],[Order Date]], "MMM")</f>
        <v>Mar</v>
      </c>
      <c r="AA223" s="2">
        <f>Table1[[#This Row],[Unit Price]]*Table1[[#This Row],[Quantity]]*(1-Table1[[#This Row],[Discount %]]/100)</f>
        <v>1686.933</v>
      </c>
      <c r="AB223" s="2">
        <f>Table1[[#This Row],[Sales]]-Table1[[#This Row],[Cost]]</f>
        <v>599.19299999999998</v>
      </c>
    </row>
    <row r="224" spans="1:28" x14ac:dyDescent="0.25">
      <c r="A224" t="s">
        <v>713</v>
      </c>
      <c r="B224" s="1">
        <v>45535</v>
      </c>
      <c r="C224" t="s">
        <v>714</v>
      </c>
      <c r="D224" t="s">
        <v>3510</v>
      </c>
      <c r="E224" s="1">
        <v>45541</v>
      </c>
      <c r="F224" t="s">
        <v>56</v>
      </c>
      <c r="G224" t="s">
        <v>54</v>
      </c>
      <c r="H224" t="s">
        <v>55</v>
      </c>
      <c r="I224" t="s">
        <v>2659</v>
      </c>
      <c r="J224" t="s">
        <v>2666</v>
      </c>
      <c r="K224" t="s">
        <v>52</v>
      </c>
      <c r="L224">
        <v>22</v>
      </c>
      <c r="M224">
        <v>5</v>
      </c>
      <c r="N224">
        <v>10</v>
      </c>
      <c r="O224" t="s">
        <v>577</v>
      </c>
      <c r="P224" t="s">
        <v>75</v>
      </c>
      <c r="Q224" t="s">
        <v>117</v>
      </c>
      <c r="R224" t="s">
        <v>62</v>
      </c>
      <c r="S224" t="s">
        <v>57</v>
      </c>
      <c r="T224">
        <v>5</v>
      </c>
      <c r="U224">
        <v>726.78</v>
      </c>
      <c r="V224">
        <v>2072.63</v>
      </c>
      <c r="W224">
        <v>6</v>
      </c>
      <c r="X224" t="s">
        <v>45</v>
      </c>
      <c r="Y224">
        <v>2024</v>
      </c>
      <c r="Z224" t="str">
        <f>TEXT(Table1[[#This Row],[Order Date]], "MMM")</f>
        <v>Aug</v>
      </c>
      <c r="AA224" s="2">
        <f>Table1[[#This Row],[Unit Price]]*Table1[[#This Row],[Quantity]]*(1-Table1[[#This Row],[Discount %]]/100)</f>
        <v>3270.5099999999998</v>
      </c>
      <c r="AB224" s="2">
        <f>Table1[[#This Row],[Sales]]-Table1[[#This Row],[Cost]]</f>
        <v>1197.8799999999997</v>
      </c>
    </row>
    <row r="225" spans="1:28" x14ac:dyDescent="0.25">
      <c r="A225" t="s">
        <v>715</v>
      </c>
      <c r="B225" s="1">
        <v>45650</v>
      </c>
      <c r="C225" t="s">
        <v>716</v>
      </c>
      <c r="D225" t="s">
        <v>3509</v>
      </c>
      <c r="E225" s="1">
        <v>45652</v>
      </c>
      <c r="F225" t="s">
        <v>140</v>
      </c>
      <c r="G225" t="s">
        <v>38</v>
      </c>
      <c r="H225" t="s">
        <v>139</v>
      </c>
      <c r="I225" t="s">
        <v>2668</v>
      </c>
      <c r="J225" t="s">
        <v>2669</v>
      </c>
      <c r="K225" t="s">
        <v>25</v>
      </c>
      <c r="L225">
        <v>63</v>
      </c>
      <c r="M225">
        <v>2</v>
      </c>
      <c r="N225">
        <v>5</v>
      </c>
      <c r="O225" t="s">
        <v>717</v>
      </c>
      <c r="P225" t="s">
        <v>75</v>
      </c>
      <c r="Q225" t="s">
        <v>42</v>
      </c>
      <c r="R225" t="s">
        <v>43</v>
      </c>
      <c r="S225" t="s">
        <v>141</v>
      </c>
      <c r="T225">
        <v>3</v>
      </c>
      <c r="U225">
        <v>902.25</v>
      </c>
      <c r="V225">
        <v>1156.6099999999999</v>
      </c>
      <c r="W225">
        <v>2</v>
      </c>
      <c r="X225" t="s">
        <v>94</v>
      </c>
      <c r="Y225">
        <v>2024</v>
      </c>
      <c r="Z225" t="str">
        <f>TEXT(Table1[[#This Row],[Order Date]], "MMM")</f>
        <v>Dec</v>
      </c>
      <c r="AA225" s="2">
        <f>Table1[[#This Row],[Unit Price]]*Table1[[#This Row],[Quantity]]*(1-Table1[[#This Row],[Discount %]]/100)</f>
        <v>1714.2749999999999</v>
      </c>
      <c r="AB225" s="2">
        <f>Table1[[#This Row],[Sales]]-Table1[[#This Row],[Cost]]</f>
        <v>557.66499999999996</v>
      </c>
    </row>
    <row r="226" spans="1:28" x14ac:dyDescent="0.25">
      <c r="A226" t="s">
        <v>718</v>
      </c>
      <c r="B226" s="1">
        <v>46151</v>
      </c>
      <c r="C226" t="s">
        <v>719</v>
      </c>
      <c r="D226" t="s">
        <v>3508</v>
      </c>
      <c r="E226" s="1">
        <v>46157</v>
      </c>
      <c r="F226" t="s">
        <v>68</v>
      </c>
      <c r="G226" t="s">
        <v>66</v>
      </c>
      <c r="H226" t="s">
        <v>67</v>
      </c>
      <c r="I226" t="s">
        <v>2628</v>
      </c>
      <c r="J226" t="s">
        <v>2642</v>
      </c>
      <c r="K226" t="s">
        <v>52</v>
      </c>
      <c r="L226">
        <v>20</v>
      </c>
      <c r="M226">
        <v>3</v>
      </c>
      <c r="N226">
        <v>30</v>
      </c>
      <c r="O226" t="s">
        <v>720</v>
      </c>
      <c r="P226" t="s">
        <v>44</v>
      </c>
      <c r="Q226" t="s">
        <v>42</v>
      </c>
      <c r="R226" t="s">
        <v>43</v>
      </c>
      <c r="S226" t="s">
        <v>69</v>
      </c>
      <c r="T226">
        <v>3</v>
      </c>
      <c r="U226">
        <v>829.64</v>
      </c>
      <c r="V226">
        <v>1248.05</v>
      </c>
      <c r="W226">
        <v>6</v>
      </c>
      <c r="X226" t="s">
        <v>49</v>
      </c>
      <c r="Y226">
        <v>2026</v>
      </c>
      <c r="Z226" t="str">
        <f>TEXT(Table1[[#This Row],[Order Date]], "MMM")</f>
        <v>May</v>
      </c>
      <c r="AA226" s="2">
        <f>Table1[[#This Row],[Unit Price]]*Table1[[#This Row],[Quantity]]*(1-Table1[[#This Row],[Discount %]]/100)</f>
        <v>1742.2439999999999</v>
      </c>
      <c r="AB226" s="2">
        <f>Table1[[#This Row],[Sales]]-Table1[[#This Row],[Cost]]</f>
        <v>494.19399999999996</v>
      </c>
    </row>
    <row r="227" spans="1:28" x14ac:dyDescent="0.25">
      <c r="A227" t="s">
        <v>721</v>
      </c>
      <c r="B227" s="1">
        <v>45472</v>
      </c>
      <c r="C227" t="s">
        <v>722</v>
      </c>
      <c r="D227" t="s">
        <v>3507</v>
      </c>
      <c r="E227" s="1">
        <v>45476</v>
      </c>
      <c r="F227" t="s">
        <v>100</v>
      </c>
      <c r="G227" t="s">
        <v>98</v>
      </c>
      <c r="H227" t="s">
        <v>99</v>
      </c>
      <c r="I227" t="s">
        <v>2643</v>
      </c>
      <c r="J227" t="s">
        <v>2654</v>
      </c>
      <c r="K227" t="s">
        <v>52</v>
      </c>
      <c r="L227">
        <v>65</v>
      </c>
      <c r="M227">
        <v>2</v>
      </c>
      <c r="N227">
        <v>30</v>
      </c>
      <c r="O227" t="s">
        <v>723</v>
      </c>
      <c r="P227" t="s">
        <v>75</v>
      </c>
      <c r="Q227" t="s">
        <v>58</v>
      </c>
      <c r="R227" t="s">
        <v>32</v>
      </c>
      <c r="S227" t="s">
        <v>101</v>
      </c>
      <c r="T227">
        <v>3</v>
      </c>
      <c r="U227">
        <v>674.36</v>
      </c>
      <c r="V227">
        <v>563.67999999999995</v>
      </c>
      <c r="W227">
        <v>4</v>
      </c>
      <c r="X227" t="s">
        <v>49</v>
      </c>
      <c r="Y227">
        <v>2024</v>
      </c>
      <c r="Z227" t="str">
        <f>TEXT(Table1[[#This Row],[Order Date]], "MMM")</f>
        <v>Jun</v>
      </c>
      <c r="AA227" s="2">
        <f>Table1[[#This Row],[Unit Price]]*Table1[[#This Row],[Quantity]]*(1-Table1[[#This Row],[Discount %]]/100)</f>
        <v>944.10399999999993</v>
      </c>
      <c r="AB227" s="2">
        <f>Table1[[#This Row],[Sales]]-Table1[[#This Row],[Cost]]</f>
        <v>380.42399999999998</v>
      </c>
    </row>
    <row r="228" spans="1:28" x14ac:dyDescent="0.25">
      <c r="A228" t="s">
        <v>724</v>
      </c>
      <c r="B228" s="1">
        <v>45923</v>
      </c>
      <c r="C228" t="s">
        <v>725</v>
      </c>
      <c r="D228" t="s">
        <v>3506</v>
      </c>
      <c r="E228" s="1">
        <v>45925</v>
      </c>
      <c r="F228" t="s">
        <v>140</v>
      </c>
      <c r="G228" t="s">
        <v>38</v>
      </c>
      <c r="H228" t="s">
        <v>139</v>
      </c>
      <c r="I228" t="s">
        <v>2655</v>
      </c>
      <c r="J228" t="s">
        <v>2714</v>
      </c>
      <c r="K228" t="s">
        <v>25</v>
      </c>
      <c r="L228">
        <v>51</v>
      </c>
      <c r="M228">
        <v>2</v>
      </c>
      <c r="N228">
        <v>15</v>
      </c>
      <c r="O228" t="s">
        <v>81</v>
      </c>
      <c r="P228" t="s">
        <v>33</v>
      </c>
      <c r="Q228" t="s">
        <v>58</v>
      </c>
      <c r="R228" t="s">
        <v>62</v>
      </c>
      <c r="S228" t="s">
        <v>141</v>
      </c>
      <c r="T228">
        <v>5</v>
      </c>
      <c r="U228">
        <v>42.55</v>
      </c>
      <c r="V228">
        <v>59.52</v>
      </c>
      <c r="W228">
        <v>2</v>
      </c>
      <c r="X228" t="s">
        <v>45</v>
      </c>
      <c r="Y228">
        <v>2025</v>
      </c>
      <c r="Z228" t="str">
        <f>TEXT(Table1[[#This Row],[Order Date]], "MMM")</f>
        <v>Sep</v>
      </c>
      <c r="AA228" s="2">
        <f>Table1[[#This Row],[Unit Price]]*Table1[[#This Row],[Quantity]]*(1-Table1[[#This Row],[Discount %]]/100)</f>
        <v>72.334999999999994</v>
      </c>
      <c r="AB228" s="2">
        <f>Table1[[#This Row],[Sales]]-Table1[[#This Row],[Cost]]</f>
        <v>12.814999999999991</v>
      </c>
    </row>
    <row r="229" spans="1:28" x14ac:dyDescent="0.25">
      <c r="A229" t="s">
        <v>726</v>
      </c>
      <c r="B229" s="1">
        <v>45633</v>
      </c>
      <c r="C229" t="s">
        <v>727</v>
      </c>
      <c r="D229" t="s">
        <v>3505</v>
      </c>
      <c r="E229" s="1">
        <v>45634</v>
      </c>
      <c r="F229" t="s">
        <v>56</v>
      </c>
      <c r="G229" t="s">
        <v>54</v>
      </c>
      <c r="H229" t="s">
        <v>55</v>
      </c>
      <c r="I229" t="s">
        <v>2631</v>
      </c>
      <c r="J229" t="s">
        <v>2639</v>
      </c>
      <c r="K229" t="s">
        <v>25</v>
      </c>
      <c r="L229">
        <v>29</v>
      </c>
      <c r="M229">
        <v>4</v>
      </c>
      <c r="N229">
        <v>30</v>
      </c>
      <c r="O229" t="s">
        <v>728</v>
      </c>
      <c r="P229" t="s">
        <v>33</v>
      </c>
      <c r="Q229" t="s">
        <v>42</v>
      </c>
      <c r="R229" t="s">
        <v>71</v>
      </c>
      <c r="S229" t="s">
        <v>57</v>
      </c>
      <c r="T229">
        <v>1</v>
      </c>
      <c r="U229">
        <v>737.78</v>
      </c>
      <c r="V229">
        <v>1721.62</v>
      </c>
      <c r="W229">
        <v>1</v>
      </c>
      <c r="X229" t="s">
        <v>94</v>
      </c>
      <c r="Y229">
        <v>2024</v>
      </c>
      <c r="Z229" t="str">
        <f>TEXT(Table1[[#This Row],[Order Date]], "MMM")</f>
        <v>Dec</v>
      </c>
      <c r="AA229" s="2">
        <f>Table1[[#This Row],[Unit Price]]*Table1[[#This Row],[Quantity]]*(1-Table1[[#This Row],[Discount %]]/100)</f>
        <v>2065.7839999999997</v>
      </c>
      <c r="AB229" s="2">
        <f>Table1[[#This Row],[Sales]]-Table1[[#This Row],[Cost]]</f>
        <v>344.16399999999976</v>
      </c>
    </row>
    <row r="230" spans="1:28" x14ac:dyDescent="0.25">
      <c r="A230" t="s">
        <v>729</v>
      </c>
      <c r="B230" s="1">
        <v>45542</v>
      </c>
      <c r="C230" t="s">
        <v>730</v>
      </c>
      <c r="D230" t="s">
        <v>3504</v>
      </c>
      <c r="E230" s="1">
        <v>45545</v>
      </c>
      <c r="F230" t="s">
        <v>56</v>
      </c>
      <c r="G230" t="s">
        <v>54</v>
      </c>
      <c r="H230" t="s">
        <v>55</v>
      </c>
      <c r="I230" t="s">
        <v>2661</v>
      </c>
      <c r="J230" t="s">
        <v>2689</v>
      </c>
      <c r="K230" t="s">
        <v>52</v>
      </c>
      <c r="L230">
        <v>36</v>
      </c>
      <c r="M230">
        <v>5</v>
      </c>
      <c r="N230">
        <v>20</v>
      </c>
      <c r="O230" t="s">
        <v>731</v>
      </c>
      <c r="P230" t="s">
        <v>75</v>
      </c>
      <c r="Q230" t="s">
        <v>31</v>
      </c>
      <c r="R230" t="s">
        <v>32</v>
      </c>
      <c r="S230" t="s">
        <v>57</v>
      </c>
      <c r="T230">
        <v>4</v>
      </c>
      <c r="U230">
        <v>279.70999999999998</v>
      </c>
      <c r="V230">
        <v>792.37</v>
      </c>
      <c r="W230">
        <v>3</v>
      </c>
      <c r="X230" t="s">
        <v>45</v>
      </c>
      <c r="Y230">
        <v>2024</v>
      </c>
      <c r="Z230" t="str">
        <f>TEXT(Table1[[#This Row],[Order Date]], "MMM")</f>
        <v>Sep</v>
      </c>
      <c r="AA230" s="2">
        <f>Table1[[#This Row],[Unit Price]]*Table1[[#This Row],[Quantity]]*(1-Table1[[#This Row],[Discount %]]/100)</f>
        <v>1118.8399999999999</v>
      </c>
      <c r="AB230" s="2">
        <f>Table1[[#This Row],[Sales]]-Table1[[#This Row],[Cost]]</f>
        <v>326.46999999999991</v>
      </c>
    </row>
    <row r="231" spans="1:28" x14ac:dyDescent="0.25">
      <c r="A231" t="s">
        <v>732</v>
      </c>
      <c r="B231" s="1">
        <v>45825</v>
      </c>
      <c r="C231" t="s">
        <v>733</v>
      </c>
      <c r="D231" t="s">
        <v>3503</v>
      </c>
      <c r="E231" s="1">
        <v>45830</v>
      </c>
      <c r="F231" t="s">
        <v>40</v>
      </c>
      <c r="G231" t="s">
        <v>38</v>
      </c>
      <c r="H231" t="s">
        <v>39</v>
      </c>
      <c r="I231" t="s">
        <v>2630</v>
      </c>
      <c r="J231" t="s">
        <v>2640</v>
      </c>
      <c r="K231" t="s">
        <v>52</v>
      </c>
      <c r="L231">
        <v>57</v>
      </c>
      <c r="M231">
        <v>5</v>
      </c>
      <c r="N231">
        <v>5</v>
      </c>
      <c r="O231" t="s">
        <v>734</v>
      </c>
      <c r="P231" t="s">
        <v>33</v>
      </c>
      <c r="Q231" t="s">
        <v>42</v>
      </c>
      <c r="R231" t="s">
        <v>43</v>
      </c>
      <c r="S231" t="s">
        <v>41</v>
      </c>
      <c r="T231">
        <v>1</v>
      </c>
      <c r="U231">
        <v>528.15</v>
      </c>
      <c r="V231">
        <v>1793.85</v>
      </c>
      <c r="W231">
        <v>5</v>
      </c>
      <c r="X231" t="s">
        <v>49</v>
      </c>
      <c r="Y231">
        <v>2025</v>
      </c>
      <c r="Z231" t="str">
        <f>TEXT(Table1[[#This Row],[Order Date]], "MMM")</f>
        <v>Jun</v>
      </c>
      <c r="AA231" s="2">
        <f>Table1[[#This Row],[Unit Price]]*Table1[[#This Row],[Quantity]]*(1-Table1[[#This Row],[Discount %]]/100)</f>
        <v>2508.7125000000001</v>
      </c>
      <c r="AB231" s="2">
        <f>Table1[[#This Row],[Sales]]-Table1[[#This Row],[Cost]]</f>
        <v>714.86250000000018</v>
      </c>
    </row>
    <row r="232" spans="1:28" x14ac:dyDescent="0.25">
      <c r="A232" t="s">
        <v>735</v>
      </c>
      <c r="B232" s="1">
        <v>46023</v>
      </c>
      <c r="C232" t="s">
        <v>736</v>
      </c>
      <c r="D232" t="s">
        <v>3502</v>
      </c>
      <c r="E232" s="1">
        <v>46025</v>
      </c>
      <c r="F232" t="s">
        <v>140</v>
      </c>
      <c r="G232" t="s">
        <v>38</v>
      </c>
      <c r="H232" t="s">
        <v>139</v>
      </c>
      <c r="I232" t="s">
        <v>2668</v>
      </c>
      <c r="J232" t="s">
        <v>2712</v>
      </c>
      <c r="K232" t="s">
        <v>52</v>
      </c>
      <c r="L232">
        <v>33</v>
      </c>
      <c r="M232">
        <v>1</v>
      </c>
      <c r="N232">
        <v>5</v>
      </c>
      <c r="O232" t="s">
        <v>720</v>
      </c>
      <c r="P232" t="s">
        <v>33</v>
      </c>
      <c r="Q232" t="s">
        <v>42</v>
      </c>
      <c r="R232" t="s">
        <v>62</v>
      </c>
      <c r="S232" t="s">
        <v>141</v>
      </c>
      <c r="T232">
        <v>3</v>
      </c>
      <c r="U232">
        <v>552.49</v>
      </c>
      <c r="V232">
        <v>290.76</v>
      </c>
      <c r="W232">
        <v>2</v>
      </c>
      <c r="X232" t="s">
        <v>34</v>
      </c>
      <c r="Y232">
        <v>2026</v>
      </c>
      <c r="Z232" t="str">
        <f>TEXT(Table1[[#This Row],[Order Date]], "MMM")</f>
        <v>Jan</v>
      </c>
      <c r="AA232" s="2">
        <f>Table1[[#This Row],[Unit Price]]*Table1[[#This Row],[Quantity]]*(1-Table1[[#This Row],[Discount %]]/100)</f>
        <v>524.8655</v>
      </c>
      <c r="AB232" s="2">
        <f>Table1[[#This Row],[Sales]]-Table1[[#This Row],[Cost]]</f>
        <v>234.10550000000001</v>
      </c>
    </row>
    <row r="233" spans="1:28" x14ac:dyDescent="0.25">
      <c r="A233" t="s">
        <v>737</v>
      </c>
      <c r="B233" s="1">
        <v>45883</v>
      </c>
      <c r="C233" t="s">
        <v>738</v>
      </c>
      <c r="D233" t="s">
        <v>3501</v>
      </c>
      <c r="E233" s="1">
        <v>45890</v>
      </c>
      <c r="F233" t="s">
        <v>40</v>
      </c>
      <c r="G233" t="s">
        <v>38</v>
      </c>
      <c r="H233" t="s">
        <v>39</v>
      </c>
      <c r="I233" t="s">
        <v>2633</v>
      </c>
      <c r="J233" t="s">
        <v>2634</v>
      </c>
      <c r="K233" t="s">
        <v>25</v>
      </c>
      <c r="L233">
        <v>49</v>
      </c>
      <c r="M233">
        <v>5</v>
      </c>
      <c r="N233">
        <v>30</v>
      </c>
      <c r="O233" t="s">
        <v>739</v>
      </c>
      <c r="P233" t="s">
        <v>44</v>
      </c>
      <c r="Q233" t="s">
        <v>31</v>
      </c>
      <c r="R233" t="s">
        <v>32</v>
      </c>
      <c r="S233" t="s">
        <v>41</v>
      </c>
      <c r="T233">
        <v>4</v>
      </c>
      <c r="U233">
        <v>513.67999999999995</v>
      </c>
      <c r="V233">
        <v>962.15</v>
      </c>
      <c r="W233">
        <v>7</v>
      </c>
      <c r="X233" t="s">
        <v>45</v>
      </c>
      <c r="Y233">
        <v>2025</v>
      </c>
      <c r="Z233" t="str">
        <f>TEXT(Table1[[#This Row],[Order Date]], "MMM")</f>
        <v>Aug</v>
      </c>
      <c r="AA233" s="2">
        <f>Table1[[#This Row],[Unit Price]]*Table1[[#This Row],[Quantity]]*(1-Table1[[#This Row],[Discount %]]/100)</f>
        <v>1797.8799999999997</v>
      </c>
      <c r="AB233" s="2">
        <f>Table1[[#This Row],[Sales]]-Table1[[#This Row],[Cost]]</f>
        <v>835.72999999999968</v>
      </c>
    </row>
    <row r="234" spans="1:28" x14ac:dyDescent="0.25">
      <c r="A234" t="s">
        <v>740</v>
      </c>
      <c r="B234" s="1">
        <v>45752</v>
      </c>
      <c r="C234" t="s">
        <v>741</v>
      </c>
      <c r="D234" t="s">
        <v>3500</v>
      </c>
      <c r="E234" s="1">
        <v>45759</v>
      </c>
      <c r="F234" t="s">
        <v>128</v>
      </c>
      <c r="G234" t="s">
        <v>98</v>
      </c>
      <c r="H234" t="s">
        <v>127</v>
      </c>
      <c r="I234" t="s">
        <v>2625</v>
      </c>
      <c r="J234" t="s">
        <v>2705</v>
      </c>
      <c r="K234" t="s">
        <v>52</v>
      </c>
      <c r="L234">
        <v>20</v>
      </c>
      <c r="M234">
        <v>3</v>
      </c>
      <c r="N234">
        <v>15</v>
      </c>
      <c r="O234" t="s">
        <v>742</v>
      </c>
      <c r="P234" t="s">
        <v>33</v>
      </c>
      <c r="Q234" t="s">
        <v>70</v>
      </c>
      <c r="R234" t="s">
        <v>43</v>
      </c>
      <c r="S234" t="s">
        <v>129</v>
      </c>
      <c r="T234">
        <v>5</v>
      </c>
      <c r="U234">
        <v>255.73</v>
      </c>
      <c r="V234">
        <v>543.28</v>
      </c>
      <c r="W234">
        <v>7</v>
      </c>
      <c r="X234" t="s">
        <v>49</v>
      </c>
      <c r="Y234">
        <v>2025</v>
      </c>
      <c r="Z234" t="str">
        <f>TEXT(Table1[[#This Row],[Order Date]], "MMM")</f>
        <v>Apr</v>
      </c>
      <c r="AA234" s="2">
        <f>Table1[[#This Row],[Unit Price]]*Table1[[#This Row],[Quantity]]*(1-Table1[[#This Row],[Discount %]]/100)</f>
        <v>652.11149999999998</v>
      </c>
      <c r="AB234" s="2">
        <f>Table1[[#This Row],[Sales]]-Table1[[#This Row],[Cost]]</f>
        <v>108.83150000000001</v>
      </c>
    </row>
    <row r="235" spans="1:28" x14ac:dyDescent="0.25">
      <c r="A235" t="s">
        <v>743</v>
      </c>
      <c r="B235" s="1">
        <v>45523</v>
      </c>
      <c r="C235" t="s">
        <v>744</v>
      </c>
      <c r="D235" t="s">
        <v>3499</v>
      </c>
      <c r="E235" s="1">
        <v>45528</v>
      </c>
      <c r="F235" t="s">
        <v>122</v>
      </c>
      <c r="G235" t="s">
        <v>120</v>
      </c>
      <c r="H235" t="s">
        <v>121</v>
      </c>
      <c r="I235" t="s">
        <v>2619</v>
      </c>
      <c r="J235" t="s">
        <v>2692</v>
      </c>
      <c r="K235" t="s">
        <v>25</v>
      </c>
      <c r="L235">
        <v>51</v>
      </c>
      <c r="M235">
        <v>1</v>
      </c>
      <c r="N235">
        <v>20</v>
      </c>
      <c r="O235" t="s">
        <v>745</v>
      </c>
      <c r="P235" t="s">
        <v>44</v>
      </c>
      <c r="Q235" t="s">
        <v>58</v>
      </c>
      <c r="R235" t="s">
        <v>32</v>
      </c>
      <c r="S235" t="s">
        <v>123</v>
      </c>
      <c r="T235">
        <v>3</v>
      </c>
      <c r="U235">
        <v>814.04</v>
      </c>
      <c r="V235">
        <v>338.14</v>
      </c>
      <c r="W235">
        <v>5</v>
      </c>
      <c r="X235" t="s">
        <v>45</v>
      </c>
      <c r="Y235">
        <v>2024</v>
      </c>
      <c r="Z235" t="str">
        <f>TEXT(Table1[[#This Row],[Order Date]], "MMM")</f>
        <v>Aug</v>
      </c>
      <c r="AA235" s="2">
        <f>Table1[[#This Row],[Unit Price]]*Table1[[#This Row],[Quantity]]*(1-Table1[[#This Row],[Discount %]]/100)</f>
        <v>651.23199999999997</v>
      </c>
      <c r="AB235" s="2">
        <f>Table1[[#This Row],[Sales]]-Table1[[#This Row],[Cost]]</f>
        <v>313.09199999999998</v>
      </c>
    </row>
    <row r="236" spans="1:28" x14ac:dyDescent="0.25">
      <c r="A236" t="s">
        <v>746</v>
      </c>
      <c r="B236" s="1">
        <v>45912</v>
      </c>
      <c r="C236" t="s">
        <v>747</v>
      </c>
      <c r="D236" t="s">
        <v>3498</v>
      </c>
      <c r="E236" s="1">
        <v>45919</v>
      </c>
      <c r="F236" t="s">
        <v>56</v>
      </c>
      <c r="G236" t="s">
        <v>54</v>
      </c>
      <c r="H236" t="s">
        <v>55</v>
      </c>
      <c r="I236" t="s">
        <v>2618</v>
      </c>
      <c r="J236" t="s">
        <v>2700</v>
      </c>
      <c r="K236" t="s">
        <v>25</v>
      </c>
      <c r="L236">
        <v>65</v>
      </c>
      <c r="M236">
        <v>4</v>
      </c>
      <c r="N236">
        <v>30</v>
      </c>
      <c r="O236" t="s">
        <v>186</v>
      </c>
      <c r="P236" t="s">
        <v>75</v>
      </c>
      <c r="Q236" t="s">
        <v>58</v>
      </c>
      <c r="R236" t="s">
        <v>43</v>
      </c>
      <c r="S236" t="s">
        <v>57</v>
      </c>
      <c r="T236">
        <v>3</v>
      </c>
      <c r="U236">
        <v>584.48</v>
      </c>
      <c r="V236">
        <v>902.84</v>
      </c>
      <c r="W236">
        <v>7</v>
      </c>
      <c r="X236" t="s">
        <v>45</v>
      </c>
      <c r="Y236">
        <v>2025</v>
      </c>
      <c r="Z236" t="str">
        <f>TEXT(Table1[[#This Row],[Order Date]], "MMM")</f>
        <v>Sep</v>
      </c>
      <c r="AA236" s="2">
        <f>Table1[[#This Row],[Unit Price]]*Table1[[#This Row],[Quantity]]*(1-Table1[[#This Row],[Discount %]]/100)</f>
        <v>1636.5439999999999</v>
      </c>
      <c r="AB236" s="2">
        <f>Table1[[#This Row],[Sales]]-Table1[[#This Row],[Cost]]</f>
        <v>733.70399999999984</v>
      </c>
    </row>
    <row r="237" spans="1:28" x14ac:dyDescent="0.25">
      <c r="A237" t="s">
        <v>748</v>
      </c>
      <c r="B237" s="1">
        <v>45908</v>
      </c>
      <c r="C237" t="s">
        <v>749</v>
      </c>
      <c r="D237" t="s">
        <v>3497</v>
      </c>
      <c r="E237" s="1">
        <v>45913</v>
      </c>
      <c r="F237" t="s">
        <v>2617</v>
      </c>
      <c r="G237" t="s">
        <v>27</v>
      </c>
      <c r="H237" t="s">
        <v>28</v>
      </c>
      <c r="I237" t="s">
        <v>2627</v>
      </c>
      <c r="J237" t="s">
        <v>2690</v>
      </c>
      <c r="K237" t="s">
        <v>52</v>
      </c>
      <c r="L237">
        <v>53</v>
      </c>
      <c r="M237">
        <v>3</v>
      </c>
      <c r="N237">
        <v>20</v>
      </c>
      <c r="O237" t="s">
        <v>640</v>
      </c>
      <c r="P237" t="s">
        <v>75</v>
      </c>
      <c r="Q237" t="s">
        <v>58</v>
      </c>
      <c r="R237" t="s">
        <v>32</v>
      </c>
      <c r="S237" t="s">
        <v>30</v>
      </c>
      <c r="T237">
        <v>1</v>
      </c>
      <c r="U237">
        <v>489.73</v>
      </c>
      <c r="V237">
        <v>604.61</v>
      </c>
      <c r="W237">
        <v>5</v>
      </c>
      <c r="X237" t="s">
        <v>45</v>
      </c>
      <c r="Y237">
        <v>2025</v>
      </c>
      <c r="Z237" t="str">
        <f>TEXT(Table1[[#This Row],[Order Date]], "MMM")</f>
        <v>Sep</v>
      </c>
      <c r="AA237" s="2">
        <f>Table1[[#This Row],[Unit Price]]*Table1[[#This Row],[Quantity]]*(1-Table1[[#This Row],[Discount %]]/100)</f>
        <v>1175.3520000000001</v>
      </c>
      <c r="AB237" s="2">
        <f>Table1[[#This Row],[Sales]]-Table1[[#This Row],[Cost]]</f>
        <v>570.74200000000008</v>
      </c>
    </row>
    <row r="238" spans="1:28" x14ac:dyDescent="0.25">
      <c r="A238" t="s">
        <v>750</v>
      </c>
      <c r="B238" s="1">
        <v>46154</v>
      </c>
      <c r="C238" t="s">
        <v>751</v>
      </c>
      <c r="D238" t="s">
        <v>3496</v>
      </c>
      <c r="E238" s="1">
        <v>46157</v>
      </c>
      <c r="F238" t="s">
        <v>2617</v>
      </c>
      <c r="G238" t="s">
        <v>27</v>
      </c>
      <c r="H238" t="s">
        <v>28</v>
      </c>
      <c r="I238" t="s">
        <v>2637</v>
      </c>
      <c r="J238" t="s">
        <v>2638</v>
      </c>
      <c r="K238" t="s">
        <v>52</v>
      </c>
      <c r="L238">
        <v>41</v>
      </c>
      <c r="M238">
        <v>1</v>
      </c>
      <c r="N238">
        <v>10</v>
      </c>
      <c r="O238" t="s">
        <v>752</v>
      </c>
      <c r="P238" t="s">
        <v>44</v>
      </c>
      <c r="Q238" t="s">
        <v>31</v>
      </c>
      <c r="R238" t="s">
        <v>71</v>
      </c>
      <c r="S238" t="s">
        <v>30</v>
      </c>
      <c r="T238">
        <v>3</v>
      </c>
      <c r="U238">
        <v>377.42</v>
      </c>
      <c r="V238">
        <v>274.12</v>
      </c>
      <c r="W238">
        <v>3</v>
      </c>
      <c r="X238" t="s">
        <v>49</v>
      </c>
      <c r="Y238">
        <v>2026</v>
      </c>
      <c r="Z238" t="str">
        <f>TEXT(Table1[[#This Row],[Order Date]], "MMM")</f>
        <v>May</v>
      </c>
      <c r="AA238" s="2">
        <f>Table1[[#This Row],[Unit Price]]*Table1[[#This Row],[Quantity]]*(1-Table1[[#This Row],[Discount %]]/100)</f>
        <v>339.678</v>
      </c>
      <c r="AB238" s="2">
        <f>Table1[[#This Row],[Sales]]-Table1[[#This Row],[Cost]]</f>
        <v>65.557999999999993</v>
      </c>
    </row>
    <row r="239" spans="1:28" x14ac:dyDescent="0.25">
      <c r="A239" t="s">
        <v>753</v>
      </c>
      <c r="B239" s="1">
        <v>45787</v>
      </c>
      <c r="C239" t="s">
        <v>754</v>
      </c>
      <c r="D239" t="s">
        <v>3495</v>
      </c>
      <c r="E239" s="1">
        <v>45788</v>
      </c>
      <c r="F239" t="s">
        <v>115</v>
      </c>
      <c r="G239" t="s">
        <v>66</v>
      </c>
      <c r="H239" t="s">
        <v>114</v>
      </c>
      <c r="I239" t="s">
        <v>2633</v>
      </c>
      <c r="J239" t="s">
        <v>2645</v>
      </c>
      <c r="K239" t="s">
        <v>52</v>
      </c>
      <c r="L239">
        <v>39</v>
      </c>
      <c r="M239">
        <v>1</v>
      </c>
      <c r="N239">
        <v>25</v>
      </c>
      <c r="O239" t="s">
        <v>755</v>
      </c>
      <c r="P239" t="s">
        <v>44</v>
      </c>
      <c r="Q239" t="s">
        <v>70</v>
      </c>
      <c r="R239" t="s">
        <v>71</v>
      </c>
      <c r="S239" t="s">
        <v>116</v>
      </c>
      <c r="T239">
        <v>1</v>
      </c>
      <c r="U239">
        <v>680.58</v>
      </c>
      <c r="V239">
        <v>388.41</v>
      </c>
      <c r="W239">
        <v>1</v>
      </c>
      <c r="X239" t="s">
        <v>49</v>
      </c>
      <c r="Y239">
        <v>2025</v>
      </c>
      <c r="Z239" t="str">
        <f>TEXT(Table1[[#This Row],[Order Date]], "MMM")</f>
        <v>May</v>
      </c>
      <c r="AA239" s="2">
        <f>Table1[[#This Row],[Unit Price]]*Table1[[#This Row],[Quantity]]*(1-Table1[[#This Row],[Discount %]]/100)</f>
        <v>510.43500000000006</v>
      </c>
      <c r="AB239" s="2">
        <f>Table1[[#This Row],[Sales]]-Table1[[#This Row],[Cost]]</f>
        <v>122.02500000000003</v>
      </c>
    </row>
    <row r="240" spans="1:28" x14ac:dyDescent="0.25">
      <c r="A240" t="s">
        <v>756</v>
      </c>
      <c r="B240" s="1">
        <v>46086</v>
      </c>
      <c r="C240" t="s">
        <v>757</v>
      </c>
      <c r="D240" t="s">
        <v>3494</v>
      </c>
      <c r="E240" s="1">
        <v>46088</v>
      </c>
      <c r="F240" t="s">
        <v>140</v>
      </c>
      <c r="G240" t="s">
        <v>38</v>
      </c>
      <c r="H240" t="s">
        <v>139</v>
      </c>
      <c r="I240" t="s">
        <v>2631</v>
      </c>
      <c r="J240" t="s">
        <v>2716</v>
      </c>
      <c r="K240" t="s">
        <v>25</v>
      </c>
      <c r="L240">
        <v>37</v>
      </c>
      <c r="M240">
        <v>3</v>
      </c>
      <c r="N240">
        <v>25</v>
      </c>
      <c r="O240" t="s">
        <v>758</v>
      </c>
      <c r="P240" t="s">
        <v>33</v>
      </c>
      <c r="Q240" t="s">
        <v>70</v>
      </c>
      <c r="R240" t="s">
        <v>32</v>
      </c>
      <c r="S240" t="s">
        <v>141</v>
      </c>
      <c r="T240">
        <v>2</v>
      </c>
      <c r="U240">
        <v>612.38</v>
      </c>
      <c r="V240">
        <v>869.39</v>
      </c>
      <c r="W240">
        <v>2</v>
      </c>
      <c r="X240" t="s">
        <v>34</v>
      </c>
      <c r="Y240">
        <v>2026</v>
      </c>
      <c r="Z240" t="str">
        <f>TEXT(Table1[[#This Row],[Order Date]], "MMM")</f>
        <v>Mar</v>
      </c>
      <c r="AA240" s="2">
        <f>Table1[[#This Row],[Unit Price]]*Table1[[#This Row],[Quantity]]*(1-Table1[[#This Row],[Discount %]]/100)</f>
        <v>1377.855</v>
      </c>
      <c r="AB240" s="2">
        <f>Table1[[#This Row],[Sales]]-Table1[[#This Row],[Cost]]</f>
        <v>508.46500000000003</v>
      </c>
    </row>
    <row r="241" spans="1:28" x14ac:dyDescent="0.25">
      <c r="A241" t="s">
        <v>759</v>
      </c>
      <c r="B241" s="1">
        <v>45417</v>
      </c>
      <c r="C241" t="s">
        <v>760</v>
      </c>
      <c r="D241" t="s">
        <v>3493</v>
      </c>
      <c r="E241" s="1">
        <v>45421</v>
      </c>
      <c r="F241" t="s">
        <v>128</v>
      </c>
      <c r="G241" t="s">
        <v>98</v>
      </c>
      <c r="H241" t="s">
        <v>127</v>
      </c>
      <c r="I241" t="s">
        <v>2655</v>
      </c>
      <c r="J241" t="s">
        <v>2656</v>
      </c>
      <c r="K241" t="s">
        <v>25</v>
      </c>
      <c r="L241">
        <v>39</v>
      </c>
      <c r="M241">
        <v>3</v>
      </c>
      <c r="N241">
        <v>20</v>
      </c>
      <c r="O241" t="s">
        <v>761</v>
      </c>
      <c r="P241" t="s">
        <v>44</v>
      </c>
      <c r="Q241" t="s">
        <v>58</v>
      </c>
      <c r="R241" t="s">
        <v>32</v>
      </c>
      <c r="S241" t="s">
        <v>129</v>
      </c>
      <c r="T241">
        <v>1</v>
      </c>
      <c r="U241">
        <v>500.82</v>
      </c>
      <c r="V241">
        <v>988.71</v>
      </c>
      <c r="W241">
        <v>4</v>
      </c>
      <c r="X241" t="s">
        <v>49</v>
      </c>
      <c r="Y241">
        <v>2024</v>
      </c>
      <c r="Z241" t="str">
        <f>TEXT(Table1[[#This Row],[Order Date]], "MMM")</f>
        <v>May</v>
      </c>
      <c r="AA241" s="2">
        <f>Table1[[#This Row],[Unit Price]]*Table1[[#This Row],[Quantity]]*(1-Table1[[#This Row],[Discount %]]/100)</f>
        <v>1201.9680000000001</v>
      </c>
      <c r="AB241" s="2">
        <f>Table1[[#This Row],[Sales]]-Table1[[#This Row],[Cost]]</f>
        <v>213.25800000000004</v>
      </c>
    </row>
    <row r="242" spans="1:28" x14ac:dyDescent="0.25">
      <c r="A242" t="s">
        <v>762</v>
      </c>
      <c r="B242" s="1">
        <v>45532</v>
      </c>
      <c r="C242" t="s">
        <v>763</v>
      </c>
      <c r="D242" t="s">
        <v>3492</v>
      </c>
      <c r="E242" s="1">
        <v>45533</v>
      </c>
      <c r="F242" t="s">
        <v>115</v>
      </c>
      <c r="G242" t="s">
        <v>66</v>
      </c>
      <c r="H242" t="s">
        <v>114</v>
      </c>
      <c r="I242" t="s">
        <v>2619</v>
      </c>
      <c r="J242" t="s">
        <v>2687</v>
      </c>
      <c r="K242" t="s">
        <v>52</v>
      </c>
      <c r="L242">
        <v>43</v>
      </c>
      <c r="M242">
        <v>4</v>
      </c>
      <c r="N242">
        <v>20</v>
      </c>
      <c r="O242" t="s">
        <v>764</v>
      </c>
      <c r="P242" t="s">
        <v>44</v>
      </c>
      <c r="Q242" t="s">
        <v>31</v>
      </c>
      <c r="R242" t="s">
        <v>43</v>
      </c>
      <c r="S242" t="s">
        <v>116</v>
      </c>
      <c r="T242">
        <v>2</v>
      </c>
      <c r="U242">
        <v>855.02</v>
      </c>
      <c r="V242">
        <v>2064.63</v>
      </c>
      <c r="W242">
        <v>1</v>
      </c>
      <c r="X242" t="s">
        <v>45</v>
      </c>
      <c r="Y242">
        <v>2024</v>
      </c>
      <c r="Z242" t="str">
        <f>TEXT(Table1[[#This Row],[Order Date]], "MMM")</f>
        <v>Aug</v>
      </c>
      <c r="AA242" s="2">
        <f>Table1[[#This Row],[Unit Price]]*Table1[[#This Row],[Quantity]]*(1-Table1[[#This Row],[Discount %]]/100)</f>
        <v>2736.0640000000003</v>
      </c>
      <c r="AB242" s="2">
        <f>Table1[[#This Row],[Sales]]-Table1[[#This Row],[Cost]]</f>
        <v>671.4340000000002</v>
      </c>
    </row>
    <row r="243" spans="1:28" x14ac:dyDescent="0.25">
      <c r="A243" t="s">
        <v>765</v>
      </c>
      <c r="B243" s="1">
        <v>46071</v>
      </c>
      <c r="C243" t="s">
        <v>766</v>
      </c>
      <c r="D243" t="s">
        <v>3491</v>
      </c>
      <c r="E243" s="1">
        <v>46076</v>
      </c>
      <c r="F243" t="s">
        <v>56</v>
      </c>
      <c r="G243" t="s">
        <v>54</v>
      </c>
      <c r="H243" t="s">
        <v>55</v>
      </c>
      <c r="I243" t="s">
        <v>2618</v>
      </c>
      <c r="J243" t="s">
        <v>2618</v>
      </c>
      <c r="K243" t="s">
        <v>25</v>
      </c>
      <c r="L243">
        <v>45</v>
      </c>
      <c r="M243">
        <v>2</v>
      </c>
      <c r="N243">
        <v>30</v>
      </c>
      <c r="O243" t="s">
        <v>223</v>
      </c>
      <c r="P243" t="s">
        <v>44</v>
      </c>
      <c r="Q243" t="s">
        <v>58</v>
      </c>
      <c r="R243" t="s">
        <v>43</v>
      </c>
      <c r="S243" t="s">
        <v>57</v>
      </c>
      <c r="T243">
        <v>1</v>
      </c>
      <c r="U243">
        <v>42.06</v>
      </c>
      <c r="V243">
        <v>32.42</v>
      </c>
      <c r="W243">
        <v>5</v>
      </c>
      <c r="X243" t="s">
        <v>34</v>
      </c>
      <c r="Y243">
        <v>2026</v>
      </c>
      <c r="Z243" t="str">
        <f>TEXT(Table1[[#This Row],[Order Date]], "MMM")</f>
        <v>Feb</v>
      </c>
      <c r="AA243" s="2">
        <f>Table1[[#This Row],[Unit Price]]*Table1[[#This Row],[Quantity]]*(1-Table1[[#This Row],[Discount %]]/100)</f>
        <v>58.884</v>
      </c>
      <c r="AB243" s="2">
        <f>Table1[[#This Row],[Sales]]-Table1[[#This Row],[Cost]]</f>
        <v>26.463999999999999</v>
      </c>
    </row>
    <row r="244" spans="1:28" x14ac:dyDescent="0.25">
      <c r="A244" t="s">
        <v>767</v>
      </c>
      <c r="B244" s="1">
        <v>45953</v>
      </c>
      <c r="C244" t="s">
        <v>768</v>
      </c>
      <c r="D244" t="s">
        <v>3490</v>
      </c>
      <c r="E244" s="1">
        <v>45954</v>
      </c>
      <c r="F244" t="s">
        <v>56</v>
      </c>
      <c r="G244" t="s">
        <v>54</v>
      </c>
      <c r="H244" t="s">
        <v>55</v>
      </c>
      <c r="I244" t="s">
        <v>2671</v>
      </c>
      <c r="J244" t="s">
        <v>2672</v>
      </c>
      <c r="K244" t="s">
        <v>52</v>
      </c>
      <c r="L244">
        <v>29</v>
      </c>
      <c r="M244">
        <v>2</v>
      </c>
      <c r="N244">
        <v>15</v>
      </c>
      <c r="O244" t="s">
        <v>458</v>
      </c>
      <c r="P244" t="s">
        <v>75</v>
      </c>
      <c r="Q244" t="s">
        <v>70</v>
      </c>
      <c r="R244" t="s">
        <v>62</v>
      </c>
      <c r="S244" t="s">
        <v>57</v>
      </c>
      <c r="T244">
        <v>4</v>
      </c>
      <c r="U244">
        <v>586.29</v>
      </c>
      <c r="V244">
        <v>730.97</v>
      </c>
      <c r="W244">
        <v>1</v>
      </c>
      <c r="X244" t="s">
        <v>94</v>
      </c>
      <c r="Y244">
        <v>2025</v>
      </c>
      <c r="Z244" t="str">
        <f>TEXT(Table1[[#This Row],[Order Date]], "MMM")</f>
        <v>Oct</v>
      </c>
      <c r="AA244" s="2">
        <f>Table1[[#This Row],[Unit Price]]*Table1[[#This Row],[Quantity]]*(1-Table1[[#This Row],[Discount %]]/100)</f>
        <v>996.69299999999987</v>
      </c>
      <c r="AB244" s="2">
        <f>Table1[[#This Row],[Sales]]-Table1[[#This Row],[Cost]]</f>
        <v>265.72299999999984</v>
      </c>
    </row>
    <row r="245" spans="1:28" x14ac:dyDescent="0.25">
      <c r="A245" t="s">
        <v>769</v>
      </c>
      <c r="B245" s="1">
        <v>45740</v>
      </c>
      <c r="C245" t="s">
        <v>770</v>
      </c>
      <c r="D245" t="s">
        <v>3489</v>
      </c>
      <c r="E245" s="1">
        <v>45745</v>
      </c>
      <c r="F245" t="s">
        <v>2617</v>
      </c>
      <c r="G245" t="s">
        <v>27</v>
      </c>
      <c r="H245" t="s">
        <v>28</v>
      </c>
      <c r="I245" t="s">
        <v>2619</v>
      </c>
      <c r="J245" t="s">
        <v>2687</v>
      </c>
      <c r="K245" t="s">
        <v>52</v>
      </c>
      <c r="L245">
        <v>20</v>
      </c>
      <c r="M245">
        <v>2</v>
      </c>
      <c r="N245">
        <v>20</v>
      </c>
      <c r="O245" t="s">
        <v>771</v>
      </c>
      <c r="P245" t="s">
        <v>75</v>
      </c>
      <c r="Q245" t="s">
        <v>70</v>
      </c>
      <c r="R245" t="s">
        <v>62</v>
      </c>
      <c r="S245" t="s">
        <v>30</v>
      </c>
      <c r="T245">
        <v>5</v>
      </c>
      <c r="U245">
        <v>496.38</v>
      </c>
      <c r="V245">
        <v>604.85</v>
      </c>
      <c r="W245">
        <v>5</v>
      </c>
      <c r="X245" t="s">
        <v>34</v>
      </c>
      <c r="Y245">
        <v>2025</v>
      </c>
      <c r="Z245" t="str">
        <f>TEXT(Table1[[#This Row],[Order Date]], "MMM")</f>
        <v>Mar</v>
      </c>
      <c r="AA245" s="2">
        <f>Table1[[#This Row],[Unit Price]]*Table1[[#This Row],[Quantity]]*(1-Table1[[#This Row],[Discount %]]/100)</f>
        <v>794.20800000000008</v>
      </c>
      <c r="AB245" s="2">
        <f>Table1[[#This Row],[Sales]]-Table1[[#This Row],[Cost]]</f>
        <v>189.35800000000006</v>
      </c>
    </row>
    <row r="246" spans="1:28" x14ac:dyDescent="0.25">
      <c r="A246" t="s">
        <v>772</v>
      </c>
      <c r="B246" s="1">
        <v>45888</v>
      </c>
      <c r="C246" t="s">
        <v>773</v>
      </c>
      <c r="D246" t="s">
        <v>3488</v>
      </c>
      <c r="E246" s="1">
        <v>45892</v>
      </c>
      <c r="F246" t="s">
        <v>128</v>
      </c>
      <c r="G246" t="s">
        <v>98</v>
      </c>
      <c r="H246" t="s">
        <v>127</v>
      </c>
      <c r="I246" t="s">
        <v>2661</v>
      </c>
      <c r="J246" t="s">
        <v>2662</v>
      </c>
      <c r="K246" t="s">
        <v>52</v>
      </c>
      <c r="L246">
        <v>41</v>
      </c>
      <c r="M246">
        <v>5</v>
      </c>
      <c r="N246">
        <v>20</v>
      </c>
      <c r="O246" t="s">
        <v>774</v>
      </c>
      <c r="P246" t="s">
        <v>44</v>
      </c>
      <c r="Q246" t="s">
        <v>70</v>
      </c>
      <c r="R246" t="s">
        <v>32</v>
      </c>
      <c r="S246" t="s">
        <v>129</v>
      </c>
      <c r="T246">
        <v>2</v>
      </c>
      <c r="U246">
        <v>91.73</v>
      </c>
      <c r="V246">
        <v>187.61</v>
      </c>
      <c r="W246">
        <v>4</v>
      </c>
      <c r="X246" t="s">
        <v>45</v>
      </c>
      <c r="Y246">
        <v>2025</v>
      </c>
      <c r="Z246" t="str">
        <f>TEXT(Table1[[#This Row],[Order Date]], "MMM")</f>
        <v>Aug</v>
      </c>
      <c r="AA246" s="2">
        <f>Table1[[#This Row],[Unit Price]]*Table1[[#This Row],[Quantity]]*(1-Table1[[#This Row],[Discount %]]/100)</f>
        <v>366.92000000000007</v>
      </c>
      <c r="AB246" s="2">
        <f>Table1[[#This Row],[Sales]]-Table1[[#This Row],[Cost]]</f>
        <v>179.31000000000006</v>
      </c>
    </row>
    <row r="247" spans="1:28" x14ac:dyDescent="0.25">
      <c r="A247" t="s">
        <v>775</v>
      </c>
      <c r="B247" s="1">
        <v>45765</v>
      </c>
      <c r="C247" t="s">
        <v>776</v>
      </c>
      <c r="D247" t="s">
        <v>3487</v>
      </c>
      <c r="E247" s="1">
        <v>45772</v>
      </c>
      <c r="F247" t="s">
        <v>2617</v>
      </c>
      <c r="G247" t="s">
        <v>27</v>
      </c>
      <c r="H247" t="s">
        <v>28</v>
      </c>
      <c r="I247" t="s">
        <v>2659</v>
      </c>
      <c r="J247" t="s">
        <v>2690</v>
      </c>
      <c r="K247" t="s">
        <v>52</v>
      </c>
      <c r="L247">
        <v>26</v>
      </c>
      <c r="M247">
        <v>2</v>
      </c>
      <c r="N247">
        <v>25</v>
      </c>
      <c r="O247" t="s">
        <v>777</v>
      </c>
      <c r="P247" t="s">
        <v>33</v>
      </c>
      <c r="Q247" t="s">
        <v>58</v>
      </c>
      <c r="R247" t="s">
        <v>71</v>
      </c>
      <c r="S247" t="s">
        <v>30</v>
      </c>
      <c r="T247">
        <v>3</v>
      </c>
      <c r="U247">
        <v>396.15</v>
      </c>
      <c r="V247">
        <v>484.81</v>
      </c>
      <c r="W247">
        <v>7</v>
      </c>
      <c r="X247" t="s">
        <v>49</v>
      </c>
      <c r="Y247">
        <v>2025</v>
      </c>
      <c r="Z247" t="str">
        <f>TEXT(Table1[[#This Row],[Order Date]], "MMM")</f>
        <v>Apr</v>
      </c>
      <c r="AA247" s="2">
        <f>Table1[[#This Row],[Unit Price]]*Table1[[#This Row],[Quantity]]*(1-Table1[[#This Row],[Discount %]]/100)</f>
        <v>594.22499999999991</v>
      </c>
      <c r="AB247" s="2">
        <f>Table1[[#This Row],[Sales]]-Table1[[#This Row],[Cost]]</f>
        <v>109.41499999999991</v>
      </c>
    </row>
    <row r="248" spans="1:28" x14ac:dyDescent="0.25">
      <c r="A248" t="s">
        <v>778</v>
      </c>
      <c r="B248" s="1">
        <v>45403</v>
      </c>
      <c r="C248" t="s">
        <v>779</v>
      </c>
      <c r="D248" t="s">
        <v>3486</v>
      </c>
      <c r="E248" s="1">
        <v>45404</v>
      </c>
      <c r="F248" t="s">
        <v>56</v>
      </c>
      <c r="G248" t="s">
        <v>54</v>
      </c>
      <c r="H248" t="s">
        <v>55</v>
      </c>
      <c r="I248" t="s">
        <v>2635</v>
      </c>
      <c r="J248" t="s">
        <v>2683</v>
      </c>
      <c r="K248" t="s">
        <v>25</v>
      </c>
      <c r="L248">
        <v>26</v>
      </c>
      <c r="M248">
        <v>5</v>
      </c>
      <c r="N248">
        <v>10</v>
      </c>
      <c r="O248" t="s">
        <v>780</v>
      </c>
      <c r="P248" t="s">
        <v>75</v>
      </c>
      <c r="Q248" t="s">
        <v>70</v>
      </c>
      <c r="R248" t="s">
        <v>32</v>
      </c>
      <c r="S248" t="s">
        <v>57</v>
      </c>
      <c r="T248">
        <v>2</v>
      </c>
      <c r="U248">
        <v>80.349999999999994</v>
      </c>
      <c r="V248">
        <v>218.19</v>
      </c>
      <c r="W248">
        <v>1</v>
      </c>
      <c r="X248" t="s">
        <v>49</v>
      </c>
      <c r="Y248">
        <v>2024</v>
      </c>
      <c r="Z248" t="str">
        <f>TEXT(Table1[[#This Row],[Order Date]], "MMM")</f>
        <v>Apr</v>
      </c>
      <c r="AA248" s="2">
        <f>Table1[[#This Row],[Unit Price]]*Table1[[#This Row],[Quantity]]*(1-Table1[[#This Row],[Discount %]]/100)</f>
        <v>361.57499999999999</v>
      </c>
      <c r="AB248" s="2">
        <f>Table1[[#This Row],[Sales]]-Table1[[#This Row],[Cost]]</f>
        <v>143.38499999999999</v>
      </c>
    </row>
    <row r="249" spans="1:28" x14ac:dyDescent="0.25">
      <c r="A249" t="s">
        <v>781</v>
      </c>
      <c r="B249" s="1">
        <v>45922</v>
      </c>
      <c r="C249" t="s">
        <v>782</v>
      </c>
      <c r="D249" t="s">
        <v>3485</v>
      </c>
      <c r="E249" s="1">
        <v>45926</v>
      </c>
      <c r="F249" t="s">
        <v>140</v>
      </c>
      <c r="G249" t="s">
        <v>38</v>
      </c>
      <c r="H249" t="s">
        <v>139</v>
      </c>
      <c r="I249" t="s">
        <v>2630</v>
      </c>
      <c r="J249" t="s">
        <v>2710</v>
      </c>
      <c r="K249" t="s">
        <v>52</v>
      </c>
      <c r="L249">
        <v>63</v>
      </c>
      <c r="M249">
        <v>3</v>
      </c>
      <c r="N249">
        <v>15</v>
      </c>
      <c r="O249" t="s">
        <v>783</v>
      </c>
      <c r="P249" t="s">
        <v>33</v>
      </c>
      <c r="Q249" t="s">
        <v>70</v>
      </c>
      <c r="R249" t="s">
        <v>71</v>
      </c>
      <c r="S249" t="s">
        <v>141</v>
      </c>
      <c r="T249">
        <v>3</v>
      </c>
      <c r="U249">
        <v>232.83</v>
      </c>
      <c r="V249">
        <v>318.95999999999998</v>
      </c>
      <c r="W249">
        <v>4</v>
      </c>
      <c r="X249" t="s">
        <v>45</v>
      </c>
      <c r="Y249">
        <v>2025</v>
      </c>
      <c r="Z249" t="str">
        <f>TEXT(Table1[[#This Row],[Order Date]], "MMM")</f>
        <v>Sep</v>
      </c>
      <c r="AA249" s="2">
        <f>Table1[[#This Row],[Unit Price]]*Table1[[#This Row],[Quantity]]*(1-Table1[[#This Row],[Discount %]]/100)</f>
        <v>593.7165</v>
      </c>
      <c r="AB249" s="2">
        <f>Table1[[#This Row],[Sales]]-Table1[[#This Row],[Cost]]</f>
        <v>274.75650000000002</v>
      </c>
    </row>
    <row r="250" spans="1:28" x14ac:dyDescent="0.25">
      <c r="A250" t="s">
        <v>784</v>
      </c>
      <c r="B250" s="1">
        <v>45805</v>
      </c>
      <c r="C250" t="s">
        <v>785</v>
      </c>
      <c r="D250" t="s">
        <v>3484</v>
      </c>
      <c r="E250" s="1">
        <v>45809</v>
      </c>
      <c r="F250" t="s">
        <v>2617</v>
      </c>
      <c r="G250" t="s">
        <v>27</v>
      </c>
      <c r="H250" t="s">
        <v>28</v>
      </c>
      <c r="I250" t="s">
        <v>2659</v>
      </c>
      <c r="J250" t="s">
        <v>2660</v>
      </c>
      <c r="K250" t="s">
        <v>25</v>
      </c>
      <c r="L250">
        <v>18</v>
      </c>
      <c r="M250">
        <v>5</v>
      </c>
      <c r="N250">
        <v>25</v>
      </c>
      <c r="O250" t="s">
        <v>420</v>
      </c>
      <c r="P250" t="s">
        <v>33</v>
      </c>
      <c r="Q250" t="s">
        <v>31</v>
      </c>
      <c r="R250" t="s">
        <v>62</v>
      </c>
      <c r="S250" t="s">
        <v>30</v>
      </c>
      <c r="T250">
        <v>1</v>
      </c>
      <c r="U250">
        <v>678.32</v>
      </c>
      <c r="V250">
        <v>1406.77</v>
      </c>
      <c r="W250">
        <v>4</v>
      </c>
      <c r="X250" t="s">
        <v>49</v>
      </c>
      <c r="Y250">
        <v>2025</v>
      </c>
      <c r="Z250" t="str">
        <f>TEXT(Table1[[#This Row],[Order Date]], "MMM")</f>
        <v>May</v>
      </c>
      <c r="AA250" s="2">
        <f>Table1[[#This Row],[Unit Price]]*Table1[[#This Row],[Quantity]]*(1-Table1[[#This Row],[Discount %]]/100)</f>
        <v>2543.7000000000003</v>
      </c>
      <c r="AB250" s="2">
        <f>Table1[[#This Row],[Sales]]-Table1[[#This Row],[Cost]]</f>
        <v>1136.9300000000003</v>
      </c>
    </row>
    <row r="251" spans="1:28" x14ac:dyDescent="0.25">
      <c r="A251" t="s">
        <v>786</v>
      </c>
      <c r="B251" s="1">
        <v>45960</v>
      </c>
      <c r="C251" t="s">
        <v>787</v>
      </c>
      <c r="D251" t="s">
        <v>3483</v>
      </c>
      <c r="E251" s="1">
        <v>45961</v>
      </c>
      <c r="F251" t="s">
        <v>100</v>
      </c>
      <c r="G251" t="s">
        <v>98</v>
      </c>
      <c r="H251" t="s">
        <v>99</v>
      </c>
      <c r="I251" t="s">
        <v>2629</v>
      </c>
      <c r="J251" t="s">
        <v>2632</v>
      </c>
      <c r="K251" t="s">
        <v>25</v>
      </c>
      <c r="L251">
        <v>48</v>
      </c>
      <c r="M251">
        <v>1</v>
      </c>
      <c r="N251">
        <v>10</v>
      </c>
      <c r="O251" t="s">
        <v>788</v>
      </c>
      <c r="P251" t="s">
        <v>33</v>
      </c>
      <c r="Q251" t="s">
        <v>31</v>
      </c>
      <c r="R251" t="s">
        <v>62</v>
      </c>
      <c r="S251" t="s">
        <v>101</v>
      </c>
      <c r="T251">
        <v>4</v>
      </c>
      <c r="U251">
        <v>830.44</v>
      </c>
      <c r="V251">
        <v>503.32</v>
      </c>
      <c r="W251">
        <v>1</v>
      </c>
      <c r="X251" t="s">
        <v>94</v>
      </c>
      <c r="Y251">
        <v>2025</v>
      </c>
      <c r="Z251" t="str">
        <f>TEXT(Table1[[#This Row],[Order Date]], "MMM")</f>
        <v>Oct</v>
      </c>
      <c r="AA251" s="2">
        <f>Table1[[#This Row],[Unit Price]]*Table1[[#This Row],[Quantity]]*(1-Table1[[#This Row],[Discount %]]/100)</f>
        <v>747.39600000000007</v>
      </c>
      <c r="AB251" s="2">
        <f>Table1[[#This Row],[Sales]]-Table1[[#This Row],[Cost]]</f>
        <v>244.07600000000008</v>
      </c>
    </row>
    <row r="252" spans="1:28" x14ac:dyDescent="0.25">
      <c r="A252" t="s">
        <v>789</v>
      </c>
      <c r="B252" s="1">
        <v>46054</v>
      </c>
      <c r="C252" t="s">
        <v>790</v>
      </c>
      <c r="D252" t="s">
        <v>3482</v>
      </c>
      <c r="E252" s="1">
        <v>46058</v>
      </c>
      <c r="F252" t="s">
        <v>2617</v>
      </c>
      <c r="G252" t="s">
        <v>27</v>
      </c>
      <c r="H252" t="s">
        <v>28</v>
      </c>
      <c r="I252" t="s">
        <v>2659</v>
      </c>
      <c r="J252" t="s">
        <v>2690</v>
      </c>
      <c r="K252" t="s">
        <v>52</v>
      </c>
      <c r="L252">
        <v>40</v>
      </c>
      <c r="M252">
        <v>5</v>
      </c>
      <c r="N252">
        <v>15</v>
      </c>
      <c r="O252" t="s">
        <v>791</v>
      </c>
      <c r="P252" t="s">
        <v>75</v>
      </c>
      <c r="Q252" t="s">
        <v>70</v>
      </c>
      <c r="R252" t="s">
        <v>62</v>
      </c>
      <c r="S252" t="s">
        <v>30</v>
      </c>
      <c r="T252">
        <v>1</v>
      </c>
      <c r="U252">
        <v>33.950000000000003</v>
      </c>
      <c r="V252">
        <v>116.75</v>
      </c>
      <c r="W252">
        <v>4</v>
      </c>
      <c r="X252" t="s">
        <v>34</v>
      </c>
      <c r="Y252">
        <v>2026</v>
      </c>
      <c r="Z252" t="str">
        <f>TEXT(Table1[[#This Row],[Order Date]], "MMM")</f>
        <v>Feb</v>
      </c>
      <c r="AA252" s="2">
        <f>Table1[[#This Row],[Unit Price]]*Table1[[#This Row],[Quantity]]*(1-Table1[[#This Row],[Discount %]]/100)</f>
        <v>144.28749999999999</v>
      </c>
      <c r="AB252" s="2">
        <f>Table1[[#This Row],[Sales]]-Table1[[#This Row],[Cost]]</f>
        <v>27.537499999999994</v>
      </c>
    </row>
    <row r="253" spans="1:28" x14ac:dyDescent="0.25">
      <c r="A253" t="s">
        <v>792</v>
      </c>
      <c r="B253" s="1">
        <v>45350</v>
      </c>
      <c r="C253" t="s">
        <v>793</v>
      </c>
      <c r="D253" t="s">
        <v>3481</v>
      </c>
      <c r="E253" s="1">
        <v>45354</v>
      </c>
      <c r="F253" t="s">
        <v>122</v>
      </c>
      <c r="G253" t="s">
        <v>120</v>
      </c>
      <c r="H253" t="s">
        <v>121</v>
      </c>
      <c r="I253" t="s">
        <v>2643</v>
      </c>
      <c r="J253" t="s">
        <v>2717</v>
      </c>
      <c r="K253" t="s">
        <v>52</v>
      </c>
      <c r="L253">
        <v>30</v>
      </c>
      <c r="M253">
        <v>1</v>
      </c>
      <c r="N253">
        <v>15</v>
      </c>
      <c r="O253" t="s">
        <v>794</v>
      </c>
      <c r="P253" t="s">
        <v>33</v>
      </c>
      <c r="Q253" t="s">
        <v>42</v>
      </c>
      <c r="R253" t="s">
        <v>62</v>
      </c>
      <c r="S253" t="s">
        <v>123</v>
      </c>
      <c r="T253">
        <v>3</v>
      </c>
      <c r="U253">
        <v>244.81</v>
      </c>
      <c r="V253">
        <v>115.95</v>
      </c>
      <c r="W253">
        <v>4</v>
      </c>
      <c r="X253" t="s">
        <v>34</v>
      </c>
      <c r="Y253">
        <v>2024</v>
      </c>
      <c r="Z253" t="str">
        <f>TEXT(Table1[[#This Row],[Order Date]], "MMM")</f>
        <v>Feb</v>
      </c>
      <c r="AA253" s="2">
        <f>Table1[[#This Row],[Unit Price]]*Table1[[#This Row],[Quantity]]*(1-Table1[[#This Row],[Discount %]]/100)</f>
        <v>208.08850000000001</v>
      </c>
      <c r="AB253" s="2">
        <f>Table1[[#This Row],[Sales]]-Table1[[#This Row],[Cost]]</f>
        <v>92.138500000000008</v>
      </c>
    </row>
    <row r="254" spans="1:28" x14ac:dyDescent="0.25">
      <c r="A254" t="s">
        <v>795</v>
      </c>
      <c r="B254" s="1">
        <v>45803</v>
      </c>
      <c r="C254" t="s">
        <v>796</v>
      </c>
      <c r="D254" t="s">
        <v>3480</v>
      </c>
      <c r="E254" s="1">
        <v>45805</v>
      </c>
      <c r="F254" t="s">
        <v>128</v>
      </c>
      <c r="G254" t="s">
        <v>98</v>
      </c>
      <c r="H254" t="s">
        <v>127</v>
      </c>
      <c r="I254" t="s">
        <v>2635</v>
      </c>
      <c r="J254" t="s">
        <v>2683</v>
      </c>
      <c r="K254" t="s">
        <v>52</v>
      </c>
      <c r="L254">
        <v>20</v>
      </c>
      <c r="M254">
        <v>5</v>
      </c>
      <c r="N254">
        <v>15</v>
      </c>
      <c r="O254" t="s">
        <v>797</v>
      </c>
      <c r="P254" t="s">
        <v>75</v>
      </c>
      <c r="Q254" t="s">
        <v>70</v>
      </c>
      <c r="R254" t="s">
        <v>62</v>
      </c>
      <c r="S254" t="s">
        <v>129</v>
      </c>
      <c r="T254">
        <v>5</v>
      </c>
      <c r="U254">
        <v>709.14</v>
      </c>
      <c r="V254">
        <v>2007.27</v>
      </c>
      <c r="W254">
        <v>2</v>
      </c>
      <c r="X254" t="s">
        <v>49</v>
      </c>
      <c r="Y254">
        <v>2025</v>
      </c>
      <c r="Z254" t="str">
        <f>TEXT(Table1[[#This Row],[Order Date]], "MMM")</f>
        <v>May</v>
      </c>
      <c r="AA254" s="2">
        <f>Table1[[#This Row],[Unit Price]]*Table1[[#This Row],[Quantity]]*(1-Table1[[#This Row],[Discount %]]/100)</f>
        <v>3013.8449999999998</v>
      </c>
      <c r="AB254" s="2">
        <f>Table1[[#This Row],[Sales]]-Table1[[#This Row],[Cost]]</f>
        <v>1006.5749999999998</v>
      </c>
    </row>
    <row r="255" spans="1:28" x14ac:dyDescent="0.25">
      <c r="A255" t="s">
        <v>798</v>
      </c>
      <c r="B255" s="1">
        <v>45722</v>
      </c>
      <c r="C255" t="s">
        <v>799</v>
      </c>
      <c r="D255" t="s">
        <v>3479</v>
      </c>
      <c r="E255" s="1">
        <v>45726</v>
      </c>
      <c r="F255" t="s">
        <v>2617</v>
      </c>
      <c r="G255" t="s">
        <v>27</v>
      </c>
      <c r="H255" t="s">
        <v>28</v>
      </c>
      <c r="I255" t="s">
        <v>2619</v>
      </c>
      <c r="J255" t="s">
        <v>2697</v>
      </c>
      <c r="K255" t="s">
        <v>25</v>
      </c>
      <c r="L255">
        <v>31</v>
      </c>
      <c r="M255">
        <v>1</v>
      </c>
      <c r="N255">
        <v>15</v>
      </c>
      <c r="O255" t="s">
        <v>794</v>
      </c>
      <c r="P255" t="s">
        <v>33</v>
      </c>
      <c r="Q255" t="s">
        <v>42</v>
      </c>
      <c r="R255" t="s">
        <v>62</v>
      </c>
      <c r="S255" t="s">
        <v>30</v>
      </c>
      <c r="T255">
        <v>4</v>
      </c>
      <c r="U255">
        <v>486.37</v>
      </c>
      <c r="V255">
        <v>287.72000000000003</v>
      </c>
      <c r="W255">
        <v>4</v>
      </c>
      <c r="X255" t="s">
        <v>34</v>
      </c>
      <c r="Y255">
        <v>2025</v>
      </c>
      <c r="Z255" t="str">
        <f>TEXT(Table1[[#This Row],[Order Date]], "MMM")</f>
        <v>Mar</v>
      </c>
      <c r="AA255" s="2">
        <f>Table1[[#This Row],[Unit Price]]*Table1[[#This Row],[Quantity]]*(1-Table1[[#This Row],[Discount %]]/100)</f>
        <v>413.41449999999998</v>
      </c>
      <c r="AB255" s="2">
        <f>Table1[[#This Row],[Sales]]-Table1[[#This Row],[Cost]]</f>
        <v>125.69449999999995</v>
      </c>
    </row>
    <row r="256" spans="1:28" x14ac:dyDescent="0.25">
      <c r="A256" t="s">
        <v>800</v>
      </c>
      <c r="B256" s="1">
        <v>45960</v>
      </c>
      <c r="C256" t="s">
        <v>801</v>
      </c>
      <c r="D256" t="s">
        <v>3478</v>
      </c>
      <c r="E256" s="1">
        <v>45962</v>
      </c>
      <c r="F256" t="s">
        <v>40</v>
      </c>
      <c r="G256" t="s">
        <v>38</v>
      </c>
      <c r="H256" t="s">
        <v>39</v>
      </c>
      <c r="I256" t="s">
        <v>2635</v>
      </c>
      <c r="J256" t="s">
        <v>2683</v>
      </c>
      <c r="K256" t="s">
        <v>52</v>
      </c>
      <c r="L256">
        <v>63</v>
      </c>
      <c r="M256">
        <v>3</v>
      </c>
      <c r="N256">
        <v>25</v>
      </c>
      <c r="O256" t="s">
        <v>802</v>
      </c>
      <c r="P256" t="s">
        <v>33</v>
      </c>
      <c r="Q256" t="s">
        <v>70</v>
      </c>
      <c r="R256" t="s">
        <v>32</v>
      </c>
      <c r="S256" t="s">
        <v>41</v>
      </c>
      <c r="T256">
        <v>2</v>
      </c>
      <c r="U256">
        <v>581.73</v>
      </c>
      <c r="V256">
        <v>957.32</v>
      </c>
      <c r="W256">
        <v>2</v>
      </c>
      <c r="X256" t="s">
        <v>94</v>
      </c>
      <c r="Y256">
        <v>2025</v>
      </c>
      <c r="Z256" t="str">
        <f>TEXT(Table1[[#This Row],[Order Date]], "MMM")</f>
        <v>Oct</v>
      </c>
      <c r="AA256" s="2">
        <f>Table1[[#This Row],[Unit Price]]*Table1[[#This Row],[Quantity]]*(1-Table1[[#This Row],[Discount %]]/100)</f>
        <v>1308.8924999999999</v>
      </c>
      <c r="AB256" s="2">
        <f>Table1[[#This Row],[Sales]]-Table1[[#This Row],[Cost]]</f>
        <v>351.57249999999988</v>
      </c>
    </row>
    <row r="257" spans="1:28" x14ac:dyDescent="0.25">
      <c r="A257" t="s">
        <v>803</v>
      </c>
      <c r="B257" s="1">
        <v>45821</v>
      </c>
      <c r="C257" t="s">
        <v>804</v>
      </c>
      <c r="D257" t="s">
        <v>3477</v>
      </c>
      <c r="E257" s="1">
        <v>45828</v>
      </c>
      <c r="F257" t="s">
        <v>122</v>
      </c>
      <c r="G257" t="s">
        <v>120</v>
      </c>
      <c r="H257" t="s">
        <v>121</v>
      </c>
      <c r="I257" t="s">
        <v>2661</v>
      </c>
      <c r="J257" t="s">
        <v>2689</v>
      </c>
      <c r="K257" t="s">
        <v>25</v>
      </c>
      <c r="L257">
        <v>51</v>
      </c>
      <c r="M257">
        <v>1</v>
      </c>
      <c r="N257">
        <v>5</v>
      </c>
      <c r="O257" t="s">
        <v>805</v>
      </c>
      <c r="P257" t="s">
        <v>33</v>
      </c>
      <c r="Q257" t="s">
        <v>70</v>
      </c>
      <c r="R257" t="s">
        <v>62</v>
      </c>
      <c r="S257" t="s">
        <v>123</v>
      </c>
      <c r="T257">
        <v>2</v>
      </c>
      <c r="U257">
        <v>73.38</v>
      </c>
      <c r="V257">
        <v>51.73</v>
      </c>
      <c r="W257">
        <v>7</v>
      </c>
      <c r="X257" t="s">
        <v>49</v>
      </c>
      <c r="Y257">
        <v>2025</v>
      </c>
      <c r="Z257" t="str">
        <f>TEXT(Table1[[#This Row],[Order Date]], "MMM")</f>
        <v>Jun</v>
      </c>
      <c r="AA257" s="2">
        <f>Table1[[#This Row],[Unit Price]]*Table1[[#This Row],[Quantity]]*(1-Table1[[#This Row],[Discount %]]/100)</f>
        <v>69.710999999999999</v>
      </c>
      <c r="AB257" s="2">
        <f>Table1[[#This Row],[Sales]]-Table1[[#This Row],[Cost]]</f>
        <v>17.981000000000002</v>
      </c>
    </row>
    <row r="258" spans="1:28" x14ac:dyDescent="0.25">
      <c r="A258" t="s">
        <v>806</v>
      </c>
      <c r="B258" s="1">
        <v>45549</v>
      </c>
      <c r="C258" t="s">
        <v>807</v>
      </c>
      <c r="D258" t="s">
        <v>3476</v>
      </c>
      <c r="E258" s="1">
        <v>45551</v>
      </c>
      <c r="F258" t="s">
        <v>140</v>
      </c>
      <c r="G258" t="s">
        <v>38</v>
      </c>
      <c r="H258" t="s">
        <v>139</v>
      </c>
      <c r="I258" t="s">
        <v>2619</v>
      </c>
      <c r="J258" t="s">
        <v>2620</v>
      </c>
      <c r="K258" t="s">
        <v>25</v>
      </c>
      <c r="L258">
        <v>19</v>
      </c>
      <c r="M258">
        <v>2</v>
      </c>
      <c r="N258">
        <v>25</v>
      </c>
      <c r="O258" t="s">
        <v>808</v>
      </c>
      <c r="P258" t="s">
        <v>33</v>
      </c>
      <c r="Q258" t="s">
        <v>70</v>
      </c>
      <c r="R258" t="s">
        <v>32</v>
      </c>
      <c r="S258" t="s">
        <v>141</v>
      </c>
      <c r="T258">
        <v>4</v>
      </c>
      <c r="U258">
        <v>859.91</v>
      </c>
      <c r="V258">
        <v>794.29</v>
      </c>
      <c r="W258">
        <v>2</v>
      </c>
      <c r="X258" t="s">
        <v>45</v>
      </c>
      <c r="Y258">
        <v>2024</v>
      </c>
      <c r="Z258" t="str">
        <f>TEXT(Table1[[#This Row],[Order Date]], "MMM")</f>
        <v>Sep</v>
      </c>
      <c r="AA258" s="2">
        <f>Table1[[#This Row],[Unit Price]]*Table1[[#This Row],[Quantity]]*(1-Table1[[#This Row],[Discount %]]/100)</f>
        <v>1289.865</v>
      </c>
      <c r="AB258" s="2">
        <f>Table1[[#This Row],[Sales]]-Table1[[#This Row],[Cost]]</f>
        <v>495.57500000000005</v>
      </c>
    </row>
    <row r="259" spans="1:28" x14ac:dyDescent="0.25">
      <c r="A259" t="s">
        <v>809</v>
      </c>
      <c r="B259" s="1">
        <v>45753</v>
      </c>
      <c r="C259" t="s">
        <v>810</v>
      </c>
      <c r="D259" t="s">
        <v>3475</v>
      </c>
      <c r="E259" s="1">
        <v>45759</v>
      </c>
      <c r="F259" t="s">
        <v>56</v>
      </c>
      <c r="G259" t="s">
        <v>54</v>
      </c>
      <c r="H259" t="s">
        <v>55</v>
      </c>
      <c r="I259" t="s">
        <v>2655</v>
      </c>
      <c r="J259" t="s">
        <v>2656</v>
      </c>
      <c r="K259" t="s">
        <v>52</v>
      </c>
      <c r="L259">
        <v>64</v>
      </c>
      <c r="M259">
        <v>3</v>
      </c>
      <c r="N259">
        <v>15</v>
      </c>
      <c r="O259" t="s">
        <v>739</v>
      </c>
      <c r="P259" t="s">
        <v>33</v>
      </c>
      <c r="Q259" t="s">
        <v>31</v>
      </c>
      <c r="R259" t="s">
        <v>32</v>
      </c>
      <c r="S259" t="s">
        <v>57</v>
      </c>
      <c r="T259">
        <v>4</v>
      </c>
      <c r="U259">
        <v>860.37</v>
      </c>
      <c r="V259">
        <v>1537.83</v>
      </c>
      <c r="W259">
        <v>6</v>
      </c>
      <c r="X259" t="s">
        <v>49</v>
      </c>
      <c r="Y259">
        <v>2025</v>
      </c>
      <c r="Z259" t="str">
        <f>TEXT(Table1[[#This Row],[Order Date]], "MMM")</f>
        <v>Apr</v>
      </c>
      <c r="AA259" s="2">
        <f>Table1[[#This Row],[Unit Price]]*Table1[[#This Row],[Quantity]]*(1-Table1[[#This Row],[Discount %]]/100)</f>
        <v>2193.9434999999999</v>
      </c>
      <c r="AB259" s="2">
        <f>Table1[[#This Row],[Sales]]-Table1[[#This Row],[Cost]]</f>
        <v>656.11349999999993</v>
      </c>
    </row>
    <row r="260" spans="1:28" x14ac:dyDescent="0.25">
      <c r="A260" t="s">
        <v>811</v>
      </c>
      <c r="B260" s="1">
        <v>45538</v>
      </c>
      <c r="C260" t="s">
        <v>812</v>
      </c>
      <c r="D260" t="s">
        <v>3474</v>
      </c>
      <c r="E260" s="1">
        <v>45541</v>
      </c>
      <c r="F260" t="s">
        <v>68</v>
      </c>
      <c r="G260" t="s">
        <v>66</v>
      </c>
      <c r="H260" t="s">
        <v>67</v>
      </c>
      <c r="I260" t="s">
        <v>2631</v>
      </c>
      <c r="J260" t="s">
        <v>2716</v>
      </c>
      <c r="K260" t="s">
        <v>52</v>
      </c>
      <c r="L260">
        <v>32</v>
      </c>
      <c r="M260">
        <v>2</v>
      </c>
      <c r="N260">
        <v>20</v>
      </c>
      <c r="O260" t="s">
        <v>802</v>
      </c>
      <c r="P260" t="s">
        <v>33</v>
      </c>
      <c r="Q260" t="s">
        <v>117</v>
      </c>
      <c r="R260" t="s">
        <v>62</v>
      </c>
      <c r="S260" t="s">
        <v>69</v>
      </c>
      <c r="T260">
        <v>4</v>
      </c>
      <c r="U260">
        <v>782.03</v>
      </c>
      <c r="V260">
        <v>698.27</v>
      </c>
      <c r="W260">
        <v>3</v>
      </c>
      <c r="X260" t="s">
        <v>45</v>
      </c>
      <c r="Y260">
        <v>2024</v>
      </c>
      <c r="Z260" t="str">
        <f>TEXT(Table1[[#This Row],[Order Date]], "MMM")</f>
        <v>Sep</v>
      </c>
      <c r="AA260" s="2">
        <f>Table1[[#This Row],[Unit Price]]*Table1[[#This Row],[Quantity]]*(1-Table1[[#This Row],[Discount %]]/100)</f>
        <v>1251.248</v>
      </c>
      <c r="AB260" s="2">
        <f>Table1[[#This Row],[Sales]]-Table1[[#This Row],[Cost]]</f>
        <v>552.97800000000007</v>
      </c>
    </row>
    <row r="261" spans="1:28" x14ac:dyDescent="0.25">
      <c r="A261" t="s">
        <v>813</v>
      </c>
      <c r="B261" s="1">
        <v>45847</v>
      </c>
      <c r="C261" t="s">
        <v>814</v>
      </c>
      <c r="D261" t="s">
        <v>3473</v>
      </c>
      <c r="E261" s="1">
        <v>45854</v>
      </c>
      <c r="F261" t="s">
        <v>100</v>
      </c>
      <c r="G261" t="s">
        <v>98</v>
      </c>
      <c r="H261" t="s">
        <v>99</v>
      </c>
      <c r="I261" t="s">
        <v>2637</v>
      </c>
      <c r="J261" t="s">
        <v>2709</v>
      </c>
      <c r="K261" t="s">
        <v>52</v>
      </c>
      <c r="L261">
        <v>58</v>
      </c>
      <c r="M261">
        <v>1</v>
      </c>
      <c r="N261">
        <v>25</v>
      </c>
      <c r="O261" t="s">
        <v>815</v>
      </c>
      <c r="P261" t="s">
        <v>44</v>
      </c>
      <c r="Q261" t="s">
        <v>58</v>
      </c>
      <c r="R261" t="s">
        <v>62</v>
      </c>
      <c r="S261" t="s">
        <v>101</v>
      </c>
      <c r="T261">
        <v>5</v>
      </c>
      <c r="U261">
        <v>939.22</v>
      </c>
      <c r="V261">
        <v>444.68</v>
      </c>
      <c r="W261">
        <v>7</v>
      </c>
      <c r="X261" t="s">
        <v>45</v>
      </c>
      <c r="Y261">
        <v>2025</v>
      </c>
      <c r="Z261" t="str">
        <f>TEXT(Table1[[#This Row],[Order Date]], "MMM")</f>
        <v>Jul</v>
      </c>
      <c r="AA261" s="2">
        <f>Table1[[#This Row],[Unit Price]]*Table1[[#This Row],[Quantity]]*(1-Table1[[#This Row],[Discount %]]/100)</f>
        <v>704.41499999999996</v>
      </c>
      <c r="AB261" s="2">
        <f>Table1[[#This Row],[Sales]]-Table1[[#This Row],[Cost]]</f>
        <v>259.73499999999996</v>
      </c>
    </row>
    <row r="262" spans="1:28" x14ac:dyDescent="0.25">
      <c r="A262" t="s">
        <v>816</v>
      </c>
      <c r="B262" s="1">
        <v>45526</v>
      </c>
      <c r="C262" t="s">
        <v>817</v>
      </c>
      <c r="D262" t="s">
        <v>3472</v>
      </c>
      <c r="E262" s="1">
        <v>45527</v>
      </c>
      <c r="F262" t="s">
        <v>122</v>
      </c>
      <c r="G262" t="s">
        <v>120</v>
      </c>
      <c r="H262" t="s">
        <v>121</v>
      </c>
      <c r="I262" t="s">
        <v>2628</v>
      </c>
      <c r="J262" t="s">
        <v>2641</v>
      </c>
      <c r="K262" t="s">
        <v>52</v>
      </c>
      <c r="L262">
        <v>60</v>
      </c>
      <c r="M262">
        <v>3</v>
      </c>
      <c r="N262">
        <v>25</v>
      </c>
      <c r="O262" t="s">
        <v>818</v>
      </c>
      <c r="P262" t="s">
        <v>75</v>
      </c>
      <c r="Q262" t="s">
        <v>58</v>
      </c>
      <c r="R262" t="s">
        <v>43</v>
      </c>
      <c r="S262" t="s">
        <v>123</v>
      </c>
      <c r="T262">
        <v>1</v>
      </c>
      <c r="U262">
        <v>734.03</v>
      </c>
      <c r="V262">
        <v>883.63</v>
      </c>
      <c r="W262">
        <v>1</v>
      </c>
      <c r="X262" t="s">
        <v>45</v>
      </c>
      <c r="Y262">
        <v>2024</v>
      </c>
      <c r="Z262" t="str">
        <f>TEXT(Table1[[#This Row],[Order Date]], "MMM")</f>
        <v>Aug</v>
      </c>
      <c r="AA262" s="2">
        <f>Table1[[#This Row],[Unit Price]]*Table1[[#This Row],[Quantity]]*(1-Table1[[#This Row],[Discount %]]/100)</f>
        <v>1651.5675000000001</v>
      </c>
      <c r="AB262" s="2">
        <f>Table1[[#This Row],[Sales]]-Table1[[#This Row],[Cost]]</f>
        <v>767.93750000000011</v>
      </c>
    </row>
    <row r="263" spans="1:28" x14ac:dyDescent="0.25">
      <c r="A263" t="s">
        <v>819</v>
      </c>
      <c r="B263" s="1">
        <v>45518</v>
      </c>
      <c r="C263" t="s">
        <v>820</v>
      </c>
      <c r="D263" t="s">
        <v>3471</v>
      </c>
      <c r="E263" s="1">
        <v>45524</v>
      </c>
      <c r="F263" t="s">
        <v>2617</v>
      </c>
      <c r="G263" t="s">
        <v>27</v>
      </c>
      <c r="H263" t="s">
        <v>28</v>
      </c>
      <c r="I263" t="s">
        <v>2668</v>
      </c>
      <c r="J263" t="s">
        <v>2712</v>
      </c>
      <c r="K263" t="s">
        <v>25</v>
      </c>
      <c r="L263">
        <v>34</v>
      </c>
      <c r="M263">
        <v>4</v>
      </c>
      <c r="N263">
        <v>25</v>
      </c>
      <c r="O263" t="s">
        <v>821</v>
      </c>
      <c r="P263" t="s">
        <v>44</v>
      </c>
      <c r="Q263" t="s">
        <v>58</v>
      </c>
      <c r="R263" t="s">
        <v>62</v>
      </c>
      <c r="S263" t="s">
        <v>30</v>
      </c>
      <c r="T263">
        <v>4</v>
      </c>
      <c r="U263">
        <v>266.98</v>
      </c>
      <c r="V263">
        <v>503.15</v>
      </c>
      <c r="W263">
        <v>6</v>
      </c>
      <c r="X263" t="s">
        <v>45</v>
      </c>
      <c r="Y263">
        <v>2024</v>
      </c>
      <c r="Z263" t="str">
        <f>TEXT(Table1[[#This Row],[Order Date]], "MMM")</f>
        <v>Aug</v>
      </c>
      <c r="AA263" s="2">
        <f>Table1[[#This Row],[Unit Price]]*Table1[[#This Row],[Quantity]]*(1-Table1[[#This Row],[Discount %]]/100)</f>
        <v>800.94</v>
      </c>
      <c r="AB263" s="2">
        <f>Table1[[#This Row],[Sales]]-Table1[[#This Row],[Cost]]</f>
        <v>297.79000000000008</v>
      </c>
    </row>
    <row r="264" spans="1:28" x14ac:dyDescent="0.25">
      <c r="A264" t="s">
        <v>822</v>
      </c>
      <c r="B264" s="1">
        <v>45901</v>
      </c>
      <c r="C264" t="s">
        <v>823</v>
      </c>
      <c r="D264" t="s">
        <v>3470</v>
      </c>
      <c r="E264" s="1">
        <v>45908</v>
      </c>
      <c r="F264" t="s">
        <v>100</v>
      </c>
      <c r="G264" t="s">
        <v>98</v>
      </c>
      <c r="H264" t="s">
        <v>99</v>
      </c>
      <c r="I264" t="s">
        <v>2659</v>
      </c>
      <c r="J264" t="s">
        <v>2666</v>
      </c>
      <c r="K264" t="s">
        <v>52</v>
      </c>
      <c r="L264">
        <v>49</v>
      </c>
      <c r="M264">
        <v>3</v>
      </c>
      <c r="N264">
        <v>30</v>
      </c>
      <c r="O264" t="s">
        <v>824</v>
      </c>
      <c r="P264" t="s">
        <v>75</v>
      </c>
      <c r="Q264" t="s">
        <v>42</v>
      </c>
      <c r="R264" t="s">
        <v>71</v>
      </c>
      <c r="S264" t="s">
        <v>101</v>
      </c>
      <c r="T264">
        <v>3</v>
      </c>
      <c r="U264">
        <v>18.559999999999999</v>
      </c>
      <c r="V264">
        <v>21.89</v>
      </c>
      <c r="W264">
        <v>7</v>
      </c>
      <c r="X264" t="s">
        <v>45</v>
      </c>
      <c r="Y264">
        <v>2025</v>
      </c>
      <c r="Z264" t="str">
        <f>TEXT(Table1[[#This Row],[Order Date]], "MMM")</f>
        <v>Sep</v>
      </c>
      <c r="AA264" s="2">
        <f>Table1[[#This Row],[Unit Price]]*Table1[[#This Row],[Quantity]]*(1-Table1[[#This Row],[Discount %]]/100)</f>
        <v>38.975999999999992</v>
      </c>
      <c r="AB264" s="2">
        <f>Table1[[#This Row],[Sales]]-Table1[[#This Row],[Cost]]</f>
        <v>17.085999999999991</v>
      </c>
    </row>
    <row r="265" spans="1:28" x14ac:dyDescent="0.25">
      <c r="A265" t="s">
        <v>825</v>
      </c>
      <c r="B265" s="1">
        <v>45617</v>
      </c>
      <c r="C265" t="s">
        <v>826</v>
      </c>
      <c r="D265" t="s">
        <v>3469</v>
      </c>
      <c r="E265" s="1">
        <v>45621</v>
      </c>
      <c r="F265" t="s">
        <v>56</v>
      </c>
      <c r="G265" t="s">
        <v>54</v>
      </c>
      <c r="H265" t="s">
        <v>55</v>
      </c>
      <c r="I265" t="s">
        <v>2664</v>
      </c>
      <c r="J265" t="s">
        <v>2704</v>
      </c>
      <c r="K265" t="s">
        <v>52</v>
      </c>
      <c r="L265">
        <v>35</v>
      </c>
      <c r="M265">
        <v>4</v>
      </c>
      <c r="N265">
        <v>0</v>
      </c>
      <c r="O265" t="s">
        <v>291</v>
      </c>
      <c r="P265" t="s">
        <v>75</v>
      </c>
      <c r="Q265" t="s">
        <v>70</v>
      </c>
      <c r="R265" t="s">
        <v>43</v>
      </c>
      <c r="S265" t="s">
        <v>57</v>
      </c>
      <c r="T265">
        <v>3</v>
      </c>
      <c r="U265">
        <v>540.28</v>
      </c>
      <c r="V265">
        <v>1427.02</v>
      </c>
      <c r="W265">
        <v>4</v>
      </c>
      <c r="X265" t="s">
        <v>94</v>
      </c>
      <c r="Y265">
        <v>2024</v>
      </c>
      <c r="Z265" t="str">
        <f>TEXT(Table1[[#This Row],[Order Date]], "MMM")</f>
        <v>Nov</v>
      </c>
      <c r="AA265" s="2">
        <f>Table1[[#This Row],[Unit Price]]*Table1[[#This Row],[Quantity]]*(1-Table1[[#This Row],[Discount %]]/100)</f>
        <v>2161.12</v>
      </c>
      <c r="AB265" s="2">
        <f>Table1[[#This Row],[Sales]]-Table1[[#This Row],[Cost]]</f>
        <v>734.09999999999991</v>
      </c>
    </row>
    <row r="266" spans="1:28" x14ac:dyDescent="0.25">
      <c r="A266" t="s">
        <v>827</v>
      </c>
      <c r="B266" s="1">
        <v>46174</v>
      </c>
      <c r="C266" t="s">
        <v>828</v>
      </c>
      <c r="D266" t="s">
        <v>3468</v>
      </c>
      <c r="E266" s="1">
        <v>46176</v>
      </c>
      <c r="F266" t="s">
        <v>122</v>
      </c>
      <c r="G266" t="s">
        <v>120</v>
      </c>
      <c r="H266" t="s">
        <v>121</v>
      </c>
      <c r="I266" t="s">
        <v>2625</v>
      </c>
      <c r="J266" t="s">
        <v>2693</v>
      </c>
      <c r="K266" t="s">
        <v>25</v>
      </c>
      <c r="L266">
        <v>44</v>
      </c>
      <c r="M266">
        <v>4</v>
      </c>
      <c r="N266">
        <v>25</v>
      </c>
      <c r="O266" t="s">
        <v>829</v>
      </c>
      <c r="P266" t="s">
        <v>44</v>
      </c>
      <c r="Q266" t="s">
        <v>117</v>
      </c>
      <c r="R266" t="s">
        <v>62</v>
      </c>
      <c r="S266" t="s">
        <v>123</v>
      </c>
      <c r="T266">
        <v>4</v>
      </c>
      <c r="U266">
        <v>541.87</v>
      </c>
      <c r="V266">
        <v>974.66</v>
      </c>
      <c r="W266">
        <v>2</v>
      </c>
      <c r="X266" t="s">
        <v>49</v>
      </c>
      <c r="Y266">
        <v>2026</v>
      </c>
      <c r="Z266" t="str">
        <f>TEXT(Table1[[#This Row],[Order Date]], "MMM")</f>
        <v>Jun</v>
      </c>
      <c r="AA266" s="2">
        <f>Table1[[#This Row],[Unit Price]]*Table1[[#This Row],[Quantity]]*(1-Table1[[#This Row],[Discount %]]/100)</f>
        <v>1625.6100000000001</v>
      </c>
      <c r="AB266" s="2">
        <f>Table1[[#This Row],[Sales]]-Table1[[#This Row],[Cost]]</f>
        <v>650.95000000000016</v>
      </c>
    </row>
    <row r="267" spans="1:28" x14ac:dyDescent="0.25">
      <c r="A267" t="s">
        <v>830</v>
      </c>
      <c r="B267" s="1">
        <v>45885</v>
      </c>
      <c r="C267" t="s">
        <v>831</v>
      </c>
      <c r="D267" t="s">
        <v>2777</v>
      </c>
      <c r="E267" s="1">
        <v>45889</v>
      </c>
      <c r="F267" t="s">
        <v>2617</v>
      </c>
      <c r="G267" t="s">
        <v>27</v>
      </c>
      <c r="H267" t="s">
        <v>28</v>
      </c>
      <c r="I267" t="s">
        <v>2661</v>
      </c>
      <c r="J267" t="s">
        <v>2662</v>
      </c>
      <c r="K267" t="s">
        <v>25</v>
      </c>
      <c r="L267">
        <v>58</v>
      </c>
      <c r="M267">
        <v>5</v>
      </c>
      <c r="N267">
        <v>0</v>
      </c>
      <c r="O267" t="s">
        <v>832</v>
      </c>
      <c r="P267" t="s">
        <v>33</v>
      </c>
      <c r="Q267" t="s">
        <v>31</v>
      </c>
      <c r="R267" t="s">
        <v>71</v>
      </c>
      <c r="S267" t="s">
        <v>30</v>
      </c>
      <c r="T267">
        <v>1</v>
      </c>
      <c r="U267">
        <v>698.87</v>
      </c>
      <c r="V267">
        <v>2380.4699999999998</v>
      </c>
      <c r="W267">
        <v>4</v>
      </c>
      <c r="X267" t="s">
        <v>45</v>
      </c>
      <c r="Y267">
        <v>2025</v>
      </c>
      <c r="Z267" t="str">
        <f>TEXT(Table1[[#This Row],[Order Date]], "MMM")</f>
        <v>Aug</v>
      </c>
      <c r="AA267" s="2">
        <f>Table1[[#This Row],[Unit Price]]*Table1[[#This Row],[Quantity]]*(1-Table1[[#This Row],[Discount %]]/100)</f>
        <v>3494.35</v>
      </c>
      <c r="AB267" s="2">
        <f>Table1[[#This Row],[Sales]]-Table1[[#This Row],[Cost]]</f>
        <v>1113.8800000000001</v>
      </c>
    </row>
    <row r="268" spans="1:28" x14ac:dyDescent="0.25">
      <c r="A268" t="s">
        <v>833</v>
      </c>
      <c r="B268" s="1">
        <v>45744</v>
      </c>
      <c r="C268" t="s">
        <v>834</v>
      </c>
      <c r="D268" t="s">
        <v>2776</v>
      </c>
      <c r="E268" s="1">
        <v>45745</v>
      </c>
      <c r="F268" t="s">
        <v>2617</v>
      </c>
      <c r="G268" t="s">
        <v>27</v>
      </c>
      <c r="H268" t="s">
        <v>28</v>
      </c>
      <c r="I268" t="s">
        <v>2661</v>
      </c>
      <c r="J268" t="s">
        <v>2662</v>
      </c>
      <c r="K268" t="s">
        <v>25</v>
      </c>
      <c r="L268">
        <v>37</v>
      </c>
      <c r="M268">
        <v>1</v>
      </c>
      <c r="N268">
        <v>20</v>
      </c>
      <c r="O268" t="s">
        <v>177</v>
      </c>
      <c r="P268" t="s">
        <v>75</v>
      </c>
      <c r="Q268" t="s">
        <v>31</v>
      </c>
      <c r="R268" t="s">
        <v>43</v>
      </c>
      <c r="S268" t="s">
        <v>30</v>
      </c>
      <c r="T268">
        <v>1</v>
      </c>
      <c r="U268">
        <v>93.3</v>
      </c>
      <c r="V268">
        <v>60.91</v>
      </c>
      <c r="W268">
        <v>1</v>
      </c>
      <c r="X268" t="s">
        <v>34</v>
      </c>
      <c r="Y268">
        <v>2025</v>
      </c>
      <c r="Z268" t="str">
        <f>TEXT(Table1[[#This Row],[Order Date]], "MMM")</f>
        <v>Mar</v>
      </c>
      <c r="AA268" s="2">
        <f>Table1[[#This Row],[Unit Price]]*Table1[[#This Row],[Quantity]]*(1-Table1[[#This Row],[Discount %]]/100)</f>
        <v>74.64</v>
      </c>
      <c r="AB268" s="2">
        <f>Table1[[#This Row],[Sales]]-Table1[[#This Row],[Cost]]</f>
        <v>13.730000000000004</v>
      </c>
    </row>
    <row r="269" spans="1:28" x14ac:dyDescent="0.25">
      <c r="A269" t="s">
        <v>835</v>
      </c>
      <c r="B269" s="1">
        <v>45432</v>
      </c>
      <c r="C269" t="s">
        <v>836</v>
      </c>
      <c r="D269" t="s">
        <v>2775</v>
      </c>
      <c r="E269" s="1">
        <v>45434</v>
      </c>
      <c r="F269" t="s">
        <v>100</v>
      </c>
      <c r="G269" t="s">
        <v>98</v>
      </c>
      <c r="H269" t="s">
        <v>99</v>
      </c>
      <c r="I269" t="s">
        <v>2633</v>
      </c>
      <c r="J269" t="s">
        <v>2645</v>
      </c>
      <c r="K269" t="s">
        <v>25</v>
      </c>
      <c r="L269">
        <v>29</v>
      </c>
      <c r="M269">
        <v>4</v>
      </c>
      <c r="N269">
        <v>30</v>
      </c>
      <c r="O269" t="s">
        <v>583</v>
      </c>
      <c r="P269" t="s">
        <v>33</v>
      </c>
      <c r="Q269" t="s">
        <v>58</v>
      </c>
      <c r="R269" t="s">
        <v>43</v>
      </c>
      <c r="S269" t="s">
        <v>101</v>
      </c>
      <c r="T269">
        <v>1</v>
      </c>
      <c r="U269">
        <v>14.55</v>
      </c>
      <c r="V269">
        <v>27.38</v>
      </c>
      <c r="W269">
        <v>2</v>
      </c>
      <c r="X269" t="s">
        <v>49</v>
      </c>
      <c r="Y269">
        <v>2024</v>
      </c>
      <c r="Z269" t="str">
        <f>TEXT(Table1[[#This Row],[Order Date]], "MMM")</f>
        <v>May</v>
      </c>
      <c r="AA269" s="2">
        <f>Table1[[#This Row],[Unit Price]]*Table1[[#This Row],[Quantity]]*(1-Table1[[#This Row],[Discount %]]/100)</f>
        <v>40.74</v>
      </c>
      <c r="AB269" s="2">
        <f>Table1[[#This Row],[Sales]]-Table1[[#This Row],[Cost]]</f>
        <v>13.360000000000003</v>
      </c>
    </row>
    <row r="270" spans="1:28" x14ac:dyDescent="0.25">
      <c r="A270" t="s">
        <v>837</v>
      </c>
      <c r="B270" s="1">
        <v>45334</v>
      </c>
      <c r="C270" t="s">
        <v>838</v>
      </c>
      <c r="D270" t="s">
        <v>2774</v>
      </c>
      <c r="E270" s="1">
        <v>45339</v>
      </c>
      <c r="F270" t="s">
        <v>2617</v>
      </c>
      <c r="G270" t="s">
        <v>27</v>
      </c>
      <c r="H270" t="s">
        <v>28</v>
      </c>
      <c r="I270" t="s">
        <v>2675</v>
      </c>
      <c r="J270" t="s">
        <v>2703</v>
      </c>
      <c r="K270" t="s">
        <v>52</v>
      </c>
      <c r="L270">
        <v>65</v>
      </c>
      <c r="M270">
        <v>1</v>
      </c>
      <c r="N270">
        <v>30</v>
      </c>
      <c r="O270" t="s">
        <v>258</v>
      </c>
      <c r="P270" t="s">
        <v>75</v>
      </c>
      <c r="Q270" t="s">
        <v>58</v>
      </c>
      <c r="R270" t="s">
        <v>43</v>
      </c>
      <c r="S270" t="s">
        <v>30</v>
      </c>
      <c r="T270">
        <v>3</v>
      </c>
      <c r="U270">
        <v>338.02</v>
      </c>
      <c r="V270">
        <v>156.54</v>
      </c>
      <c r="W270">
        <v>5</v>
      </c>
      <c r="X270" t="s">
        <v>34</v>
      </c>
      <c r="Y270">
        <v>2024</v>
      </c>
      <c r="Z270" t="str">
        <f>TEXT(Table1[[#This Row],[Order Date]], "MMM")</f>
        <v>Feb</v>
      </c>
      <c r="AA270" s="2">
        <f>Table1[[#This Row],[Unit Price]]*Table1[[#This Row],[Quantity]]*(1-Table1[[#This Row],[Discount %]]/100)</f>
        <v>236.61399999999998</v>
      </c>
      <c r="AB270" s="2">
        <f>Table1[[#This Row],[Sales]]-Table1[[#This Row],[Cost]]</f>
        <v>80.073999999999984</v>
      </c>
    </row>
    <row r="271" spans="1:28" x14ac:dyDescent="0.25">
      <c r="A271" t="s">
        <v>839</v>
      </c>
      <c r="B271" s="1">
        <v>45660</v>
      </c>
      <c r="C271" t="s">
        <v>840</v>
      </c>
      <c r="D271" t="s">
        <v>3467</v>
      </c>
      <c r="E271" s="1">
        <v>45664</v>
      </c>
      <c r="F271" t="s">
        <v>128</v>
      </c>
      <c r="G271" t="s">
        <v>98</v>
      </c>
      <c r="H271" t="s">
        <v>127</v>
      </c>
      <c r="I271" t="s">
        <v>2618</v>
      </c>
      <c r="J271" t="s">
        <v>2682</v>
      </c>
      <c r="K271" t="s">
        <v>52</v>
      </c>
      <c r="L271">
        <v>63</v>
      </c>
      <c r="M271">
        <v>2</v>
      </c>
      <c r="N271">
        <v>25</v>
      </c>
      <c r="O271" t="s">
        <v>841</v>
      </c>
      <c r="P271" t="s">
        <v>44</v>
      </c>
      <c r="Q271" t="s">
        <v>117</v>
      </c>
      <c r="R271" t="s">
        <v>32</v>
      </c>
      <c r="S271" t="s">
        <v>129</v>
      </c>
      <c r="T271">
        <v>4</v>
      </c>
      <c r="U271">
        <v>174.54</v>
      </c>
      <c r="V271">
        <v>193.33</v>
      </c>
      <c r="W271">
        <v>4</v>
      </c>
      <c r="X271" t="s">
        <v>34</v>
      </c>
      <c r="Y271">
        <v>2025</v>
      </c>
      <c r="Z271" t="str">
        <f>TEXT(Table1[[#This Row],[Order Date]], "MMM")</f>
        <v>Jan</v>
      </c>
      <c r="AA271" s="2">
        <f>Table1[[#This Row],[Unit Price]]*Table1[[#This Row],[Quantity]]*(1-Table1[[#This Row],[Discount %]]/100)</f>
        <v>261.81</v>
      </c>
      <c r="AB271" s="2">
        <f>Table1[[#This Row],[Sales]]-Table1[[#This Row],[Cost]]</f>
        <v>68.47999999999999</v>
      </c>
    </row>
    <row r="272" spans="1:28" x14ac:dyDescent="0.25">
      <c r="A272" t="s">
        <v>842</v>
      </c>
      <c r="B272" s="1">
        <v>45522</v>
      </c>
      <c r="C272" t="s">
        <v>843</v>
      </c>
      <c r="D272" t="s">
        <v>3466</v>
      </c>
      <c r="E272" s="1">
        <v>45529</v>
      </c>
      <c r="F272" t="s">
        <v>115</v>
      </c>
      <c r="G272" t="s">
        <v>66</v>
      </c>
      <c r="H272" t="s">
        <v>114</v>
      </c>
      <c r="I272" t="s">
        <v>2628</v>
      </c>
      <c r="J272" t="s">
        <v>2711</v>
      </c>
      <c r="K272" t="s">
        <v>52</v>
      </c>
      <c r="L272">
        <v>63</v>
      </c>
      <c r="M272">
        <v>2</v>
      </c>
      <c r="N272">
        <v>20</v>
      </c>
      <c r="O272" t="s">
        <v>135</v>
      </c>
      <c r="P272" t="s">
        <v>75</v>
      </c>
      <c r="Q272" t="s">
        <v>117</v>
      </c>
      <c r="R272" t="s">
        <v>32</v>
      </c>
      <c r="S272" t="s">
        <v>116</v>
      </c>
      <c r="T272">
        <v>4</v>
      </c>
      <c r="U272">
        <v>506.86</v>
      </c>
      <c r="V272">
        <v>426.18</v>
      </c>
      <c r="W272">
        <v>7</v>
      </c>
      <c r="X272" t="s">
        <v>45</v>
      </c>
      <c r="Y272">
        <v>2024</v>
      </c>
      <c r="Z272" t="str">
        <f>TEXT(Table1[[#This Row],[Order Date]], "MMM")</f>
        <v>Aug</v>
      </c>
      <c r="AA272" s="2">
        <f>Table1[[#This Row],[Unit Price]]*Table1[[#This Row],[Quantity]]*(1-Table1[[#This Row],[Discount %]]/100)</f>
        <v>810.97600000000011</v>
      </c>
      <c r="AB272" s="2">
        <f>Table1[[#This Row],[Sales]]-Table1[[#This Row],[Cost]]</f>
        <v>384.79600000000011</v>
      </c>
    </row>
    <row r="273" spans="1:28" x14ac:dyDescent="0.25">
      <c r="A273" t="s">
        <v>844</v>
      </c>
      <c r="B273" s="1">
        <v>45473</v>
      </c>
      <c r="C273" t="s">
        <v>639</v>
      </c>
      <c r="D273" t="s">
        <v>3465</v>
      </c>
      <c r="E273" s="1">
        <v>45477</v>
      </c>
      <c r="F273" t="s">
        <v>100</v>
      </c>
      <c r="G273" t="s">
        <v>98</v>
      </c>
      <c r="H273" t="s">
        <v>99</v>
      </c>
      <c r="I273" t="s">
        <v>2629</v>
      </c>
      <c r="J273" t="s">
        <v>2674</v>
      </c>
      <c r="K273" t="s">
        <v>25</v>
      </c>
      <c r="L273">
        <v>60</v>
      </c>
      <c r="M273">
        <v>3</v>
      </c>
      <c r="N273">
        <v>30</v>
      </c>
      <c r="O273" t="s">
        <v>845</v>
      </c>
      <c r="P273" t="s">
        <v>33</v>
      </c>
      <c r="Q273" t="s">
        <v>117</v>
      </c>
      <c r="R273" t="s">
        <v>32</v>
      </c>
      <c r="S273" t="s">
        <v>101</v>
      </c>
      <c r="T273">
        <v>4</v>
      </c>
      <c r="U273">
        <v>793.66</v>
      </c>
      <c r="V273">
        <v>903.73</v>
      </c>
      <c r="W273">
        <v>4</v>
      </c>
      <c r="X273" t="s">
        <v>49</v>
      </c>
      <c r="Y273">
        <v>2024</v>
      </c>
      <c r="Z273" t="str">
        <f>TEXT(Table1[[#This Row],[Order Date]], "MMM")</f>
        <v>Jun</v>
      </c>
      <c r="AA273" s="2">
        <f>Table1[[#This Row],[Unit Price]]*Table1[[#This Row],[Quantity]]*(1-Table1[[#This Row],[Discount %]]/100)</f>
        <v>1666.6859999999999</v>
      </c>
      <c r="AB273" s="2">
        <f>Table1[[#This Row],[Sales]]-Table1[[#This Row],[Cost]]</f>
        <v>762.9559999999999</v>
      </c>
    </row>
    <row r="274" spans="1:28" x14ac:dyDescent="0.25">
      <c r="A274" t="s">
        <v>846</v>
      </c>
      <c r="B274" s="1">
        <v>45981</v>
      </c>
      <c r="C274" t="s">
        <v>847</v>
      </c>
      <c r="D274" t="s">
        <v>3464</v>
      </c>
      <c r="E274" s="1">
        <v>45987</v>
      </c>
      <c r="F274" t="s">
        <v>128</v>
      </c>
      <c r="G274" t="s">
        <v>98</v>
      </c>
      <c r="H274" t="s">
        <v>127</v>
      </c>
      <c r="I274" t="s">
        <v>2659</v>
      </c>
      <c r="J274" t="s">
        <v>2666</v>
      </c>
      <c r="K274" t="s">
        <v>25</v>
      </c>
      <c r="L274">
        <v>42</v>
      </c>
      <c r="M274">
        <v>2</v>
      </c>
      <c r="N274">
        <v>20</v>
      </c>
      <c r="O274" t="s">
        <v>848</v>
      </c>
      <c r="P274" t="s">
        <v>44</v>
      </c>
      <c r="Q274" t="s">
        <v>117</v>
      </c>
      <c r="R274" t="s">
        <v>62</v>
      </c>
      <c r="S274" t="s">
        <v>129</v>
      </c>
      <c r="T274">
        <v>5</v>
      </c>
      <c r="U274">
        <v>163.49</v>
      </c>
      <c r="V274">
        <v>202.49</v>
      </c>
      <c r="W274">
        <v>6</v>
      </c>
      <c r="X274" t="s">
        <v>94</v>
      </c>
      <c r="Y274">
        <v>2025</v>
      </c>
      <c r="Z274" t="str">
        <f>TEXT(Table1[[#This Row],[Order Date]], "MMM")</f>
        <v>Nov</v>
      </c>
      <c r="AA274" s="2">
        <f>Table1[[#This Row],[Unit Price]]*Table1[[#This Row],[Quantity]]*(1-Table1[[#This Row],[Discount %]]/100)</f>
        <v>261.584</v>
      </c>
      <c r="AB274" s="2">
        <f>Table1[[#This Row],[Sales]]-Table1[[#This Row],[Cost]]</f>
        <v>59.093999999999994</v>
      </c>
    </row>
    <row r="275" spans="1:28" x14ac:dyDescent="0.25">
      <c r="A275" t="s">
        <v>849</v>
      </c>
      <c r="B275" s="1">
        <v>45743</v>
      </c>
      <c r="C275" t="s">
        <v>850</v>
      </c>
      <c r="D275" t="s">
        <v>3463</v>
      </c>
      <c r="E275" s="1">
        <v>45750</v>
      </c>
      <c r="F275" t="s">
        <v>128</v>
      </c>
      <c r="G275" t="s">
        <v>98</v>
      </c>
      <c r="H275" t="s">
        <v>127</v>
      </c>
      <c r="I275" t="s">
        <v>2618</v>
      </c>
      <c r="J275" t="s">
        <v>2618</v>
      </c>
      <c r="K275" t="s">
        <v>25</v>
      </c>
      <c r="L275">
        <v>31</v>
      </c>
      <c r="M275">
        <v>5</v>
      </c>
      <c r="N275">
        <v>0</v>
      </c>
      <c r="O275" t="s">
        <v>734</v>
      </c>
      <c r="P275" t="s">
        <v>33</v>
      </c>
      <c r="Q275" t="s">
        <v>70</v>
      </c>
      <c r="R275" t="s">
        <v>62</v>
      </c>
      <c r="S275" t="s">
        <v>129</v>
      </c>
      <c r="T275">
        <v>1</v>
      </c>
      <c r="U275">
        <v>552.04999999999995</v>
      </c>
      <c r="V275">
        <v>1882.26</v>
      </c>
      <c r="W275">
        <v>7</v>
      </c>
      <c r="X275" t="s">
        <v>34</v>
      </c>
      <c r="Y275">
        <v>2025</v>
      </c>
      <c r="Z275" t="str">
        <f>TEXT(Table1[[#This Row],[Order Date]], "MMM")</f>
        <v>Mar</v>
      </c>
      <c r="AA275" s="2">
        <f>Table1[[#This Row],[Unit Price]]*Table1[[#This Row],[Quantity]]*(1-Table1[[#This Row],[Discount %]]/100)</f>
        <v>2760.25</v>
      </c>
      <c r="AB275" s="2">
        <f>Table1[[#This Row],[Sales]]-Table1[[#This Row],[Cost]]</f>
        <v>877.99</v>
      </c>
    </row>
    <row r="276" spans="1:28" x14ac:dyDescent="0.25">
      <c r="A276" t="s">
        <v>851</v>
      </c>
      <c r="B276" s="1">
        <v>45701</v>
      </c>
      <c r="C276" t="s">
        <v>852</v>
      </c>
      <c r="D276" t="s">
        <v>3462</v>
      </c>
      <c r="E276" s="1">
        <v>45706</v>
      </c>
      <c r="F276" t="s">
        <v>122</v>
      </c>
      <c r="G276" t="s">
        <v>120</v>
      </c>
      <c r="H276" t="s">
        <v>121</v>
      </c>
      <c r="I276" t="s">
        <v>2631</v>
      </c>
      <c r="J276" t="s">
        <v>2673</v>
      </c>
      <c r="K276" t="s">
        <v>52</v>
      </c>
      <c r="L276">
        <v>54</v>
      </c>
      <c r="M276">
        <v>2</v>
      </c>
      <c r="N276">
        <v>5</v>
      </c>
      <c r="O276" t="s">
        <v>600</v>
      </c>
      <c r="P276" t="s">
        <v>33</v>
      </c>
      <c r="Q276" t="s">
        <v>31</v>
      </c>
      <c r="R276" t="s">
        <v>62</v>
      </c>
      <c r="S276" t="s">
        <v>123</v>
      </c>
      <c r="T276">
        <v>5</v>
      </c>
      <c r="U276">
        <v>526.24</v>
      </c>
      <c r="V276">
        <v>740.05</v>
      </c>
      <c r="W276">
        <v>5</v>
      </c>
      <c r="X276" t="s">
        <v>34</v>
      </c>
      <c r="Y276">
        <v>2025</v>
      </c>
      <c r="Z276" t="str">
        <f>TEXT(Table1[[#This Row],[Order Date]], "MMM")</f>
        <v>Feb</v>
      </c>
      <c r="AA276" s="2">
        <f>Table1[[#This Row],[Unit Price]]*Table1[[#This Row],[Quantity]]*(1-Table1[[#This Row],[Discount %]]/100)</f>
        <v>999.85599999999999</v>
      </c>
      <c r="AB276" s="2">
        <f>Table1[[#This Row],[Sales]]-Table1[[#This Row],[Cost]]</f>
        <v>259.80600000000004</v>
      </c>
    </row>
    <row r="277" spans="1:28" x14ac:dyDescent="0.25">
      <c r="A277" t="s">
        <v>853</v>
      </c>
      <c r="B277" s="1">
        <v>45648</v>
      </c>
      <c r="C277" t="s">
        <v>854</v>
      </c>
      <c r="D277" t="s">
        <v>3461</v>
      </c>
      <c r="E277" s="1">
        <v>45655</v>
      </c>
      <c r="F277" t="s">
        <v>100</v>
      </c>
      <c r="G277" t="s">
        <v>98</v>
      </c>
      <c r="H277" t="s">
        <v>99</v>
      </c>
      <c r="I277" t="s">
        <v>2619</v>
      </c>
      <c r="J277" t="s">
        <v>2697</v>
      </c>
      <c r="K277" t="s">
        <v>52</v>
      </c>
      <c r="L277">
        <v>52</v>
      </c>
      <c r="M277">
        <v>4</v>
      </c>
      <c r="N277">
        <v>0</v>
      </c>
      <c r="O277" t="s">
        <v>855</v>
      </c>
      <c r="P277" t="s">
        <v>33</v>
      </c>
      <c r="Q277" t="s">
        <v>58</v>
      </c>
      <c r="R277" t="s">
        <v>71</v>
      </c>
      <c r="S277" t="s">
        <v>101</v>
      </c>
      <c r="T277">
        <v>3</v>
      </c>
      <c r="U277">
        <v>47.08</v>
      </c>
      <c r="V277">
        <v>108.09</v>
      </c>
      <c r="W277">
        <v>7</v>
      </c>
      <c r="X277" t="s">
        <v>94</v>
      </c>
      <c r="Y277">
        <v>2024</v>
      </c>
      <c r="Z277" t="str">
        <f>TEXT(Table1[[#This Row],[Order Date]], "MMM")</f>
        <v>Dec</v>
      </c>
      <c r="AA277" s="2">
        <f>Table1[[#This Row],[Unit Price]]*Table1[[#This Row],[Quantity]]*(1-Table1[[#This Row],[Discount %]]/100)</f>
        <v>188.32</v>
      </c>
      <c r="AB277" s="2">
        <f>Table1[[#This Row],[Sales]]-Table1[[#This Row],[Cost]]</f>
        <v>80.22999999999999</v>
      </c>
    </row>
    <row r="278" spans="1:28" x14ac:dyDescent="0.25">
      <c r="A278" t="s">
        <v>856</v>
      </c>
      <c r="B278" s="1">
        <v>45847</v>
      </c>
      <c r="C278" t="s">
        <v>364</v>
      </c>
      <c r="D278" t="s">
        <v>3460</v>
      </c>
      <c r="E278" s="1">
        <v>45852</v>
      </c>
      <c r="F278" t="s">
        <v>115</v>
      </c>
      <c r="G278" t="s">
        <v>66</v>
      </c>
      <c r="H278" t="s">
        <v>114</v>
      </c>
      <c r="I278" t="s">
        <v>2655</v>
      </c>
      <c r="J278" t="s">
        <v>2677</v>
      </c>
      <c r="K278" t="s">
        <v>25</v>
      </c>
      <c r="L278">
        <v>23</v>
      </c>
      <c r="M278">
        <v>2</v>
      </c>
      <c r="N278">
        <v>25</v>
      </c>
      <c r="O278" t="s">
        <v>344</v>
      </c>
      <c r="P278" t="s">
        <v>44</v>
      </c>
      <c r="Q278" t="s">
        <v>31</v>
      </c>
      <c r="R278" t="s">
        <v>32</v>
      </c>
      <c r="S278" t="s">
        <v>116</v>
      </c>
      <c r="T278">
        <v>5</v>
      </c>
      <c r="U278">
        <v>688.26</v>
      </c>
      <c r="V278">
        <v>606.17999999999995</v>
      </c>
      <c r="W278">
        <v>5</v>
      </c>
      <c r="X278" t="s">
        <v>45</v>
      </c>
      <c r="Y278">
        <v>2025</v>
      </c>
      <c r="Z278" t="str">
        <f>TEXT(Table1[[#This Row],[Order Date]], "MMM")</f>
        <v>Jul</v>
      </c>
      <c r="AA278" s="2">
        <f>Table1[[#This Row],[Unit Price]]*Table1[[#This Row],[Quantity]]*(1-Table1[[#This Row],[Discount %]]/100)</f>
        <v>1032.3899999999999</v>
      </c>
      <c r="AB278" s="2">
        <f>Table1[[#This Row],[Sales]]-Table1[[#This Row],[Cost]]</f>
        <v>426.20999999999992</v>
      </c>
    </row>
    <row r="279" spans="1:28" x14ac:dyDescent="0.25">
      <c r="A279" t="s">
        <v>857</v>
      </c>
      <c r="B279" s="1">
        <v>45780</v>
      </c>
      <c r="C279" t="s">
        <v>858</v>
      </c>
      <c r="D279" t="s">
        <v>3459</v>
      </c>
      <c r="E279" s="1">
        <v>45783</v>
      </c>
      <c r="F279" t="s">
        <v>56</v>
      </c>
      <c r="G279" t="s">
        <v>54</v>
      </c>
      <c r="H279" t="s">
        <v>55</v>
      </c>
      <c r="I279" t="s">
        <v>2618</v>
      </c>
      <c r="J279" t="s">
        <v>2682</v>
      </c>
      <c r="K279" t="s">
        <v>52</v>
      </c>
      <c r="L279">
        <v>21</v>
      </c>
      <c r="M279">
        <v>2</v>
      </c>
      <c r="N279">
        <v>5</v>
      </c>
      <c r="O279" t="s">
        <v>859</v>
      </c>
      <c r="P279" t="s">
        <v>75</v>
      </c>
      <c r="Q279" t="s">
        <v>31</v>
      </c>
      <c r="R279" t="s">
        <v>32</v>
      </c>
      <c r="S279" t="s">
        <v>57</v>
      </c>
      <c r="T279">
        <v>2</v>
      </c>
      <c r="U279">
        <v>315.29000000000002</v>
      </c>
      <c r="V279">
        <v>428.25</v>
      </c>
      <c r="W279">
        <v>3</v>
      </c>
      <c r="X279" t="s">
        <v>49</v>
      </c>
      <c r="Y279">
        <v>2025</v>
      </c>
      <c r="Z279" t="str">
        <f>TEXT(Table1[[#This Row],[Order Date]], "MMM")</f>
        <v>May</v>
      </c>
      <c r="AA279" s="2">
        <f>Table1[[#This Row],[Unit Price]]*Table1[[#This Row],[Quantity]]*(1-Table1[[#This Row],[Discount %]]/100)</f>
        <v>599.05100000000004</v>
      </c>
      <c r="AB279" s="2">
        <f>Table1[[#This Row],[Sales]]-Table1[[#This Row],[Cost]]</f>
        <v>170.80100000000004</v>
      </c>
    </row>
    <row r="280" spans="1:28" x14ac:dyDescent="0.25">
      <c r="A280" t="s">
        <v>860</v>
      </c>
      <c r="B280" s="1">
        <v>45662</v>
      </c>
      <c r="C280" t="s">
        <v>861</v>
      </c>
      <c r="D280" t="s">
        <v>3458</v>
      </c>
      <c r="E280" s="1">
        <v>45663</v>
      </c>
      <c r="F280" t="s">
        <v>56</v>
      </c>
      <c r="G280" t="s">
        <v>54</v>
      </c>
      <c r="H280" t="s">
        <v>55</v>
      </c>
      <c r="I280" t="s">
        <v>2675</v>
      </c>
      <c r="J280" t="s">
        <v>2681</v>
      </c>
      <c r="K280" t="s">
        <v>52</v>
      </c>
      <c r="L280">
        <v>43</v>
      </c>
      <c r="M280">
        <v>1</v>
      </c>
      <c r="N280">
        <v>0</v>
      </c>
      <c r="O280" t="s">
        <v>862</v>
      </c>
      <c r="P280" t="s">
        <v>75</v>
      </c>
      <c r="Q280" t="s">
        <v>117</v>
      </c>
      <c r="R280" t="s">
        <v>71</v>
      </c>
      <c r="S280" t="s">
        <v>57</v>
      </c>
      <c r="T280">
        <v>1</v>
      </c>
      <c r="U280">
        <v>406.35</v>
      </c>
      <c r="V280">
        <v>333.23</v>
      </c>
      <c r="W280">
        <v>1</v>
      </c>
      <c r="X280" t="s">
        <v>34</v>
      </c>
      <c r="Y280">
        <v>2025</v>
      </c>
      <c r="Z280" t="str">
        <f>TEXT(Table1[[#This Row],[Order Date]], "MMM")</f>
        <v>Jan</v>
      </c>
      <c r="AA280" s="2">
        <f>Table1[[#This Row],[Unit Price]]*Table1[[#This Row],[Quantity]]*(1-Table1[[#This Row],[Discount %]]/100)</f>
        <v>406.35</v>
      </c>
      <c r="AB280" s="2">
        <f>Table1[[#This Row],[Sales]]-Table1[[#This Row],[Cost]]</f>
        <v>73.12</v>
      </c>
    </row>
    <row r="281" spans="1:28" x14ac:dyDescent="0.25">
      <c r="A281" t="s">
        <v>863</v>
      </c>
      <c r="B281" s="1">
        <v>45312</v>
      </c>
      <c r="C281" t="s">
        <v>864</v>
      </c>
      <c r="D281" t="s">
        <v>3457</v>
      </c>
      <c r="E281" s="1">
        <v>45317</v>
      </c>
      <c r="F281" t="s">
        <v>2617</v>
      </c>
      <c r="G281" t="s">
        <v>27</v>
      </c>
      <c r="H281" t="s">
        <v>28</v>
      </c>
      <c r="I281" t="s">
        <v>2630</v>
      </c>
      <c r="J281" t="s">
        <v>2710</v>
      </c>
      <c r="K281" t="s">
        <v>25</v>
      </c>
      <c r="L281">
        <v>56</v>
      </c>
      <c r="M281">
        <v>3</v>
      </c>
      <c r="N281">
        <v>0</v>
      </c>
      <c r="O281" t="s">
        <v>865</v>
      </c>
      <c r="P281" t="s">
        <v>44</v>
      </c>
      <c r="Q281" t="s">
        <v>31</v>
      </c>
      <c r="R281" t="s">
        <v>62</v>
      </c>
      <c r="S281" t="s">
        <v>30</v>
      </c>
      <c r="T281">
        <v>2</v>
      </c>
      <c r="U281">
        <v>42.11</v>
      </c>
      <c r="V281">
        <v>81.8</v>
      </c>
      <c r="W281">
        <v>5</v>
      </c>
      <c r="X281" t="s">
        <v>34</v>
      </c>
      <c r="Y281">
        <v>2024</v>
      </c>
      <c r="Z281" t="str">
        <f>TEXT(Table1[[#This Row],[Order Date]], "MMM")</f>
        <v>Jan</v>
      </c>
      <c r="AA281" s="2">
        <f>Table1[[#This Row],[Unit Price]]*Table1[[#This Row],[Quantity]]*(1-Table1[[#This Row],[Discount %]]/100)</f>
        <v>126.33</v>
      </c>
      <c r="AB281" s="2">
        <f>Table1[[#This Row],[Sales]]-Table1[[#This Row],[Cost]]</f>
        <v>44.53</v>
      </c>
    </row>
    <row r="282" spans="1:28" x14ac:dyDescent="0.25">
      <c r="A282" t="s">
        <v>866</v>
      </c>
      <c r="B282" s="1">
        <v>46041</v>
      </c>
      <c r="C282" t="s">
        <v>867</v>
      </c>
      <c r="D282" t="s">
        <v>3456</v>
      </c>
      <c r="E282" s="1">
        <v>46043</v>
      </c>
      <c r="F282" t="s">
        <v>100</v>
      </c>
      <c r="G282" t="s">
        <v>98</v>
      </c>
      <c r="H282" t="s">
        <v>99</v>
      </c>
      <c r="I282" t="s">
        <v>2625</v>
      </c>
      <c r="J282" t="s">
        <v>2626</v>
      </c>
      <c r="K282" t="s">
        <v>25</v>
      </c>
      <c r="L282">
        <v>29</v>
      </c>
      <c r="M282">
        <v>1</v>
      </c>
      <c r="N282">
        <v>5</v>
      </c>
      <c r="O282" t="s">
        <v>868</v>
      </c>
      <c r="P282" t="s">
        <v>75</v>
      </c>
      <c r="Q282" t="s">
        <v>58</v>
      </c>
      <c r="R282" t="s">
        <v>71</v>
      </c>
      <c r="S282" t="s">
        <v>101</v>
      </c>
      <c r="T282">
        <v>5</v>
      </c>
      <c r="U282">
        <v>219.54</v>
      </c>
      <c r="V282">
        <v>174.84</v>
      </c>
      <c r="W282">
        <v>2</v>
      </c>
      <c r="X282" t="s">
        <v>34</v>
      </c>
      <c r="Y282">
        <v>2026</v>
      </c>
      <c r="Z282" t="str">
        <f>TEXT(Table1[[#This Row],[Order Date]], "MMM")</f>
        <v>Jan</v>
      </c>
      <c r="AA282" s="2">
        <f>Table1[[#This Row],[Unit Price]]*Table1[[#This Row],[Quantity]]*(1-Table1[[#This Row],[Discount %]]/100)</f>
        <v>208.56299999999999</v>
      </c>
      <c r="AB282" s="2">
        <f>Table1[[#This Row],[Sales]]-Table1[[#This Row],[Cost]]</f>
        <v>33.722999999999985</v>
      </c>
    </row>
    <row r="283" spans="1:28" x14ac:dyDescent="0.25">
      <c r="A283" t="s">
        <v>869</v>
      </c>
      <c r="B283" s="1">
        <v>45637</v>
      </c>
      <c r="C283" t="s">
        <v>870</v>
      </c>
      <c r="D283" t="s">
        <v>3455</v>
      </c>
      <c r="E283" s="1">
        <v>45638</v>
      </c>
      <c r="F283" t="s">
        <v>122</v>
      </c>
      <c r="G283" t="s">
        <v>120</v>
      </c>
      <c r="H283" t="s">
        <v>121</v>
      </c>
      <c r="I283" t="s">
        <v>2621</v>
      </c>
      <c r="J283" t="s">
        <v>2647</v>
      </c>
      <c r="K283" t="s">
        <v>52</v>
      </c>
      <c r="L283">
        <v>28</v>
      </c>
      <c r="M283">
        <v>2</v>
      </c>
      <c r="N283">
        <v>0</v>
      </c>
      <c r="O283" t="s">
        <v>871</v>
      </c>
      <c r="P283" t="s">
        <v>75</v>
      </c>
      <c r="Q283" t="s">
        <v>70</v>
      </c>
      <c r="R283" t="s">
        <v>32</v>
      </c>
      <c r="S283" t="s">
        <v>123</v>
      </c>
      <c r="T283">
        <v>5</v>
      </c>
      <c r="U283">
        <v>633.98</v>
      </c>
      <c r="V283">
        <v>766.52</v>
      </c>
      <c r="W283">
        <v>1</v>
      </c>
      <c r="X283" t="s">
        <v>94</v>
      </c>
      <c r="Y283">
        <v>2024</v>
      </c>
      <c r="Z283" t="str">
        <f>TEXT(Table1[[#This Row],[Order Date]], "MMM")</f>
        <v>Dec</v>
      </c>
      <c r="AA283" s="2">
        <f>Table1[[#This Row],[Unit Price]]*Table1[[#This Row],[Quantity]]*(1-Table1[[#This Row],[Discount %]]/100)</f>
        <v>1267.96</v>
      </c>
      <c r="AB283" s="2">
        <f>Table1[[#This Row],[Sales]]-Table1[[#This Row],[Cost]]</f>
        <v>501.44000000000005</v>
      </c>
    </row>
    <row r="284" spans="1:28" x14ac:dyDescent="0.25">
      <c r="A284" t="s">
        <v>872</v>
      </c>
      <c r="B284" s="1">
        <v>45922</v>
      </c>
      <c r="C284" t="s">
        <v>873</v>
      </c>
      <c r="D284" t="s">
        <v>3454</v>
      </c>
      <c r="E284" s="1">
        <v>45928</v>
      </c>
      <c r="F284" t="s">
        <v>122</v>
      </c>
      <c r="G284" t="s">
        <v>120</v>
      </c>
      <c r="H284" t="s">
        <v>121</v>
      </c>
      <c r="I284" t="s">
        <v>2621</v>
      </c>
      <c r="J284" t="s">
        <v>2699</v>
      </c>
      <c r="K284" t="s">
        <v>25</v>
      </c>
      <c r="L284">
        <v>21</v>
      </c>
      <c r="M284">
        <v>4</v>
      </c>
      <c r="N284">
        <v>10</v>
      </c>
      <c r="O284" t="s">
        <v>874</v>
      </c>
      <c r="P284" t="s">
        <v>75</v>
      </c>
      <c r="Q284" t="s">
        <v>58</v>
      </c>
      <c r="R284" t="s">
        <v>62</v>
      </c>
      <c r="S284" t="s">
        <v>123</v>
      </c>
      <c r="T284">
        <v>2</v>
      </c>
      <c r="U284">
        <v>961.64</v>
      </c>
      <c r="V284">
        <v>2637.41</v>
      </c>
      <c r="W284">
        <v>6</v>
      </c>
      <c r="X284" t="s">
        <v>45</v>
      </c>
      <c r="Y284">
        <v>2025</v>
      </c>
      <c r="Z284" t="str">
        <f>TEXT(Table1[[#This Row],[Order Date]], "MMM")</f>
        <v>Sep</v>
      </c>
      <c r="AA284" s="2">
        <f>Table1[[#This Row],[Unit Price]]*Table1[[#This Row],[Quantity]]*(1-Table1[[#This Row],[Discount %]]/100)</f>
        <v>3461.904</v>
      </c>
      <c r="AB284" s="2">
        <f>Table1[[#This Row],[Sales]]-Table1[[#This Row],[Cost]]</f>
        <v>824.49400000000014</v>
      </c>
    </row>
    <row r="285" spans="1:28" x14ac:dyDescent="0.25">
      <c r="A285" t="s">
        <v>875</v>
      </c>
      <c r="B285" s="1">
        <v>45612</v>
      </c>
      <c r="C285" t="s">
        <v>876</v>
      </c>
      <c r="D285" t="s">
        <v>3453</v>
      </c>
      <c r="E285" s="1">
        <v>45617</v>
      </c>
      <c r="F285" t="s">
        <v>2617</v>
      </c>
      <c r="G285" t="s">
        <v>27</v>
      </c>
      <c r="H285" t="s">
        <v>28</v>
      </c>
      <c r="I285" t="s">
        <v>2650</v>
      </c>
      <c r="J285" t="s">
        <v>2698</v>
      </c>
      <c r="K285" t="s">
        <v>25</v>
      </c>
      <c r="L285">
        <v>61</v>
      </c>
      <c r="M285">
        <v>1</v>
      </c>
      <c r="N285">
        <v>0</v>
      </c>
      <c r="O285" t="s">
        <v>877</v>
      </c>
      <c r="P285" t="s">
        <v>33</v>
      </c>
      <c r="Q285" t="s">
        <v>58</v>
      </c>
      <c r="R285" t="s">
        <v>62</v>
      </c>
      <c r="S285" t="s">
        <v>30</v>
      </c>
      <c r="T285">
        <v>2</v>
      </c>
      <c r="U285">
        <v>263.04000000000002</v>
      </c>
      <c r="V285">
        <v>207.99</v>
      </c>
      <c r="W285">
        <v>5</v>
      </c>
      <c r="X285" t="s">
        <v>94</v>
      </c>
      <c r="Y285">
        <v>2024</v>
      </c>
      <c r="Z285" t="str">
        <f>TEXT(Table1[[#This Row],[Order Date]], "MMM")</f>
        <v>Nov</v>
      </c>
      <c r="AA285" s="2">
        <f>Table1[[#This Row],[Unit Price]]*Table1[[#This Row],[Quantity]]*(1-Table1[[#This Row],[Discount %]]/100)</f>
        <v>263.04000000000002</v>
      </c>
      <c r="AB285" s="2">
        <f>Table1[[#This Row],[Sales]]-Table1[[#This Row],[Cost]]</f>
        <v>55.050000000000011</v>
      </c>
    </row>
    <row r="286" spans="1:28" x14ac:dyDescent="0.25">
      <c r="A286" t="s">
        <v>878</v>
      </c>
      <c r="B286" s="1">
        <v>45484</v>
      </c>
      <c r="C286" t="s">
        <v>879</v>
      </c>
      <c r="D286" t="s">
        <v>3452</v>
      </c>
      <c r="E286" s="1">
        <v>45485</v>
      </c>
      <c r="F286" t="s">
        <v>122</v>
      </c>
      <c r="G286" t="s">
        <v>120</v>
      </c>
      <c r="H286" t="s">
        <v>121</v>
      </c>
      <c r="I286" t="s">
        <v>2655</v>
      </c>
      <c r="J286" t="s">
        <v>2714</v>
      </c>
      <c r="K286" t="s">
        <v>52</v>
      </c>
      <c r="L286">
        <v>53</v>
      </c>
      <c r="M286">
        <v>2</v>
      </c>
      <c r="N286">
        <v>10</v>
      </c>
      <c r="O286" t="s">
        <v>880</v>
      </c>
      <c r="P286" t="s">
        <v>33</v>
      </c>
      <c r="Q286" t="s">
        <v>31</v>
      </c>
      <c r="R286" t="s">
        <v>32</v>
      </c>
      <c r="S286" t="s">
        <v>123</v>
      </c>
      <c r="T286">
        <v>5</v>
      </c>
      <c r="U286">
        <v>97.2</v>
      </c>
      <c r="V286">
        <v>125.94</v>
      </c>
      <c r="W286">
        <v>1</v>
      </c>
      <c r="X286" t="s">
        <v>45</v>
      </c>
      <c r="Y286">
        <v>2024</v>
      </c>
      <c r="Z286" t="str">
        <f>TEXT(Table1[[#This Row],[Order Date]], "MMM")</f>
        <v>Jul</v>
      </c>
      <c r="AA286" s="2">
        <f>Table1[[#This Row],[Unit Price]]*Table1[[#This Row],[Quantity]]*(1-Table1[[#This Row],[Discount %]]/100)</f>
        <v>174.96</v>
      </c>
      <c r="AB286" s="2">
        <f>Table1[[#This Row],[Sales]]-Table1[[#This Row],[Cost]]</f>
        <v>49.02000000000001</v>
      </c>
    </row>
    <row r="287" spans="1:28" x14ac:dyDescent="0.25">
      <c r="A287" t="s">
        <v>881</v>
      </c>
      <c r="B287" s="1">
        <v>45665</v>
      </c>
      <c r="C287" t="s">
        <v>882</v>
      </c>
      <c r="D287" t="s">
        <v>3451</v>
      </c>
      <c r="E287" s="1">
        <v>45671</v>
      </c>
      <c r="F287" t="s">
        <v>40</v>
      </c>
      <c r="G287" t="s">
        <v>38</v>
      </c>
      <c r="H287" t="s">
        <v>39</v>
      </c>
      <c r="I287" t="s">
        <v>2631</v>
      </c>
      <c r="J287" t="s">
        <v>2716</v>
      </c>
      <c r="K287" t="s">
        <v>52</v>
      </c>
      <c r="L287">
        <v>28</v>
      </c>
      <c r="M287">
        <v>5</v>
      </c>
      <c r="N287">
        <v>30</v>
      </c>
      <c r="O287" t="s">
        <v>883</v>
      </c>
      <c r="P287" t="s">
        <v>33</v>
      </c>
      <c r="Q287" t="s">
        <v>58</v>
      </c>
      <c r="R287" t="s">
        <v>62</v>
      </c>
      <c r="S287" t="s">
        <v>41</v>
      </c>
      <c r="T287">
        <v>1</v>
      </c>
      <c r="U287">
        <v>522.25</v>
      </c>
      <c r="V287">
        <v>1548</v>
      </c>
      <c r="W287">
        <v>6</v>
      </c>
      <c r="X287" t="s">
        <v>34</v>
      </c>
      <c r="Y287">
        <v>2025</v>
      </c>
      <c r="Z287" t="str">
        <f>TEXT(Table1[[#This Row],[Order Date]], "MMM")</f>
        <v>Jan</v>
      </c>
      <c r="AA287" s="2">
        <f>Table1[[#This Row],[Unit Price]]*Table1[[#This Row],[Quantity]]*(1-Table1[[#This Row],[Discount %]]/100)</f>
        <v>1827.8749999999998</v>
      </c>
      <c r="AB287" s="2">
        <f>Table1[[#This Row],[Sales]]-Table1[[#This Row],[Cost]]</f>
        <v>279.87499999999977</v>
      </c>
    </row>
    <row r="288" spans="1:28" x14ac:dyDescent="0.25">
      <c r="A288" t="s">
        <v>884</v>
      </c>
      <c r="B288" s="1">
        <v>45740</v>
      </c>
      <c r="C288" t="s">
        <v>885</v>
      </c>
      <c r="D288" t="s">
        <v>3450</v>
      </c>
      <c r="E288" s="1">
        <v>45743</v>
      </c>
      <c r="F288" t="s">
        <v>115</v>
      </c>
      <c r="G288" t="s">
        <v>66</v>
      </c>
      <c r="H288" t="s">
        <v>114</v>
      </c>
      <c r="I288" t="s">
        <v>2621</v>
      </c>
      <c r="J288" t="s">
        <v>2663</v>
      </c>
      <c r="K288" t="s">
        <v>52</v>
      </c>
      <c r="L288">
        <v>24</v>
      </c>
      <c r="M288">
        <v>5</v>
      </c>
      <c r="N288">
        <v>25</v>
      </c>
      <c r="O288" t="s">
        <v>886</v>
      </c>
      <c r="P288" t="s">
        <v>33</v>
      </c>
      <c r="Q288" t="s">
        <v>117</v>
      </c>
      <c r="R288" t="s">
        <v>43</v>
      </c>
      <c r="S288" t="s">
        <v>116</v>
      </c>
      <c r="T288">
        <v>5</v>
      </c>
      <c r="U288">
        <v>730.73</v>
      </c>
      <c r="V288">
        <v>1908.54</v>
      </c>
      <c r="W288">
        <v>3</v>
      </c>
      <c r="X288" t="s">
        <v>34</v>
      </c>
      <c r="Y288">
        <v>2025</v>
      </c>
      <c r="Z288" t="str">
        <f>TEXT(Table1[[#This Row],[Order Date]], "MMM")</f>
        <v>Mar</v>
      </c>
      <c r="AA288" s="2">
        <f>Table1[[#This Row],[Unit Price]]*Table1[[#This Row],[Quantity]]*(1-Table1[[#This Row],[Discount %]]/100)</f>
        <v>2740.2375000000002</v>
      </c>
      <c r="AB288" s="2">
        <f>Table1[[#This Row],[Sales]]-Table1[[#This Row],[Cost]]</f>
        <v>831.69750000000022</v>
      </c>
    </row>
    <row r="289" spans="1:28" x14ac:dyDescent="0.25">
      <c r="A289" t="s">
        <v>887</v>
      </c>
      <c r="B289" s="1">
        <v>45520</v>
      </c>
      <c r="C289" t="s">
        <v>888</v>
      </c>
      <c r="D289" t="s">
        <v>3449</v>
      </c>
      <c r="E289" s="1">
        <v>45525</v>
      </c>
      <c r="F289" t="s">
        <v>122</v>
      </c>
      <c r="G289" t="s">
        <v>120</v>
      </c>
      <c r="H289" t="s">
        <v>121</v>
      </c>
      <c r="I289" t="s">
        <v>2661</v>
      </c>
      <c r="J289" t="s">
        <v>2662</v>
      </c>
      <c r="K289" t="s">
        <v>25</v>
      </c>
      <c r="L289">
        <v>22</v>
      </c>
      <c r="M289">
        <v>1</v>
      </c>
      <c r="N289">
        <v>30</v>
      </c>
      <c r="O289" t="s">
        <v>889</v>
      </c>
      <c r="P289" t="s">
        <v>44</v>
      </c>
      <c r="Q289" t="s">
        <v>70</v>
      </c>
      <c r="R289" t="s">
        <v>71</v>
      </c>
      <c r="S289" t="s">
        <v>123</v>
      </c>
      <c r="T289">
        <v>5</v>
      </c>
      <c r="U289">
        <v>386.33</v>
      </c>
      <c r="V289">
        <v>168.13</v>
      </c>
      <c r="W289">
        <v>5</v>
      </c>
      <c r="X289" t="s">
        <v>45</v>
      </c>
      <c r="Y289">
        <v>2024</v>
      </c>
      <c r="Z289" t="str">
        <f>TEXT(Table1[[#This Row],[Order Date]], "MMM")</f>
        <v>Aug</v>
      </c>
      <c r="AA289" s="2">
        <f>Table1[[#This Row],[Unit Price]]*Table1[[#This Row],[Quantity]]*(1-Table1[[#This Row],[Discount %]]/100)</f>
        <v>270.43099999999998</v>
      </c>
      <c r="AB289" s="2">
        <f>Table1[[#This Row],[Sales]]-Table1[[#This Row],[Cost]]</f>
        <v>102.30099999999999</v>
      </c>
    </row>
    <row r="290" spans="1:28" x14ac:dyDescent="0.25">
      <c r="A290" t="s">
        <v>890</v>
      </c>
      <c r="B290" s="1">
        <v>45569</v>
      </c>
      <c r="C290" t="s">
        <v>891</v>
      </c>
      <c r="D290" t="s">
        <v>3448</v>
      </c>
      <c r="E290" s="1">
        <v>45570</v>
      </c>
      <c r="F290" t="s">
        <v>56</v>
      </c>
      <c r="G290" t="s">
        <v>54</v>
      </c>
      <c r="H290" t="s">
        <v>55</v>
      </c>
      <c r="I290" t="s">
        <v>2655</v>
      </c>
      <c r="J290" t="s">
        <v>2656</v>
      </c>
      <c r="K290" t="s">
        <v>25</v>
      </c>
      <c r="L290">
        <v>46</v>
      </c>
      <c r="M290">
        <v>5</v>
      </c>
      <c r="N290">
        <v>30</v>
      </c>
      <c r="O290" t="s">
        <v>892</v>
      </c>
      <c r="P290" t="s">
        <v>75</v>
      </c>
      <c r="Q290" t="s">
        <v>70</v>
      </c>
      <c r="R290" t="s">
        <v>32</v>
      </c>
      <c r="S290" t="s">
        <v>57</v>
      </c>
      <c r="T290">
        <v>1</v>
      </c>
      <c r="U290">
        <v>346.19</v>
      </c>
      <c r="V290">
        <v>739.71</v>
      </c>
      <c r="W290">
        <v>1</v>
      </c>
      <c r="X290" t="s">
        <v>94</v>
      </c>
      <c r="Y290">
        <v>2024</v>
      </c>
      <c r="Z290" t="str">
        <f>TEXT(Table1[[#This Row],[Order Date]], "MMM")</f>
        <v>Oct</v>
      </c>
      <c r="AA290" s="2">
        <f>Table1[[#This Row],[Unit Price]]*Table1[[#This Row],[Quantity]]*(1-Table1[[#This Row],[Discount %]]/100)</f>
        <v>1211.665</v>
      </c>
      <c r="AB290" s="2">
        <f>Table1[[#This Row],[Sales]]-Table1[[#This Row],[Cost]]</f>
        <v>471.95499999999993</v>
      </c>
    </row>
    <row r="291" spans="1:28" x14ac:dyDescent="0.25">
      <c r="A291" t="s">
        <v>893</v>
      </c>
      <c r="B291" s="1">
        <v>45988</v>
      </c>
      <c r="C291" t="s">
        <v>894</v>
      </c>
      <c r="D291" t="s">
        <v>3447</v>
      </c>
      <c r="E291" s="1">
        <v>45995</v>
      </c>
      <c r="F291" t="s">
        <v>2617</v>
      </c>
      <c r="G291" t="s">
        <v>27</v>
      </c>
      <c r="H291" t="s">
        <v>28</v>
      </c>
      <c r="I291" t="s">
        <v>2661</v>
      </c>
      <c r="J291" t="s">
        <v>2715</v>
      </c>
      <c r="K291" t="s">
        <v>52</v>
      </c>
      <c r="L291">
        <v>32</v>
      </c>
      <c r="M291">
        <v>2</v>
      </c>
      <c r="N291">
        <v>10</v>
      </c>
      <c r="O291" t="s">
        <v>586</v>
      </c>
      <c r="P291" t="s">
        <v>33</v>
      </c>
      <c r="Q291" t="s">
        <v>70</v>
      </c>
      <c r="R291" t="s">
        <v>62</v>
      </c>
      <c r="S291" t="s">
        <v>30</v>
      </c>
      <c r="T291">
        <v>2</v>
      </c>
      <c r="U291">
        <v>610.73</v>
      </c>
      <c r="V291">
        <v>750.55</v>
      </c>
      <c r="W291">
        <v>7</v>
      </c>
      <c r="X291" t="s">
        <v>94</v>
      </c>
      <c r="Y291">
        <v>2025</v>
      </c>
      <c r="Z291" t="str">
        <f>TEXT(Table1[[#This Row],[Order Date]], "MMM")</f>
        <v>Nov</v>
      </c>
      <c r="AA291" s="2">
        <f>Table1[[#This Row],[Unit Price]]*Table1[[#This Row],[Quantity]]*(1-Table1[[#This Row],[Discount %]]/100)</f>
        <v>1099.3140000000001</v>
      </c>
      <c r="AB291" s="2">
        <f>Table1[[#This Row],[Sales]]-Table1[[#This Row],[Cost]]</f>
        <v>348.76400000000012</v>
      </c>
    </row>
    <row r="292" spans="1:28" x14ac:dyDescent="0.25">
      <c r="A292" t="s">
        <v>895</v>
      </c>
      <c r="B292" s="1">
        <v>45733</v>
      </c>
      <c r="C292" t="s">
        <v>896</v>
      </c>
      <c r="D292" t="s">
        <v>3446</v>
      </c>
      <c r="E292" s="1">
        <v>45739</v>
      </c>
      <c r="F292" t="s">
        <v>122</v>
      </c>
      <c r="G292" t="s">
        <v>120</v>
      </c>
      <c r="H292" t="s">
        <v>121</v>
      </c>
      <c r="I292" t="s">
        <v>2652</v>
      </c>
      <c r="J292" t="s">
        <v>2653</v>
      </c>
      <c r="K292" t="s">
        <v>52</v>
      </c>
      <c r="L292">
        <v>37</v>
      </c>
      <c r="M292">
        <v>1</v>
      </c>
      <c r="N292">
        <v>15</v>
      </c>
      <c r="O292" t="s">
        <v>845</v>
      </c>
      <c r="P292" t="s">
        <v>75</v>
      </c>
      <c r="Q292" t="s">
        <v>58</v>
      </c>
      <c r="R292" t="s">
        <v>71</v>
      </c>
      <c r="S292" t="s">
        <v>123</v>
      </c>
      <c r="T292">
        <v>3</v>
      </c>
      <c r="U292">
        <v>182.08</v>
      </c>
      <c r="V292">
        <v>93.88</v>
      </c>
      <c r="W292">
        <v>6</v>
      </c>
      <c r="X292" t="s">
        <v>34</v>
      </c>
      <c r="Y292">
        <v>2025</v>
      </c>
      <c r="Z292" t="str">
        <f>TEXT(Table1[[#This Row],[Order Date]], "MMM")</f>
        <v>Mar</v>
      </c>
      <c r="AA292" s="2">
        <f>Table1[[#This Row],[Unit Price]]*Table1[[#This Row],[Quantity]]*(1-Table1[[#This Row],[Discount %]]/100)</f>
        <v>154.768</v>
      </c>
      <c r="AB292" s="2">
        <f>Table1[[#This Row],[Sales]]-Table1[[#This Row],[Cost]]</f>
        <v>60.888000000000005</v>
      </c>
    </row>
    <row r="293" spans="1:28" x14ac:dyDescent="0.25">
      <c r="A293" t="s">
        <v>897</v>
      </c>
      <c r="B293" s="1">
        <v>46056</v>
      </c>
      <c r="C293" t="s">
        <v>898</v>
      </c>
      <c r="D293" t="s">
        <v>3445</v>
      </c>
      <c r="E293" s="1">
        <v>46062</v>
      </c>
      <c r="F293" t="s">
        <v>122</v>
      </c>
      <c r="G293" t="s">
        <v>120</v>
      </c>
      <c r="H293" t="s">
        <v>121</v>
      </c>
      <c r="I293" t="s">
        <v>2668</v>
      </c>
      <c r="J293" t="s">
        <v>2712</v>
      </c>
      <c r="K293" t="s">
        <v>25</v>
      </c>
      <c r="L293">
        <v>53</v>
      </c>
      <c r="M293">
        <v>1</v>
      </c>
      <c r="N293">
        <v>10</v>
      </c>
      <c r="O293" t="s">
        <v>899</v>
      </c>
      <c r="P293" t="s">
        <v>44</v>
      </c>
      <c r="Q293" t="s">
        <v>31</v>
      </c>
      <c r="R293" t="s">
        <v>32</v>
      </c>
      <c r="S293" t="s">
        <v>123</v>
      </c>
      <c r="T293">
        <v>5</v>
      </c>
      <c r="U293">
        <v>949.29</v>
      </c>
      <c r="V293">
        <v>566.66</v>
      </c>
      <c r="W293">
        <v>6</v>
      </c>
      <c r="X293" t="s">
        <v>34</v>
      </c>
      <c r="Y293">
        <v>2026</v>
      </c>
      <c r="Z293" t="str">
        <f>TEXT(Table1[[#This Row],[Order Date]], "MMM")</f>
        <v>Feb</v>
      </c>
      <c r="AA293" s="2">
        <f>Table1[[#This Row],[Unit Price]]*Table1[[#This Row],[Quantity]]*(1-Table1[[#This Row],[Discount %]]/100)</f>
        <v>854.36099999999999</v>
      </c>
      <c r="AB293" s="2">
        <f>Table1[[#This Row],[Sales]]-Table1[[#This Row],[Cost]]</f>
        <v>287.70100000000002</v>
      </c>
    </row>
    <row r="294" spans="1:28" x14ac:dyDescent="0.25">
      <c r="A294" t="s">
        <v>900</v>
      </c>
      <c r="B294" s="1">
        <v>45956</v>
      </c>
      <c r="C294" t="s">
        <v>901</v>
      </c>
      <c r="D294" t="s">
        <v>3444</v>
      </c>
      <c r="E294" s="1">
        <v>45962</v>
      </c>
      <c r="F294" t="s">
        <v>68</v>
      </c>
      <c r="G294" t="s">
        <v>66</v>
      </c>
      <c r="H294" t="s">
        <v>67</v>
      </c>
      <c r="I294" t="s">
        <v>2625</v>
      </c>
      <c r="J294" t="s">
        <v>2693</v>
      </c>
      <c r="K294" t="s">
        <v>52</v>
      </c>
      <c r="L294">
        <v>24</v>
      </c>
      <c r="M294">
        <v>4</v>
      </c>
      <c r="N294">
        <v>25</v>
      </c>
      <c r="O294" t="s">
        <v>902</v>
      </c>
      <c r="P294" t="s">
        <v>75</v>
      </c>
      <c r="Q294" t="s">
        <v>58</v>
      </c>
      <c r="R294" t="s">
        <v>62</v>
      </c>
      <c r="S294" t="s">
        <v>69</v>
      </c>
      <c r="T294">
        <v>5</v>
      </c>
      <c r="U294">
        <v>475.48</v>
      </c>
      <c r="V294">
        <v>888.97</v>
      </c>
      <c r="W294">
        <v>6</v>
      </c>
      <c r="X294" t="s">
        <v>94</v>
      </c>
      <c r="Y294">
        <v>2025</v>
      </c>
      <c r="Z294" t="str">
        <f>TEXT(Table1[[#This Row],[Order Date]], "MMM")</f>
        <v>Oct</v>
      </c>
      <c r="AA294" s="2">
        <f>Table1[[#This Row],[Unit Price]]*Table1[[#This Row],[Quantity]]*(1-Table1[[#This Row],[Discount %]]/100)</f>
        <v>1426.44</v>
      </c>
      <c r="AB294" s="2">
        <f>Table1[[#This Row],[Sales]]-Table1[[#This Row],[Cost]]</f>
        <v>537.47</v>
      </c>
    </row>
    <row r="295" spans="1:28" x14ac:dyDescent="0.25">
      <c r="A295" t="s">
        <v>903</v>
      </c>
      <c r="B295" s="1">
        <v>45718</v>
      </c>
      <c r="C295" t="s">
        <v>904</v>
      </c>
      <c r="D295" t="s">
        <v>3443</v>
      </c>
      <c r="E295" s="1">
        <v>45719</v>
      </c>
      <c r="F295" t="s">
        <v>56</v>
      </c>
      <c r="G295" t="s">
        <v>54</v>
      </c>
      <c r="H295" t="s">
        <v>55</v>
      </c>
      <c r="I295" t="s">
        <v>2643</v>
      </c>
      <c r="J295" t="s">
        <v>2654</v>
      </c>
      <c r="K295" t="s">
        <v>25</v>
      </c>
      <c r="L295">
        <v>55</v>
      </c>
      <c r="M295">
        <v>4</v>
      </c>
      <c r="N295">
        <v>0</v>
      </c>
      <c r="O295" t="s">
        <v>631</v>
      </c>
      <c r="P295" t="s">
        <v>44</v>
      </c>
      <c r="Q295" t="s">
        <v>31</v>
      </c>
      <c r="R295" t="s">
        <v>43</v>
      </c>
      <c r="S295" t="s">
        <v>57</v>
      </c>
      <c r="T295">
        <v>5</v>
      </c>
      <c r="U295">
        <v>203.31</v>
      </c>
      <c r="V295">
        <v>428.75</v>
      </c>
      <c r="W295">
        <v>1</v>
      </c>
      <c r="X295" t="s">
        <v>34</v>
      </c>
      <c r="Y295">
        <v>2025</v>
      </c>
      <c r="Z295" t="str">
        <f>TEXT(Table1[[#This Row],[Order Date]], "MMM")</f>
        <v>Mar</v>
      </c>
      <c r="AA295" s="2">
        <f>Table1[[#This Row],[Unit Price]]*Table1[[#This Row],[Quantity]]*(1-Table1[[#This Row],[Discount %]]/100)</f>
        <v>813.24</v>
      </c>
      <c r="AB295" s="2">
        <f>Table1[[#This Row],[Sales]]-Table1[[#This Row],[Cost]]</f>
        <v>384.49</v>
      </c>
    </row>
    <row r="296" spans="1:28" x14ac:dyDescent="0.25">
      <c r="A296" t="s">
        <v>905</v>
      </c>
      <c r="B296" s="1">
        <v>45739</v>
      </c>
      <c r="C296" t="s">
        <v>906</v>
      </c>
      <c r="D296" t="s">
        <v>3442</v>
      </c>
      <c r="E296" s="1">
        <v>45740</v>
      </c>
      <c r="F296" t="s">
        <v>40</v>
      </c>
      <c r="G296" t="s">
        <v>38</v>
      </c>
      <c r="H296" t="s">
        <v>39</v>
      </c>
      <c r="I296" t="s">
        <v>2619</v>
      </c>
      <c r="J296" t="s">
        <v>2692</v>
      </c>
      <c r="K296" t="s">
        <v>25</v>
      </c>
      <c r="L296">
        <v>41</v>
      </c>
      <c r="M296">
        <v>5</v>
      </c>
      <c r="N296">
        <v>30</v>
      </c>
      <c r="O296" t="s">
        <v>907</v>
      </c>
      <c r="P296" t="s">
        <v>44</v>
      </c>
      <c r="Q296" t="s">
        <v>42</v>
      </c>
      <c r="R296" t="s">
        <v>71</v>
      </c>
      <c r="S296" t="s">
        <v>41</v>
      </c>
      <c r="T296">
        <v>1</v>
      </c>
      <c r="U296">
        <v>322.89999999999998</v>
      </c>
      <c r="V296">
        <v>949.99</v>
      </c>
      <c r="W296">
        <v>1</v>
      </c>
      <c r="X296" t="s">
        <v>34</v>
      </c>
      <c r="Y296">
        <v>2025</v>
      </c>
      <c r="Z296" t="str">
        <f>TEXT(Table1[[#This Row],[Order Date]], "MMM")</f>
        <v>Mar</v>
      </c>
      <c r="AA296" s="2">
        <f>Table1[[#This Row],[Unit Price]]*Table1[[#This Row],[Quantity]]*(1-Table1[[#This Row],[Discount %]]/100)</f>
        <v>1130.1499999999999</v>
      </c>
      <c r="AB296" s="2">
        <f>Table1[[#This Row],[Sales]]-Table1[[#This Row],[Cost]]</f>
        <v>180.15999999999985</v>
      </c>
    </row>
    <row r="297" spans="1:28" x14ac:dyDescent="0.25">
      <c r="A297" t="s">
        <v>908</v>
      </c>
      <c r="B297" s="1">
        <v>45337</v>
      </c>
      <c r="C297" t="s">
        <v>909</v>
      </c>
      <c r="D297" t="s">
        <v>3441</v>
      </c>
      <c r="E297" s="1">
        <v>45341</v>
      </c>
      <c r="F297" t="s">
        <v>2617</v>
      </c>
      <c r="G297" t="s">
        <v>27</v>
      </c>
      <c r="H297" t="s">
        <v>28</v>
      </c>
      <c r="I297" t="s">
        <v>2621</v>
      </c>
      <c r="J297" t="s">
        <v>2663</v>
      </c>
      <c r="K297" t="s">
        <v>52</v>
      </c>
      <c r="L297">
        <v>48</v>
      </c>
      <c r="M297">
        <v>2</v>
      </c>
      <c r="N297">
        <v>15</v>
      </c>
      <c r="O297" t="s">
        <v>910</v>
      </c>
      <c r="P297" t="s">
        <v>33</v>
      </c>
      <c r="Q297" t="s">
        <v>70</v>
      </c>
      <c r="R297" t="s">
        <v>32</v>
      </c>
      <c r="S297" t="s">
        <v>30</v>
      </c>
      <c r="T297">
        <v>2</v>
      </c>
      <c r="U297">
        <v>364.33</v>
      </c>
      <c r="V297">
        <v>334.42</v>
      </c>
      <c r="W297">
        <v>4</v>
      </c>
      <c r="X297" t="s">
        <v>34</v>
      </c>
      <c r="Y297">
        <v>2024</v>
      </c>
      <c r="Z297" t="str">
        <f>TEXT(Table1[[#This Row],[Order Date]], "MMM")</f>
        <v>Feb</v>
      </c>
      <c r="AA297" s="2">
        <f>Table1[[#This Row],[Unit Price]]*Table1[[#This Row],[Quantity]]*(1-Table1[[#This Row],[Discount %]]/100)</f>
        <v>619.36099999999999</v>
      </c>
      <c r="AB297" s="2">
        <f>Table1[[#This Row],[Sales]]-Table1[[#This Row],[Cost]]</f>
        <v>284.94099999999997</v>
      </c>
    </row>
    <row r="298" spans="1:28" x14ac:dyDescent="0.25">
      <c r="A298" t="s">
        <v>911</v>
      </c>
      <c r="B298" s="1">
        <v>45689</v>
      </c>
      <c r="C298" t="s">
        <v>912</v>
      </c>
      <c r="D298" t="s">
        <v>3440</v>
      </c>
      <c r="E298" s="1">
        <v>45694</v>
      </c>
      <c r="F298" t="s">
        <v>2617</v>
      </c>
      <c r="G298" t="s">
        <v>27</v>
      </c>
      <c r="H298" t="s">
        <v>28</v>
      </c>
      <c r="I298" t="s">
        <v>2631</v>
      </c>
      <c r="J298" t="s">
        <v>2639</v>
      </c>
      <c r="K298" t="s">
        <v>52</v>
      </c>
      <c r="L298">
        <v>55</v>
      </c>
      <c r="M298">
        <v>2</v>
      </c>
      <c r="N298">
        <v>20</v>
      </c>
      <c r="O298" t="s">
        <v>144</v>
      </c>
      <c r="P298" t="s">
        <v>44</v>
      </c>
      <c r="Q298" t="s">
        <v>31</v>
      </c>
      <c r="R298" t="s">
        <v>43</v>
      </c>
      <c r="S298" t="s">
        <v>30</v>
      </c>
      <c r="T298">
        <v>3</v>
      </c>
      <c r="U298">
        <v>905.45</v>
      </c>
      <c r="V298">
        <v>1041.9000000000001</v>
      </c>
      <c r="W298">
        <v>5</v>
      </c>
      <c r="X298" t="s">
        <v>34</v>
      </c>
      <c r="Y298">
        <v>2025</v>
      </c>
      <c r="Z298" t="str">
        <f>TEXT(Table1[[#This Row],[Order Date]], "MMM")</f>
        <v>Feb</v>
      </c>
      <c r="AA298" s="2">
        <f>Table1[[#This Row],[Unit Price]]*Table1[[#This Row],[Quantity]]*(1-Table1[[#This Row],[Discount %]]/100)</f>
        <v>1448.7200000000003</v>
      </c>
      <c r="AB298" s="2">
        <f>Table1[[#This Row],[Sales]]-Table1[[#This Row],[Cost]]</f>
        <v>406.82000000000016</v>
      </c>
    </row>
    <row r="299" spans="1:28" x14ac:dyDescent="0.25">
      <c r="A299" t="s">
        <v>913</v>
      </c>
      <c r="B299" s="1">
        <v>45897</v>
      </c>
      <c r="C299" t="s">
        <v>914</v>
      </c>
      <c r="D299" t="s">
        <v>3439</v>
      </c>
      <c r="E299" s="1">
        <v>45902</v>
      </c>
      <c r="F299" t="s">
        <v>2617</v>
      </c>
      <c r="G299" t="s">
        <v>27</v>
      </c>
      <c r="H299" t="s">
        <v>28</v>
      </c>
      <c r="I299" t="s">
        <v>2671</v>
      </c>
      <c r="J299" t="s">
        <v>2672</v>
      </c>
      <c r="K299" t="s">
        <v>52</v>
      </c>
      <c r="L299">
        <v>34</v>
      </c>
      <c r="M299">
        <v>3</v>
      </c>
      <c r="N299">
        <v>15</v>
      </c>
      <c r="O299" t="s">
        <v>915</v>
      </c>
      <c r="P299" t="s">
        <v>75</v>
      </c>
      <c r="Q299" t="s">
        <v>42</v>
      </c>
      <c r="R299" t="s">
        <v>43</v>
      </c>
      <c r="S299" t="s">
        <v>30</v>
      </c>
      <c r="T299">
        <v>1</v>
      </c>
      <c r="U299">
        <v>352.59</v>
      </c>
      <c r="V299">
        <v>461.66</v>
      </c>
      <c r="W299">
        <v>5</v>
      </c>
      <c r="X299" t="s">
        <v>45</v>
      </c>
      <c r="Y299">
        <v>2025</v>
      </c>
      <c r="Z299" t="str">
        <f>TEXT(Table1[[#This Row],[Order Date]], "MMM")</f>
        <v>Aug</v>
      </c>
      <c r="AA299" s="2">
        <f>Table1[[#This Row],[Unit Price]]*Table1[[#This Row],[Quantity]]*(1-Table1[[#This Row],[Discount %]]/100)</f>
        <v>899.10449999999992</v>
      </c>
      <c r="AB299" s="2">
        <f>Table1[[#This Row],[Sales]]-Table1[[#This Row],[Cost]]</f>
        <v>437.44449999999989</v>
      </c>
    </row>
    <row r="300" spans="1:28" x14ac:dyDescent="0.25">
      <c r="A300" t="s">
        <v>916</v>
      </c>
      <c r="B300" s="1">
        <v>45564</v>
      </c>
      <c r="C300" t="s">
        <v>917</v>
      </c>
      <c r="D300" t="s">
        <v>3438</v>
      </c>
      <c r="E300" s="1">
        <v>45568</v>
      </c>
      <c r="F300" t="s">
        <v>40</v>
      </c>
      <c r="G300" t="s">
        <v>38</v>
      </c>
      <c r="H300" t="s">
        <v>39</v>
      </c>
      <c r="I300" t="s">
        <v>2643</v>
      </c>
      <c r="J300" t="s">
        <v>2644</v>
      </c>
      <c r="K300" t="s">
        <v>25</v>
      </c>
      <c r="L300">
        <v>36</v>
      </c>
      <c r="M300">
        <v>4</v>
      </c>
      <c r="N300">
        <v>20</v>
      </c>
      <c r="O300" t="s">
        <v>110</v>
      </c>
      <c r="P300" t="s">
        <v>44</v>
      </c>
      <c r="Q300" t="s">
        <v>117</v>
      </c>
      <c r="R300" t="s">
        <v>71</v>
      </c>
      <c r="S300" t="s">
        <v>41</v>
      </c>
      <c r="T300">
        <v>3</v>
      </c>
      <c r="U300">
        <v>819.51</v>
      </c>
      <c r="V300">
        <v>2198.94</v>
      </c>
      <c r="W300">
        <v>4</v>
      </c>
      <c r="X300" t="s">
        <v>45</v>
      </c>
      <c r="Y300">
        <v>2024</v>
      </c>
      <c r="Z300" t="str">
        <f>TEXT(Table1[[#This Row],[Order Date]], "MMM")</f>
        <v>Sep</v>
      </c>
      <c r="AA300" s="2">
        <f>Table1[[#This Row],[Unit Price]]*Table1[[#This Row],[Quantity]]*(1-Table1[[#This Row],[Discount %]]/100)</f>
        <v>2622.4320000000002</v>
      </c>
      <c r="AB300" s="2">
        <f>Table1[[#This Row],[Sales]]-Table1[[#This Row],[Cost]]</f>
        <v>423.49200000000019</v>
      </c>
    </row>
    <row r="301" spans="1:28" x14ac:dyDescent="0.25">
      <c r="A301" t="s">
        <v>918</v>
      </c>
      <c r="B301" s="1">
        <v>45925</v>
      </c>
      <c r="C301" t="s">
        <v>919</v>
      </c>
      <c r="D301" t="s">
        <v>3437</v>
      </c>
      <c r="E301" s="1">
        <v>45930</v>
      </c>
      <c r="F301" t="s">
        <v>68</v>
      </c>
      <c r="G301" t="s">
        <v>66</v>
      </c>
      <c r="H301" t="s">
        <v>67</v>
      </c>
      <c r="I301" t="s">
        <v>2625</v>
      </c>
      <c r="J301" t="s">
        <v>2685</v>
      </c>
      <c r="K301" t="s">
        <v>25</v>
      </c>
      <c r="L301">
        <v>25</v>
      </c>
      <c r="M301">
        <v>1</v>
      </c>
      <c r="N301">
        <v>10</v>
      </c>
      <c r="O301" t="s">
        <v>920</v>
      </c>
      <c r="P301" t="s">
        <v>75</v>
      </c>
      <c r="Q301" t="s">
        <v>58</v>
      </c>
      <c r="R301" t="s">
        <v>32</v>
      </c>
      <c r="S301" t="s">
        <v>69</v>
      </c>
      <c r="T301">
        <v>5</v>
      </c>
      <c r="U301">
        <v>51.56</v>
      </c>
      <c r="V301">
        <v>32.090000000000003</v>
      </c>
      <c r="W301">
        <v>5</v>
      </c>
      <c r="X301" t="s">
        <v>45</v>
      </c>
      <c r="Y301">
        <v>2025</v>
      </c>
      <c r="Z301" t="str">
        <f>TEXT(Table1[[#This Row],[Order Date]], "MMM")</f>
        <v>Sep</v>
      </c>
      <c r="AA301" s="2">
        <f>Table1[[#This Row],[Unit Price]]*Table1[[#This Row],[Quantity]]*(1-Table1[[#This Row],[Discount %]]/100)</f>
        <v>46.404000000000003</v>
      </c>
      <c r="AB301" s="2">
        <f>Table1[[#This Row],[Sales]]-Table1[[#This Row],[Cost]]</f>
        <v>14.314</v>
      </c>
    </row>
    <row r="302" spans="1:28" x14ac:dyDescent="0.25">
      <c r="A302" t="s">
        <v>921</v>
      </c>
      <c r="B302" s="1">
        <v>45509</v>
      </c>
      <c r="C302" t="s">
        <v>922</v>
      </c>
      <c r="D302" t="s">
        <v>3436</v>
      </c>
      <c r="E302" s="1">
        <v>45511</v>
      </c>
      <c r="F302" t="s">
        <v>56</v>
      </c>
      <c r="G302" t="s">
        <v>54</v>
      </c>
      <c r="H302" t="s">
        <v>55</v>
      </c>
      <c r="I302" t="s">
        <v>2668</v>
      </c>
      <c r="J302" t="s">
        <v>2669</v>
      </c>
      <c r="K302" t="s">
        <v>52</v>
      </c>
      <c r="L302">
        <v>59</v>
      </c>
      <c r="M302">
        <v>5</v>
      </c>
      <c r="N302">
        <v>30</v>
      </c>
      <c r="O302" t="s">
        <v>706</v>
      </c>
      <c r="P302" t="s">
        <v>75</v>
      </c>
      <c r="Q302" t="s">
        <v>70</v>
      </c>
      <c r="R302" t="s">
        <v>62</v>
      </c>
      <c r="S302" t="s">
        <v>57</v>
      </c>
      <c r="T302">
        <v>1</v>
      </c>
      <c r="U302">
        <v>143.74</v>
      </c>
      <c r="V302">
        <v>410.49</v>
      </c>
      <c r="W302">
        <v>2</v>
      </c>
      <c r="X302" t="s">
        <v>45</v>
      </c>
      <c r="Y302">
        <v>2024</v>
      </c>
      <c r="Z302" t="str">
        <f>TEXT(Table1[[#This Row],[Order Date]], "MMM")</f>
        <v>Aug</v>
      </c>
      <c r="AA302" s="2">
        <f>Table1[[#This Row],[Unit Price]]*Table1[[#This Row],[Quantity]]*(1-Table1[[#This Row],[Discount %]]/100)</f>
        <v>503.09</v>
      </c>
      <c r="AB302" s="2">
        <f>Table1[[#This Row],[Sales]]-Table1[[#This Row],[Cost]]</f>
        <v>92.599999999999966</v>
      </c>
    </row>
    <row r="303" spans="1:28" x14ac:dyDescent="0.25">
      <c r="A303" t="s">
        <v>923</v>
      </c>
      <c r="B303" s="1">
        <v>45527</v>
      </c>
      <c r="C303" t="s">
        <v>924</v>
      </c>
      <c r="D303" t="s">
        <v>3435</v>
      </c>
      <c r="E303" s="1">
        <v>45530</v>
      </c>
      <c r="F303" t="s">
        <v>68</v>
      </c>
      <c r="G303" t="s">
        <v>66</v>
      </c>
      <c r="H303" t="s">
        <v>67</v>
      </c>
      <c r="I303" t="s">
        <v>2621</v>
      </c>
      <c r="J303" t="s">
        <v>2663</v>
      </c>
      <c r="K303" t="s">
        <v>25</v>
      </c>
      <c r="L303">
        <v>45</v>
      </c>
      <c r="M303">
        <v>3</v>
      </c>
      <c r="N303">
        <v>30</v>
      </c>
      <c r="O303" t="s">
        <v>925</v>
      </c>
      <c r="P303" t="s">
        <v>75</v>
      </c>
      <c r="Q303" t="s">
        <v>58</v>
      </c>
      <c r="R303" t="s">
        <v>32</v>
      </c>
      <c r="S303" t="s">
        <v>69</v>
      </c>
      <c r="T303">
        <v>3</v>
      </c>
      <c r="U303">
        <v>483.94</v>
      </c>
      <c r="V303">
        <v>811.98</v>
      </c>
      <c r="W303">
        <v>3</v>
      </c>
      <c r="X303" t="s">
        <v>45</v>
      </c>
      <c r="Y303">
        <v>2024</v>
      </c>
      <c r="Z303" t="str">
        <f>TEXT(Table1[[#This Row],[Order Date]], "MMM")</f>
        <v>Aug</v>
      </c>
      <c r="AA303" s="2">
        <f>Table1[[#This Row],[Unit Price]]*Table1[[#This Row],[Quantity]]*(1-Table1[[#This Row],[Discount %]]/100)</f>
        <v>1016.2739999999999</v>
      </c>
      <c r="AB303" s="2">
        <f>Table1[[#This Row],[Sales]]-Table1[[#This Row],[Cost]]</f>
        <v>204.29399999999987</v>
      </c>
    </row>
    <row r="304" spans="1:28" x14ac:dyDescent="0.25">
      <c r="A304" t="s">
        <v>926</v>
      </c>
      <c r="B304" s="1">
        <v>45552</v>
      </c>
      <c r="C304" t="s">
        <v>927</v>
      </c>
      <c r="D304" t="s">
        <v>3434</v>
      </c>
      <c r="E304" s="1">
        <v>45555</v>
      </c>
      <c r="F304" t="s">
        <v>122</v>
      </c>
      <c r="G304" t="s">
        <v>120</v>
      </c>
      <c r="H304" t="s">
        <v>121</v>
      </c>
      <c r="I304" t="s">
        <v>2621</v>
      </c>
      <c r="J304" t="s">
        <v>2663</v>
      </c>
      <c r="K304" t="s">
        <v>25</v>
      </c>
      <c r="L304">
        <v>47</v>
      </c>
      <c r="M304">
        <v>5</v>
      </c>
      <c r="N304">
        <v>10</v>
      </c>
      <c r="O304" t="s">
        <v>214</v>
      </c>
      <c r="P304" t="s">
        <v>44</v>
      </c>
      <c r="Q304" t="s">
        <v>58</v>
      </c>
      <c r="R304" t="s">
        <v>32</v>
      </c>
      <c r="S304" t="s">
        <v>123</v>
      </c>
      <c r="T304">
        <v>4</v>
      </c>
      <c r="U304">
        <v>621.53</v>
      </c>
      <c r="V304">
        <v>1562.43</v>
      </c>
      <c r="W304">
        <v>3</v>
      </c>
      <c r="X304" t="s">
        <v>45</v>
      </c>
      <c r="Y304">
        <v>2024</v>
      </c>
      <c r="Z304" t="str">
        <f>TEXT(Table1[[#This Row],[Order Date]], "MMM")</f>
        <v>Sep</v>
      </c>
      <c r="AA304" s="2">
        <f>Table1[[#This Row],[Unit Price]]*Table1[[#This Row],[Quantity]]*(1-Table1[[#This Row],[Discount %]]/100)</f>
        <v>2796.8849999999998</v>
      </c>
      <c r="AB304" s="2">
        <f>Table1[[#This Row],[Sales]]-Table1[[#This Row],[Cost]]</f>
        <v>1234.4549999999997</v>
      </c>
    </row>
    <row r="305" spans="1:28" x14ac:dyDescent="0.25">
      <c r="A305" t="s">
        <v>928</v>
      </c>
      <c r="B305" s="1">
        <v>45302</v>
      </c>
      <c r="C305" t="s">
        <v>929</v>
      </c>
      <c r="D305" t="s">
        <v>3433</v>
      </c>
      <c r="E305" s="1">
        <v>45303</v>
      </c>
      <c r="F305" t="s">
        <v>122</v>
      </c>
      <c r="G305" t="s">
        <v>120</v>
      </c>
      <c r="H305" t="s">
        <v>121</v>
      </c>
      <c r="I305" t="s">
        <v>2675</v>
      </c>
      <c r="J305" t="s">
        <v>2703</v>
      </c>
      <c r="K305" t="s">
        <v>25</v>
      </c>
      <c r="L305">
        <v>31</v>
      </c>
      <c r="M305">
        <v>5</v>
      </c>
      <c r="N305">
        <v>5</v>
      </c>
      <c r="O305" t="s">
        <v>674</v>
      </c>
      <c r="P305" t="s">
        <v>44</v>
      </c>
      <c r="Q305" t="s">
        <v>31</v>
      </c>
      <c r="R305" t="s">
        <v>71</v>
      </c>
      <c r="S305" t="s">
        <v>123</v>
      </c>
      <c r="T305">
        <v>2</v>
      </c>
      <c r="U305">
        <v>580.73</v>
      </c>
      <c r="V305">
        <v>2005.99</v>
      </c>
      <c r="W305">
        <v>1</v>
      </c>
      <c r="X305" t="s">
        <v>34</v>
      </c>
      <c r="Y305">
        <v>2024</v>
      </c>
      <c r="Z305" t="str">
        <f>TEXT(Table1[[#This Row],[Order Date]], "MMM")</f>
        <v>Jan</v>
      </c>
      <c r="AA305" s="2">
        <f>Table1[[#This Row],[Unit Price]]*Table1[[#This Row],[Quantity]]*(1-Table1[[#This Row],[Discount %]]/100)</f>
        <v>2758.4674999999997</v>
      </c>
      <c r="AB305" s="2">
        <f>Table1[[#This Row],[Sales]]-Table1[[#This Row],[Cost]]</f>
        <v>752.47749999999974</v>
      </c>
    </row>
    <row r="306" spans="1:28" x14ac:dyDescent="0.25">
      <c r="A306" t="s">
        <v>930</v>
      </c>
      <c r="B306" s="1">
        <v>46112</v>
      </c>
      <c r="C306" t="s">
        <v>931</v>
      </c>
      <c r="D306" t="s">
        <v>3432</v>
      </c>
      <c r="E306" s="1">
        <v>46113</v>
      </c>
      <c r="F306" t="s">
        <v>100</v>
      </c>
      <c r="G306" t="s">
        <v>98</v>
      </c>
      <c r="H306" t="s">
        <v>99</v>
      </c>
      <c r="I306" t="s">
        <v>2625</v>
      </c>
      <c r="J306" t="s">
        <v>2705</v>
      </c>
      <c r="K306" t="s">
        <v>52</v>
      </c>
      <c r="L306">
        <v>60</v>
      </c>
      <c r="M306">
        <v>1</v>
      </c>
      <c r="N306">
        <v>30</v>
      </c>
      <c r="O306" t="s">
        <v>247</v>
      </c>
      <c r="P306" t="s">
        <v>44</v>
      </c>
      <c r="Q306" t="s">
        <v>58</v>
      </c>
      <c r="R306" t="s">
        <v>71</v>
      </c>
      <c r="S306" t="s">
        <v>101</v>
      </c>
      <c r="T306">
        <v>1</v>
      </c>
      <c r="U306">
        <v>553.63</v>
      </c>
      <c r="V306">
        <v>213.01</v>
      </c>
      <c r="W306">
        <v>1</v>
      </c>
      <c r="X306" t="s">
        <v>34</v>
      </c>
      <c r="Y306">
        <v>2026</v>
      </c>
      <c r="Z306" t="str">
        <f>TEXT(Table1[[#This Row],[Order Date]], "MMM")</f>
        <v>Mar</v>
      </c>
      <c r="AA306" s="2">
        <f>Table1[[#This Row],[Unit Price]]*Table1[[#This Row],[Quantity]]*(1-Table1[[#This Row],[Discount %]]/100)</f>
        <v>387.541</v>
      </c>
      <c r="AB306" s="2">
        <f>Table1[[#This Row],[Sales]]-Table1[[#This Row],[Cost]]</f>
        <v>174.53100000000001</v>
      </c>
    </row>
    <row r="307" spans="1:28" x14ac:dyDescent="0.25">
      <c r="A307" t="s">
        <v>932</v>
      </c>
      <c r="B307" s="1">
        <v>46134</v>
      </c>
      <c r="C307" t="s">
        <v>933</v>
      </c>
      <c r="D307" t="s">
        <v>3431</v>
      </c>
      <c r="E307" s="1">
        <v>46137</v>
      </c>
      <c r="F307" t="s">
        <v>68</v>
      </c>
      <c r="G307" t="s">
        <v>66</v>
      </c>
      <c r="H307" t="s">
        <v>67</v>
      </c>
      <c r="I307" t="s">
        <v>2618</v>
      </c>
      <c r="J307" t="s">
        <v>2682</v>
      </c>
      <c r="K307" t="s">
        <v>52</v>
      </c>
      <c r="L307">
        <v>55</v>
      </c>
      <c r="M307">
        <v>5</v>
      </c>
      <c r="N307">
        <v>10</v>
      </c>
      <c r="O307" t="s">
        <v>934</v>
      </c>
      <c r="P307" t="s">
        <v>44</v>
      </c>
      <c r="Q307" t="s">
        <v>70</v>
      </c>
      <c r="R307" t="s">
        <v>32</v>
      </c>
      <c r="S307" t="s">
        <v>69</v>
      </c>
      <c r="T307">
        <v>4</v>
      </c>
      <c r="U307">
        <v>931.29</v>
      </c>
      <c r="V307">
        <v>2975.43</v>
      </c>
      <c r="W307">
        <v>3</v>
      </c>
      <c r="X307" t="s">
        <v>49</v>
      </c>
      <c r="Y307">
        <v>2026</v>
      </c>
      <c r="Z307" t="str">
        <f>TEXT(Table1[[#This Row],[Order Date]], "MMM")</f>
        <v>Apr</v>
      </c>
      <c r="AA307" s="2">
        <f>Table1[[#This Row],[Unit Price]]*Table1[[#This Row],[Quantity]]*(1-Table1[[#This Row],[Discount %]]/100)</f>
        <v>4190.8050000000003</v>
      </c>
      <c r="AB307" s="2">
        <f>Table1[[#This Row],[Sales]]-Table1[[#This Row],[Cost]]</f>
        <v>1215.3750000000005</v>
      </c>
    </row>
    <row r="308" spans="1:28" x14ac:dyDescent="0.25">
      <c r="A308" t="s">
        <v>935</v>
      </c>
      <c r="B308" s="1">
        <v>45733</v>
      </c>
      <c r="C308" t="s">
        <v>936</v>
      </c>
      <c r="D308" t="s">
        <v>3430</v>
      </c>
      <c r="E308" s="1">
        <v>45734</v>
      </c>
      <c r="F308" t="s">
        <v>140</v>
      </c>
      <c r="G308" t="s">
        <v>38</v>
      </c>
      <c r="H308" t="s">
        <v>139</v>
      </c>
      <c r="I308" t="s">
        <v>2618</v>
      </c>
      <c r="J308" t="s">
        <v>2700</v>
      </c>
      <c r="K308" t="s">
        <v>52</v>
      </c>
      <c r="L308">
        <v>43</v>
      </c>
      <c r="M308">
        <v>2</v>
      </c>
      <c r="N308">
        <v>25</v>
      </c>
      <c r="O308" t="s">
        <v>400</v>
      </c>
      <c r="P308" t="s">
        <v>44</v>
      </c>
      <c r="Q308" t="s">
        <v>58</v>
      </c>
      <c r="R308" t="s">
        <v>71</v>
      </c>
      <c r="S308" t="s">
        <v>141</v>
      </c>
      <c r="T308">
        <v>5</v>
      </c>
      <c r="U308">
        <v>682.8</v>
      </c>
      <c r="V308">
        <v>809.5</v>
      </c>
      <c r="W308">
        <v>1</v>
      </c>
      <c r="X308" t="s">
        <v>34</v>
      </c>
      <c r="Y308">
        <v>2025</v>
      </c>
      <c r="Z308" t="str">
        <f>TEXT(Table1[[#This Row],[Order Date]], "MMM")</f>
        <v>Mar</v>
      </c>
      <c r="AA308" s="2">
        <f>Table1[[#This Row],[Unit Price]]*Table1[[#This Row],[Quantity]]*(1-Table1[[#This Row],[Discount %]]/100)</f>
        <v>1024.1999999999998</v>
      </c>
      <c r="AB308" s="2">
        <f>Table1[[#This Row],[Sales]]-Table1[[#This Row],[Cost]]</f>
        <v>214.69999999999982</v>
      </c>
    </row>
    <row r="309" spans="1:28" x14ac:dyDescent="0.25">
      <c r="A309" t="s">
        <v>937</v>
      </c>
      <c r="B309" s="1">
        <v>45803</v>
      </c>
      <c r="C309" t="s">
        <v>938</v>
      </c>
      <c r="D309" t="s">
        <v>3429</v>
      </c>
      <c r="E309" s="1">
        <v>45809</v>
      </c>
      <c r="F309" t="s">
        <v>68</v>
      </c>
      <c r="G309" t="s">
        <v>66</v>
      </c>
      <c r="H309" t="s">
        <v>67</v>
      </c>
      <c r="I309" t="s">
        <v>2637</v>
      </c>
      <c r="J309" t="s">
        <v>2688</v>
      </c>
      <c r="K309" t="s">
        <v>25</v>
      </c>
      <c r="L309">
        <v>29</v>
      </c>
      <c r="M309">
        <v>5</v>
      </c>
      <c r="N309">
        <v>25</v>
      </c>
      <c r="O309" t="s">
        <v>939</v>
      </c>
      <c r="P309" t="s">
        <v>44</v>
      </c>
      <c r="Q309" t="s">
        <v>58</v>
      </c>
      <c r="R309" t="s">
        <v>62</v>
      </c>
      <c r="S309" t="s">
        <v>69</v>
      </c>
      <c r="T309">
        <v>5</v>
      </c>
      <c r="U309">
        <v>880.9</v>
      </c>
      <c r="V309">
        <v>1953.16</v>
      </c>
      <c r="W309">
        <v>6</v>
      </c>
      <c r="X309" t="s">
        <v>49</v>
      </c>
      <c r="Y309">
        <v>2025</v>
      </c>
      <c r="Z309" t="str">
        <f>TEXT(Table1[[#This Row],[Order Date]], "MMM")</f>
        <v>May</v>
      </c>
      <c r="AA309" s="2">
        <f>Table1[[#This Row],[Unit Price]]*Table1[[#This Row],[Quantity]]*(1-Table1[[#This Row],[Discount %]]/100)</f>
        <v>3303.375</v>
      </c>
      <c r="AB309" s="2">
        <f>Table1[[#This Row],[Sales]]-Table1[[#This Row],[Cost]]</f>
        <v>1350.2149999999999</v>
      </c>
    </row>
    <row r="310" spans="1:28" x14ac:dyDescent="0.25">
      <c r="A310" t="s">
        <v>940</v>
      </c>
      <c r="B310" s="1">
        <v>45590</v>
      </c>
      <c r="C310" t="s">
        <v>941</v>
      </c>
      <c r="D310" t="s">
        <v>3428</v>
      </c>
      <c r="E310" s="1">
        <v>45595</v>
      </c>
      <c r="F310" t="s">
        <v>128</v>
      </c>
      <c r="G310" t="s">
        <v>98</v>
      </c>
      <c r="H310" t="s">
        <v>127</v>
      </c>
      <c r="I310" t="s">
        <v>2619</v>
      </c>
      <c r="J310" t="s">
        <v>2620</v>
      </c>
      <c r="K310" t="s">
        <v>25</v>
      </c>
      <c r="L310">
        <v>61</v>
      </c>
      <c r="M310">
        <v>3</v>
      </c>
      <c r="N310">
        <v>25</v>
      </c>
      <c r="O310" t="s">
        <v>942</v>
      </c>
      <c r="P310" t="s">
        <v>33</v>
      </c>
      <c r="Q310" t="s">
        <v>58</v>
      </c>
      <c r="R310" t="s">
        <v>32</v>
      </c>
      <c r="S310" t="s">
        <v>129</v>
      </c>
      <c r="T310">
        <v>2</v>
      </c>
      <c r="U310">
        <v>874.19</v>
      </c>
      <c r="V310">
        <v>1319.53</v>
      </c>
      <c r="W310">
        <v>5</v>
      </c>
      <c r="X310" t="s">
        <v>94</v>
      </c>
      <c r="Y310">
        <v>2024</v>
      </c>
      <c r="Z310" t="str">
        <f>TEXT(Table1[[#This Row],[Order Date]], "MMM")</f>
        <v>Oct</v>
      </c>
      <c r="AA310" s="2">
        <f>Table1[[#This Row],[Unit Price]]*Table1[[#This Row],[Quantity]]*(1-Table1[[#This Row],[Discount %]]/100)</f>
        <v>1966.9275000000002</v>
      </c>
      <c r="AB310" s="2">
        <f>Table1[[#This Row],[Sales]]-Table1[[#This Row],[Cost]]</f>
        <v>647.39750000000026</v>
      </c>
    </row>
    <row r="311" spans="1:28" x14ac:dyDescent="0.25">
      <c r="A311" t="s">
        <v>943</v>
      </c>
      <c r="B311" s="1">
        <v>46122</v>
      </c>
      <c r="C311" t="s">
        <v>944</v>
      </c>
      <c r="D311" t="s">
        <v>3427</v>
      </c>
      <c r="E311" s="1">
        <v>46126</v>
      </c>
      <c r="F311" t="s">
        <v>140</v>
      </c>
      <c r="G311" t="s">
        <v>38</v>
      </c>
      <c r="H311" t="s">
        <v>139</v>
      </c>
      <c r="I311" t="s">
        <v>2661</v>
      </c>
      <c r="J311" t="s">
        <v>2689</v>
      </c>
      <c r="K311" t="s">
        <v>52</v>
      </c>
      <c r="L311">
        <v>31</v>
      </c>
      <c r="M311">
        <v>5</v>
      </c>
      <c r="N311">
        <v>20</v>
      </c>
      <c r="O311" t="s">
        <v>945</v>
      </c>
      <c r="P311" t="s">
        <v>75</v>
      </c>
      <c r="Q311" t="s">
        <v>31</v>
      </c>
      <c r="R311" t="s">
        <v>32</v>
      </c>
      <c r="S311" t="s">
        <v>141</v>
      </c>
      <c r="T311">
        <v>2</v>
      </c>
      <c r="U311">
        <v>92.25</v>
      </c>
      <c r="V311">
        <v>215.61</v>
      </c>
      <c r="W311">
        <v>4</v>
      </c>
      <c r="X311" t="s">
        <v>49</v>
      </c>
      <c r="Y311">
        <v>2026</v>
      </c>
      <c r="Z311" t="str">
        <f>TEXT(Table1[[#This Row],[Order Date]], "MMM")</f>
        <v>Apr</v>
      </c>
      <c r="AA311" s="2">
        <f>Table1[[#This Row],[Unit Price]]*Table1[[#This Row],[Quantity]]*(1-Table1[[#This Row],[Discount %]]/100)</f>
        <v>369</v>
      </c>
      <c r="AB311" s="2">
        <f>Table1[[#This Row],[Sales]]-Table1[[#This Row],[Cost]]</f>
        <v>153.38999999999999</v>
      </c>
    </row>
    <row r="312" spans="1:28" x14ac:dyDescent="0.25">
      <c r="A312" t="s">
        <v>946</v>
      </c>
      <c r="B312" s="1">
        <v>45351</v>
      </c>
      <c r="C312" t="s">
        <v>947</v>
      </c>
      <c r="D312" t="s">
        <v>3426</v>
      </c>
      <c r="E312" s="1">
        <v>45357</v>
      </c>
      <c r="F312" t="s">
        <v>122</v>
      </c>
      <c r="G312" t="s">
        <v>120</v>
      </c>
      <c r="H312" t="s">
        <v>121</v>
      </c>
      <c r="I312" t="s">
        <v>2621</v>
      </c>
      <c r="J312" t="s">
        <v>2699</v>
      </c>
      <c r="K312" t="s">
        <v>25</v>
      </c>
      <c r="L312">
        <v>40</v>
      </c>
      <c r="M312">
        <v>1</v>
      </c>
      <c r="N312">
        <v>15</v>
      </c>
      <c r="O312" t="s">
        <v>948</v>
      </c>
      <c r="P312" t="s">
        <v>33</v>
      </c>
      <c r="Q312" t="s">
        <v>58</v>
      </c>
      <c r="R312" t="s">
        <v>43</v>
      </c>
      <c r="S312" t="s">
        <v>123</v>
      </c>
      <c r="T312">
        <v>2</v>
      </c>
      <c r="U312">
        <v>145.97</v>
      </c>
      <c r="V312">
        <v>64.790000000000006</v>
      </c>
      <c r="W312">
        <v>6</v>
      </c>
      <c r="X312" t="s">
        <v>34</v>
      </c>
      <c r="Y312">
        <v>2024</v>
      </c>
      <c r="Z312" t="str">
        <f>TEXT(Table1[[#This Row],[Order Date]], "MMM")</f>
        <v>Feb</v>
      </c>
      <c r="AA312" s="2">
        <f>Table1[[#This Row],[Unit Price]]*Table1[[#This Row],[Quantity]]*(1-Table1[[#This Row],[Discount %]]/100)</f>
        <v>124.0745</v>
      </c>
      <c r="AB312" s="2">
        <f>Table1[[#This Row],[Sales]]-Table1[[#This Row],[Cost]]</f>
        <v>59.284499999999994</v>
      </c>
    </row>
    <row r="313" spans="1:28" x14ac:dyDescent="0.25">
      <c r="A313" t="s">
        <v>949</v>
      </c>
      <c r="B313" s="1">
        <v>45882</v>
      </c>
      <c r="C313" t="s">
        <v>950</v>
      </c>
      <c r="D313" t="s">
        <v>3425</v>
      </c>
      <c r="E313" s="1">
        <v>45888</v>
      </c>
      <c r="F313" t="s">
        <v>56</v>
      </c>
      <c r="G313" t="s">
        <v>54</v>
      </c>
      <c r="H313" t="s">
        <v>55</v>
      </c>
      <c r="I313" t="s">
        <v>2633</v>
      </c>
      <c r="J313" t="s">
        <v>2645</v>
      </c>
      <c r="K313" t="s">
        <v>52</v>
      </c>
      <c r="L313">
        <v>37</v>
      </c>
      <c r="M313">
        <v>4</v>
      </c>
      <c r="N313">
        <v>10</v>
      </c>
      <c r="O313" t="s">
        <v>951</v>
      </c>
      <c r="P313" t="s">
        <v>33</v>
      </c>
      <c r="Q313" t="s">
        <v>70</v>
      </c>
      <c r="R313" t="s">
        <v>62</v>
      </c>
      <c r="S313" t="s">
        <v>57</v>
      </c>
      <c r="T313">
        <v>4</v>
      </c>
      <c r="U313">
        <v>323.41000000000003</v>
      </c>
      <c r="V313">
        <v>762.17</v>
      </c>
      <c r="W313">
        <v>6</v>
      </c>
      <c r="X313" t="s">
        <v>45</v>
      </c>
      <c r="Y313">
        <v>2025</v>
      </c>
      <c r="Z313" t="str">
        <f>TEXT(Table1[[#This Row],[Order Date]], "MMM")</f>
        <v>Aug</v>
      </c>
      <c r="AA313" s="2">
        <f>Table1[[#This Row],[Unit Price]]*Table1[[#This Row],[Quantity]]*(1-Table1[[#This Row],[Discount %]]/100)</f>
        <v>1164.2760000000001</v>
      </c>
      <c r="AB313" s="2">
        <f>Table1[[#This Row],[Sales]]-Table1[[#This Row],[Cost]]</f>
        <v>402.10600000000011</v>
      </c>
    </row>
    <row r="314" spans="1:28" x14ac:dyDescent="0.25">
      <c r="A314" t="s">
        <v>952</v>
      </c>
      <c r="B314" s="1">
        <v>46183</v>
      </c>
      <c r="C314" t="s">
        <v>812</v>
      </c>
      <c r="D314" t="s">
        <v>3424</v>
      </c>
      <c r="E314" s="1">
        <v>46188</v>
      </c>
      <c r="F314" t="s">
        <v>68</v>
      </c>
      <c r="G314" t="s">
        <v>66</v>
      </c>
      <c r="H314" t="s">
        <v>67</v>
      </c>
      <c r="I314" t="s">
        <v>2618</v>
      </c>
      <c r="J314" t="s">
        <v>2701</v>
      </c>
      <c r="K314" t="s">
        <v>25</v>
      </c>
      <c r="L314">
        <v>36</v>
      </c>
      <c r="M314">
        <v>4</v>
      </c>
      <c r="N314">
        <v>0</v>
      </c>
      <c r="O314" t="s">
        <v>953</v>
      </c>
      <c r="P314" t="s">
        <v>75</v>
      </c>
      <c r="Q314" t="s">
        <v>31</v>
      </c>
      <c r="R314" t="s">
        <v>62</v>
      </c>
      <c r="S314" t="s">
        <v>69</v>
      </c>
      <c r="T314">
        <v>3</v>
      </c>
      <c r="U314">
        <v>397.43</v>
      </c>
      <c r="V314">
        <v>1166.94</v>
      </c>
      <c r="W314">
        <v>5</v>
      </c>
      <c r="X314" t="s">
        <v>49</v>
      </c>
      <c r="Y314">
        <v>2026</v>
      </c>
      <c r="Z314" t="str">
        <f>TEXT(Table1[[#This Row],[Order Date]], "MMM")</f>
        <v>Jun</v>
      </c>
      <c r="AA314" s="2">
        <f>Table1[[#This Row],[Unit Price]]*Table1[[#This Row],[Quantity]]*(1-Table1[[#This Row],[Discount %]]/100)</f>
        <v>1589.72</v>
      </c>
      <c r="AB314" s="2">
        <f>Table1[[#This Row],[Sales]]-Table1[[#This Row],[Cost]]</f>
        <v>422.78</v>
      </c>
    </row>
    <row r="315" spans="1:28" x14ac:dyDescent="0.25">
      <c r="A315" t="s">
        <v>954</v>
      </c>
      <c r="B315" s="1">
        <v>45811</v>
      </c>
      <c r="C315" t="s">
        <v>955</v>
      </c>
      <c r="D315" t="s">
        <v>3423</v>
      </c>
      <c r="E315" s="1">
        <v>45814</v>
      </c>
      <c r="F315" t="s">
        <v>122</v>
      </c>
      <c r="G315" t="s">
        <v>120</v>
      </c>
      <c r="H315" t="s">
        <v>121</v>
      </c>
      <c r="I315" t="s">
        <v>2630</v>
      </c>
      <c r="J315" t="s">
        <v>2646</v>
      </c>
      <c r="K315" t="s">
        <v>25</v>
      </c>
      <c r="L315">
        <v>30</v>
      </c>
      <c r="M315">
        <v>4</v>
      </c>
      <c r="N315">
        <v>5</v>
      </c>
      <c r="O315" t="s">
        <v>706</v>
      </c>
      <c r="P315" t="s">
        <v>44</v>
      </c>
      <c r="Q315" t="s">
        <v>117</v>
      </c>
      <c r="R315" t="s">
        <v>43</v>
      </c>
      <c r="S315" t="s">
        <v>123</v>
      </c>
      <c r="T315">
        <v>3</v>
      </c>
      <c r="U315">
        <v>360.19</v>
      </c>
      <c r="V315">
        <v>1034.0999999999999</v>
      </c>
      <c r="W315">
        <v>3</v>
      </c>
      <c r="X315" t="s">
        <v>49</v>
      </c>
      <c r="Y315">
        <v>2025</v>
      </c>
      <c r="Z315" t="str">
        <f>TEXT(Table1[[#This Row],[Order Date]], "MMM")</f>
        <v>Jun</v>
      </c>
      <c r="AA315" s="2">
        <f>Table1[[#This Row],[Unit Price]]*Table1[[#This Row],[Quantity]]*(1-Table1[[#This Row],[Discount %]]/100)</f>
        <v>1368.722</v>
      </c>
      <c r="AB315" s="2">
        <f>Table1[[#This Row],[Sales]]-Table1[[#This Row],[Cost]]</f>
        <v>334.62200000000007</v>
      </c>
    </row>
    <row r="316" spans="1:28" x14ac:dyDescent="0.25">
      <c r="A316" t="s">
        <v>956</v>
      </c>
      <c r="B316" s="1">
        <v>45564</v>
      </c>
      <c r="C316" t="s">
        <v>957</v>
      </c>
      <c r="D316" t="s">
        <v>2773</v>
      </c>
      <c r="E316" s="1">
        <v>45570</v>
      </c>
      <c r="F316" t="s">
        <v>40</v>
      </c>
      <c r="G316" t="s">
        <v>38</v>
      </c>
      <c r="H316" t="s">
        <v>39</v>
      </c>
      <c r="I316" t="s">
        <v>2637</v>
      </c>
      <c r="J316" t="s">
        <v>2709</v>
      </c>
      <c r="K316" t="s">
        <v>52</v>
      </c>
      <c r="L316">
        <v>61</v>
      </c>
      <c r="M316">
        <v>5</v>
      </c>
      <c r="N316">
        <v>15</v>
      </c>
      <c r="O316" t="s">
        <v>712</v>
      </c>
      <c r="P316" t="s">
        <v>33</v>
      </c>
      <c r="Q316" t="s">
        <v>31</v>
      </c>
      <c r="R316" t="s">
        <v>71</v>
      </c>
      <c r="S316" t="s">
        <v>41</v>
      </c>
      <c r="T316">
        <v>3</v>
      </c>
      <c r="U316">
        <v>352.91</v>
      </c>
      <c r="V316">
        <v>1208.82</v>
      </c>
      <c r="W316">
        <v>6</v>
      </c>
      <c r="X316" t="s">
        <v>45</v>
      </c>
      <c r="Y316">
        <v>2024</v>
      </c>
      <c r="Z316" t="str">
        <f>TEXT(Table1[[#This Row],[Order Date]], "MMM")</f>
        <v>Sep</v>
      </c>
      <c r="AA316" s="2">
        <f>Table1[[#This Row],[Unit Price]]*Table1[[#This Row],[Quantity]]*(1-Table1[[#This Row],[Discount %]]/100)</f>
        <v>1499.8675000000001</v>
      </c>
      <c r="AB316" s="2">
        <f>Table1[[#This Row],[Sales]]-Table1[[#This Row],[Cost]]</f>
        <v>291.04750000000013</v>
      </c>
    </row>
    <row r="317" spans="1:28" x14ac:dyDescent="0.25">
      <c r="A317" t="s">
        <v>958</v>
      </c>
      <c r="B317" s="1">
        <v>46013</v>
      </c>
      <c r="C317" t="s">
        <v>959</v>
      </c>
      <c r="D317" t="s">
        <v>2772</v>
      </c>
      <c r="E317" s="1">
        <v>46019</v>
      </c>
      <c r="F317" t="s">
        <v>2617</v>
      </c>
      <c r="G317" t="s">
        <v>27</v>
      </c>
      <c r="H317" t="s">
        <v>28</v>
      </c>
      <c r="I317" t="s">
        <v>2623</v>
      </c>
      <c r="J317" t="s">
        <v>2624</v>
      </c>
      <c r="K317" t="s">
        <v>25</v>
      </c>
      <c r="L317">
        <v>45</v>
      </c>
      <c r="M317">
        <v>4</v>
      </c>
      <c r="N317">
        <v>5</v>
      </c>
      <c r="O317" t="s">
        <v>960</v>
      </c>
      <c r="P317" t="s">
        <v>75</v>
      </c>
      <c r="Q317" t="s">
        <v>58</v>
      </c>
      <c r="R317" t="s">
        <v>71</v>
      </c>
      <c r="S317" t="s">
        <v>30</v>
      </c>
      <c r="T317">
        <v>1</v>
      </c>
      <c r="U317">
        <v>126.62</v>
      </c>
      <c r="V317">
        <v>310.79000000000002</v>
      </c>
      <c r="W317">
        <v>6</v>
      </c>
      <c r="X317" t="s">
        <v>94</v>
      </c>
      <c r="Y317">
        <v>2025</v>
      </c>
      <c r="Z317" t="str">
        <f>TEXT(Table1[[#This Row],[Order Date]], "MMM")</f>
        <v>Dec</v>
      </c>
      <c r="AA317" s="2">
        <f>Table1[[#This Row],[Unit Price]]*Table1[[#This Row],[Quantity]]*(1-Table1[[#This Row],[Discount %]]/100)</f>
        <v>481.15600000000001</v>
      </c>
      <c r="AB317" s="2">
        <f>Table1[[#This Row],[Sales]]-Table1[[#This Row],[Cost]]</f>
        <v>170.36599999999999</v>
      </c>
    </row>
    <row r="318" spans="1:28" x14ac:dyDescent="0.25">
      <c r="A318" t="s">
        <v>961</v>
      </c>
      <c r="B318" s="1">
        <v>45322</v>
      </c>
      <c r="C318" t="s">
        <v>962</v>
      </c>
      <c r="D318" t="s">
        <v>2771</v>
      </c>
      <c r="E318" s="1">
        <v>45326</v>
      </c>
      <c r="F318" t="s">
        <v>115</v>
      </c>
      <c r="G318" t="s">
        <v>66</v>
      </c>
      <c r="H318" t="s">
        <v>114</v>
      </c>
      <c r="I318" t="s">
        <v>2655</v>
      </c>
      <c r="J318" t="s">
        <v>2714</v>
      </c>
      <c r="K318" t="s">
        <v>52</v>
      </c>
      <c r="L318">
        <v>23</v>
      </c>
      <c r="M318">
        <v>5</v>
      </c>
      <c r="N318">
        <v>25</v>
      </c>
      <c r="O318" t="s">
        <v>963</v>
      </c>
      <c r="P318" t="s">
        <v>44</v>
      </c>
      <c r="Q318" t="s">
        <v>58</v>
      </c>
      <c r="R318" t="s">
        <v>71</v>
      </c>
      <c r="S318" t="s">
        <v>116</v>
      </c>
      <c r="T318">
        <v>2</v>
      </c>
      <c r="U318">
        <v>208.45</v>
      </c>
      <c r="V318">
        <v>659.19</v>
      </c>
      <c r="W318">
        <v>4</v>
      </c>
      <c r="X318" t="s">
        <v>34</v>
      </c>
      <c r="Y318">
        <v>2024</v>
      </c>
      <c r="Z318" t="str">
        <f>TEXT(Table1[[#This Row],[Order Date]], "MMM")</f>
        <v>Jan</v>
      </c>
      <c r="AA318" s="2">
        <f>Table1[[#This Row],[Unit Price]]*Table1[[#This Row],[Quantity]]*(1-Table1[[#This Row],[Discount %]]/100)</f>
        <v>781.6875</v>
      </c>
      <c r="AB318" s="2">
        <f>Table1[[#This Row],[Sales]]-Table1[[#This Row],[Cost]]</f>
        <v>122.49749999999995</v>
      </c>
    </row>
    <row r="319" spans="1:28" x14ac:dyDescent="0.25">
      <c r="A319" t="s">
        <v>964</v>
      </c>
      <c r="B319" s="1">
        <v>45640</v>
      </c>
      <c r="C319" t="s">
        <v>965</v>
      </c>
      <c r="D319" t="s">
        <v>2770</v>
      </c>
      <c r="E319" s="1">
        <v>45642</v>
      </c>
      <c r="F319" t="s">
        <v>40</v>
      </c>
      <c r="G319" t="s">
        <v>38</v>
      </c>
      <c r="H319" t="s">
        <v>39</v>
      </c>
      <c r="I319" t="s">
        <v>2652</v>
      </c>
      <c r="J319" t="s">
        <v>2679</v>
      </c>
      <c r="K319" t="s">
        <v>25</v>
      </c>
      <c r="L319">
        <v>45</v>
      </c>
      <c r="M319">
        <v>5</v>
      </c>
      <c r="N319">
        <v>30</v>
      </c>
      <c r="O319" t="s">
        <v>966</v>
      </c>
      <c r="P319" t="s">
        <v>33</v>
      </c>
      <c r="Q319" t="s">
        <v>58</v>
      </c>
      <c r="R319" t="s">
        <v>43</v>
      </c>
      <c r="S319" t="s">
        <v>41</v>
      </c>
      <c r="T319">
        <v>1</v>
      </c>
      <c r="U319">
        <v>843.53</v>
      </c>
      <c r="V319">
        <v>2115.37</v>
      </c>
      <c r="W319">
        <v>2</v>
      </c>
      <c r="X319" t="s">
        <v>94</v>
      </c>
      <c r="Y319">
        <v>2024</v>
      </c>
      <c r="Z319" t="str">
        <f>TEXT(Table1[[#This Row],[Order Date]], "MMM")</f>
        <v>Dec</v>
      </c>
      <c r="AA319" s="2">
        <f>Table1[[#This Row],[Unit Price]]*Table1[[#This Row],[Quantity]]*(1-Table1[[#This Row],[Discount %]]/100)</f>
        <v>2952.3549999999996</v>
      </c>
      <c r="AB319" s="2">
        <f>Table1[[#This Row],[Sales]]-Table1[[#This Row],[Cost]]</f>
        <v>836.98499999999967</v>
      </c>
    </row>
    <row r="320" spans="1:28" x14ac:dyDescent="0.25">
      <c r="A320" t="s">
        <v>967</v>
      </c>
      <c r="B320" s="1">
        <v>45772</v>
      </c>
      <c r="C320" t="s">
        <v>968</v>
      </c>
      <c r="D320" t="s">
        <v>3422</v>
      </c>
      <c r="E320" s="1">
        <v>45779</v>
      </c>
      <c r="F320" t="s">
        <v>128</v>
      </c>
      <c r="G320" t="s">
        <v>98</v>
      </c>
      <c r="H320" t="s">
        <v>127</v>
      </c>
      <c r="I320" t="s">
        <v>2628</v>
      </c>
      <c r="J320" t="s">
        <v>2641</v>
      </c>
      <c r="K320" t="s">
        <v>52</v>
      </c>
      <c r="L320">
        <v>34</v>
      </c>
      <c r="M320">
        <v>4</v>
      </c>
      <c r="N320">
        <v>0</v>
      </c>
      <c r="O320" t="s">
        <v>969</v>
      </c>
      <c r="P320" t="s">
        <v>33</v>
      </c>
      <c r="Q320" t="s">
        <v>42</v>
      </c>
      <c r="R320" t="s">
        <v>43</v>
      </c>
      <c r="S320" t="s">
        <v>129</v>
      </c>
      <c r="T320">
        <v>2</v>
      </c>
      <c r="U320">
        <v>244.2</v>
      </c>
      <c r="V320">
        <v>650.20000000000005</v>
      </c>
      <c r="W320">
        <v>7</v>
      </c>
      <c r="X320" t="s">
        <v>49</v>
      </c>
      <c r="Y320">
        <v>2025</v>
      </c>
      <c r="Z320" t="str">
        <f>TEXT(Table1[[#This Row],[Order Date]], "MMM")</f>
        <v>Apr</v>
      </c>
      <c r="AA320" s="2">
        <f>Table1[[#This Row],[Unit Price]]*Table1[[#This Row],[Quantity]]*(1-Table1[[#This Row],[Discount %]]/100)</f>
        <v>976.8</v>
      </c>
      <c r="AB320" s="2">
        <f>Table1[[#This Row],[Sales]]-Table1[[#This Row],[Cost]]</f>
        <v>326.59999999999991</v>
      </c>
    </row>
    <row r="321" spans="1:28" x14ac:dyDescent="0.25">
      <c r="A321" t="s">
        <v>970</v>
      </c>
      <c r="B321" s="1">
        <v>46110</v>
      </c>
      <c r="C321" t="s">
        <v>971</v>
      </c>
      <c r="D321" t="s">
        <v>3421</v>
      </c>
      <c r="E321" s="1">
        <v>46115</v>
      </c>
      <c r="F321" t="s">
        <v>68</v>
      </c>
      <c r="G321" t="s">
        <v>66</v>
      </c>
      <c r="H321" t="s">
        <v>67</v>
      </c>
      <c r="I321" t="s">
        <v>2643</v>
      </c>
      <c r="J321" t="s">
        <v>2644</v>
      </c>
      <c r="K321" t="s">
        <v>52</v>
      </c>
      <c r="L321">
        <v>20</v>
      </c>
      <c r="M321">
        <v>2</v>
      </c>
      <c r="N321">
        <v>25</v>
      </c>
      <c r="O321" t="s">
        <v>972</v>
      </c>
      <c r="P321" t="s">
        <v>44</v>
      </c>
      <c r="Q321" t="s">
        <v>117</v>
      </c>
      <c r="R321" t="s">
        <v>71</v>
      </c>
      <c r="S321" t="s">
        <v>69</v>
      </c>
      <c r="T321">
        <v>2</v>
      </c>
      <c r="U321">
        <v>323.97000000000003</v>
      </c>
      <c r="V321">
        <v>325.60000000000002</v>
      </c>
      <c r="W321">
        <v>5</v>
      </c>
      <c r="X321" t="s">
        <v>34</v>
      </c>
      <c r="Y321">
        <v>2026</v>
      </c>
      <c r="Z321" t="str">
        <f>TEXT(Table1[[#This Row],[Order Date]], "MMM")</f>
        <v>Mar</v>
      </c>
      <c r="AA321" s="2">
        <f>Table1[[#This Row],[Unit Price]]*Table1[[#This Row],[Quantity]]*(1-Table1[[#This Row],[Discount %]]/100)</f>
        <v>485.95500000000004</v>
      </c>
      <c r="AB321" s="2">
        <f>Table1[[#This Row],[Sales]]-Table1[[#This Row],[Cost]]</f>
        <v>160.35500000000002</v>
      </c>
    </row>
    <row r="322" spans="1:28" x14ac:dyDescent="0.25">
      <c r="A322" t="s">
        <v>973</v>
      </c>
      <c r="B322" s="1">
        <v>45314</v>
      </c>
      <c r="C322" t="s">
        <v>974</v>
      </c>
      <c r="D322" t="s">
        <v>3420</v>
      </c>
      <c r="E322" s="1">
        <v>45317</v>
      </c>
      <c r="F322" t="s">
        <v>40</v>
      </c>
      <c r="G322" t="s">
        <v>38</v>
      </c>
      <c r="H322" t="s">
        <v>39</v>
      </c>
      <c r="I322" t="s">
        <v>2668</v>
      </c>
      <c r="J322" t="s">
        <v>2669</v>
      </c>
      <c r="K322" t="s">
        <v>25</v>
      </c>
      <c r="L322">
        <v>21</v>
      </c>
      <c r="M322">
        <v>5</v>
      </c>
      <c r="N322">
        <v>30</v>
      </c>
      <c r="O322" t="s">
        <v>975</v>
      </c>
      <c r="P322" t="s">
        <v>75</v>
      </c>
      <c r="Q322" t="s">
        <v>117</v>
      </c>
      <c r="R322" t="s">
        <v>71</v>
      </c>
      <c r="S322" t="s">
        <v>41</v>
      </c>
      <c r="T322">
        <v>4</v>
      </c>
      <c r="U322">
        <v>303.69</v>
      </c>
      <c r="V322">
        <v>785.77</v>
      </c>
      <c r="W322">
        <v>3</v>
      </c>
      <c r="X322" t="s">
        <v>34</v>
      </c>
      <c r="Y322">
        <v>2024</v>
      </c>
      <c r="Z322" t="str">
        <f>TEXT(Table1[[#This Row],[Order Date]], "MMM")</f>
        <v>Jan</v>
      </c>
      <c r="AA322" s="2">
        <f>Table1[[#This Row],[Unit Price]]*Table1[[#This Row],[Quantity]]*(1-Table1[[#This Row],[Discount %]]/100)</f>
        <v>1062.915</v>
      </c>
      <c r="AB322" s="2">
        <f>Table1[[#This Row],[Sales]]-Table1[[#This Row],[Cost]]</f>
        <v>277.14499999999998</v>
      </c>
    </row>
    <row r="323" spans="1:28" x14ac:dyDescent="0.25">
      <c r="A323" t="s">
        <v>976</v>
      </c>
      <c r="B323" s="1">
        <v>46033</v>
      </c>
      <c r="C323" t="s">
        <v>977</v>
      </c>
      <c r="D323" t="s">
        <v>3419</v>
      </c>
      <c r="E323" s="1">
        <v>46039</v>
      </c>
      <c r="F323" t="s">
        <v>115</v>
      </c>
      <c r="G323" t="s">
        <v>66</v>
      </c>
      <c r="H323" t="s">
        <v>114</v>
      </c>
      <c r="I323" t="s">
        <v>2648</v>
      </c>
      <c r="J323" t="s">
        <v>2702</v>
      </c>
      <c r="K323" t="s">
        <v>25</v>
      </c>
      <c r="L323">
        <v>32</v>
      </c>
      <c r="M323">
        <v>3</v>
      </c>
      <c r="N323">
        <v>20</v>
      </c>
      <c r="O323" t="s">
        <v>978</v>
      </c>
      <c r="P323" t="s">
        <v>75</v>
      </c>
      <c r="Q323" t="s">
        <v>42</v>
      </c>
      <c r="R323" t="s">
        <v>71</v>
      </c>
      <c r="S323" t="s">
        <v>116</v>
      </c>
      <c r="T323">
        <v>1</v>
      </c>
      <c r="U323">
        <v>673.65</v>
      </c>
      <c r="V323">
        <v>1072.71</v>
      </c>
      <c r="W323">
        <v>6</v>
      </c>
      <c r="X323" t="s">
        <v>34</v>
      </c>
      <c r="Y323">
        <v>2026</v>
      </c>
      <c r="Z323" t="str">
        <f>TEXT(Table1[[#This Row],[Order Date]], "MMM")</f>
        <v>Jan</v>
      </c>
      <c r="AA323" s="2">
        <f>Table1[[#This Row],[Unit Price]]*Table1[[#This Row],[Quantity]]*(1-Table1[[#This Row],[Discount %]]/100)</f>
        <v>1616.76</v>
      </c>
      <c r="AB323" s="2">
        <f>Table1[[#This Row],[Sales]]-Table1[[#This Row],[Cost]]</f>
        <v>544.04999999999995</v>
      </c>
    </row>
    <row r="324" spans="1:28" x14ac:dyDescent="0.25">
      <c r="A324" t="s">
        <v>979</v>
      </c>
      <c r="B324" s="1">
        <v>45851</v>
      </c>
      <c r="C324" t="s">
        <v>146</v>
      </c>
      <c r="D324" t="s">
        <v>3418</v>
      </c>
      <c r="E324" s="1">
        <v>45858</v>
      </c>
      <c r="F324" t="s">
        <v>100</v>
      </c>
      <c r="G324" t="s">
        <v>98</v>
      </c>
      <c r="H324" t="s">
        <v>99</v>
      </c>
      <c r="I324" t="s">
        <v>2668</v>
      </c>
      <c r="J324" t="s">
        <v>2686</v>
      </c>
      <c r="K324" t="s">
        <v>25</v>
      </c>
      <c r="L324">
        <v>61</v>
      </c>
      <c r="M324">
        <v>1</v>
      </c>
      <c r="N324">
        <v>30</v>
      </c>
      <c r="O324" t="s">
        <v>980</v>
      </c>
      <c r="P324" t="s">
        <v>75</v>
      </c>
      <c r="Q324" t="s">
        <v>42</v>
      </c>
      <c r="R324" t="s">
        <v>62</v>
      </c>
      <c r="S324" t="s">
        <v>101</v>
      </c>
      <c r="T324">
        <v>5</v>
      </c>
      <c r="U324">
        <v>85.04</v>
      </c>
      <c r="V324">
        <v>38.61</v>
      </c>
      <c r="W324">
        <v>7</v>
      </c>
      <c r="X324" t="s">
        <v>45</v>
      </c>
      <c r="Y324">
        <v>2025</v>
      </c>
      <c r="Z324" t="str">
        <f>TEXT(Table1[[#This Row],[Order Date]], "MMM")</f>
        <v>Jul</v>
      </c>
      <c r="AA324" s="2">
        <f>Table1[[#This Row],[Unit Price]]*Table1[[#This Row],[Quantity]]*(1-Table1[[#This Row],[Discount %]]/100)</f>
        <v>59.527999999999999</v>
      </c>
      <c r="AB324" s="2">
        <f>Table1[[#This Row],[Sales]]-Table1[[#This Row],[Cost]]</f>
        <v>20.917999999999999</v>
      </c>
    </row>
    <row r="325" spans="1:28" x14ac:dyDescent="0.25">
      <c r="A325" t="s">
        <v>981</v>
      </c>
      <c r="B325" s="1">
        <v>45347</v>
      </c>
      <c r="C325" t="s">
        <v>982</v>
      </c>
      <c r="D325" t="s">
        <v>3417</v>
      </c>
      <c r="E325" s="1">
        <v>45351</v>
      </c>
      <c r="F325" t="s">
        <v>140</v>
      </c>
      <c r="G325" t="s">
        <v>38</v>
      </c>
      <c r="H325" t="s">
        <v>139</v>
      </c>
      <c r="I325" t="s">
        <v>2631</v>
      </c>
      <c r="J325" t="s">
        <v>2716</v>
      </c>
      <c r="K325" t="s">
        <v>25</v>
      </c>
      <c r="L325">
        <v>56</v>
      </c>
      <c r="M325">
        <v>5</v>
      </c>
      <c r="N325">
        <v>0</v>
      </c>
      <c r="O325" t="s">
        <v>983</v>
      </c>
      <c r="P325" t="s">
        <v>44</v>
      </c>
      <c r="Q325" t="s">
        <v>58</v>
      </c>
      <c r="R325" t="s">
        <v>71</v>
      </c>
      <c r="S325" t="s">
        <v>141</v>
      </c>
      <c r="T325">
        <v>5</v>
      </c>
      <c r="U325">
        <v>298.92</v>
      </c>
      <c r="V325">
        <v>1208.29</v>
      </c>
      <c r="W325">
        <v>4</v>
      </c>
      <c r="X325" t="s">
        <v>34</v>
      </c>
      <c r="Y325">
        <v>2024</v>
      </c>
      <c r="Z325" t="str">
        <f>TEXT(Table1[[#This Row],[Order Date]], "MMM")</f>
        <v>Feb</v>
      </c>
      <c r="AA325" s="2">
        <f>Table1[[#This Row],[Unit Price]]*Table1[[#This Row],[Quantity]]*(1-Table1[[#This Row],[Discount %]]/100)</f>
        <v>1494.6000000000001</v>
      </c>
      <c r="AB325" s="2">
        <f>Table1[[#This Row],[Sales]]-Table1[[#This Row],[Cost]]</f>
        <v>286.31000000000017</v>
      </c>
    </row>
    <row r="326" spans="1:28" x14ac:dyDescent="0.25">
      <c r="A326" t="s">
        <v>984</v>
      </c>
      <c r="B326" s="1">
        <v>45742</v>
      </c>
      <c r="C326" t="s">
        <v>985</v>
      </c>
      <c r="D326" t="s">
        <v>3416</v>
      </c>
      <c r="E326" s="1">
        <v>45748</v>
      </c>
      <c r="F326" t="s">
        <v>68</v>
      </c>
      <c r="G326" t="s">
        <v>66</v>
      </c>
      <c r="H326" t="s">
        <v>67</v>
      </c>
      <c r="I326" t="s">
        <v>2633</v>
      </c>
      <c r="J326" t="s">
        <v>2645</v>
      </c>
      <c r="K326" t="s">
        <v>52</v>
      </c>
      <c r="L326">
        <v>63</v>
      </c>
      <c r="M326">
        <v>3</v>
      </c>
      <c r="N326">
        <v>15</v>
      </c>
      <c r="O326" t="s">
        <v>986</v>
      </c>
      <c r="P326" t="s">
        <v>75</v>
      </c>
      <c r="Q326" t="s">
        <v>70</v>
      </c>
      <c r="R326" t="s">
        <v>71</v>
      </c>
      <c r="S326" t="s">
        <v>69</v>
      </c>
      <c r="T326">
        <v>1</v>
      </c>
      <c r="U326">
        <v>51.78</v>
      </c>
      <c r="V326">
        <v>91.81</v>
      </c>
      <c r="W326">
        <v>6</v>
      </c>
      <c r="X326" t="s">
        <v>34</v>
      </c>
      <c r="Y326">
        <v>2025</v>
      </c>
      <c r="Z326" t="str">
        <f>TEXT(Table1[[#This Row],[Order Date]], "MMM")</f>
        <v>Mar</v>
      </c>
      <c r="AA326" s="2">
        <f>Table1[[#This Row],[Unit Price]]*Table1[[#This Row],[Quantity]]*(1-Table1[[#This Row],[Discount %]]/100)</f>
        <v>132.03899999999999</v>
      </c>
      <c r="AB326" s="2">
        <f>Table1[[#This Row],[Sales]]-Table1[[#This Row],[Cost]]</f>
        <v>40.228999999999985</v>
      </c>
    </row>
    <row r="327" spans="1:28" x14ac:dyDescent="0.25">
      <c r="A327" t="s">
        <v>987</v>
      </c>
      <c r="B327" s="1">
        <v>45625</v>
      </c>
      <c r="C327" t="s">
        <v>988</v>
      </c>
      <c r="D327" t="s">
        <v>3415</v>
      </c>
      <c r="E327" s="1">
        <v>45631</v>
      </c>
      <c r="F327" t="s">
        <v>56</v>
      </c>
      <c r="G327" t="s">
        <v>54</v>
      </c>
      <c r="H327" t="s">
        <v>55</v>
      </c>
      <c r="I327" t="s">
        <v>2625</v>
      </c>
      <c r="J327" t="s">
        <v>2705</v>
      </c>
      <c r="K327" t="s">
        <v>25</v>
      </c>
      <c r="L327">
        <v>61</v>
      </c>
      <c r="M327">
        <v>5</v>
      </c>
      <c r="N327">
        <v>20</v>
      </c>
      <c r="O327" t="s">
        <v>989</v>
      </c>
      <c r="P327" t="s">
        <v>33</v>
      </c>
      <c r="Q327" t="s">
        <v>70</v>
      </c>
      <c r="R327" t="s">
        <v>62</v>
      </c>
      <c r="S327" t="s">
        <v>57</v>
      </c>
      <c r="T327">
        <v>4</v>
      </c>
      <c r="U327">
        <v>193.29</v>
      </c>
      <c r="V327">
        <v>405.27</v>
      </c>
      <c r="W327">
        <v>6</v>
      </c>
      <c r="X327" t="s">
        <v>94</v>
      </c>
      <c r="Y327">
        <v>2024</v>
      </c>
      <c r="Z327" t="str">
        <f>TEXT(Table1[[#This Row],[Order Date]], "MMM")</f>
        <v>Nov</v>
      </c>
      <c r="AA327" s="2">
        <f>Table1[[#This Row],[Unit Price]]*Table1[[#This Row],[Quantity]]*(1-Table1[[#This Row],[Discount %]]/100)</f>
        <v>773.16</v>
      </c>
      <c r="AB327" s="2">
        <f>Table1[[#This Row],[Sales]]-Table1[[#This Row],[Cost]]</f>
        <v>367.89</v>
      </c>
    </row>
    <row r="328" spans="1:28" x14ac:dyDescent="0.25">
      <c r="A328" t="s">
        <v>990</v>
      </c>
      <c r="B328" s="1">
        <v>45464</v>
      </c>
      <c r="C328" t="s">
        <v>991</v>
      </c>
      <c r="D328" t="s">
        <v>3414</v>
      </c>
      <c r="E328" s="1">
        <v>45470</v>
      </c>
      <c r="F328" t="s">
        <v>68</v>
      </c>
      <c r="G328" t="s">
        <v>66</v>
      </c>
      <c r="H328" t="s">
        <v>67</v>
      </c>
      <c r="I328" t="s">
        <v>2659</v>
      </c>
      <c r="J328" t="s">
        <v>2690</v>
      </c>
      <c r="K328" t="s">
        <v>52</v>
      </c>
      <c r="L328">
        <v>37</v>
      </c>
      <c r="M328">
        <v>1</v>
      </c>
      <c r="N328">
        <v>15</v>
      </c>
      <c r="O328" t="s">
        <v>992</v>
      </c>
      <c r="P328" t="s">
        <v>75</v>
      </c>
      <c r="Q328" t="s">
        <v>42</v>
      </c>
      <c r="R328" t="s">
        <v>32</v>
      </c>
      <c r="S328" t="s">
        <v>69</v>
      </c>
      <c r="T328">
        <v>4</v>
      </c>
      <c r="U328">
        <v>569.64</v>
      </c>
      <c r="V328">
        <v>350.15</v>
      </c>
      <c r="W328">
        <v>6</v>
      </c>
      <c r="X328" t="s">
        <v>49</v>
      </c>
      <c r="Y328">
        <v>2024</v>
      </c>
      <c r="Z328" t="str">
        <f>TEXT(Table1[[#This Row],[Order Date]], "MMM")</f>
        <v>Jun</v>
      </c>
      <c r="AA328" s="2">
        <f>Table1[[#This Row],[Unit Price]]*Table1[[#This Row],[Quantity]]*(1-Table1[[#This Row],[Discount %]]/100)</f>
        <v>484.19399999999996</v>
      </c>
      <c r="AB328" s="2">
        <f>Table1[[#This Row],[Sales]]-Table1[[#This Row],[Cost]]</f>
        <v>134.04399999999998</v>
      </c>
    </row>
    <row r="329" spans="1:28" x14ac:dyDescent="0.25">
      <c r="A329" t="s">
        <v>993</v>
      </c>
      <c r="B329" s="1">
        <v>45635</v>
      </c>
      <c r="C329" t="s">
        <v>994</v>
      </c>
      <c r="D329" t="s">
        <v>3413</v>
      </c>
      <c r="E329" s="1">
        <v>45638</v>
      </c>
      <c r="F329" t="s">
        <v>40</v>
      </c>
      <c r="G329" t="s">
        <v>38</v>
      </c>
      <c r="H329" t="s">
        <v>39</v>
      </c>
      <c r="I329" t="s">
        <v>2637</v>
      </c>
      <c r="J329" t="s">
        <v>2709</v>
      </c>
      <c r="K329" t="s">
        <v>52</v>
      </c>
      <c r="L329">
        <v>25</v>
      </c>
      <c r="M329">
        <v>3</v>
      </c>
      <c r="N329">
        <v>20</v>
      </c>
      <c r="O329" t="s">
        <v>509</v>
      </c>
      <c r="P329" t="s">
        <v>33</v>
      </c>
      <c r="Q329" t="s">
        <v>70</v>
      </c>
      <c r="R329" t="s">
        <v>71</v>
      </c>
      <c r="S329" t="s">
        <v>41</v>
      </c>
      <c r="T329">
        <v>1</v>
      </c>
      <c r="U329">
        <v>265.31</v>
      </c>
      <c r="V329">
        <v>404.29</v>
      </c>
      <c r="W329">
        <v>3</v>
      </c>
      <c r="X329" t="s">
        <v>94</v>
      </c>
      <c r="Y329">
        <v>2024</v>
      </c>
      <c r="Z329" t="str">
        <f>TEXT(Table1[[#This Row],[Order Date]], "MMM")</f>
        <v>Dec</v>
      </c>
      <c r="AA329" s="2">
        <f>Table1[[#This Row],[Unit Price]]*Table1[[#This Row],[Quantity]]*(1-Table1[[#This Row],[Discount %]]/100)</f>
        <v>636.74400000000014</v>
      </c>
      <c r="AB329" s="2">
        <f>Table1[[#This Row],[Sales]]-Table1[[#This Row],[Cost]]</f>
        <v>232.45400000000012</v>
      </c>
    </row>
    <row r="330" spans="1:28" x14ac:dyDescent="0.25">
      <c r="A330" t="s">
        <v>995</v>
      </c>
      <c r="B330" s="1">
        <v>45973</v>
      </c>
      <c r="C330" t="s">
        <v>996</v>
      </c>
      <c r="D330" t="s">
        <v>3412</v>
      </c>
      <c r="E330" s="1">
        <v>45975</v>
      </c>
      <c r="F330" t="s">
        <v>128</v>
      </c>
      <c r="G330" t="s">
        <v>98</v>
      </c>
      <c r="H330" t="s">
        <v>127</v>
      </c>
      <c r="I330" t="s">
        <v>2648</v>
      </c>
      <c r="J330" t="s">
        <v>2649</v>
      </c>
      <c r="K330" t="s">
        <v>52</v>
      </c>
      <c r="L330">
        <v>43</v>
      </c>
      <c r="M330">
        <v>3</v>
      </c>
      <c r="N330">
        <v>5</v>
      </c>
      <c r="O330" t="s">
        <v>997</v>
      </c>
      <c r="P330" t="s">
        <v>33</v>
      </c>
      <c r="Q330" t="s">
        <v>117</v>
      </c>
      <c r="R330" t="s">
        <v>32</v>
      </c>
      <c r="S330" t="s">
        <v>129</v>
      </c>
      <c r="T330">
        <v>1</v>
      </c>
      <c r="U330">
        <v>535.41999999999996</v>
      </c>
      <c r="V330">
        <v>896.93</v>
      </c>
      <c r="W330">
        <v>2</v>
      </c>
      <c r="X330" t="s">
        <v>94</v>
      </c>
      <c r="Y330">
        <v>2025</v>
      </c>
      <c r="Z330" t="str">
        <f>TEXT(Table1[[#This Row],[Order Date]], "MMM")</f>
        <v>Nov</v>
      </c>
      <c r="AA330" s="2">
        <f>Table1[[#This Row],[Unit Price]]*Table1[[#This Row],[Quantity]]*(1-Table1[[#This Row],[Discount %]]/100)</f>
        <v>1525.9469999999997</v>
      </c>
      <c r="AB330" s="2">
        <f>Table1[[#This Row],[Sales]]-Table1[[#This Row],[Cost]]</f>
        <v>629.01699999999971</v>
      </c>
    </row>
    <row r="331" spans="1:28" x14ac:dyDescent="0.25">
      <c r="A331" t="s">
        <v>998</v>
      </c>
      <c r="B331" s="1">
        <v>46097</v>
      </c>
      <c r="C331" t="s">
        <v>999</v>
      </c>
      <c r="D331" t="s">
        <v>3411</v>
      </c>
      <c r="E331" s="1">
        <v>46102</v>
      </c>
      <c r="F331" t="s">
        <v>68</v>
      </c>
      <c r="G331" t="s">
        <v>66</v>
      </c>
      <c r="H331" t="s">
        <v>67</v>
      </c>
      <c r="I331" t="s">
        <v>2619</v>
      </c>
      <c r="J331" t="s">
        <v>2697</v>
      </c>
      <c r="K331" t="s">
        <v>52</v>
      </c>
      <c r="L331">
        <v>28</v>
      </c>
      <c r="M331">
        <v>4</v>
      </c>
      <c r="N331">
        <v>10</v>
      </c>
      <c r="O331" t="s">
        <v>1000</v>
      </c>
      <c r="P331" t="s">
        <v>75</v>
      </c>
      <c r="Q331" t="s">
        <v>70</v>
      </c>
      <c r="R331" t="s">
        <v>71</v>
      </c>
      <c r="S331" t="s">
        <v>69</v>
      </c>
      <c r="T331">
        <v>2</v>
      </c>
      <c r="U331">
        <v>34.06</v>
      </c>
      <c r="V331">
        <v>71.180000000000007</v>
      </c>
      <c r="W331">
        <v>5</v>
      </c>
      <c r="X331" t="s">
        <v>34</v>
      </c>
      <c r="Y331">
        <v>2026</v>
      </c>
      <c r="Z331" t="str">
        <f>TEXT(Table1[[#This Row],[Order Date]], "MMM")</f>
        <v>Mar</v>
      </c>
      <c r="AA331" s="2">
        <f>Table1[[#This Row],[Unit Price]]*Table1[[#This Row],[Quantity]]*(1-Table1[[#This Row],[Discount %]]/100)</f>
        <v>122.61600000000001</v>
      </c>
      <c r="AB331" s="2">
        <f>Table1[[#This Row],[Sales]]-Table1[[#This Row],[Cost]]</f>
        <v>51.436000000000007</v>
      </c>
    </row>
    <row r="332" spans="1:28" x14ac:dyDescent="0.25">
      <c r="A332" t="s">
        <v>1001</v>
      </c>
      <c r="B332" s="1">
        <v>45421</v>
      </c>
      <c r="C332" t="s">
        <v>1002</v>
      </c>
      <c r="D332" t="s">
        <v>3410</v>
      </c>
      <c r="E332" s="1">
        <v>45427</v>
      </c>
      <c r="F332" t="s">
        <v>122</v>
      </c>
      <c r="G332" t="s">
        <v>120</v>
      </c>
      <c r="H332" t="s">
        <v>121</v>
      </c>
      <c r="I332" t="s">
        <v>2618</v>
      </c>
      <c r="J332" t="s">
        <v>2618</v>
      </c>
      <c r="K332" t="s">
        <v>25</v>
      </c>
      <c r="L332">
        <v>25</v>
      </c>
      <c r="M332">
        <v>4</v>
      </c>
      <c r="N332">
        <v>25</v>
      </c>
      <c r="O332" t="s">
        <v>84</v>
      </c>
      <c r="P332" t="s">
        <v>75</v>
      </c>
      <c r="Q332" t="s">
        <v>117</v>
      </c>
      <c r="R332" t="s">
        <v>71</v>
      </c>
      <c r="S332" t="s">
        <v>123</v>
      </c>
      <c r="T332">
        <v>1</v>
      </c>
      <c r="U332">
        <v>713.54</v>
      </c>
      <c r="V332">
        <v>1184.03</v>
      </c>
      <c r="W332">
        <v>6</v>
      </c>
      <c r="X332" t="s">
        <v>49</v>
      </c>
      <c r="Y332">
        <v>2024</v>
      </c>
      <c r="Z332" t="str">
        <f>TEXT(Table1[[#This Row],[Order Date]], "MMM")</f>
        <v>May</v>
      </c>
      <c r="AA332" s="2">
        <f>Table1[[#This Row],[Unit Price]]*Table1[[#This Row],[Quantity]]*(1-Table1[[#This Row],[Discount %]]/100)</f>
        <v>2140.62</v>
      </c>
      <c r="AB332" s="2">
        <f>Table1[[#This Row],[Sales]]-Table1[[#This Row],[Cost]]</f>
        <v>956.58999999999992</v>
      </c>
    </row>
    <row r="333" spans="1:28" x14ac:dyDescent="0.25">
      <c r="A333" t="s">
        <v>1003</v>
      </c>
      <c r="B333" s="1">
        <v>46065</v>
      </c>
      <c r="C333" t="s">
        <v>1004</v>
      </c>
      <c r="D333" t="s">
        <v>3409</v>
      </c>
      <c r="E333" s="1">
        <v>46066</v>
      </c>
      <c r="F333" t="s">
        <v>115</v>
      </c>
      <c r="G333" t="s">
        <v>66</v>
      </c>
      <c r="H333" t="s">
        <v>114</v>
      </c>
      <c r="I333" t="s">
        <v>2628</v>
      </c>
      <c r="J333" t="s">
        <v>2641</v>
      </c>
      <c r="K333" t="s">
        <v>25</v>
      </c>
      <c r="L333">
        <v>54</v>
      </c>
      <c r="M333">
        <v>3</v>
      </c>
      <c r="N333">
        <v>5</v>
      </c>
      <c r="O333" t="s">
        <v>1005</v>
      </c>
      <c r="P333" t="s">
        <v>75</v>
      </c>
      <c r="Q333" t="s">
        <v>42</v>
      </c>
      <c r="R333" t="s">
        <v>62</v>
      </c>
      <c r="S333" t="s">
        <v>116</v>
      </c>
      <c r="T333">
        <v>3</v>
      </c>
      <c r="U333">
        <v>302.52</v>
      </c>
      <c r="V333">
        <v>572.73</v>
      </c>
      <c r="W333">
        <v>1</v>
      </c>
      <c r="X333" t="s">
        <v>34</v>
      </c>
      <c r="Y333">
        <v>2026</v>
      </c>
      <c r="Z333" t="str">
        <f>TEXT(Table1[[#This Row],[Order Date]], "MMM")</f>
        <v>Feb</v>
      </c>
      <c r="AA333" s="2">
        <f>Table1[[#This Row],[Unit Price]]*Table1[[#This Row],[Quantity]]*(1-Table1[[#This Row],[Discount %]]/100)</f>
        <v>862.1819999999999</v>
      </c>
      <c r="AB333" s="2">
        <f>Table1[[#This Row],[Sales]]-Table1[[#This Row],[Cost]]</f>
        <v>289.45199999999988</v>
      </c>
    </row>
    <row r="334" spans="1:28" x14ac:dyDescent="0.25">
      <c r="A334" t="s">
        <v>1006</v>
      </c>
      <c r="B334" s="1">
        <v>45351</v>
      </c>
      <c r="C334" t="s">
        <v>1007</v>
      </c>
      <c r="D334" t="s">
        <v>3408</v>
      </c>
      <c r="E334" s="1">
        <v>45358</v>
      </c>
      <c r="F334" t="s">
        <v>2617</v>
      </c>
      <c r="G334" t="s">
        <v>27</v>
      </c>
      <c r="H334" t="s">
        <v>28</v>
      </c>
      <c r="I334" t="s">
        <v>2650</v>
      </c>
      <c r="J334" t="s">
        <v>2680</v>
      </c>
      <c r="K334" t="s">
        <v>25</v>
      </c>
      <c r="L334">
        <v>64</v>
      </c>
      <c r="M334">
        <v>3</v>
      </c>
      <c r="N334">
        <v>20</v>
      </c>
      <c r="O334" t="s">
        <v>580</v>
      </c>
      <c r="P334" t="s">
        <v>75</v>
      </c>
      <c r="Q334" t="s">
        <v>58</v>
      </c>
      <c r="R334" t="s">
        <v>71</v>
      </c>
      <c r="S334" t="s">
        <v>30</v>
      </c>
      <c r="T334">
        <v>5</v>
      </c>
      <c r="U334">
        <v>468.12</v>
      </c>
      <c r="V334">
        <v>747.37</v>
      </c>
      <c r="W334">
        <v>7</v>
      </c>
      <c r="X334" t="s">
        <v>34</v>
      </c>
      <c r="Y334">
        <v>2024</v>
      </c>
      <c r="Z334" t="str">
        <f>TEXT(Table1[[#This Row],[Order Date]], "MMM")</f>
        <v>Feb</v>
      </c>
      <c r="AA334" s="2">
        <f>Table1[[#This Row],[Unit Price]]*Table1[[#This Row],[Quantity]]*(1-Table1[[#This Row],[Discount %]]/100)</f>
        <v>1123.4880000000001</v>
      </c>
      <c r="AB334" s="2">
        <f>Table1[[#This Row],[Sales]]-Table1[[#This Row],[Cost]]</f>
        <v>376.11800000000005</v>
      </c>
    </row>
    <row r="335" spans="1:28" x14ac:dyDescent="0.25">
      <c r="A335" t="s">
        <v>1008</v>
      </c>
      <c r="B335" s="1">
        <v>45742</v>
      </c>
      <c r="C335" t="s">
        <v>1009</v>
      </c>
      <c r="D335" t="s">
        <v>3407</v>
      </c>
      <c r="E335" s="1">
        <v>45749</v>
      </c>
      <c r="F335" t="s">
        <v>56</v>
      </c>
      <c r="G335" t="s">
        <v>54</v>
      </c>
      <c r="H335" t="s">
        <v>55</v>
      </c>
      <c r="I335" t="s">
        <v>2621</v>
      </c>
      <c r="J335" t="s">
        <v>2647</v>
      </c>
      <c r="K335" t="s">
        <v>52</v>
      </c>
      <c r="L335">
        <v>44</v>
      </c>
      <c r="M335">
        <v>5</v>
      </c>
      <c r="N335">
        <v>10</v>
      </c>
      <c r="O335" t="s">
        <v>1010</v>
      </c>
      <c r="P335" t="s">
        <v>75</v>
      </c>
      <c r="Q335" t="s">
        <v>31</v>
      </c>
      <c r="R335" t="s">
        <v>62</v>
      </c>
      <c r="S335" t="s">
        <v>57</v>
      </c>
      <c r="T335">
        <v>1</v>
      </c>
      <c r="U335">
        <v>980.35</v>
      </c>
      <c r="V335">
        <v>3199.24</v>
      </c>
      <c r="W335">
        <v>7</v>
      </c>
      <c r="X335" t="s">
        <v>34</v>
      </c>
      <c r="Y335">
        <v>2025</v>
      </c>
      <c r="Z335" t="str">
        <f>TEXT(Table1[[#This Row],[Order Date]], "MMM")</f>
        <v>Mar</v>
      </c>
      <c r="AA335" s="2">
        <f>Table1[[#This Row],[Unit Price]]*Table1[[#This Row],[Quantity]]*(1-Table1[[#This Row],[Discount %]]/100)</f>
        <v>4411.5749999999998</v>
      </c>
      <c r="AB335" s="2">
        <f>Table1[[#This Row],[Sales]]-Table1[[#This Row],[Cost]]</f>
        <v>1212.335</v>
      </c>
    </row>
    <row r="336" spans="1:28" x14ac:dyDescent="0.25">
      <c r="A336" t="s">
        <v>1011</v>
      </c>
      <c r="B336" s="1">
        <v>46123</v>
      </c>
      <c r="C336" t="s">
        <v>1012</v>
      </c>
      <c r="D336" t="s">
        <v>3406</v>
      </c>
      <c r="E336" s="1">
        <v>46128</v>
      </c>
      <c r="F336" t="s">
        <v>140</v>
      </c>
      <c r="G336" t="s">
        <v>38</v>
      </c>
      <c r="H336" t="s">
        <v>139</v>
      </c>
      <c r="I336" t="s">
        <v>2671</v>
      </c>
      <c r="J336" t="s">
        <v>2695</v>
      </c>
      <c r="K336" t="s">
        <v>25</v>
      </c>
      <c r="L336">
        <v>59</v>
      </c>
      <c r="M336">
        <v>4</v>
      </c>
      <c r="N336">
        <v>15</v>
      </c>
      <c r="O336" t="s">
        <v>1013</v>
      </c>
      <c r="P336" t="s">
        <v>44</v>
      </c>
      <c r="Q336" t="s">
        <v>117</v>
      </c>
      <c r="R336" t="s">
        <v>62</v>
      </c>
      <c r="S336" t="s">
        <v>141</v>
      </c>
      <c r="T336">
        <v>4</v>
      </c>
      <c r="U336">
        <v>742.99</v>
      </c>
      <c r="V336">
        <v>1314.7</v>
      </c>
      <c r="W336">
        <v>5</v>
      </c>
      <c r="X336" t="s">
        <v>49</v>
      </c>
      <c r="Y336">
        <v>2026</v>
      </c>
      <c r="Z336" t="str">
        <f>TEXT(Table1[[#This Row],[Order Date]], "MMM")</f>
        <v>Apr</v>
      </c>
      <c r="AA336" s="2">
        <f>Table1[[#This Row],[Unit Price]]*Table1[[#This Row],[Quantity]]*(1-Table1[[#This Row],[Discount %]]/100)</f>
        <v>2526.1660000000002</v>
      </c>
      <c r="AB336" s="2">
        <f>Table1[[#This Row],[Sales]]-Table1[[#This Row],[Cost]]</f>
        <v>1211.4660000000001</v>
      </c>
    </row>
    <row r="337" spans="1:28" x14ac:dyDescent="0.25">
      <c r="A337" t="s">
        <v>1014</v>
      </c>
      <c r="B337" s="1">
        <v>46130</v>
      </c>
      <c r="C337" t="s">
        <v>1015</v>
      </c>
      <c r="D337" t="s">
        <v>3405</v>
      </c>
      <c r="E337" s="1">
        <v>46136</v>
      </c>
      <c r="F337" t="s">
        <v>29</v>
      </c>
      <c r="G337" t="s">
        <v>27</v>
      </c>
      <c r="H337" t="s">
        <v>28</v>
      </c>
      <c r="I337" t="s">
        <v>2648</v>
      </c>
      <c r="J337" t="s">
        <v>2702</v>
      </c>
      <c r="K337" t="s">
        <v>52</v>
      </c>
      <c r="L337">
        <v>30</v>
      </c>
      <c r="M337">
        <v>2</v>
      </c>
      <c r="N337">
        <v>10</v>
      </c>
      <c r="O337" t="s">
        <v>580</v>
      </c>
      <c r="P337" t="s">
        <v>33</v>
      </c>
      <c r="Q337" t="s">
        <v>117</v>
      </c>
      <c r="R337" t="s">
        <v>32</v>
      </c>
      <c r="S337" t="s">
        <v>30</v>
      </c>
      <c r="T337">
        <v>5</v>
      </c>
      <c r="U337">
        <v>335.57</v>
      </c>
      <c r="V337">
        <v>463.14</v>
      </c>
      <c r="W337">
        <v>6</v>
      </c>
      <c r="X337" t="s">
        <v>49</v>
      </c>
      <c r="Y337">
        <v>2026</v>
      </c>
      <c r="Z337" t="str">
        <f>TEXT(Table1[[#This Row],[Order Date]], "MMM")</f>
        <v>Apr</v>
      </c>
      <c r="AA337" s="2">
        <f>Table1[[#This Row],[Unit Price]]*Table1[[#This Row],[Quantity]]*(1-Table1[[#This Row],[Discount %]]/100)</f>
        <v>604.02599999999995</v>
      </c>
      <c r="AB337" s="2">
        <f>Table1[[#This Row],[Sales]]-Table1[[#This Row],[Cost]]</f>
        <v>140.88599999999997</v>
      </c>
    </row>
    <row r="338" spans="1:28" x14ac:dyDescent="0.25">
      <c r="A338" t="s">
        <v>1016</v>
      </c>
      <c r="B338" s="1">
        <v>45583</v>
      </c>
      <c r="C338" t="s">
        <v>1017</v>
      </c>
      <c r="D338" t="s">
        <v>3404</v>
      </c>
      <c r="E338" s="1">
        <v>45584</v>
      </c>
      <c r="F338" t="s">
        <v>29</v>
      </c>
      <c r="G338" t="s">
        <v>27</v>
      </c>
      <c r="H338" t="s">
        <v>28</v>
      </c>
      <c r="I338" t="s">
        <v>2625</v>
      </c>
      <c r="J338" t="s">
        <v>2693</v>
      </c>
      <c r="K338" t="s">
        <v>52</v>
      </c>
      <c r="L338">
        <v>59</v>
      </c>
      <c r="M338">
        <v>3</v>
      </c>
      <c r="N338">
        <v>0</v>
      </c>
      <c r="O338" t="s">
        <v>168</v>
      </c>
      <c r="P338" t="s">
        <v>44</v>
      </c>
      <c r="Q338" t="s">
        <v>58</v>
      </c>
      <c r="R338" t="s">
        <v>43</v>
      </c>
      <c r="S338" t="s">
        <v>30</v>
      </c>
      <c r="T338">
        <v>2</v>
      </c>
      <c r="U338">
        <v>485.06</v>
      </c>
      <c r="V338">
        <v>1092.29</v>
      </c>
      <c r="W338">
        <v>1</v>
      </c>
      <c r="X338" t="s">
        <v>94</v>
      </c>
      <c r="Y338">
        <v>2024</v>
      </c>
      <c r="Z338" t="str">
        <f>TEXT(Table1[[#This Row],[Order Date]], "MMM")</f>
        <v>Oct</v>
      </c>
      <c r="AA338" s="2">
        <f>Table1[[#This Row],[Unit Price]]*Table1[[#This Row],[Quantity]]*(1-Table1[[#This Row],[Discount %]]/100)</f>
        <v>1455.18</v>
      </c>
      <c r="AB338" s="2">
        <f>Table1[[#This Row],[Sales]]-Table1[[#This Row],[Cost]]</f>
        <v>362.8900000000001</v>
      </c>
    </row>
    <row r="339" spans="1:28" x14ac:dyDescent="0.25">
      <c r="A339" t="s">
        <v>1018</v>
      </c>
      <c r="B339" s="1">
        <v>45718</v>
      </c>
      <c r="C339" t="s">
        <v>1019</v>
      </c>
      <c r="D339" t="s">
        <v>3403</v>
      </c>
      <c r="E339" s="1">
        <v>45719</v>
      </c>
      <c r="F339" t="s">
        <v>56</v>
      </c>
      <c r="G339" t="s">
        <v>54</v>
      </c>
      <c r="H339" t="s">
        <v>55</v>
      </c>
      <c r="I339" t="s">
        <v>2648</v>
      </c>
      <c r="J339" t="s">
        <v>2702</v>
      </c>
      <c r="K339" t="s">
        <v>25</v>
      </c>
      <c r="L339">
        <v>26</v>
      </c>
      <c r="M339">
        <v>2</v>
      </c>
      <c r="N339">
        <v>5</v>
      </c>
      <c r="O339" t="s">
        <v>622</v>
      </c>
      <c r="P339" t="s">
        <v>44</v>
      </c>
      <c r="Q339" t="s">
        <v>31</v>
      </c>
      <c r="R339" t="s">
        <v>43</v>
      </c>
      <c r="S339" t="s">
        <v>57</v>
      </c>
      <c r="T339">
        <v>4</v>
      </c>
      <c r="U339">
        <v>923.56</v>
      </c>
      <c r="V339">
        <v>888.56</v>
      </c>
      <c r="W339">
        <v>1</v>
      </c>
      <c r="X339" t="s">
        <v>34</v>
      </c>
      <c r="Y339">
        <v>2025</v>
      </c>
      <c r="Z339" t="str">
        <f>TEXT(Table1[[#This Row],[Order Date]], "MMM")</f>
        <v>Mar</v>
      </c>
      <c r="AA339" s="2">
        <f>Table1[[#This Row],[Unit Price]]*Table1[[#This Row],[Quantity]]*(1-Table1[[#This Row],[Discount %]]/100)</f>
        <v>1754.7639999999999</v>
      </c>
      <c r="AB339" s="2">
        <f>Table1[[#This Row],[Sales]]-Table1[[#This Row],[Cost]]</f>
        <v>866.20399999999995</v>
      </c>
    </row>
    <row r="340" spans="1:28" x14ac:dyDescent="0.25">
      <c r="A340" t="s">
        <v>1020</v>
      </c>
      <c r="B340" s="1">
        <v>45433</v>
      </c>
      <c r="C340" t="s">
        <v>1021</v>
      </c>
      <c r="D340" t="s">
        <v>3402</v>
      </c>
      <c r="E340" s="1">
        <v>45438</v>
      </c>
      <c r="F340" t="s">
        <v>128</v>
      </c>
      <c r="G340" t="s">
        <v>98</v>
      </c>
      <c r="H340" t="s">
        <v>127</v>
      </c>
      <c r="I340" t="s">
        <v>2655</v>
      </c>
      <c r="J340" t="s">
        <v>2656</v>
      </c>
      <c r="K340" t="s">
        <v>25</v>
      </c>
      <c r="L340">
        <v>33</v>
      </c>
      <c r="M340">
        <v>4</v>
      </c>
      <c r="N340">
        <v>30</v>
      </c>
      <c r="O340" t="s">
        <v>1022</v>
      </c>
      <c r="P340" t="s">
        <v>44</v>
      </c>
      <c r="Q340" t="s">
        <v>58</v>
      </c>
      <c r="R340" t="s">
        <v>32</v>
      </c>
      <c r="S340" t="s">
        <v>129</v>
      </c>
      <c r="T340">
        <v>4</v>
      </c>
      <c r="U340">
        <v>629.97</v>
      </c>
      <c r="V340">
        <v>1423.56</v>
      </c>
      <c r="W340">
        <v>5</v>
      </c>
      <c r="X340" t="s">
        <v>49</v>
      </c>
      <c r="Y340">
        <v>2024</v>
      </c>
      <c r="Z340" t="str">
        <f>TEXT(Table1[[#This Row],[Order Date]], "MMM")</f>
        <v>May</v>
      </c>
      <c r="AA340" s="2">
        <f>Table1[[#This Row],[Unit Price]]*Table1[[#This Row],[Quantity]]*(1-Table1[[#This Row],[Discount %]]/100)</f>
        <v>1763.9159999999999</v>
      </c>
      <c r="AB340" s="2">
        <f>Table1[[#This Row],[Sales]]-Table1[[#This Row],[Cost]]</f>
        <v>340.35599999999999</v>
      </c>
    </row>
    <row r="341" spans="1:28" x14ac:dyDescent="0.25">
      <c r="A341" t="s">
        <v>1023</v>
      </c>
      <c r="B341" s="1">
        <v>46078</v>
      </c>
      <c r="C341" t="s">
        <v>1024</v>
      </c>
      <c r="D341" t="s">
        <v>3401</v>
      </c>
      <c r="E341" s="1">
        <v>46080</v>
      </c>
      <c r="F341" t="s">
        <v>122</v>
      </c>
      <c r="G341" t="s">
        <v>120</v>
      </c>
      <c r="H341" t="s">
        <v>121</v>
      </c>
      <c r="I341" t="s">
        <v>2621</v>
      </c>
      <c r="J341" t="s">
        <v>2699</v>
      </c>
      <c r="K341" t="s">
        <v>25</v>
      </c>
      <c r="L341">
        <v>50</v>
      </c>
      <c r="M341">
        <v>2</v>
      </c>
      <c r="N341">
        <v>20</v>
      </c>
      <c r="O341" t="s">
        <v>344</v>
      </c>
      <c r="P341" t="s">
        <v>44</v>
      </c>
      <c r="Q341" t="s">
        <v>58</v>
      </c>
      <c r="R341" t="s">
        <v>43</v>
      </c>
      <c r="S341" t="s">
        <v>123</v>
      </c>
      <c r="T341">
        <v>4</v>
      </c>
      <c r="U341">
        <v>55.43</v>
      </c>
      <c r="V341">
        <v>64.87</v>
      </c>
      <c r="W341">
        <v>2</v>
      </c>
      <c r="X341" t="s">
        <v>34</v>
      </c>
      <c r="Y341">
        <v>2026</v>
      </c>
      <c r="Z341" t="str">
        <f>TEXT(Table1[[#This Row],[Order Date]], "MMM")</f>
        <v>Feb</v>
      </c>
      <c r="AA341" s="2">
        <f>Table1[[#This Row],[Unit Price]]*Table1[[#This Row],[Quantity]]*(1-Table1[[#This Row],[Discount %]]/100)</f>
        <v>88.688000000000002</v>
      </c>
      <c r="AB341" s="2">
        <f>Table1[[#This Row],[Sales]]-Table1[[#This Row],[Cost]]</f>
        <v>23.817999999999998</v>
      </c>
    </row>
    <row r="342" spans="1:28" x14ac:dyDescent="0.25">
      <c r="A342" t="s">
        <v>1025</v>
      </c>
      <c r="B342" s="1">
        <v>45824</v>
      </c>
      <c r="C342" t="s">
        <v>1026</v>
      </c>
      <c r="D342" t="s">
        <v>3400</v>
      </c>
      <c r="E342" s="1">
        <v>45828</v>
      </c>
      <c r="F342" t="s">
        <v>128</v>
      </c>
      <c r="G342" t="s">
        <v>98</v>
      </c>
      <c r="H342" t="s">
        <v>127</v>
      </c>
      <c r="I342" t="s">
        <v>2628</v>
      </c>
      <c r="J342" t="s">
        <v>2711</v>
      </c>
      <c r="K342" t="s">
        <v>52</v>
      </c>
      <c r="L342">
        <v>63</v>
      </c>
      <c r="M342">
        <v>2</v>
      </c>
      <c r="N342">
        <v>5</v>
      </c>
      <c r="O342" t="s">
        <v>717</v>
      </c>
      <c r="P342" t="s">
        <v>33</v>
      </c>
      <c r="Q342" t="s">
        <v>42</v>
      </c>
      <c r="R342" t="s">
        <v>32</v>
      </c>
      <c r="S342" t="s">
        <v>129</v>
      </c>
      <c r="T342">
        <v>4</v>
      </c>
      <c r="U342">
        <v>21.91</v>
      </c>
      <c r="V342">
        <v>25.39</v>
      </c>
      <c r="W342">
        <v>4</v>
      </c>
      <c r="X342" t="s">
        <v>49</v>
      </c>
      <c r="Y342">
        <v>2025</v>
      </c>
      <c r="Z342" t="str">
        <f>TEXT(Table1[[#This Row],[Order Date]], "MMM")</f>
        <v>Jun</v>
      </c>
      <c r="AA342" s="2">
        <f>Table1[[#This Row],[Unit Price]]*Table1[[#This Row],[Quantity]]*(1-Table1[[#This Row],[Discount %]]/100)</f>
        <v>41.628999999999998</v>
      </c>
      <c r="AB342" s="2">
        <f>Table1[[#This Row],[Sales]]-Table1[[#This Row],[Cost]]</f>
        <v>16.238999999999997</v>
      </c>
    </row>
    <row r="343" spans="1:28" x14ac:dyDescent="0.25">
      <c r="A343" t="s">
        <v>1027</v>
      </c>
      <c r="B343" s="1">
        <v>45725</v>
      </c>
      <c r="C343" t="s">
        <v>1028</v>
      </c>
      <c r="D343" t="s">
        <v>3399</v>
      </c>
      <c r="E343" s="1">
        <v>45729</v>
      </c>
      <c r="F343" t="s">
        <v>100</v>
      </c>
      <c r="G343" t="s">
        <v>98</v>
      </c>
      <c r="H343" t="s">
        <v>99</v>
      </c>
      <c r="I343" t="s">
        <v>2629</v>
      </c>
      <c r="J343" t="s">
        <v>2632</v>
      </c>
      <c r="K343" t="s">
        <v>25</v>
      </c>
      <c r="L343">
        <v>26</v>
      </c>
      <c r="M343">
        <v>2</v>
      </c>
      <c r="N343">
        <v>0</v>
      </c>
      <c r="O343" t="s">
        <v>1029</v>
      </c>
      <c r="P343" t="s">
        <v>44</v>
      </c>
      <c r="Q343" t="s">
        <v>31</v>
      </c>
      <c r="R343" t="s">
        <v>71</v>
      </c>
      <c r="S343" t="s">
        <v>101</v>
      </c>
      <c r="T343">
        <v>2</v>
      </c>
      <c r="U343">
        <v>415.24</v>
      </c>
      <c r="V343">
        <v>450.53</v>
      </c>
      <c r="W343">
        <v>4</v>
      </c>
      <c r="X343" t="s">
        <v>34</v>
      </c>
      <c r="Y343">
        <v>2025</v>
      </c>
      <c r="Z343" t="str">
        <f>TEXT(Table1[[#This Row],[Order Date]], "MMM")</f>
        <v>Mar</v>
      </c>
      <c r="AA343" s="2">
        <f>Table1[[#This Row],[Unit Price]]*Table1[[#This Row],[Quantity]]*(1-Table1[[#This Row],[Discount %]]/100)</f>
        <v>830.48</v>
      </c>
      <c r="AB343" s="2">
        <f>Table1[[#This Row],[Sales]]-Table1[[#This Row],[Cost]]</f>
        <v>379.95000000000005</v>
      </c>
    </row>
    <row r="344" spans="1:28" x14ac:dyDescent="0.25">
      <c r="A344" t="s">
        <v>1030</v>
      </c>
      <c r="B344" s="1">
        <v>46180</v>
      </c>
      <c r="C344" t="s">
        <v>1031</v>
      </c>
      <c r="D344" t="s">
        <v>3398</v>
      </c>
      <c r="E344" s="1">
        <v>46187</v>
      </c>
      <c r="F344" t="s">
        <v>115</v>
      </c>
      <c r="G344" t="s">
        <v>66</v>
      </c>
      <c r="H344" t="s">
        <v>114</v>
      </c>
      <c r="I344" t="s">
        <v>2659</v>
      </c>
      <c r="J344" t="s">
        <v>2660</v>
      </c>
      <c r="K344" t="s">
        <v>25</v>
      </c>
      <c r="L344">
        <v>65</v>
      </c>
      <c r="M344">
        <v>3</v>
      </c>
      <c r="N344">
        <v>25</v>
      </c>
      <c r="O344" t="s">
        <v>1032</v>
      </c>
      <c r="P344" t="s">
        <v>75</v>
      </c>
      <c r="Q344" t="s">
        <v>31</v>
      </c>
      <c r="R344" t="s">
        <v>32</v>
      </c>
      <c r="S344" t="s">
        <v>116</v>
      </c>
      <c r="T344">
        <v>3</v>
      </c>
      <c r="U344">
        <v>821.05</v>
      </c>
      <c r="V344">
        <v>1215.29</v>
      </c>
      <c r="W344">
        <v>7</v>
      </c>
      <c r="X344" t="s">
        <v>49</v>
      </c>
      <c r="Y344">
        <v>2026</v>
      </c>
      <c r="Z344" t="str">
        <f>TEXT(Table1[[#This Row],[Order Date]], "MMM")</f>
        <v>Jun</v>
      </c>
      <c r="AA344" s="2">
        <f>Table1[[#This Row],[Unit Price]]*Table1[[#This Row],[Quantity]]*(1-Table1[[#This Row],[Discount %]]/100)</f>
        <v>1847.3624999999997</v>
      </c>
      <c r="AB344" s="2">
        <f>Table1[[#This Row],[Sales]]-Table1[[#This Row],[Cost]]</f>
        <v>632.07249999999976</v>
      </c>
    </row>
    <row r="345" spans="1:28" x14ac:dyDescent="0.25">
      <c r="A345" t="s">
        <v>1033</v>
      </c>
      <c r="B345" s="1">
        <v>45676</v>
      </c>
      <c r="C345" t="s">
        <v>1034</v>
      </c>
      <c r="D345" t="s">
        <v>3397</v>
      </c>
      <c r="E345" s="1">
        <v>45682</v>
      </c>
      <c r="F345" t="s">
        <v>56</v>
      </c>
      <c r="G345" t="s">
        <v>54</v>
      </c>
      <c r="H345" t="s">
        <v>55</v>
      </c>
      <c r="I345" t="s">
        <v>2628</v>
      </c>
      <c r="J345" t="s">
        <v>2642</v>
      </c>
      <c r="K345" t="s">
        <v>52</v>
      </c>
      <c r="L345">
        <v>22</v>
      </c>
      <c r="M345">
        <v>5</v>
      </c>
      <c r="N345">
        <v>15</v>
      </c>
      <c r="O345" t="s">
        <v>1035</v>
      </c>
      <c r="P345" t="s">
        <v>33</v>
      </c>
      <c r="Q345" t="s">
        <v>58</v>
      </c>
      <c r="R345" t="s">
        <v>71</v>
      </c>
      <c r="S345" t="s">
        <v>57</v>
      </c>
      <c r="T345">
        <v>5</v>
      </c>
      <c r="U345">
        <v>17.75</v>
      </c>
      <c r="V345">
        <v>48.45</v>
      </c>
      <c r="W345">
        <v>6</v>
      </c>
      <c r="X345" t="s">
        <v>34</v>
      </c>
      <c r="Y345">
        <v>2025</v>
      </c>
      <c r="Z345" t="str">
        <f>TEXT(Table1[[#This Row],[Order Date]], "MMM")</f>
        <v>Jan</v>
      </c>
      <c r="AA345" s="2">
        <f>Table1[[#This Row],[Unit Price]]*Table1[[#This Row],[Quantity]]*(1-Table1[[#This Row],[Discount %]]/100)</f>
        <v>75.4375</v>
      </c>
      <c r="AB345" s="2">
        <f>Table1[[#This Row],[Sales]]-Table1[[#This Row],[Cost]]</f>
        <v>26.987499999999997</v>
      </c>
    </row>
    <row r="346" spans="1:28" x14ac:dyDescent="0.25">
      <c r="A346" t="s">
        <v>1036</v>
      </c>
      <c r="B346" s="1">
        <v>45501</v>
      </c>
      <c r="C346" t="s">
        <v>1037</v>
      </c>
      <c r="D346" t="s">
        <v>3396</v>
      </c>
      <c r="E346" s="1">
        <v>45503</v>
      </c>
      <c r="F346" t="s">
        <v>29</v>
      </c>
      <c r="G346" t="s">
        <v>27</v>
      </c>
      <c r="H346" t="s">
        <v>28</v>
      </c>
      <c r="I346" t="s">
        <v>2619</v>
      </c>
      <c r="J346" t="s">
        <v>2620</v>
      </c>
      <c r="K346" t="s">
        <v>25</v>
      </c>
      <c r="L346">
        <v>20</v>
      </c>
      <c r="M346">
        <v>5</v>
      </c>
      <c r="N346">
        <v>25</v>
      </c>
      <c r="O346" t="s">
        <v>1038</v>
      </c>
      <c r="P346" t="s">
        <v>33</v>
      </c>
      <c r="Q346" t="s">
        <v>42</v>
      </c>
      <c r="R346" t="s">
        <v>43</v>
      </c>
      <c r="S346" t="s">
        <v>30</v>
      </c>
      <c r="T346">
        <v>3</v>
      </c>
      <c r="U346">
        <v>822.01</v>
      </c>
      <c r="V346">
        <v>2276.75</v>
      </c>
      <c r="W346">
        <v>2</v>
      </c>
      <c r="X346" t="s">
        <v>45</v>
      </c>
      <c r="Y346">
        <v>2024</v>
      </c>
      <c r="Z346" t="str">
        <f>TEXT(Table1[[#This Row],[Order Date]], "MMM")</f>
        <v>Jul</v>
      </c>
      <c r="AA346" s="2">
        <f>Table1[[#This Row],[Unit Price]]*Table1[[#This Row],[Quantity]]*(1-Table1[[#This Row],[Discount %]]/100)</f>
        <v>3082.5375000000004</v>
      </c>
      <c r="AB346" s="2">
        <f>Table1[[#This Row],[Sales]]-Table1[[#This Row],[Cost]]</f>
        <v>805.78750000000036</v>
      </c>
    </row>
    <row r="347" spans="1:28" x14ac:dyDescent="0.25">
      <c r="A347" t="s">
        <v>1039</v>
      </c>
      <c r="B347" s="1">
        <v>46130</v>
      </c>
      <c r="C347" t="s">
        <v>1040</v>
      </c>
      <c r="D347" t="s">
        <v>3395</v>
      </c>
      <c r="E347" s="1">
        <v>46133</v>
      </c>
      <c r="F347" t="s">
        <v>128</v>
      </c>
      <c r="G347" t="s">
        <v>98</v>
      </c>
      <c r="H347" t="s">
        <v>127</v>
      </c>
      <c r="I347" t="s">
        <v>2668</v>
      </c>
      <c r="J347" t="s">
        <v>2712</v>
      </c>
      <c r="K347" t="s">
        <v>25</v>
      </c>
      <c r="L347">
        <v>52</v>
      </c>
      <c r="M347">
        <v>5</v>
      </c>
      <c r="N347">
        <v>25</v>
      </c>
      <c r="O347" t="s">
        <v>1041</v>
      </c>
      <c r="P347" t="s">
        <v>75</v>
      </c>
      <c r="Q347" t="s">
        <v>42</v>
      </c>
      <c r="R347" t="s">
        <v>43</v>
      </c>
      <c r="S347" t="s">
        <v>129</v>
      </c>
      <c r="T347">
        <v>1</v>
      </c>
      <c r="U347">
        <v>325.39</v>
      </c>
      <c r="V347">
        <v>753.23</v>
      </c>
      <c r="W347">
        <v>3</v>
      </c>
      <c r="X347" t="s">
        <v>49</v>
      </c>
      <c r="Y347">
        <v>2026</v>
      </c>
      <c r="Z347" t="str">
        <f>TEXT(Table1[[#This Row],[Order Date]], "MMM")</f>
        <v>Apr</v>
      </c>
      <c r="AA347" s="2">
        <f>Table1[[#This Row],[Unit Price]]*Table1[[#This Row],[Quantity]]*(1-Table1[[#This Row],[Discount %]]/100)</f>
        <v>1220.2124999999999</v>
      </c>
      <c r="AB347" s="2">
        <f>Table1[[#This Row],[Sales]]-Table1[[#This Row],[Cost]]</f>
        <v>466.98249999999985</v>
      </c>
    </row>
    <row r="348" spans="1:28" x14ac:dyDescent="0.25">
      <c r="A348" t="s">
        <v>1042</v>
      </c>
      <c r="B348" s="1">
        <v>45577</v>
      </c>
      <c r="C348" t="s">
        <v>1043</v>
      </c>
      <c r="D348" t="s">
        <v>3394</v>
      </c>
      <c r="E348" s="1">
        <v>45583</v>
      </c>
      <c r="F348" t="s">
        <v>40</v>
      </c>
      <c r="G348" t="s">
        <v>38</v>
      </c>
      <c r="H348" t="s">
        <v>39</v>
      </c>
      <c r="I348" t="s">
        <v>2668</v>
      </c>
      <c r="J348" t="s">
        <v>2712</v>
      </c>
      <c r="K348" t="s">
        <v>25</v>
      </c>
      <c r="L348">
        <v>28</v>
      </c>
      <c r="M348">
        <v>4</v>
      </c>
      <c r="N348">
        <v>30</v>
      </c>
      <c r="O348" t="s">
        <v>1044</v>
      </c>
      <c r="P348" t="s">
        <v>75</v>
      </c>
      <c r="Q348" t="s">
        <v>58</v>
      </c>
      <c r="R348" t="s">
        <v>71</v>
      </c>
      <c r="S348" t="s">
        <v>41</v>
      </c>
      <c r="T348">
        <v>4</v>
      </c>
      <c r="U348">
        <v>793.03</v>
      </c>
      <c r="V348">
        <v>1776.87</v>
      </c>
      <c r="W348">
        <v>6</v>
      </c>
      <c r="X348" t="s">
        <v>94</v>
      </c>
      <c r="Y348">
        <v>2024</v>
      </c>
      <c r="Z348" t="str">
        <f>TEXT(Table1[[#This Row],[Order Date]], "MMM")</f>
        <v>Oct</v>
      </c>
      <c r="AA348" s="2">
        <f>Table1[[#This Row],[Unit Price]]*Table1[[#This Row],[Quantity]]*(1-Table1[[#This Row],[Discount %]]/100)</f>
        <v>2220.4839999999999</v>
      </c>
      <c r="AB348" s="2">
        <f>Table1[[#This Row],[Sales]]-Table1[[#This Row],[Cost]]</f>
        <v>443.61400000000003</v>
      </c>
    </row>
    <row r="349" spans="1:28" x14ac:dyDescent="0.25">
      <c r="A349" t="s">
        <v>1045</v>
      </c>
      <c r="B349" s="1">
        <v>45675</v>
      </c>
      <c r="C349" t="s">
        <v>1046</v>
      </c>
      <c r="D349" t="s">
        <v>3393</v>
      </c>
      <c r="E349" s="1">
        <v>45679</v>
      </c>
      <c r="F349" t="s">
        <v>29</v>
      </c>
      <c r="G349" t="s">
        <v>27</v>
      </c>
      <c r="H349" t="s">
        <v>28</v>
      </c>
      <c r="I349" t="s">
        <v>2623</v>
      </c>
      <c r="J349" t="s">
        <v>2713</v>
      </c>
      <c r="K349" t="s">
        <v>52</v>
      </c>
      <c r="L349">
        <v>36</v>
      </c>
      <c r="M349">
        <v>4</v>
      </c>
      <c r="N349">
        <v>5</v>
      </c>
      <c r="O349" t="s">
        <v>1047</v>
      </c>
      <c r="P349" t="s">
        <v>33</v>
      </c>
      <c r="Q349" t="s">
        <v>117</v>
      </c>
      <c r="R349" t="s">
        <v>43</v>
      </c>
      <c r="S349" t="s">
        <v>30</v>
      </c>
      <c r="T349">
        <v>4</v>
      </c>
      <c r="U349">
        <v>933.46</v>
      </c>
      <c r="V349">
        <v>2629.59</v>
      </c>
      <c r="W349">
        <v>4</v>
      </c>
      <c r="X349" t="s">
        <v>34</v>
      </c>
      <c r="Y349">
        <v>2025</v>
      </c>
      <c r="Z349" t="str">
        <f>TEXT(Table1[[#This Row],[Order Date]], "MMM")</f>
        <v>Jan</v>
      </c>
      <c r="AA349" s="3">
        <f>Table1[[#This Row],[Unit Price]]*Table1[[#This Row],[Quantity]]*(1-Table1[[#This Row],[Discount %]]/100)</f>
        <v>3547.1480000000001</v>
      </c>
      <c r="AB349" s="5">
        <f>Table1[[#This Row],[Sales]]-Table1[[#This Row],[Cost]]</f>
        <v>917.55799999999999</v>
      </c>
    </row>
    <row r="350" spans="1:28" x14ac:dyDescent="0.25">
      <c r="A350" t="s">
        <v>1048</v>
      </c>
      <c r="B350" s="1">
        <v>45536</v>
      </c>
      <c r="C350" t="s">
        <v>1049</v>
      </c>
      <c r="D350" t="s">
        <v>3392</v>
      </c>
      <c r="E350" s="1">
        <v>45543</v>
      </c>
      <c r="F350" t="s">
        <v>122</v>
      </c>
      <c r="G350" t="s">
        <v>120</v>
      </c>
      <c r="H350" t="s">
        <v>121</v>
      </c>
      <c r="I350" t="s">
        <v>2675</v>
      </c>
      <c r="J350" t="s">
        <v>2703</v>
      </c>
      <c r="K350" t="s">
        <v>52</v>
      </c>
      <c r="L350">
        <v>31</v>
      </c>
      <c r="M350">
        <v>4</v>
      </c>
      <c r="N350">
        <v>15</v>
      </c>
      <c r="O350" t="s">
        <v>948</v>
      </c>
      <c r="P350" t="s">
        <v>44</v>
      </c>
      <c r="Q350" t="s">
        <v>58</v>
      </c>
      <c r="R350" t="s">
        <v>62</v>
      </c>
      <c r="S350" t="s">
        <v>123</v>
      </c>
      <c r="T350">
        <v>5</v>
      </c>
      <c r="U350">
        <v>885.96</v>
      </c>
      <c r="V350">
        <v>2127.16</v>
      </c>
      <c r="W350">
        <v>7</v>
      </c>
      <c r="X350" t="s">
        <v>45</v>
      </c>
      <c r="Y350">
        <v>2024</v>
      </c>
      <c r="Z350" t="str">
        <f>TEXT(Table1[[#This Row],[Order Date]], "MMM")</f>
        <v>Sep</v>
      </c>
      <c r="AA350" s="4">
        <f>Table1[[#This Row],[Unit Price]]*Table1[[#This Row],[Quantity]]*(1-Table1[[#This Row],[Discount %]]/100)</f>
        <v>3012.2640000000001</v>
      </c>
      <c r="AB350" s="5">
        <f>Table1[[#This Row],[Sales]]-Table1[[#This Row],[Cost]]</f>
        <v>885.10400000000027</v>
      </c>
    </row>
    <row r="351" spans="1:28" x14ac:dyDescent="0.25">
      <c r="A351" t="s">
        <v>1050</v>
      </c>
      <c r="B351" s="1">
        <v>46084</v>
      </c>
      <c r="C351" t="s">
        <v>1051</v>
      </c>
      <c r="D351" t="s">
        <v>3391</v>
      </c>
      <c r="E351" s="1">
        <v>46087</v>
      </c>
      <c r="F351" t="s">
        <v>122</v>
      </c>
      <c r="G351" t="s">
        <v>120</v>
      </c>
      <c r="H351" t="s">
        <v>121</v>
      </c>
      <c r="I351" t="s">
        <v>2664</v>
      </c>
      <c r="J351" t="s">
        <v>2665</v>
      </c>
      <c r="K351" t="s">
        <v>25</v>
      </c>
      <c r="L351">
        <v>53</v>
      </c>
      <c r="M351">
        <v>4</v>
      </c>
      <c r="N351">
        <v>10</v>
      </c>
      <c r="O351" t="s">
        <v>1052</v>
      </c>
      <c r="P351" t="s">
        <v>75</v>
      </c>
      <c r="Q351" t="s">
        <v>31</v>
      </c>
      <c r="R351" t="s">
        <v>43</v>
      </c>
      <c r="S351" t="s">
        <v>123</v>
      </c>
      <c r="T351">
        <v>2</v>
      </c>
      <c r="U351">
        <v>900.85</v>
      </c>
      <c r="V351">
        <v>1947.89</v>
      </c>
      <c r="W351">
        <v>3</v>
      </c>
      <c r="X351" t="s">
        <v>34</v>
      </c>
      <c r="Y351">
        <v>2026</v>
      </c>
      <c r="Z351" t="str">
        <f>TEXT(Table1[[#This Row],[Order Date]], "MMM")</f>
        <v>Mar</v>
      </c>
      <c r="AA351" s="4">
        <f>Table1[[#This Row],[Unit Price]]*Table1[[#This Row],[Quantity]]*(1-Table1[[#This Row],[Discount %]]/100)</f>
        <v>3243.06</v>
      </c>
      <c r="AB351" s="5">
        <f>Table1[[#This Row],[Sales]]-Table1[[#This Row],[Cost]]</f>
        <v>1295.1699999999998</v>
      </c>
    </row>
    <row r="352" spans="1:28" x14ac:dyDescent="0.25">
      <c r="A352" t="s">
        <v>1053</v>
      </c>
      <c r="B352" s="1">
        <v>45979</v>
      </c>
      <c r="C352" t="s">
        <v>1054</v>
      </c>
      <c r="D352" t="s">
        <v>3390</v>
      </c>
      <c r="E352" s="1">
        <v>45982</v>
      </c>
      <c r="F352" t="s">
        <v>29</v>
      </c>
      <c r="G352" t="s">
        <v>27</v>
      </c>
      <c r="H352" t="s">
        <v>28</v>
      </c>
      <c r="I352" t="s">
        <v>2625</v>
      </c>
      <c r="J352" t="s">
        <v>2705</v>
      </c>
      <c r="K352" t="s">
        <v>25</v>
      </c>
      <c r="L352">
        <v>44</v>
      </c>
      <c r="M352">
        <v>4</v>
      </c>
      <c r="N352">
        <v>25</v>
      </c>
      <c r="O352" t="s">
        <v>1055</v>
      </c>
      <c r="P352" t="s">
        <v>75</v>
      </c>
      <c r="Q352" t="s">
        <v>58</v>
      </c>
      <c r="R352" t="s">
        <v>62</v>
      </c>
      <c r="S352" t="s">
        <v>30</v>
      </c>
      <c r="T352">
        <v>4</v>
      </c>
      <c r="U352">
        <v>816.64</v>
      </c>
      <c r="V352">
        <v>1632.86</v>
      </c>
      <c r="W352">
        <v>3</v>
      </c>
      <c r="X352" t="s">
        <v>94</v>
      </c>
      <c r="Y352">
        <v>2025</v>
      </c>
      <c r="Z352" t="str">
        <f>TEXT(Table1[[#This Row],[Order Date]], "MMM")</f>
        <v>Nov</v>
      </c>
      <c r="AA352" s="4">
        <f>Table1[[#This Row],[Unit Price]]*Table1[[#This Row],[Quantity]]*(1-Table1[[#This Row],[Discount %]]/100)</f>
        <v>2449.92</v>
      </c>
      <c r="AB352" s="5">
        <f>Table1[[#This Row],[Sales]]-Table1[[#This Row],[Cost]]</f>
        <v>817.06000000000017</v>
      </c>
    </row>
    <row r="353" spans="1:28" x14ac:dyDescent="0.25">
      <c r="A353" t="s">
        <v>1056</v>
      </c>
      <c r="B353" s="1">
        <v>45604</v>
      </c>
      <c r="C353" t="s">
        <v>483</v>
      </c>
      <c r="D353" t="s">
        <v>3389</v>
      </c>
      <c r="E353" s="1">
        <v>45610</v>
      </c>
      <c r="F353" t="s">
        <v>115</v>
      </c>
      <c r="G353" t="s">
        <v>66</v>
      </c>
      <c r="H353" t="s">
        <v>114</v>
      </c>
      <c r="I353" t="s">
        <v>2659</v>
      </c>
      <c r="J353" t="s">
        <v>2666</v>
      </c>
      <c r="K353" t="s">
        <v>25</v>
      </c>
      <c r="L353">
        <v>32</v>
      </c>
      <c r="M353">
        <v>2</v>
      </c>
      <c r="N353">
        <v>15</v>
      </c>
      <c r="O353" t="s">
        <v>758</v>
      </c>
      <c r="P353" t="s">
        <v>44</v>
      </c>
      <c r="Q353" t="s">
        <v>58</v>
      </c>
      <c r="R353" t="s">
        <v>32</v>
      </c>
      <c r="S353" t="s">
        <v>116</v>
      </c>
      <c r="T353">
        <v>2</v>
      </c>
      <c r="U353">
        <v>991.84</v>
      </c>
      <c r="V353">
        <v>1175.06</v>
      </c>
      <c r="W353">
        <v>6</v>
      </c>
      <c r="X353" t="s">
        <v>94</v>
      </c>
      <c r="Y353">
        <v>2024</v>
      </c>
      <c r="Z353" t="str">
        <f>TEXT(Table1[[#This Row],[Order Date]], "MMM")</f>
        <v>Nov</v>
      </c>
      <c r="AA353" s="4">
        <f>Table1[[#This Row],[Unit Price]]*Table1[[#This Row],[Quantity]]*(1-Table1[[#This Row],[Discount %]]/100)</f>
        <v>1686.1279999999999</v>
      </c>
      <c r="AB353" s="2">
        <f>Table1[[#This Row],[Sales]]-Table1[[#This Row],[Cost]]</f>
        <v>511.06799999999998</v>
      </c>
    </row>
    <row r="354" spans="1:28" x14ac:dyDescent="0.25">
      <c r="A354" t="s">
        <v>1057</v>
      </c>
      <c r="B354" s="1">
        <v>45424</v>
      </c>
      <c r="C354" t="s">
        <v>1058</v>
      </c>
      <c r="D354" t="s">
        <v>3388</v>
      </c>
      <c r="E354" s="1">
        <v>45425</v>
      </c>
      <c r="F354" t="s">
        <v>122</v>
      </c>
      <c r="G354" t="s">
        <v>120</v>
      </c>
      <c r="H354" t="s">
        <v>121</v>
      </c>
      <c r="I354" t="s">
        <v>2621</v>
      </c>
      <c r="J354" t="s">
        <v>2647</v>
      </c>
      <c r="K354" t="s">
        <v>52</v>
      </c>
      <c r="L354">
        <v>20</v>
      </c>
      <c r="M354">
        <v>5</v>
      </c>
      <c r="N354">
        <v>25</v>
      </c>
      <c r="O354" t="s">
        <v>1059</v>
      </c>
      <c r="P354" t="s">
        <v>33</v>
      </c>
      <c r="Q354" t="s">
        <v>42</v>
      </c>
      <c r="R354" t="s">
        <v>62</v>
      </c>
      <c r="S354" t="s">
        <v>123</v>
      </c>
      <c r="T354">
        <v>5</v>
      </c>
      <c r="U354">
        <v>383.3</v>
      </c>
      <c r="V354">
        <v>1043.9100000000001</v>
      </c>
      <c r="W354">
        <v>1</v>
      </c>
      <c r="X354" t="s">
        <v>49</v>
      </c>
      <c r="Y354">
        <v>2024</v>
      </c>
      <c r="Z354" t="str">
        <f>TEXT(Table1[[#This Row],[Order Date]], "MMM")</f>
        <v>May</v>
      </c>
      <c r="AA354" s="4">
        <f>Table1[[#This Row],[Unit Price]]*Table1[[#This Row],[Quantity]]*(1-Table1[[#This Row],[Discount %]]/100)</f>
        <v>1437.375</v>
      </c>
      <c r="AB354" s="4">
        <f>Table1[[#This Row],[Sales]]-Table1[[#This Row],[Cost]]</f>
        <v>393.46499999999992</v>
      </c>
    </row>
    <row r="355" spans="1:28" x14ac:dyDescent="0.25">
      <c r="A355" t="s">
        <v>1060</v>
      </c>
      <c r="B355" s="1">
        <v>45604</v>
      </c>
      <c r="C355" t="s">
        <v>1061</v>
      </c>
      <c r="D355" t="s">
        <v>3387</v>
      </c>
      <c r="E355" s="1">
        <v>45609</v>
      </c>
      <c r="F355" t="s">
        <v>56</v>
      </c>
      <c r="G355" t="s">
        <v>54</v>
      </c>
      <c r="H355" t="s">
        <v>55</v>
      </c>
      <c r="I355" t="s">
        <v>2655</v>
      </c>
      <c r="J355" t="s">
        <v>2714</v>
      </c>
      <c r="K355" t="s">
        <v>52</v>
      </c>
      <c r="L355">
        <v>44</v>
      </c>
      <c r="M355">
        <v>4</v>
      </c>
      <c r="N355">
        <v>30</v>
      </c>
      <c r="O355" t="s">
        <v>1062</v>
      </c>
      <c r="P355" t="s">
        <v>75</v>
      </c>
      <c r="Q355" t="s">
        <v>70</v>
      </c>
      <c r="R355" t="s">
        <v>43</v>
      </c>
      <c r="S355" t="s">
        <v>57</v>
      </c>
      <c r="T355">
        <v>2</v>
      </c>
      <c r="U355">
        <v>588.14</v>
      </c>
      <c r="V355">
        <v>1150.6500000000001</v>
      </c>
      <c r="W355">
        <v>5</v>
      </c>
      <c r="X355" t="s">
        <v>94</v>
      </c>
      <c r="Y355">
        <v>2024</v>
      </c>
      <c r="Z355" t="str">
        <f>TEXT(Table1[[#This Row],[Order Date]], "MMM")</f>
        <v>Nov</v>
      </c>
      <c r="AA355" s="2">
        <f>Table1[[#This Row],[Unit Price]]*Table1[[#This Row],[Quantity]]*(1-Table1[[#This Row],[Discount %]]/100)</f>
        <v>1646.7919999999999</v>
      </c>
      <c r="AB355" s="2">
        <f>Table1[[#This Row],[Sales]]-Table1[[#This Row],[Cost]]</f>
        <v>496.14199999999983</v>
      </c>
    </row>
    <row r="356" spans="1:28" x14ac:dyDescent="0.25">
      <c r="A356" t="s">
        <v>1063</v>
      </c>
      <c r="B356" s="1">
        <v>45741</v>
      </c>
      <c r="C356" t="s">
        <v>1064</v>
      </c>
      <c r="D356" t="s">
        <v>3386</v>
      </c>
      <c r="E356" s="1">
        <v>45746</v>
      </c>
      <c r="F356" t="s">
        <v>122</v>
      </c>
      <c r="G356" t="s">
        <v>120</v>
      </c>
      <c r="H356" t="s">
        <v>121</v>
      </c>
      <c r="I356" t="s">
        <v>2627</v>
      </c>
      <c r="J356" t="s">
        <v>2690</v>
      </c>
      <c r="K356" t="s">
        <v>25</v>
      </c>
      <c r="L356">
        <v>19</v>
      </c>
      <c r="M356">
        <v>1</v>
      </c>
      <c r="N356">
        <v>20</v>
      </c>
      <c r="O356" t="s">
        <v>1065</v>
      </c>
      <c r="P356" t="s">
        <v>33</v>
      </c>
      <c r="Q356" t="s">
        <v>117</v>
      </c>
      <c r="R356" t="s">
        <v>71</v>
      </c>
      <c r="S356" t="s">
        <v>123</v>
      </c>
      <c r="T356">
        <v>1</v>
      </c>
      <c r="U356">
        <v>23.62</v>
      </c>
      <c r="V356">
        <v>9.84</v>
      </c>
      <c r="W356">
        <v>5</v>
      </c>
      <c r="X356" t="s">
        <v>34</v>
      </c>
      <c r="Y356">
        <v>2025</v>
      </c>
      <c r="Z356" t="str">
        <f>TEXT(Table1[[#This Row],[Order Date]], "MMM")</f>
        <v>Mar</v>
      </c>
      <c r="AA356" s="2">
        <f>Table1[[#This Row],[Unit Price]]*Table1[[#This Row],[Quantity]]*(1-Table1[[#This Row],[Discount %]]/100)</f>
        <v>18.896000000000001</v>
      </c>
      <c r="AB356" s="2">
        <f>Table1[[#This Row],[Sales]]-Table1[[#This Row],[Cost]]</f>
        <v>9.0560000000000009</v>
      </c>
    </row>
    <row r="357" spans="1:28" x14ac:dyDescent="0.25">
      <c r="A357" t="s">
        <v>1066</v>
      </c>
      <c r="B357" s="1">
        <v>45405</v>
      </c>
      <c r="C357" t="s">
        <v>1067</v>
      </c>
      <c r="D357" t="s">
        <v>3385</v>
      </c>
      <c r="E357" s="1">
        <v>45406</v>
      </c>
      <c r="F357" t="s">
        <v>100</v>
      </c>
      <c r="G357" t="s">
        <v>98</v>
      </c>
      <c r="H357" t="s">
        <v>99</v>
      </c>
      <c r="I357" t="s">
        <v>2657</v>
      </c>
      <c r="J357" t="s">
        <v>2658</v>
      </c>
      <c r="K357" t="s">
        <v>25</v>
      </c>
      <c r="L357">
        <v>30</v>
      </c>
      <c r="M357">
        <v>1</v>
      </c>
      <c r="N357">
        <v>15</v>
      </c>
      <c r="O357" t="s">
        <v>461</v>
      </c>
      <c r="P357" t="s">
        <v>75</v>
      </c>
      <c r="Q357" t="s">
        <v>31</v>
      </c>
      <c r="R357" t="s">
        <v>32</v>
      </c>
      <c r="S357" t="s">
        <v>101</v>
      </c>
      <c r="T357">
        <v>5</v>
      </c>
      <c r="U357">
        <v>829.4</v>
      </c>
      <c r="V357">
        <v>421.76</v>
      </c>
      <c r="W357">
        <v>1</v>
      </c>
      <c r="X357" t="s">
        <v>49</v>
      </c>
      <c r="Y357">
        <v>2024</v>
      </c>
      <c r="Z357" t="str">
        <f>TEXT(Table1[[#This Row],[Order Date]], "MMM")</f>
        <v>Apr</v>
      </c>
      <c r="AA357" s="2">
        <f>Table1[[#This Row],[Unit Price]]*Table1[[#This Row],[Quantity]]*(1-Table1[[#This Row],[Discount %]]/100)</f>
        <v>704.99</v>
      </c>
      <c r="AB357" s="2">
        <f>Table1[[#This Row],[Sales]]-Table1[[#This Row],[Cost]]</f>
        <v>283.23</v>
      </c>
    </row>
    <row r="358" spans="1:28" x14ac:dyDescent="0.25">
      <c r="A358" t="s">
        <v>1068</v>
      </c>
      <c r="B358" s="1">
        <v>45772</v>
      </c>
      <c r="C358" t="s">
        <v>1069</v>
      </c>
      <c r="D358" t="s">
        <v>3384</v>
      </c>
      <c r="E358" s="1">
        <v>45777</v>
      </c>
      <c r="F358" t="s">
        <v>68</v>
      </c>
      <c r="G358" t="s">
        <v>66</v>
      </c>
      <c r="H358" t="s">
        <v>67</v>
      </c>
      <c r="I358" t="s">
        <v>2668</v>
      </c>
      <c r="J358" t="s">
        <v>2712</v>
      </c>
      <c r="K358" t="s">
        <v>25</v>
      </c>
      <c r="L358">
        <v>23</v>
      </c>
      <c r="M358">
        <v>3</v>
      </c>
      <c r="N358">
        <v>30</v>
      </c>
      <c r="O358" t="s">
        <v>1070</v>
      </c>
      <c r="P358" t="s">
        <v>33</v>
      </c>
      <c r="Q358" t="s">
        <v>117</v>
      </c>
      <c r="R358" t="s">
        <v>32</v>
      </c>
      <c r="S358" t="s">
        <v>69</v>
      </c>
      <c r="T358">
        <v>2</v>
      </c>
      <c r="U358">
        <v>702.78</v>
      </c>
      <c r="V358">
        <v>1190.57</v>
      </c>
      <c r="W358">
        <v>5</v>
      </c>
      <c r="X358" t="s">
        <v>49</v>
      </c>
      <c r="Y358">
        <v>2025</v>
      </c>
      <c r="Z358" t="str">
        <f>TEXT(Table1[[#This Row],[Order Date]], "MMM")</f>
        <v>Apr</v>
      </c>
      <c r="AA358" s="2">
        <f>Table1[[#This Row],[Unit Price]]*Table1[[#This Row],[Quantity]]*(1-Table1[[#This Row],[Discount %]]/100)</f>
        <v>1475.838</v>
      </c>
      <c r="AB358" s="2">
        <f>Table1[[#This Row],[Sales]]-Table1[[#This Row],[Cost]]</f>
        <v>285.26800000000003</v>
      </c>
    </row>
    <row r="359" spans="1:28" x14ac:dyDescent="0.25">
      <c r="A359" t="s">
        <v>1071</v>
      </c>
      <c r="B359" s="1">
        <v>45921</v>
      </c>
      <c r="C359" t="s">
        <v>1072</v>
      </c>
      <c r="D359" t="s">
        <v>3383</v>
      </c>
      <c r="E359" s="1">
        <v>45923</v>
      </c>
      <c r="F359" t="s">
        <v>68</v>
      </c>
      <c r="G359" t="s">
        <v>66</v>
      </c>
      <c r="H359" t="s">
        <v>67</v>
      </c>
      <c r="I359" t="s">
        <v>2625</v>
      </c>
      <c r="J359" t="s">
        <v>2626</v>
      </c>
      <c r="K359" t="s">
        <v>25</v>
      </c>
      <c r="L359">
        <v>49</v>
      </c>
      <c r="M359">
        <v>3</v>
      </c>
      <c r="N359">
        <v>20</v>
      </c>
      <c r="O359" t="s">
        <v>1073</v>
      </c>
      <c r="P359" t="s">
        <v>75</v>
      </c>
      <c r="Q359" t="s">
        <v>42</v>
      </c>
      <c r="R359" t="s">
        <v>32</v>
      </c>
      <c r="S359" t="s">
        <v>69</v>
      </c>
      <c r="T359">
        <v>4</v>
      </c>
      <c r="U359">
        <v>167</v>
      </c>
      <c r="V359">
        <v>201.57</v>
      </c>
      <c r="W359">
        <v>2</v>
      </c>
      <c r="X359" t="s">
        <v>45</v>
      </c>
      <c r="Y359">
        <v>2025</v>
      </c>
      <c r="Z359" t="str">
        <f>TEXT(Table1[[#This Row],[Order Date]], "MMM")</f>
        <v>Sep</v>
      </c>
      <c r="AA359" s="2">
        <f>Table1[[#This Row],[Unit Price]]*Table1[[#This Row],[Quantity]]*(1-Table1[[#This Row],[Discount %]]/100)</f>
        <v>400.8</v>
      </c>
      <c r="AB359" s="2">
        <f>Table1[[#This Row],[Sales]]-Table1[[#This Row],[Cost]]</f>
        <v>199.23000000000002</v>
      </c>
    </row>
    <row r="360" spans="1:28" x14ac:dyDescent="0.25">
      <c r="A360" t="s">
        <v>1074</v>
      </c>
      <c r="B360" s="1">
        <v>45398</v>
      </c>
      <c r="C360" t="s">
        <v>1075</v>
      </c>
      <c r="D360" t="s">
        <v>3382</v>
      </c>
      <c r="E360" s="1">
        <v>45404</v>
      </c>
      <c r="F360" t="s">
        <v>115</v>
      </c>
      <c r="G360" t="s">
        <v>66</v>
      </c>
      <c r="H360" t="s">
        <v>114</v>
      </c>
      <c r="I360" t="s">
        <v>2659</v>
      </c>
      <c r="J360" t="s">
        <v>2660</v>
      </c>
      <c r="K360" t="s">
        <v>25</v>
      </c>
      <c r="L360">
        <v>50</v>
      </c>
      <c r="M360">
        <v>5</v>
      </c>
      <c r="N360">
        <v>5</v>
      </c>
      <c r="O360" t="s">
        <v>1076</v>
      </c>
      <c r="P360" t="s">
        <v>33</v>
      </c>
      <c r="Q360" t="s">
        <v>70</v>
      </c>
      <c r="R360" t="s">
        <v>71</v>
      </c>
      <c r="S360" t="s">
        <v>116</v>
      </c>
      <c r="T360">
        <v>2</v>
      </c>
      <c r="U360">
        <v>788.76</v>
      </c>
      <c r="V360">
        <v>2473.92</v>
      </c>
      <c r="W360">
        <v>6</v>
      </c>
      <c r="X360" t="s">
        <v>49</v>
      </c>
      <c r="Y360">
        <v>2024</v>
      </c>
      <c r="Z360" t="str">
        <f>TEXT(Table1[[#This Row],[Order Date]], "MMM")</f>
        <v>Apr</v>
      </c>
      <c r="AA360" s="2">
        <f>Table1[[#This Row],[Unit Price]]*Table1[[#This Row],[Quantity]]*(1-Table1[[#This Row],[Discount %]]/100)</f>
        <v>3746.61</v>
      </c>
      <c r="AB360" s="2">
        <f>Table1[[#This Row],[Sales]]-Table1[[#This Row],[Cost]]</f>
        <v>1272.69</v>
      </c>
    </row>
    <row r="361" spans="1:28" x14ac:dyDescent="0.25">
      <c r="A361" t="s">
        <v>1077</v>
      </c>
      <c r="B361" s="1">
        <v>45449</v>
      </c>
      <c r="C361" t="s">
        <v>1078</v>
      </c>
      <c r="D361" t="s">
        <v>3381</v>
      </c>
      <c r="E361" s="1">
        <v>45455</v>
      </c>
      <c r="F361" t="s">
        <v>122</v>
      </c>
      <c r="G361" t="s">
        <v>120</v>
      </c>
      <c r="H361" t="s">
        <v>121</v>
      </c>
      <c r="I361" t="s">
        <v>2637</v>
      </c>
      <c r="J361" t="s">
        <v>2638</v>
      </c>
      <c r="K361" t="s">
        <v>25</v>
      </c>
      <c r="L361">
        <v>25</v>
      </c>
      <c r="M361">
        <v>2</v>
      </c>
      <c r="N361">
        <v>15</v>
      </c>
      <c r="O361" t="s">
        <v>1079</v>
      </c>
      <c r="P361" t="s">
        <v>33</v>
      </c>
      <c r="Q361" t="s">
        <v>31</v>
      </c>
      <c r="R361" t="s">
        <v>32</v>
      </c>
      <c r="S361" t="s">
        <v>123</v>
      </c>
      <c r="T361">
        <v>5</v>
      </c>
      <c r="U361">
        <v>979.52</v>
      </c>
      <c r="V361">
        <v>976.44</v>
      </c>
      <c r="W361">
        <v>6</v>
      </c>
      <c r="X361" t="s">
        <v>49</v>
      </c>
      <c r="Y361">
        <v>2024</v>
      </c>
      <c r="Z361" t="str">
        <f>TEXT(Table1[[#This Row],[Order Date]], "MMM")</f>
        <v>Jun</v>
      </c>
      <c r="AA361" s="2">
        <f>Table1[[#This Row],[Unit Price]]*Table1[[#This Row],[Quantity]]*(1-Table1[[#This Row],[Discount %]]/100)</f>
        <v>1665.184</v>
      </c>
      <c r="AB361" s="2">
        <f>Table1[[#This Row],[Sales]]-Table1[[#This Row],[Cost]]</f>
        <v>688.74399999999991</v>
      </c>
    </row>
    <row r="362" spans="1:28" x14ac:dyDescent="0.25">
      <c r="A362" t="s">
        <v>1080</v>
      </c>
      <c r="B362" s="1">
        <v>45599</v>
      </c>
      <c r="C362" t="s">
        <v>1081</v>
      </c>
      <c r="D362" t="s">
        <v>3380</v>
      </c>
      <c r="E362" s="1">
        <v>45606</v>
      </c>
      <c r="F362" t="s">
        <v>115</v>
      </c>
      <c r="G362" t="s">
        <v>66</v>
      </c>
      <c r="H362" t="s">
        <v>114</v>
      </c>
      <c r="I362" t="s">
        <v>2621</v>
      </c>
      <c r="J362" t="s">
        <v>2663</v>
      </c>
      <c r="K362" t="s">
        <v>52</v>
      </c>
      <c r="L362">
        <v>35</v>
      </c>
      <c r="M362">
        <v>5</v>
      </c>
      <c r="N362">
        <v>20</v>
      </c>
      <c r="O362" t="s">
        <v>1082</v>
      </c>
      <c r="P362" t="s">
        <v>75</v>
      </c>
      <c r="Q362" t="s">
        <v>117</v>
      </c>
      <c r="R362" t="s">
        <v>62</v>
      </c>
      <c r="S362" t="s">
        <v>116</v>
      </c>
      <c r="T362">
        <v>3</v>
      </c>
      <c r="U362">
        <v>957.29</v>
      </c>
      <c r="V362">
        <v>2523.84</v>
      </c>
      <c r="W362">
        <v>7</v>
      </c>
      <c r="X362" t="s">
        <v>94</v>
      </c>
      <c r="Y362">
        <v>2024</v>
      </c>
      <c r="Z362" t="str">
        <f>TEXT(Table1[[#This Row],[Order Date]], "MMM")</f>
        <v>Nov</v>
      </c>
      <c r="AA362" s="2">
        <f>Table1[[#This Row],[Unit Price]]*Table1[[#This Row],[Quantity]]*(1-Table1[[#This Row],[Discount %]]/100)</f>
        <v>3829.16</v>
      </c>
      <c r="AB362" s="2">
        <f>Table1[[#This Row],[Sales]]-Table1[[#This Row],[Cost]]</f>
        <v>1305.3199999999997</v>
      </c>
    </row>
    <row r="363" spans="1:28" x14ac:dyDescent="0.25">
      <c r="A363" t="s">
        <v>1083</v>
      </c>
      <c r="B363" s="1">
        <v>45818</v>
      </c>
      <c r="C363" t="s">
        <v>416</v>
      </c>
      <c r="D363" t="s">
        <v>3379</v>
      </c>
      <c r="E363" s="1">
        <v>45825</v>
      </c>
      <c r="F363" t="s">
        <v>140</v>
      </c>
      <c r="G363" t="s">
        <v>38</v>
      </c>
      <c r="H363" t="s">
        <v>139</v>
      </c>
      <c r="I363" t="s">
        <v>2627</v>
      </c>
      <c r="J363" t="s">
        <v>2690</v>
      </c>
      <c r="K363" t="s">
        <v>25</v>
      </c>
      <c r="L363">
        <v>30</v>
      </c>
      <c r="M363">
        <v>3</v>
      </c>
      <c r="N363">
        <v>30</v>
      </c>
      <c r="O363" t="s">
        <v>1084</v>
      </c>
      <c r="P363" t="s">
        <v>44</v>
      </c>
      <c r="Q363" t="s">
        <v>117</v>
      </c>
      <c r="R363" t="s">
        <v>32</v>
      </c>
      <c r="S363" t="s">
        <v>141</v>
      </c>
      <c r="T363">
        <v>3</v>
      </c>
      <c r="U363">
        <v>298.79000000000002</v>
      </c>
      <c r="V363">
        <v>467.82</v>
      </c>
      <c r="W363">
        <v>7</v>
      </c>
      <c r="X363" t="s">
        <v>49</v>
      </c>
      <c r="Y363">
        <v>2025</v>
      </c>
      <c r="Z363" t="str">
        <f>TEXT(Table1[[#This Row],[Order Date]], "MMM")</f>
        <v>Jun</v>
      </c>
      <c r="AA363" s="2">
        <f>Table1[[#This Row],[Unit Price]]*Table1[[#This Row],[Quantity]]*(1-Table1[[#This Row],[Discount %]]/100)</f>
        <v>627.45900000000006</v>
      </c>
      <c r="AB363" s="2">
        <f>Table1[[#This Row],[Sales]]-Table1[[#This Row],[Cost]]</f>
        <v>159.63900000000007</v>
      </c>
    </row>
    <row r="364" spans="1:28" x14ac:dyDescent="0.25">
      <c r="A364" t="s">
        <v>1085</v>
      </c>
      <c r="B364" s="1">
        <v>45840</v>
      </c>
      <c r="C364" t="s">
        <v>1086</v>
      </c>
      <c r="D364" t="s">
        <v>3378</v>
      </c>
      <c r="E364" s="1">
        <v>45847</v>
      </c>
      <c r="F364" t="s">
        <v>122</v>
      </c>
      <c r="G364" t="s">
        <v>120</v>
      </c>
      <c r="H364" t="s">
        <v>121</v>
      </c>
      <c r="I364" t="s">
        <v>2625</v>
      </c>
      <c r="J364" t="s">
        <v>2693</v>
      </c>
      <c r="K364" t="s">
        <v>52</v>
      </c>
      <c r="L364">
        <v>20</v>
      </c>
      <c r="M364">
        <v>4</v>
      </c>
      <c r="N364">
        <v>25</v>
      </c>
      <c r="O364" t="s">
        <v>1087</v>
      </c>
      <c r="P364" t="s">
        <v>44</v>
      </c>
      <c r="Q364" t="s">
        <v>70</v>
      </c>
      <c r="R364" t="s">
        <v>32</v>
      </c>
      <c r="S364" t="s">
        <v>123</v>
      </c>
      <c r="T364">
        <v>1</v>
      </c>
      <c r="U364">
        <v>187.45</v>
      </c>
      <c r="V364">
        <v>392.03</v>
      </c>
      <c r="W364">
        <v>7</v>
      </c>
      <c r="X364" t="s">
        <v>45</v>
      </c>
      <c r="Y364">
        <v>2025</v>
      </c>
      <c r="Z364" t="str">
        <f>TEXT(Table1[[#This Row],[Order Date]], "MMM")</f>
        <v>Jul</v>
      </c>
      <c r="AA364" s="2">
        <f>Table1[[#This Row],[Unit Price]]*Table1[[#This Row],[Quantity]]*(1-Table1[[#This Row],[Discount %]]/100)</f>
        <v>562.34999999999991</v>
      </c>
      <c r="AB364" s="2">
        <f>Table1[[#This Row],[Sales]]-Table1[[#This Row],[Cost]]</f>
        <v>170.31999999999994</v>
      </c>
    </row>
    <row r="365" spans="1:28" x14ac:dyDescent="0.25">
      <c r="A365" t="s">
        <v>1088</v>
      </c>
      <c r="B365" s="1">
        <v>45849</v>
      </c>
      <c r="C365" t="s">
        <v>1089</v>
      </c>
      <c r="D365" t="s">
        <v>2769</v>
      </c>
      <c r="E365" s="1">
        <v>45855</v>
      </c>
      <c r="F365" t="s">
        <v>29</v>
      </c>
      <c r="G365" t="s">
        <v>27</v>
      </c>
      <c r="H365" t="s">
        <v>28</v>
      </c>
      <c r="I365" t="s">
        <v>2627</v>
      </c>
      <c r="J365" t="s">
        <v>2707</v>
      </c>
      <c r="K365" t="s">
        <v>25</v>
      </c>
      <c r="L365">
        <v>58</v>
      </c>
      <c r="M365">
        <v>2</v>
      </c>
      <c r="N365">
        <v>20</v>
      </c>
      <c r="O365" t="s">
        <v>1090</v>
      </c>
      <c r="P365" t="s">
        <v>44</v>
      </c>
      <c r="Q365" t="s">
        <v>58</v>
      </c>
      <c r="R365" t="s">
        <v>32</v>
      </c>
      <c r="S365" t="s">
        <v>30</v>
      </c>
      <c r="T365">
        <v>3</v>
      </c>
      <c r="U365">
        <v>882.21</v>
      </c>
      <c r="V365">
        <v>1181.9100000000001</v>
      </c>
      <c r="W365">
        <v>6</v>
      </c>
      <c r="X365" t="s">
        <v>45</v>
      </c>
      <c r="Y365">
        <v>2025</v>
      </c>
      <c r="Z365" t="str">
        <f>TEXT(Table1[[#This Row],[Order Date]], "MMM")</f>
        <v>Jul</v>
      </c>
      <c r="AA365" s="2">
        <f>Table1[[#This Row],[Unit Price]]*Table1[[#This Row],[Quantity]]*(1-Table1[[#This Row],[Discount %]]/100)</f>
        <v>1411.5360000000001</v>
      </c>
      <c r="AB365" s="2">
        <f>Table1[[#This Row],[Sales]]-Table1[[#This Row],[Cost]]</f>
        <v>229.62599999999998</v>
      </c>
    </row>
    <row r="366" spans="1:28" x14ac:dyDescent="0.25">
      <c r="A366" t="s">
        <v>1091</v>
      </c>
      <c r="B366" s="1">
        <v>45735</v>
      </c>
      <c r="C366" t="s">
        <v>1092</v>
      </c>
      <c r="D366" t="s">
        <v>2768</v>
      </c>
      <c r="E366" s="1">
        <v>45737</v>
      </c>
      <c r="F366" t="s">
        <v>128</v>
      </c>
      <c r="G366" t="s">
        <v>98</v>
      </c>
      <c r="H366" t="s">
        <v>127</v>
      </c>
      <c r="I366" t="s">
        <v>2657</v>
      </c>
      <c r="J366" t="s">
        <v>2658</v>
      </c>
      <c r="K366" t="s">
        <v>52</v>
      </c>
      <c r="L366">
        <v>20</v>
      </c>
      <c r="M366">
        <v>1</v>
      </c>
      <c r="N366">
        <v>20</v>
      </c>
      <c r="O366" t="s">
        <v>1093</v>
      </c>
      <c r="P366" t="s">
        <v>44</v>
      </c>
      <c r="Q366" t="s">
        <v>42</v>
      </c>
      <c r="R366" t="s">
        <v>43</v>
      </c>
      <c r="S366" t="s">
        <v>129</v>
      </c>
      <c r="T366">
        <v>2</v>
      </c>
      <c r="U366">
        <v>593.19000000000005</v>
      </c>
      <c r="V366">
        <v>343.22</v>
      </c>
      <c r="W366">
        <v>2</v>
      </c>
      <c r="X366" t="s">
        <v>34</v>
      </c>
      <c r="Y366">
        <v>2025</v>
      </c>
      <c r="Z366" t="str">
        <f>TEXT(Table1[[#This Row],[Order Date]], "MMM")</f>
        <v>Mar</v>
      </c>
      <c r="AA366" s="2">
        <f>Table1[[#This Row],[Unit Price]]*Table1[[#This Row],[Quantity]]*(1-Table1[[#This Row],[Discount %]]/100)</f>
        <v>474.55200000000008</v>
      </c>
      <c r="AB366" s="2">
        <f>Table1[[#This Row],[Sales]]-Table1[[#This Row],[Cost]]</f>
        <v>131.33200000000005</v>
      </c>
    </row>
    <row r="367" spans="1:28" x14ac:dyDescent="0.25">
      <c r="A367" t="s">
        <v>1094</v>
      </c>
      <c r="B367" s="1">
        <v>45921</v>
      </c>
      <c r="C367" t="s">
        <v>1095</v>
      </c>
      <c r="D367" t="s">
        <v>2767</v>
      </c>
      <c r="E367" s="1">
        <v>45924</v>
      </c>
      <c r="F367" t="s">
        <v>40</v>
      </c>
      <c r="G367" t="s">
        <v>38</v>
      </c>
      <c r="H367" t="s">
        <v>39</v>
      </c>
      <c r="I367" t="s">
        <v>2637</v>
      </c>
      <c r="J367" t="s">
        <v>2709</v>
      </c>
      <c r="K367" t="s">
        <v>25</v>
      </c>
      <c r="L367">
        <v>32</v>
      </c>
      <c r="M367">
        <v>1</v>
      </c>
      <c r="N367">
        <v>10</v>
      </c>
      <c r="O367" t="s">
        <v>1096</v>
      </c>
      <c r="P367" t="s">
        <v>33</v>
      </c>
      <c r="Q367" t="s">
        <v>42</v>
      </c>
      <c r="R367" t="s">
        <v>62</v>
      </c>
      <c r="S367" t="s">
        <v>41</v>
      </c>
      <c r="T367">
        <v>1</v>
      </c>
      <c r="U367">
        <v>239.91</v>
      </c>
      <c r="V367">
        <v>169.56</v>
      </c>
      <c r="W367">
        <v>3</v>
      </c>
      <c r="X367" t="s">
        <v>45</v>
      </c>
      <c r="Y367">
        <v>2025</v>
      </c>
      <c r="Z367" t="str">
        <f>TEXT(Table1[[#This Row],[Order Date]], "MMM")</f>
        <v>Sep</v>
      </c>
      <c r="AA367" s="2">
        <f>Table1[[#This Row],[Unit Price]]*Table1[[#This Row],[Quantity]]*(1-Table1[[#This Row],[Discount %]]/100)</f>
        <v>215.91900000000001</v>
      </c>
      <c r="AB367" s="2">
        <f>Table1[[#This Row],[Sales]]-Table1[[#This Row],[Cost]]</f>
        <v>46.359000000000009</v>
      </c>
    </row>
    <row r="368" spans="1:28" x14ac:dyDescent="0.25">
      <c r="A368" t="s">
        <v>1097</v>
      </c>
      <c r="B368" s="1">
        <v>46113</v>
      </c>
      <c r="C368" t="s">
        <v>1098</v>
      </c>
      <c r="D368" t="s">
        <v>2766</v>
      </c>
      <c r="E368" s="1">
        <v>46116</v>
      </c>
      <c r="F368" t="s">
        <v>40</v>
      </c>
      <c r="G368" t="s">
        <v>38</v>
      </c>
      <c r="H368" t="s">
        <v>39</v>
      </c>
      <c r="I368" t="s">
        <v>2623</v>
      </c>
      <c r="J368" t="s">
        <v>2624</v>
      </c>
      <c r="K368" t="s">
        <v>25</v>
      </c>
      <c r="L368">
        <v>25</v>
      </c>
      <c r="M368">
        <v>2</v>
      </c>
      <c r="N368">
        <v>10</v>
      </c>
      <c r="O368" t="s">
        <v>1099</v>
      </c>
      <c r="P368" t="s">
        <v>33</v>
      </c>
      <c r="Q368" t="s">
        <v>58</v>
      </c>
      <c r="R368" t="s">
        <v>62</v>
      </c>
      <c r="S368" t="s">
        <v>41</v>
      </c>
      <c r="T368">
        <v>4</v>
      </c>
      <c r="U368">
        <v>141.13999999999999</v>
      </c>
      <c r="V368">
        <v>172.48</v>
      </c>
      <c r="W368">
        <v>3</v>
      </c>
      <c r="X368" t="s">
        <v>49</v>
      </c>
      <c r="Y368">
        <v>2026</v>
      </c>
      <c r="Z368" t="str">
        <f>TEXT(Table1[[#This Row],[Order Date]], "MMM")</f>
        <v>Apr</v>
      </c>
      <c r="AA368" s="2">
        <f>Table1[[#This Row],[Unit Price]]*Table1[[#This Row],[Quantity]]*(1-Table1[[#This Row],[Discount %]]/100)</f>
        <v>254.05199999999999</v>
      </c>
      <c r="AB368" s="2">
        <f>Table1[[#This Row],[Sales]]-Table1[[#This Row],[Cost]]</f>
        <v>81.572000000000003</v>
      </c>
    </row>
    <row r="369" spans="1:28" x14ac:dyDescent="0.25">
      <c r="A369" t="s">
        <v>1100</v>
      </c>
      <c r="B369" s="1">
        <v>45652</v>
      </c>
      <c r="C369" t="s">
        <v>1101</v>
      </c>
      <c r="D369" t="s">
        <v>3377</v>
      </c>
      <c r="E369" s="1">
        <v>45659</v>
      </c>
      <c r="F369" t="s">
        <v>115</v>
      </c>
      <c r="G369" t="s">
        <v>66</v>
      </c>
      <c r="H369" t="s">
        <v>114</v>
      </c>
      <c r="I369" t="s">
        <v>2619</v>
      </c>
      <c r="J369" t="s">
        <v>2697</v>
      </c>
      <c r="K369" t="s">
        <v>25</v>
      </c>
      <c r="L369">
        <v>34</v>
      </c>
      <c r="M369">
        <v>4</v>
      </c>
      <c r="N369">
        <v>15</v>
      </c>
      <c r="O369" t="s">
        <v>247</v>
      </c>
      <c r="P369" t="s">
        <v>33</v>
      </c>
      <c r="Q369" t="s">
        <v>42</v>
      </c>
      <c r="R369" t="s">
        <v>71</v>
      </c>
      <c r="S369" t="s">
        <v>116</v>
      </c>
      <c r="T369">
        <v>4</v>
      </c>
      <c r="U369">
        <v>933.24</v>
      </c>
      <c r="V369">
        <v>1979.72</v>
      </c>
      <c r="W369">
        <v>7</v>
      </c>
      <c r="X369" t="s">
        <v>94</v>
      </c>
      <c r="Y369">
        <v>2024</v>
      </c>
      <c r="Z369" t="str">
        <f>TEXT(Table1[[#This Row],[Order Date]], "MMM")</f>
        <v>Dec</v>
      </c>
      <c r="AA369" s="2">
        <f>Table1[[#This Row],[Unit Price]]*Table1[[#This Row],[Quantity]]*(1-Table1[[#This Row],[Discount %]]/100)</f>
        <v>3173.0160000000001</v>
      </c>
      <c r="AB369" s="2">
        <f>Table1[[#This Row],[Sales]]-Table1[[#This Row],[Cost]]</f>
        <v>1193.296</v>
      </c>
    </row>
    <row r="370" spans="1:28" x14ac:dyDescent="0.25">
      <c r="A370" t="s">
        <v>1102</v>
      </c>
      <c r="B370" s="1">
        <v>45997</v>
      </c>
      <c r="C370" t="s">
        <v>1103</v>
      </c>
      <c r="D370" t="s">
        <v>3376</v>
      </c>
      <c r="E370" s="1">
        <v>46000</v>
      </c>
      <c r="F370" t="s">
        <v>140</v>
      </c>
      <c r="G370" t="s">
        <v>38</v>
      </c>
      <c r="H370" t="s">
        <v>139</v>
      </c>
      <c r="I370" t="s">
        <v>2650</v>
      </c>
      <c r="J370" t="s">
        <v>2698</v>
      </c>
      <c r="K370" t="s">
        <v>52</v>
      </c>
      <c r="L370">
        <v>36</v>
      </c>
      <c r="M370">
        <v>2</v>
      </c>
      <c r="N370">
        <v>5</v>
      </c>
      <c r="O370" t="s">
        <v>700</v>
      </c>
      <c r="P370" t="s">
        <v>75</v>
      </c>
      <c r="Q370" t="s">
        <v>70</v>
      </c>
      <c r="R370" t="s">
        <v>32</v>
      </c>
      <c r="S370" t="s">
        <v>141</v>
      </c>
      <c r="T370">
        <v>1</v>
      </c>
      <c r="U370">
        <v>694.91</v>
      </c>
      <c r="V370">
        <v>1092.19</v>
      </c>
      <c r="W370">
        <v>3</v>
      </c>
      <c r="X370" t="s">
        <v>94</v>
      </c>
      <c r="Y370">
        <v>2025</v>
      </c>
      <c r="Z370" t="str">
        <f>TEXT(Table1[[#This Row],[Order Date]], "MMM")</f>
        <v>Dec</v>
      </c>
      <c r="AA370" s="2">
        <f>Table1[[#This Row],[Unit Price]]*Table1[[#This Row],[Quantity]]*(1-Table1[[#This Row],[Discount %]]/100)</f>
        <v>1320.329</v>
      </c>
      <c r="AB370" s="2">
        <f>Table1[[#This Row],[Sales]]-Table1[[#This Row],[Cost]]</f>
        <v>228.1389999999999</v>
      </c>
    </row>
    <row r="371" spans="1:28" x14ac:dyDescent="0.25">
      <c r="A371" t="s">
        <v>1104</v>
      </c>
      <c r="B371" s="1">
        <v>45710</v>
      </c>
      <c r="C371" t="s">
        <v>1105</v>
      </c>
      <c r="D371" t="s">
        <v>3375</v>
      </c>
      <c r="E371" s="1">
        <v>45716</v>
      </c>
      <c r="F371" t="s">
        <v>29</v>
      </c>
      <c r="G371" t="s">
        <v>27</v>
      </c>
      <c r="H371" t="s">
        <v>28</v>
      </c>
      <c r="I371" t="s">
        <v>2650</v>
      </c>
      <c r="J371" t="s">
        <v>2698</v>
      </c>
      <c r="K371" t="s">
        <v>52</v>
      </c>
      <c r="L371">
        <v>63</v>
      </c>
      <c r="M371">
        <v>4</v>
      </c>
      <c r="N371">
        <v>15</v>
      </c>
      <c r="O371" t="s">
        <v>1106</v>
      </c>
      <c r="P371" t="s">
        <v>33</v>
      </c>
      <c r="Q371" t="s">
        <v>31</v>
      </c>
      <c r="R371" t="s">
        <v>43</v>
      </c>
      <c r="S371" t="s">
        <v>30</v>
      </c>
      <c r="T371">
        <v>1</v>
      </c>
      <c r="U371">
        <v>994.83</v>
      </c>
      <c r="V371">
        <v>1991.93</v>
      </c>
      <c r="W371">
        <v>6</v>
      </c>
      <c r="X371" t="s">
        <v>34</v>
      </c>
      <c r="Y371">
        <v>2025</v>
      </c>
      <c r="Z371" t="str">
        <f>TEXT(Table1[[#This Row],[Order Date]], "MMM")</f>
        <v>Feb</v>
      </c>
      <c r="AA371" s="2">
        <f>Table1[[#This Row],[Unit Price]]*Table1[[#This Row],[Quantity]]*(1-Table1[[#This Row],[Discount %]]/100)</f>
        <v>3382.422</v>
      </c>
      <c r="AB371" s="2">
        <f>Table1[[#This Row],[Sales]]-Table1[[#This Row],[Cost]]</f>
        <v>1390.492</v>
      </c>
    </row>
    <row r="372" spans="1:28" x14ac:dyDescent="0.25">
      <c r="A372" t="s">
        <v>1107</v>
      </c>
      <c r="B372" s="1">
        <v>45603</v>
      </c>
      <c r="C372" t="s">
        <v>1108</v>
      </c>
      <c r="D372" t="s">
        <v>3374</v>
      </c>
      <c r="E372" s="1">
        <v>45608</v>
      </c>
      <c r="F372" t="s">
        <v>29</v>
      </c>
      <c r="G372" t="s">
        <v>27</v>
      </c>
      <c r="H372" t="s">
        <v>28</v>
      </c>
      <c r="I372" t="s">
        <v>2650</v>
      </c>
      <c r="J372" t="s">
        <v>2680</v>
      </c>
      <c r="K372" t="s">
        <v>52</v>
      </c>
      <c r="L372">
        <v>59</v>
      </c>
      <c r="M372">
        <v>4</v>
      </c>
      <c r="N372">
        <v>0</v>
      </c>
      <c r="O372" t="s">
        <v>1109</v>
      </c>
      <c r="P372" t="s">
        <v>44</v>
      </c>
      <c r="Q372" t="s">
        <v>58</v>
      </c>
      <c r="R372" t="s">
        <v>32</v>
      </c>
      <c r="S372" t="s">
        <v>30</v>
      </c>
      <c r="T372">
        <v>3</v>
      </c>
      <c r="U372">
        <v>143.15</v>
      </c>
      <c r="V372">
        <v>468.26</v>
      </c>
      <c r="W372">
        <v>5</v>
      </c>
      <c r="X372" t="s">
        <v>94</v>
      </c>
      <c r="Y372">
        <v>2024</v>
      </c>
      <c r="Z372" t="str">
        <f>TEXT(Table1[[#This Row],[Order Date]], "MMM")</f>
        <v>Nov</v>
      </c>
      <c r="AA372" s="2">
        <f>Table1[[#This Row],[Unit Price]]*Table1[[#This Row],[Quantity]]*(1-Table1[[#This Row],[Discount %]]/100)</f>
        <v>572.6</v>
      </c>
      <c r="AB372" s="2">
        <f>Table1[[#This Row],[Sales]]-Table1[[#This Row],[Cost]]</f>
        <v>104.34000000000003</v>
      </c>
    </row>
    <row r="373" spans="1:28" x14ac:dyDescent="0.25">
      <c r="A373" t="s">
        <v>1110</v>
      </c>
      <c r="B373" s="1">
        <v>45892</v>
      </c>
      <c r="C373" t="s">
        <v>1111</v>
      </c>
      <c r="D373" t="s">
        <v>3373</v>
      </c>
      <c r="E373" s="1">
        <v>45899</v>
      </c>
      <c r="F373" t="s">
        <v>29</v>
      </c>
      <c r="G373" t="s">
        <v>27</v>
      </c>
      <c r="H373" t="s">
        <v>28</v>
      </c>
      <c r="I373" t="s">
        <v>2619</v>
      </c>
      <c r="J373" t="s">
        <v>2620</v>
      </c>
      <c r="K373" t="s">
        <v>52</v>
      </c>
      <c r="L373">
        <v>48</v>
      </c>
      <c r="M373">
        <v>3</v>
      </c>
      <c r="N373">
        <v>20</v>
      </c>
      <c r="O373" t="s">
        <v>144</v>
      </c>
      <c r="P373" t="s">
        <v>33</v>
      </c>
      <c r="Q373" t="s">
        <v>70</v>
      </c>
      <c r="R373" t="s">
        <v>43</v>
      </c>
      <c r="S373" t="s">
        <v>30</v>
      </c>
      <c r="T373">
        <v>3</v>
      </c>
      <c r="U373">
        <v>986.15</v>
      </c>
      <c r="V373">
        <v>1773.61</v>
      </c>
      <c r="W373">
        <v>7</v>
      </c>
      <c r="X373" t="s">
        <v>45</v>
      </c>
      <c r="Y373">
        <v>2025</v>
      </c>
      <c r="Z373" t="str">
        <f>TEXT(Table1[[#This Row],[Order Date]], "MMM")</f>
        <v>Aug</v>
      </c>
      <c r="AA373" s="2">
        <f>Table1[[#This Row],[Unit Price]]*Table1[[#This Row],[Quantity]]*(1-Table1[[#This Row],[Discount %]]/100)</f>
        <v>2366.7599999999998</v>
      </c>
      <c r="AB373" s="2">
        <f>Table1[[#This Row],[Sales]]-Table1[[#This Row],[Cost]]</f>
        <v>593.14999999999986</v>
      </c>
    </row>
    <row r="374" spans="1:28" x14ac:dyDescent="0.25">
      <c r="A374" t="s">
        <v>1112</v>
      </c>
      <c r="B374" s="1">
        <v>45863</v>
      </c>
      <c r="C374" t="s">
        <v>1113</v>
      </c>
      <c r="D374" t="s">
        <v>3372</v>
      </c>
      <c r="E374" s="1">
        <v>45866</v>
      </c>
      <c r="F374" t="s">
        <v>40</v>
      </c>
      <c r="G374" t="s">
        <v>38</v>
      </c>
      <c r="H374" t="s">
        <v>39</v>
      </c>
      <c r="I374" t="s">
        <v>2659</v>
      </c>
      <c r="J374" t="s">
        <v>2660</v>
      </c>
      <c r="K374" t="s">
        <v>25</v>
      </c>
      <c r="L374">
        <v>24</v>
      </c>
      <c r="M374">
        <v>3</v>
      </c>
      <c r="N374">
        <v>0</v>
      </c>
      <c r="O374" t="s">
        <v>1114</v>
      </c>
      <c r="P374" t="s">
        <v>44</v>
      </c>
      <c r="Q374" t="s">
        <v>31</v>
      </c>
      <c r="R374" t="s">
        <v>71</v>
      </c>
      <c r="S374" t="s">
        <v>41</v>
      </c>
      <c r="T374">
        <v>4</v>
      </c>
      <c r="U374">
        <v>25.04</v>
      </c>
      <c r="V374">
        <v>59.23</v>
      </c>
      <c r="W374">
        <v>3</v>
      </c>
      <c r="X374" t="s">
        <v>45</v>
      </c>
      <c r="Y374">
        <v>2025</v>
      </c>
      <c r="Z374" t="str">
        <f>TEXT(Table1[[#This Row],[Order Date]], "MMM")</f>
        <v>Jul</v>
      </c>
      <c r="AA374" s="2">
        <f>Table1[[#This Row],[Unit Price]]*Table1[[#This Row],[Quantity]]*(1-Table1[[#This Row],[Discount %]]/100)</f>
        <v>75.12</v>
      </c>
      <c r="AB374" s="2">
        <f>Table1[[#This Row],[Sales]]-Table1[[#This Row],[Cost]]</f>
        <v>15.890000000000008</v>
      </c>
    </row>
    <row r="375" spans="1:28" x14ac:dyDescent="0.25">
      <c r="A375" t="s">
        <v>1115</v>
      </c>
      <c r="B375" s="1">
        <v>45704</v>
      </c>
      <c r="C375" t="s">
        <v>1116</v>
      </c>
      <c r="D375" t="s">
        <v>3371</v>
      </c>
      <c r="E375" s="1">
        <v>45709</v>
      </c>
      <c r="F375" t="s">
        <v>122</v>
      </c>
      <c r="G375" t="s">
        <v>120</v>
      </c>
      <c r="H375" t="s">
        <v>121</v>
      </c>
      <c r="I375" t="s">
        <v>2621</v>
      </c>
      <c r="J375" t="s">
        <v>2622</v>
      </c>
      <c r="K375" t="s">
        <v>52</v>
      </c>
      <c r="L375">
        <v>65</v>
      </c>
      <c r="M375">
        <v>5</v>
      </c>
      <c r="N375">
        <v>20</v>
      </c>
      <c r="O375" t="s">
        <v>1117</v>
      </c>
      <c r="P375" t="s">
        <v>33</v>
      </c>
      <c r="Q375" t="s">
        <v>42</v>
      </c>
      <c r="R375" t="s">
        <v>62</v>
      </c>
      <c r="S375" t="s">
        <v>123</v>
      </c>
      <c r="T375">
        <v>5</v>
      </c>
      <c r="U375">
        <v>994.52</v>
      </c>
      <c r="V375">
        <v>2178.91</v>
      </c>
      <c r="W375">
        <v>5</v>
      </c>
      <c r="X375" t="s">
        <v>34</v>
      </c>
      <c r="Y375">
        <v>2025</v>
      </c>
      <c r="Z375" t="str">
        <f>TEXT(Table1[[#This Row],[Order Date]], "MMM")</f>
        <v>Feb</v>
      </c>
      <c r="AA375" s="2">
        <f>Table1[[#This Row],[Unit Price]]*Table1[[#This Row],[Quantity]]*(1-Table1[[#This Row],[Discount %]]/100)</f>
        <v>3978.0800000000004</v>
      </c>
      <c r="AB375" s="2">
        <f>Table1[[#This Row],[Sales]]-Table1[[#This Row],[Cost]]</f>
        <v>1799.1700000000005</v>
      </c>
    </row>
    <row r="376" spans="1:28" x14ac:dyDescent="0.25">
      <c r="A376" t="s">
        <v>1118</v>
      </c>
      <c r="B376" s="1">
        <v>46127</v>
      </c>
      <c r="C376" t="s">
        <v>1119</v>
      </c>
      <c r="D376" t="s">
        <v>3370</v>
      </c>
      <c r="E376" s="1">
        <v>46131</v>
      </c>
      <c r="F376" t="s">
        <v>68</v>
      </c>
      <c r="G376" t="s">
        <v>66</v>
      </c>
      <c r="H376" t="s">
        <v>67</v>
      </c>
      <c r="I376" t="s">
        <v>2664</v>
      </c>
      <c r="J376" t="s">
        <v>2665</v>
      </c>
      <c r="K376" t="s">
        <v>25</v>
      </c>
      <c r="L376">
        <v>23</v>
      </c>
      <c r="M376">
        <v>2</v>
      </c>
      <c r="N376">
        <v>0</v>
      </c>
      <c r="O376" t="s">
        <v>192</v>
      </c>
      <c r="P376" t="s">
        <v>44</v>
      </c>
      <c r="Q376" t="s">
        <v>70</v>
      </c>
      <c r="R376" t="s">
        <v>62</v>
      </c>
      <c r="S376" t="s">
        <v>69</v>
      </c>
      <c r="T376">
        <v>5</v>
      </c>
      <c r="U376">
        <v>328.67</v>
      </c>
      <c r="V376">
        <v>383.62</v>
      </c>
      <c r="W376">
        <v>4</v>
      </c>
      <c r="X376" t="s">
        <v>49</v>
      </c>
      <c r="Y376">
        <v>2026</v>
      </c>
      <c r="Z376" t="str">
        <f>TEXT(Table1[[#This Row],[Order Date]], "MMM")</f>
        <v>Apr</v>
      </c>
      <c r="AA376" s="2">
        <f>Table1[[#This Row],[Unit Price]]*Table1[[#This Row],[Quantity]]*(1-Table1[[#This Row],[Discount %]]/100)</f>
        <v>657.34</v>
      </c>
      <c r="AB376" s="2">
        <f>Table1[[#This Row],[Sales]]-Table1[[#This Row],[Cost]]</f>
        <v>273.72000000000003</v>
      </c>
    </row>
    <row r="377" spans="1:28" x14ac:dyDescent="0.25">
      <c r="A377" t="s">
        <v>1120</v>
      </c>
      <c r="B377" s="1">
        <v>45768</v>
      </c>
      <c r="C377" t="s">
        <v>1121</v>
      </c>
      <c r="D377" t="s">
        <v>3369</v>
      </c>
      <c r="E377" s="1">
        <v>45770</v>
      </c>
      <c r="F377" t="s">
        <v>122</v>
      </c>
      <c r="G377" t="s">
        <v>120</v>
      </c>
      <c r="H377" t="s">
        <v>121</v>
      </c>
      <c r="I377" t="s">
        <v>2648</v>
      </c>
      <c r="J377" t="s">
        <v>2649</v>
      </c>
      <c r="K377" t="s">
        <v>25</v>
      </c>
      <c r="L377">
        <v>42</v>
      </c>
      <c r="M377">
        <v>4</v>
      </c>
      <c r="N377">
        <v>20</v>
      </c>
      <c r="O377" t="s">
        <v>1122</v>
      </c>
      <c r="P377" t="s">
        <v>33</v>
      </c>
      <c r="Q377" t="s">
        <v>117</v>
      </c>
      <c r="R377" t="s">
        <v>62</v>
      </c>
      <c r="S377" t="s">
        <v>123</v>
      </c>
      <c r="T377">
        <v>4</v>
      </c>
      <c r="U377">
        <v>148.18</v>
      </c>
      <c r="V377">
        <v>377.59</v>
      </c>
      <c r="W377">
        <v>2</v>
      </c>
      <c r="X377" t="s">
        <v>49</v>
      </c>
      <c r="Y377">
        <v>2025</v>
      </c>
      <c r="Z377" t="str">
        <f>TEXT(Table1[[#This Row],[Order Date]], "MMM")</f>
        <v>Apr</v>
      </c>
      <c r="AA377" s="2">
        <f>Table1[[#This Row],[Unit Price]]*Table1[[#This Row],[Quantity]]*(1-Table1[[#This Row],[Discount %]]/100)</f>
        <v>474.17600000000004</v>
      </c>
      <c r="AB377" s="2">
        <f>Table1[[#This Row],[Sales]]-Table1[[#This Row],[Cost]]</f>
        <v>96.58600000000007</v>
      </c>
    </row>
    <row r="378" spans="1:28" x14ac:dyDescent="0.25">
      <c r="A378" t="s">
        <v>1123</v>
      </c>
      <c r="B378" s="1">
        <v>45759</v>
      </c>
      <c r="C378" t="s">
        <v>1124</v>
      </c>
      <c r="D378" t="s">
        <v>3368</v>
      </c>
      <c r="E378" s="1">
        <v>45764</v>
      </c>
      <c r="F378" t="s">
        <v>100</v>
      </c>
      <c r="G378" t="s">
        <v>98</v>
      </c>
      <c r="H378" t="s">
        <v>99</v>
      </c>
      <c r="I378" t="s">
        <v>2619</v>
      </c>
      <c r="J378" t="s">
        <v>2620</v>
      </c>
      <c r="K378" t="s">
        <v>25</v>
      </c>
      <c r="L378">
        <v>33</v>
      </c>
      <c r="M378">
        <v>5</v>
      </c>
      <c r="N378">
        <v>10</v>
      </c>
      <c r="O378" t="s">
        <v>829</v>
      </c>
      <c r="P378" t="s">
        <v>33</v>
      </c>
      <c r="Q378" t="s">
        <v>42</v>
      </c>
      <c r="R378" t="s">
        <v>43</v>
      </c>
      <c r="S378" t="s">
        <v>101</v>
      </c>
      <c r="T378">
        <v>4</v>
      </c>
      <c r="U378">
        <v>948.45</v>
      </c>
      <c r="V378">
        <v>2886.33</v>
      </c>
      <c r="W378">
        <v>5</v>
      </c>
      <c r="X378" t="s">
        <v>49</v>
      </c>
      <c r="Y378">
        <v>2025</v>
      </c>
      <c r="Z378" t="str">
        <f>TEXT(Table1[[#This Row],[Order Date]], "MMM")</f>
        <v>Apr</v>
      </c>
      <c r="AA378" s="2">
        <f>Table1[[#This Row],[Unit Price]]*Table1[[#This Row],[Quantity]]*(1-Table1[[#This Row],[Discount %]]/100)</f>
        <v>4268.0250000000005</v>
      </c>
      <c r="AB378" s="2">
        <f>Table1[[#This Row],[Sales]]-Table1[[#This Row],[Cost]]</f>
        <v>1381.6950000000006</v>
      </c>
    </row>
    <row r="379" spans="1:28" x14ac:dyDescent="0.25">
      <c r="A379" t="s">
        <v>1125</v>
      </c>
      <c r="B379" s="1">
        <v>45880</v>
      </c>
      <c r="C379" t="s">
        <v>1126</v>
      </c>
      <c r="D379" t="s">
        <v>3367</v>
      </c>
      <c r="E379" s="1">
        <v>45887</v>
      </c>
      <c r="F379" t="s">
        <v>128</v>
      </c>
      <c r="G379" t="s">
        <v>98</v>
      </c>
      <c r="H379" t="s">
        <v>127</v>
      </c>
      <c r="I379" t="s">
        <v>2618</v>
      </c>
      <c r="J379" t="s">
        <v>2701</v>
      </c>
      <c r="K379" t="s">
        <v>25</v>
      </c>
      <c r="L379">
        <v>49</v>
      </c>
      <c r="M379">
        <v>3</v>
      </c>
      <c r="N379">
        <v>25</v>
      </c>
      <c r="O379" t="s">
        <v>1127</v>
      </c>
      <c r="P379" t="s">
        <v>75</v>
      </c>
      <c r="Q379" t="s">
        <v>31</v>
      </c>
      <c r="R379" t="s">
        <v>32</v>
      </c>
      <c r="S379" t="s">
        <v>129</v>
      </c>
      <c r="T379">
        <v>2</v>
      </c>
      <c r="U379">
        <v>517.88</v>
      </c>
      <c r="V379">
        <v>653.11</v>
      </c>
      <c r="W379">
        <v>7</v>
      </c>
      <c r="X379" t="s">
        <v>45</v>
      </c>
      <c r="Y379">
        <v>2025</v>
      </c>
      <c r="Z379" t="str">
        <f>TEXT(Table1[[#This Row],[Order Date]], "MMM")</f>
        <v>Aug</v>
      </c>
      <c r="AA379" s="2">
        <f>Table1[[#This Row],[Unit Price]]*Table1[[#This Row],[Quantity]]*(1-Table1[[#This Row],[Discount %]]/100)</f>
        <v>1165.23</v>
      </c>
      <c r="AB379" s="2">
        <f>Table1[[#This Row],[Sales]]-Table1[[#This Row],[Cost]]</f>
        <v>512.12</v>
      </c>
    </row>
    <row r="380" spans="1:28" x14ac:dyDescent="0.25">
      <c r="A380" t="s">
        <v>1128</v>
      </c>
      <c r="B380" s="1">
        <v>45455</v>
      </c>
      <c r="C380" t="s">
        <v>1129</v>
      </c>
      <c r="D380" t="s">
        <v>3366</v>
      </c>
      <c r="E380" s="1">
        <v>45457</v>
      </c>
      <c r="F380" t="s">
        <v>40</v>
      </c>
      <c r="G380" t="s">
        <v>38</v>
      </c>
      <c r="H380" t="s">
        <v>39</v>
      </c>
      <c r="I380" t="s">
        <v>2625</v>
      </c>
      <c r="J380" t="s">
        <v>2693</v>
      </c>
      <c r="K380" t="s">
        <v>25</v>
      </c>
      <c r="L380">
        <v>38</v>
      </c>
      <c r="M380">
        <v>2</v>
      </c>
      <c r="N380">
        <v>15</v>
      </c>
      <c r="O380" t="s">
        <v>1130</v>
      </c>
      <c r="P380" t="s">
        <v>75</v>
      </c>
      <c r="Q380" t="s">
        <v>117</v>
      </c>
      <c r="R380" t="s">
        <v>62</v>
      </c>
      <c r="S380" t="s">
        <v>41</v>
      </c>
      <c r="T380">
        <v>4</v>
      </c>
      <c r="U380">
        <v>440.09</v>
      </c>
      <c r="V380">
        <v>543.27</v>
      </c>
      <c r="W380">
        <v>2</v>
      </c>
      <c r="X380" t="s">
        <v>49</v>
      </c>
      <c r="Y380">
        <v>2024</v>
      </c>
      <c r="Z380" t="str">
        <f>TEXT(Table1[[#This Row],[Order Date]], "MMM")</f>
        <v>Jun</v>
      </c>
      <c r="AA380" s="2">
        <f>Table1[[#This Row],[Unit Price]]*Table1[[#This Row],[Quantity]]*(1-Table1[[#This Row],[Discount %]]/100)</f>
        <v>748.15299999999991</v>
      </c>
      <c r="AB380" s="2">
        <f>Table1[[#This Row],[Sales]]-Table1[[#This Row],[Cost]]</f>
        <v>204.88299999999992</v>
      </c>
    </row>
    <row r="381" spans="1:28" x14ac:dyDescent="0.25">
      <c r="A381" t="s">
        <v>1131</v>
      </c>
      <c r="B381" s="1">
        <v>45773</v>
      </c>
      <c r="C381" t="s">
        <v>1132</v>
      </c>
      <c r="D381" t="s">
        <v>3365</v>
      </c>
      <c r="E381" s="1">
        <v>45774</v>
      </c>
      <c r="F381" t="s">
        <v>56</v>
      </c>
      <c r="G381" t="s">
        <v>54</v>
      </c>
      <c r="H381" t="s">
        <v>55</v>
      </c>
      <c r="I381" t="s">
        <v>2618</v>
      </c>
      <c r="J381" t="s">
        <v>2701</v>
      </c>
      <c r="K381" t="s">
        <v>52</v>
      </c>
      <c r="L381">
        <v>23</v>
      </c>
      <c r="M381">
        <v>3</v>
      </c>
      <c r="N381">
        <v>20</v>
      </c>
      <c r="O381" t="s">
        <v>479</v>
      </c>
      <c r="P381" t="s">
        <v>44</v>
      </c>
      <c r="Q381" t="s">
        <v>117</v>
      </c>
      <c r="R381" t="s">
        <v>43</v>
      </c>
      <c r="S381" t="s">
        <v>57</v>
      </c>
      <c r="T381">
        <v>1</v>
      </c>
      <c r="U381">
        <v>837</v>
      </c>
      <c r="V381">
        <v>1315.56</v>
      </c>
      <c r="W381">
        <v>1</v>
      </c>
      <c r="X381" t="s">
        <v>49</v>
      </c>
      <c r="Y381">
        <v>2025</v>
      </c>
      <c r="Z381" t="str">
        <f>TEXT(Table1[[#This Row],[Order Date]], "MMM")</f>
        <v>Apr</v>
      </c>
      <c r="AA381" s="2">
        <f>Table1[[#This Row],[Unit Price]]*Table1[[#This Row],[Quantity]]*(1-Table1[[#This Row],[Discount %]]/100)</f>
        <v>2008.8000000000002</v>
      </c>
      <c r="AB381" s="2">
        <f>Table1[[#This Row],[Sales]]-Table1[[#This Row],[Cost]]</f>
        <v>693.24000000000024</v>
      </c>
    </row>
    <row r="382" spans="1:28" x14ac:dyDescent="0.25">
      <c r="A382" t="s">
        <v>1133</v>
      </c>
      <c r="B382" s="1">
        <v>46143</v>
      </c>
      <c r="C382" t="s">
        <v>1134</v>
      </c>
      <c r="D382" t="s">
        <v>3364</v>
      </c>
      <c r="E382" s="1">
        <v>46147</v>
      </c>
      <c r="F382" t="s">
        <v>115</v>
      </c>
      <c r="G382" t="s">
        <v>66</v>
      </c>
      <c r="H382" t="s">
        <v>114</v>
      </c>
      <c r="I382" t="s">
        <v>2627</v>
      </c>
      <c r="J382" t="s">
        <v>2707</v>
      </c>
      <c r="K382" t="s">
        <v>52</v>
      </c>
      <c r="L382">
        <v>46</v>
      </c>
      <c r="M382">
        <v>5</v>
      </c>
      <c r="N382">
        <v>5</v>
      </c>
      <c r="O382" t="s">
        <v>1135</v>
      </c>
      <c r="P382" t="s">
        <v>44</v>
      </c>
      <c r="Q382" t="s">
        <v>31</v>
      </c>
      <c r="R382" t="s">
        <v>71</v>
      </c>
      <c r="S382" t="s">
        <v>116</v>
      </c>
      <c r="T382">
        <v>5</v>
      </c>
      <c r="U382">
        <v>493.33</v>
      </c>
      <c r="V382">
        <v>1678.65</v>
      </c>
      <c r="W382">
        <v>4</v>
      </c>
      <c r="X382" t="s">
        <v>49</v>
      </c>
      <c r="Y382">
        <v>2026</v>
      </c>
      <c r="Z382" t="str">
        <f>TEXT(Table1[[#This Row],[Order Date]], "MMM")</f>
        <v>May</v>
      </c>
      <c r="AA382" s="2">
        <f>Table1[[#This Row],[Unit Price]]*Table1[[#This Row],[Quantity]]*(1-Table1[[#This Row],[Discount %]]/100)</f>
        <v>2343.3175000000001</v>
      </c>
      <c r="AB382" s="2">
        <f>Table1[[#This Row],[Sales]]-Table1[[#This Row],[Cost]]</f>
        <v>664.66750000000002</v>
      </c>
    </row>
    <row r="383" spans="1:28" x14ac:dyDescent="0.25">
      <c r="A383" t="s">
        <v>1136</v>
      </c>
      <c r="B383" s="1">
        <v>45799</v>
      </c>
      <c r="C383" t="s">
        <v>1137</v>
      </c>
      <c r="D383" t="s">
        <v>3363</v>
      </c>
      <c r="E383" s="1">
        <v>45806</v>
      </c>
      <c r="F383" t="s">
        <v>100</v>
      </c>
      <c r="G383" t="s">
        <v>98</v>
      </c>
      <c r="H383" t="s">
        <v>99</v>
      </c>
      <c r="I383" t="s">
        <v>2668</v>
      </c>
      <c r="J383" t="s">
        <v>2712</v>
      </c>
      <c r="K383" t="s">
        <v>25</v>
      </c>
      <c r="L383">
        <v>45</v>
      </c>
      <c r="M383">
        <v>4</v>
      </c>
      <c r="N383">
        <v>20</v>
      </c>
      <c r="O383" t="s">
        <v>1138</v>
      </c>
      <c r="P383" t="s">
        <v>33</v>
      </c>
      <c r="Q383" t="s">
        <v>117</v>
      </c>
      <c r="R383" t="s">
        <v>32</v>
      </c>
      <c r="S383" t="s">
        <v>101</v>
      </c>
      <c r="T383">
        <v>4</v>
      </c>
      <c r="U383">
        <v>410.49</v>
      </c>
      <c r="V383">
        <v>907.93</v>
      </c>
      <c r="W383">
        <v>7</v>
      </c>
      <c r="X383" t="s">
        <v>49</v>
      </c>
      <c r="Y383">
        <v>2025</v>
      </c>
      <c r="Z383" t="str">
        <f>TEXT(Table1[[#This Row],[Order Date]], "MMM")</f>
        <v>May</v>
      </c>
      <c r="AA383" s="2">
        <f>Table1[[#This Row],[Unit Price]]*Table1[[#This Row],[Quantity]]*(1-Table1[[#This Row],[Discount %]]/100)</f>
        <v>1313.5680000000002</v>
      </c>
      <c r="AB383" s="2">
        <f>Table1[[#This Row],[Sales]]-Table1[[#This Row],[Cost]]</f>
        <v>405.63800000000026</v>
      </c>
    </row>
    <row r="384" spans="1:28" x14ac:dyDescent="0.25">
      <c r="A384" t="s">
        <v>1139</v>
      </c>
      <c r="B384" s="1">
        <v>45557</v>
      </c>
      <c r="C384" t="s">
        <v>1140</v>
      </c>
      <c r="D384" t="s">
        <v>3362</v>
      </c>
      <c r="E384" s="1">
        <v>45559</v>
      </c>
      <c r="F384" t="s">
        <v>40</v>
      </c>
      <c r="G384" t="s">
        <v>38</v>
      </c>
      <c r="H384" t="s">
        <v>39</v>
      </c>
      <c r="I384" t="s">
        <v>2661</v>
      </c>
      <c r="J384" t="s">
        <v>2662</v>
      </c>
      <c r="K384" t="s">
        <v>25</v>
      </c>
      <c r="L384">
        <v>65</v>
      </c>
      <c r="M384">
        <v>5</v>
      </c>
      <c r="N384">
        <v>25</v>
      </c>
      <c r="O384" t="s">
        <v>1079</v>
      </c>
      <c r="P384" t="s">
        <v>44</v>
      </c>
      <c r="Q384" t="s">
        <v>70</v>
      </c>
      <c r="R384" t="s">
        <v>32</v>
      </c>
      <c r="S384" t="s">
        <v>41</v>
      </c>
      <c r="T384">
        <v>5</v>
      </c>
      <c r="U384">
        <v>881.14</v>
      </c>
      <c r="V384">
        <v>2157.38</v>
      </c>
      <c r="W384">
        <v>2</v>
      </c>
      <c r="X384" t="s">
        <v>45</v>
      </c>
      <c r="Y384">
        <v>2024</v>
      </c>
      <c r="Z384" t="str">
        <f>TEXT(Table1[[#This Row],[Order Date]], "MMM")</f>
        <v>Sep</v>
      </c>
      <c r="AA384" s="2">
        <f>Table1[[#This Row],[Unit Price]]*Table1[[#This Row],[Quantity]]*(1-Table1[[#This Row],[Discount %]]/100)</f>
        <v>3304.2749999999996</v>
      </c>
      <c r="AB384" s="2">
        <f>Table1[[#This Row],[Sales]]-Table1[[#This Row],[Cost]]</f>
        <v>1146.8949999999995</v>
      </c>
    </row>
    <row r="385" spans="1:28" x14ac:dyDescent="0.25">
      <c r="A385" t="s">
        <v>1141</v>
      </c>
      <c r="B385" s="1">
        <v>45678</v>
      </c>
      <c r="C385" t="s">
        <v>1142</v>
      </c>
      <c r="D385" t="s">
        <v>3361</v>
      </c>
      <c r="E385" s="1">
        <v>45685</v>
      </c>
      <c r="F385" t="s">
        <v>40</v>
      </c>
      <c r="G385" t="s">
        <v>38</v>
      </c>
      <c r="H385" t="s">
        <v>39</v>
      </c>
      <c r="I385" t="s">
        <v>2621</v>
      </c>
      <c r="J385" t="s">
        <v>2699</v>
      </c>
      <c r="K385" t="s">
        <v>25</v>
      </c>
      <c r="L385">
        <v>26</v>
      </c>
      <c r="M385">
        <v>4</v>
      </c>
      <c r="N385">
        <v>15</v>
      </c>
      <c r="O385" t="s">
        <v>1143</v>
      </c>
      <c r="P385" t="s">
        <v>33</v>
      </c>
      <c r="Q385" t="s">
        <v>31</v>
      </c>
      <c r="R385" t="s">
        <v>71</v>
      </c>
      <c r="S385" t="s">
        <v>41</v>
      </c>
      <c r="T385">
        <v>4</v>
      </c>
      <c r="U385">
        <v>428.73</v>
      </c>
      <c r="V385">
        <v>1071.81</v>
      </c>
      <c r="W385">
        <v>7</v>
      </c>
      <c r="X385" t="s">
        <v>34</v>
      </c>
      <c r="Y385">
        <v>2025</v>
      </c>
      <c r="Z385" t="str">
        <f>TEXT(Table1[[#This Row],[Order Date]], "MMM")</f>
        <v>Jan</v>
      </c>
      <c r="AA385" s="2">
        <f>Table1[[#This Row],[Unit Price]]*Table1[[#This Row],[Quantity]]*(1-Table1[[#This Row],[Discount %]]/100)</f>
        <v>1457.682</v>
      </c>
      <c r="AB385" s="2">
        <f>Table1[[#This Row],[Sales]]-Table1[[#This Row],[Cost]]</f>
        <v>385.87200000000007</v>
      </c>
    </row>
    <row r="386" spans="1:28" x14ac:dyDescent="0.25">
      <c r="A386" t="s">
        <v>1144</v>
      </c>
      <c r="B386" s="1">
        <v>45891</v>
      </c>
      <c r="C386" t="s">
        <v>1145</v>
      </c>
      <c r="D386" t="s">
        <v>3360</v>
      </c>
      <c r="E386" s="1">
        <v>45898</v>
      </c>
      <c r="F386" t="s">
        <v>40</v>
      </c>
      <c r="G386" t="s">
        <v>38</v>
      </c>
      <c r="H386" t="s">
        <v>39</v>
      </c>
      <c r="I386" t="s">
        <v>2637</v>
      </c>
      <c r="J386" t="s">
        <v>2638</v>
      </c>
      <c r="K386" t="s">
        <v>25</v>
      </c>
      <c r="L386">
        <v>57</v>
      </c>
      <c r="M386">
        <v>3</v>
      </c>
      <c r="N386">
        <v>25</v>
      </c>
      <c r="O386" t="s">
        <v>1146</v>
      </c>
      <c r="P386" t="s">
        <v>44</v>
      </c>
      <c r="Q386" t="s">
        <v>42</v>
      </c>
      <c r="R386" t="s">
        <v>43</v>
      </c>
      <c r="S386" t="s">
        <v>41</v>
      </c>
      <c r="T386">
        <v>4</v>
      </c>
      <c r="U386">
        <v>393.18</v>
      </c>
      <c r="V386">
        <v>666.89</v>
      </c>
      <c r="W386">
        <v>7</v>
      </c>
      <c r="X386" t="s">
        <v>45</v>
      </c>
      <c r="Y386">
        <v>2025</v>
      </c>
      <c r="Z386" t="str">
        <f>TEXT(Table1[[#This Row],[Order Date]], "MMM")</f>
        <v>Aug</v>
      </c>
      <c r="AA386" s="2">
        <f>Table1[[#This Row],[Unit Price]]*Table1[[#This Row],[Quantity]]*(1-Table1[[#This Row],[Discount %]]/100)</f>
        <v>884.65499999999997</v>
      </c>
      <c r="AB386" s="2">
        <f>Table1[[#This Row],[Sales]]-Table1[[#This Row],[Cost]]</f>
        <v>217.76499999999999</v>
      </c>
    </row>
    <row r="387" spans="1:28" x14ac:dyDescent="0.25">
      <c r="A387" t="s">
        <v>1147</v>
      </c>
      <c r="B387" s="1">
        <v>46047</v>
      </c>
      <c r="C387" t="s">
        <v>1148</v>
      </c>
      <c r="D387" t="s">
        <v>3359</v>
      </c>
      <c r="E387" s="1">
        <v>46050</v>
      </c>
      <c r="F387" t="s">
        <v>122</v>
      </c>
      <c r="G387" t="s">
        <v>120</v>
      </c>
      <c r="H387" t="s">
        <v>121</v>
      </c>
      <c r="I387" t="s">
        <v>2657</v>
      </c>
      <c r="J387" t="s">
        <v>2658</v>
      </c>
      <c r="K387" t="s">
        <v>52</v>
      </c>
      <c r="L387">
        <v>22</v>
      </c>
      <c r="M387">
        <v>3</v>
      </c>
      <c r="N387">
        <v>25</v>
      </c>
      <c r="O387" t="s">
        <v>1149</v>
      </c>
      <c r="P387" t="s">
        <v>44</v>
      </c>
      <c r="Q387" t="s">
        <v>31</v>
      </c>
      <c r="R387" t="s">
        <v>62</v>
      </c>
      <c r="S387" t="s">
        <v>123</v>
      </c>
      <c r="T387">
        <v>2</v>
      </c>
      <c r="U387">
        <v>736.19</v>
      </c>
      <c r="V387">
        <v>1028.95</v>
      </c>
      <c r="W387">
        <v>3</v>
      </c>
      <c r="X387" t="s">
        <v>34</v>
      </c>
      <c r="Y387">
        <v>2026</v>
      </c>
      <c r="Z387" t="str">
        <f>TEXT(Table1[[#This Row],[Order Date]], "MMM")</f>
        <v>Jan</v>
      </c>
      <c r="AA387" s="2">
        <f>Table1[[#This Row],[Unit Price]]*Table1[[#This Row],[Quantity]]*(1-Table1[[#This Row],[Discount %]]/100)</f>
        <v>1656.4275000000002</v>
      </c>
      <c r="AB387" s="2">
        <f>Table1[[#This Row],[Sales]]-Table1[[#This Row],[Cost]]</f>
        <v>627.47750000000019</v>
      </c>
    </row>
    <row r="388" spans="1:28" x14ac:dyDescent="0.25">
      <c r="A388" t="s">
        <v>1150</v>
      </c>
      <c r="B388" s="1">
        <v>45999</v>
      </c>
      <c r="C388" t="s">
        <v>1151</v>
      </c>
      <c r="D388" t="s">
        <v>3358</v>
      </c>
      <c r="E388" s="1">
        <v>46001</v>
      </c>
      <c r="F388" t="s">
        <v>128</v>
      </c>
      <c r="G388" t="s">
        <v>98</v>
      </c>
      <c r="H388" t="s">
        <v>127</v>
      </c>
      <c r="I388" t="s">
        <v>2664</v>
      </c>
      <c r="J388" t="s">
        <v>2704</v>
      </c>
      <c r="K388" t="s">
        <v>52</v>
      </c>
      <c r="L388">
        <v>21</v>
      </c>
      <c r="M388">
        <v>1</v>
      </c>
      <c r="N388">
        <v>30</v>
      </c>
      <c r="O388" t="s">
        <v>1152</v>
      </c>
      <c r="P388" t="s">
        <v>33</v>
      </c>
      <c r="Q388" t="s">
        <v>42</v>
      </c>
      <c r="R388" t="s">
        <v>43</v>
      </c>
      <c r="S388" t="s">
        <v>129</v>
      </c>
      <c r="T388">
        <v>3</v>
      </c>
      <c r="U388">
        <v>724.84</v>
      </c>
      <c r="V388">
        <v>384.91</v>
      </c>
      <c r="W388">
        <v>2</v>
      </c>
      <c r="X388" t="s">
        <v>94</v>
      </c>
      <c r="Y388">
        <v>2025</v>
      </c>
      <c r="Z388" t="str">
        <f>TEXT(Table1[[#This Row],[Order Date]], "MMM")</f>
        <v>Dec</v>
      </c>
      <c r="AA388" s="2">
        <f>Table1[[#This Row],[Unit Price]]*Table1[[#This Row],[Quantity]]*(1-Table1[[#This Row],[Discount %]]/100)</f>
        <v>507.38799999999998</v>
      </c>
      <c r="AB388" s="2">
        <f>Table1[[#This Row],[Sales]]-Table1[[#This Row],[Cost]]</f>
        <v>122.47799999999995</v>
      </c>
    </row>
    <row r="389" spans="1:28" x14ac:dyDescent="0.25">
      <c r="A389" t="s">
        <v>1153</v>
      </c>
      <c r="B389" s="1">
        <v>45660</v>
      </c>
      <c r="C389" t="s">
        <v>1154</v>
      </c>
      <c r="D389" t="s">
        <v>3357</v>
      </c>
      <c r="E389" s="1">
        <v>45665</v>
      </c>
      <c r="F389" t="s">
        <v>140</v>
      </c>
      <c r="G389" t="s">
        <v>38</v>
      </c>
      <c r="H389" t="s">
        <v>139</v>
      </c>
      <c r="I389" t="s">
        <v>2625</v>
      </c>
      <c r="J389" t="s">
        <v>2705</v>
      </c>
      <c r="K389" t="s">
        <v>25</v>
      </c>
      <c r="L389">
        <v>33</v>
      </c>
      <c r="M389">
        <v>5</v>
      </c>
      <c r="N389">
        <v>30</v>
      </c>
      <c r="O389" t="s">
        <v>1155</v>
      </c>
      <c r="P389" t="s">
        <v>33</v>
      </c>
      <c r="Q389" t="s">
        <v>42</v>
      </c>
      <c r="R389" t="s">
        <v>71</v>
      </c>
      <c r="S389" t="s">
        <v>141</v>
      </c>
      <c r="T389">
        <v>3</v>
      </c>
      <c r="U389">
        <v>413.27</v>
      </c>
      <c r="V389">
        <v>779.09</v>
      </c>
      <c r="W389">
        <v>5</v>
      </c>
      <c r="X389" t="s">
        <v>34</v>
      </c>
      <c r="Y389">
        <v>2025</v>
      </c>
      <c r="Z389" t="str">
        <f>TEXT(Table1[[#This Row],[Order Date]], "MMM")</f>
        <v>Jan</v>
      </c>
      <c r="AA389" s="2">
        <f>Table1[[#This Row],[Unit Price]]*Table1[[#This Row],[Quantity]]*(1-Table1[[#This Row],[Discount %]]/100)</f>
        <v>1446.4449999999999</v>
      </c>
      <c r="AB389" s="2">
        <f>Table1[[#This Row],[Sales]]-Table1[[#This Row],[Cost]]</f>
        <v>667.3549999999999</v>
      </c>
    </row>
    <row r="390" spans="1:28" x14ac:dyDescent="0.25">
      <c r="A390" t="s">
        <v>1156</v>
      </c>
      <c r="B390" s="1">
        <v>45944</v>
      </c>
      <c r="C390" t="s">
        <v>1157</v>
      </c>
      <c r="D390" t="s">
        <v>3356</v>
      </c>
      <c r="E390" s="1">
        <v>45950</v>
      </c>
      <c r="F390" t="s">
        <v>68</v>
      </c>
      <c r="G390" t="s">
        <v>66</v>
      </c>
      <c r="H390" t="s">
        <v>67</v>
      </c>
      <c r="I390" t="s">
        <v>2659</v>
      </c>
      <c r="J390" t="s">
        <v>2660</v>
      </c>
      <c r="K390" t="s">
        <v>25</v>
      </c>
      <c r="L390">
        <v>58</v>
      </c>
      <c r="M390">
        <v>2</v>
      </c>
      <c r="N390">
        <v>0</v>
      </c>
      <c r="O390" t="s">
        <v>1158</v>
      </c>
      <c r="P390" t="s">
        <v>44</v>
      </c>
      <c r="Q390" t="s">
        <v>70</v>
      </c>
      <c r="R390" t="s">
        <v>43</v>
      </c>
      <c r="S390" t="s">
        <v>69</v>
      </c>
      <c r="T390">
        <v>1</v>
      </c>
      <c r="U390">
        <v>413.63</v>
      </c>
      <c r="V390">
        <v>494.42</v>
      </c>
      <c r="W390">
        <v>6</v>
      </c>
      <c r="X390" t="s">
        <v>94</v>
      </c>
      <c r="Y390">
        <v>2025</v>
      </c>
      <c r="Z390" t="str">
        <f>TEXT(Table1[[#This Row],[Order Date]], "MMM")</f>
        <v>Oct</v>
      </c>
      <c r="AA390" s="2">
        <f>Table1[[#This Row],[Unit Price]]*Table1[[#This Row],[Quantity]]*(1-Table1[[#This Row],[Discount %]]/100)</f>
        <v>827.26</v>
      </c>
      <c r="AB390" s="2">
        <f>Table1[[#This Row],[Sales]]-Table1[[#This Row],[Cost]]</f>
        <v>332.84</v>
      </c>
    </row>
    <row r="391" spans="1:28" x14ac:dyDescent="0.25">
      <c r="A391" t="s">
        <v>1159</v>
      </c>
      <c r="B391" s="1">
        <v>46074</v>
      </c>
      <c r="C391" t="s">
        <v>1160</v>
      </c>
      <c r="D391" t="s">
        <v>3355</v>
      </c>
      <c r="E391" s="1">
        <v>46077</v>
      </c>
      <c r="F391" t="s">
        <v>122</v>
      </c>
      <c r="G391" t="s">
        <v>120</v>
      </c>
      <c r="H391" t="s">
        <v>121</v>
      </c>
      <c r="I391" t="s">
        <v>2618</v>
      </c>
      <c r="J391" t="s">
        <v>2618</v>
      </c>
      <c r="K391" t="s">
        <v>52</v>
      </c>
      <c r="L391">
        <v>65</v>
      </c>
      <c r="M391">
        <v>2</v>
      </c>
      <c r="N391">
        <v>5</v>
      </c>
      <c r="O391" t="s">
        <v>1161</v>
      </c>
      <c r="P391" t="s">
        <v>33</v>
      </c>
      <c r="Q391" t="s">
        <v>42</v>
      </c>
      <c r="R391" t="s">
        <v>71</v>
      </c>
      <c r="S391" t="s">
        <v>123</v>
      </c>
      <c r="T391">
        <v>1</v>
      </c>
      <c r="U391">
        <v>848.3</v>
      </c>
      <c r="V391">
        <v>1326.02</v>
      </c>
      <c r="W391">
        <v>3</v>
      </c>
      <c r="X391" t="s">
        <v>34</v>
      </c>
      <c r="Y391">
        <v>2026</v>
      </c>
      <c r="Z391" t="str">
        <f>TEXT(Table1[[#This Row],[Order Date]], "MMM")</f>
        <v>Feb</v>
      </c>
      <c r="AA391" s="2">
        <f>Table1[[#This Row],[Unit Price]]*Table1[[#This Row],[Quantity]]*(1-Table1[[#This Row],[Discount %]]/100)</f>
        <v>1611.7699999999998</v>
      </c>
      <c r="AB391" s="2">
        <f>Table1[[#This Row],[Sales]]-Table1[[#This Row],[Cost]]</f>
        <v>285.74999999999977</v>
      </c>
    </row>
    <row r="392" spans="1:28" x14ac:dyDescent="0.25">
      <c r="A392" t="s">
        <v>1162</v>
      </c>
      <c r="B392" s="1">
        <v>45736</v>
      </c>
      <c r="C392" t="s">
        <v>1163</v>
      </c>
      <c r="D392" t="s">
        <v>3354</v>
      </c>
      <c r="E392" s="1">
        <v>45742</v>
      </c>
      <c r="F392" t="s">
        <v>122</v>
      </c>
      <c r="G392" t="s">
        <v>120</v>
      </c>
      <c r="H392" t="s">
        <v>121</v>
      </c>
      <c r="I392" t="s">
        <v>2621</v>
      </c>
      <c r="J392" t="s">
        <v>2699</v>
      </c>
      <c r="K392" t="s">
        <v>52</v>
      </c>
      <c r="L392">
        <v>35</v>
      </c>
      <c r="M392">
        <v>5</v>
      </c>
      <c r="N392">
        <v>25</v>
      </c>
      <c r="O392" t="s">
        <v>1164</v>
      </c>
      <c r="P392" t="s">
        <v>44</v>
      </c>
      <c r="Q392" t="s">
        <v>31</v>
      </c>
      <c r="R392" t="s">
        <v>71</v>
      </c>
      <c r="S392" t="s">
        <v>123</v>
      </c>
      <c r="T392">
        <v>1</v>
      </c>
      <c r="U392">
        <v>802</v>
      </c>
      <c r="V392">
        <v>1859.31</v>
      </c>
      <c r="W392">
        <v>6</v>
      </c>
      <c r="X392" t="s">
        <v>34</v>
      </c>
      <c r="Y392">
        <v>2025</v>
      </c>
      <c r="Z392" t="str">
        <f>TEXT(Table1[[#This Row],[Order Date]], "MMM")</f>
        <v>Mar</v>
      </c>
      <c r="AA392" s="2">
        <f>Table1[[#This Row],[Unit Price]]*Table1[[#This Row],[Quantity]]*(1-Table1[[#This Row],[Discount %]]/100)</f>
        <v>3007.5</v>
      </c>
      <c r="AB392" s="2">
        <f>Table1[[#This Row],[Sales]]-Table1[[#This Row],[Cost]]</f>
        <v>1148.19</v>
      </c>
    </row>
    <row r="393" spans="1:28" x14ac:dyDescent="0.25">
      <c r="A393" t="s">
        <v>1165</v>
      </c>
      <c r="B393" s="1">
        <v>45559</v>
      </c>
      <c r="C393" t="s">
        <v>1166</v>
      </c>
      <c r="D393" t="s">
        <v>3353</v>
      </c>
      <c r="E393" s="1">
        <v>45560</v>
      </c>
      <c r="F393" t="s">
        <v>40</v>
      </c>
      <c r="G393" t="s">
        <v>38</v>
      </c>
      <c r="H393" t="s">
        <v>39</v>
      </c>
      <c r="I393" t="s">
        <v>2631</v>
      </c>
      <c r="J393" t="s">
        <v>2639</v>
      </c>
      <c r="K393" t="s">
        <v>52</v>
      </c>
      <c r="L393">
        <v>51</v>
      </c>
      <c r="M393">
        <v>3</v>
      </c>
      <c r="N393">
        <v>30</v>
      </c>
      <c r="O393" t="s">
        <v>1167</v>
      </c>
      <c r="P393" t="s">
        <v>44</v>
      </c>
      <c r="Q393" t="s">
        <v>117</v>
      </c>
      <c r="R393" t="s">
        <v>43</v>
      </c>
      <c r="S393" t="s">
        <v>41</v>
      </c>
      <c r="T393">
        <v>4</v>
      </c>
      <c r="U393">
        <v>591.41</v>
      </c>
      <c r="V393">
        <v>796.32</v>
      </c>
      <c r="W393">
        <v>1</v>
      </c>
      <c r="X393" t="s">
        <v>45</v>
      </c>
      <c r="Y393">
        <v>2024</v>
      </c>
      <c r="Z393" t="str">
        <f>TEXT(Table1[[#This Row],[Order Date]], "MMM")</f>
        <v>Sep</v>
      </c>
      <c r="AA393" s="2">
        <f>Table1[[#This Row],[Unit Price]]*Table1[[#This Row],[Quantity]]*(1-Table1[[#This Row],[Discount %]]/100)</f>
        <v>1241.961</v>
      </c>
      <c r="AB393" s="2">
        <f>Table1[[#This Row],[Sales]]-Table1[[#This Row],[Cost]]</f>
        <v>445.64099999999996</v>
      </c>
    </row>
    <row r="394" spans="1:28" x14ac:dyDescent="0.25">
      <c r="A394" t="s">
        <v>1168</v>
      </c>
      <c r="B394" s="1">
        <v>45637</v>
      </c>
      <c r="C394" t="s">
        <v>1169</v>
      </c>
      <c r="D394" t="s">
        <v>3352</v>
      </c>
      <c r="E394" s="1">
        <v>45642</v>
      </c>
      <c r="F394" t="s">
        <v>115</v>
      </c>
      <c r="G394" t="s">
        <v>66</v>
      </c>
      <c r="H394" t="s">
        <v>114</v>
      </c>
      <c r="I394" t="s">
        <v>2619</v>
      </c>
      <c r="J394" t="s">
        <v>2620</v>
      </c>
      <c r="K394" t="s">
        <v>52</v>
      </c>
      <c r="L394">
        <v>46</v>
      </c>
      <c r="M394">
        <v>1</v>
      </c>
      <c r="N394">
        <v>25</v>
      </c>
      <c r="O394" t="s">
        <v>755</v>
      </c>
      <c r="P394" t="s">
        <v>75</v>
      </c>
      <c r="Q394" t="s">
        <v>117</v>
      </c>
      <c r="R394" t="s">
        <v>71</v>
      </c>
      <c r="S394" t="s">
        <v>116</v>
      </c>
      <c r="T394">
        <v>3</v>
      </c>
      <c r="U394">
        <v>878.04</v>
      </c>
      <c r="V394">
        <v>374.24</v>
      </c>
      <c r="W394">
        <v>5</v>
      </c>
      <c r="X394" t="s">
        <v>94</v>
      </c>
      <c r="Y394">
        <v>2024</v>
      </c>
      <c r="Z394" t="str">
        <f>TEXT(Table1[[#This Row],[Order Date]], "MMM")</f>
        <v>Dec</v>
      </c>
      <c r="AA394" s="2">
        <f>Table1[[#This Row],[Unit Price]]*Table1[[#This Row],[Quantity]]*(1-Table1[[#This Row],[Discount %]]/100)</f>
        <v>658.53</v>
      </c>
      <c r="AB394" s="2">
        <f>Table1[[#This Row],[Sales]]-Table1[[#This Row],[Cost]]</f>
        <v>284.28999999999996</v>
      </c>
    </row>
    <row r="395" spans="1:28" x14ac:dyDescent="0.25">
      <c r="A395" t="s">
        <v>1170</v>
      </c>
      <c r="B395" s="1">
        <v>45997</v>
      </c>
      <c r="C395" t="s">
        <v>1171</v>
      </c>
      <c r="D395" t="s">
        <v>3351</v>
      </c>
      <c r="E395" s="1">
        <v>45998</v>
      </c>
      <c r="F395" t="s">
        <v>56</v>
      </c>
      <c r="G395" t="s">
        <v>54</v>
      </c>
      <c r="H395" t="s">
        <v>55</v>
      </c>
      <c r="I395" t="s">
        <v>2661</v>
      </c>
      <c r="J395" t="s">
        <v>2715</v>
      </c>
      <c r="K395" t="s">
        <v>52</v>
      </c>
      <c r="L395">
        <v>31</v>
      </c>
      <c r="M395">
        <v>2</v>
      </c>
      <c r="N395">
        <v>25</v>
      </c>
      <c r="O395" t="s">
        <v>1172</v>
      </c>
      <c r="P395" t="s">
        <v>33</v>
      </c>
      <c r="Q395" t="s">
        <v>58</v>
      </c>
      <c r="R395" t="s">
        <v>32</v>
      </c>
      <c r="S395" t="s">
        <v>57</v>
      </c>
      <c r="T395">
        <v>5</v>
      </c>
      <c r="U395">
        <v>506.51</v>
      </c>
      <c r="V395">
        <v>485.27</v>
      </c>
      <c r="W395">
        <v>1</v>
      </c>
      <c r="X395" t="s">
        <v>94</v>
      </c>
      <c r="Y395">
        <v>2025</v>
      </c>
      <c r="Z395" t="str">
        <f>TEXT(Table1[[#This Row],[Order Date]], "MMM")</f>
        <v>Dec</v>
      </c>
      <c r="AA395" s="2">
        <f>Table1[[#This Row],[Unit Price]]*Table1[[#This Row],[Quantity]]*(1-Table1[[#This Row],[Discount %]]/100)</f>
        <v>759.76499999999999</v>
      </c>
      <c r="AB395" s="2">
        <f>Table1[[#This Row],[Sales]]-Table1[[#This Row],[Cost]]</f>
        <v>274.495</v>
      </c>
    </row>
    <row r="396" spans="1:28" x14ac:dyDescent="0.25">
      <c r="A396" t="s">
        <v>1173</v>
      </c>
      <c r="B396" s="1">
        <v>45725</v>
      </c>
      <c r="C396" t="s">
        <v>1174</v>
      </c>
      <c r="D396" t="s">
        <v>3350</v>
      </c>
      <c r="E396" s="1">
        <v>45732</v>
      </c>
      <c r="F396" t="s">
        <v>56</v>
      </c>
      <c r="G396" t="s">
        <v>54</v>
      </c>
      <c r="H396" t="s">
        <v>55</v>
      </c>
      <c r="I396" t="s">
        <v>2627</v>
      </c>
      <c r="J396" t="s">
        <v>2670</v>
      </c>
      <c r="K396" t="s">
        <v>25</v>
      </c>
      <c r="L396">
        <v>24</v>
      </c>
      <c r="M396">
        <v>3</v>
      </c>
      <c r="N396">
        <v>5</v>
      </c>
      <c r="O396" t="s">
        <v>1175</v>
      </c>
      <c r="P396" t="s">
        <v>44</v>
      </c>
      <c r="Q396" t="s">
        <v>70</v>
      </c>
      <c r="R396" t="s">
        <v>43</v>
      </c>
      <c r="S396" t="s">
        <v>57</v>
      </c>
      <c r="T396">
        <v>2</v>
      </c>
      <c r="U396">
        <v>573.71</v>
      </c>
      <c r="V396">
        <v>865.33</v>
      </c>
      <c r="W396">
        <v>7</v>
      </c>
      <c r="X396" t="s">
        <v>34</v>
      </c>
      <c r="Y396">
        <v>2025</v>
      </c>
      <c r="Z396" t="str">
        <f>TEXT(Table1[[#This Row],[Order Date]], "MMM")</f>
        <v>Mar</v>
      </c>
      <c r="AA396" s="2">
        <f>Table1[[#This Row],[Unit Price]]*Table1[[#This Row],[Quantity]]*(1-Table1[[#This Row],[Discount %]]/100)</f>
        <v>1635.0735</v>
      </c>
      <c r="AB396" s="2">
        <f>Table1[[#This Row],[Sales]]-Table1[[#This Row],[Cost]]</f>
        <v>769.74349999999993</v>
      </c>
    </row>
    <row r="397" spans="1:28" x14ac:dyDescent="0.25">
      <c r="A397" t="s">
        <v>1176</v>
      </c>
      <c r="B397" s="1">
        <v>45401</v>
      </c>
      <c r="C397" t="s">
        <v>1177</v>
      </c>
      <c r="D397" t="s">
        <v>3349</v>
      </c>
      <c r="E397" s="1">
        <v>45408</v>
      </c>
      <c r="F397" t="s">
        <v>40</v>
      </c>
      <c r="G397" t="s">
        <v>38</v>
      </c>
      <c r="H397" t="s">
        <v>39</v>
      </c>
      <c r="I397" t="s">
        <v>2621</v>
      </c>
      <c r="J397" t="s">
        <v>2699</v>
      </c>
      <c r="K397" t="s">
        <v>52</v>
      </c>
      <c r="L397">
        <v>65</v>
      </c>
      <c r="M397">
        <v>4</v>
      </c>
      <c r="N397">
        <v>5</v>
      </c>
      <c r="O397" t="s">
        <v>634</v>
      </c>
      <c r="P397" t="s">
        <v>33</v>
      </c>
      <c r="Q397" t="s">
        <v>31</v>
      </c>
      <c r="R397" t="s">
        <v>71</v>
      </c>
      <c r="S397" t="s">
        <v>41</v>
      </c>
      <c r="T397">
        <v>1</v>
      </c>
      <c r="U397">
        <v>28.67</v>
      </c>
      <c r="V397">
        <v>64.47</v>
      </c>
      <c r="W397">
        <v>7</v>
      </c>
      <c r="X397" t="s">
        <v>49</v>
      </c>
      <c r="Y397">
        <v>2024</v>
      </c>
      <c r="Z397" t="str">
        <f>TEXT(Table1[[#This Row],[Order Date]], "MMM")</f>
        <v>Apr</v>
      </c>
      <c r="AA397" s="2">
        <f>Table1[[#This Row],[Unit Price]]*Table1[[#This Row],[Quantity]]*(1-Table1[[#This Row],[Discount %]]/100)</f>
        <v>108.946</v>
      </c>
      <c r="AB397" s="2">
        <f>Table1[[#This Row],[Sales]]-Table1[[#This Row],[Cost]]</f>
        <v>44.475999999999999</v>
      </c>
    </row>
    <row r="398" spans="1:28" x14ac:dyDescent="0.25">
      <c r="A398" t="s">
        <v>1178</v>
      </c>
      <c r="B398" s="1">
        <v>45409</v>
      </c>
      <c r="C398" t="s">
        <v>1179</v>
      </c>
      <c r="D398" t="s">
        <v>3348</v>
      </c>
      <c r="E398" s="1">
        <v>45412</v>
      </c>
      <c r="F398" t="s">
        <v>29</v>
      </c>
      <c r="G398" t="s">
        <v>27</v>
      </c>
      <c r="H398" t="s">
        <v>28</v>
      </c>
      <c r="I398" t="s">
        <v>2621</v>
      </c>
      <c r="J398" t="s">
        <v>2699</v>
      </c>
      <c r="K398" t="s">
        <v>25</v>
      </c>
      <c r="L398">
        <v>18</v>
      </c>
      <c r="M398">
        <v>4</v>
      </c>
      <c r="N398">
        <v>20</v>
      </c>
      <c r="O398" t="s">
        <v>1180</v>
      </c>
      <c r="P398" t="s">
        <v>33</v>
      </c>
      <c r="Q398" t="s">
        <v>42</v>
      </c>
      <c r="R398" t="s">
        <v>71</v>
      </c>
      <c r="S398" t="s">
        <v>30</v>
      </c>
      <c r="T398">
        <v>5</v>
      </c>
      <c r="U398">
        <v>133.53</v>
      </c>
      <c r="V398">
        <v>324.86</v>
      </c>
      <c r="W398">
        <v>3</v>
      </c>
      <c r="X398" t="s">
        <v>49</v>
      </c>
      <c r="Y398">
        <v>2024</v>
      </c>
      <c r="Z398" t="str">
        <f>TEXT(Table1[[#This Row],[Order Date]], "MMM")</f>
        <v>Apr</v>
      </c>
      <c r="AA398" s="2">
        <f>Table1[[#This Row],[Unit Price]]*Table1[[#This Row],[Quantity]]*(1-Table1[[#This Row],[Discount %]]/100)</f>
        <v>427.29600000000005</v>
      </c>
      <c r="AB398" s="2">
        <f>Table1[[#This Row],[Sales]]-Table1[[#This Row],[Cost]]</f>
        <v>102.43600000000004</v>
      </c>
    </row>
    <row r="399" spans="1:28" x14ac:dyDescent="0.25">
      <c r="A399" t="s">
        <v>1181</v>
      </c>
      <c r="B399" s="1">
        <v>45374</v>
      </c>
      <c r="C399" t="s">
        <v>1182</v>
      </c>
      <c r="D399" t="s">
        <v>3347</v>
      </c>
      <c r="E399" s="1">
        <v>45375</v>
      </c>
      <c r="F399" t="s">
        <v>56</v>
      </c>
      <c r="G399" t="s">
        <v>54</v>
      </c>
      <c r="H399" t="s">
        <v>55</v>
      </c>
      <c r="I399" t="s">
        <v>2637</v>
      </c>
      <c r="J399" t="s">
        <v>2638</v>
      </c>
      <c r="K399" t="s">
        <v>25</v>
      </c>
      <c r="L399">
        <v>55</v>
      </c>
      <c r="M399">
        <v>2</v>
      </c>
      <c r="N399">
        <v>10</v>
      </c>
      <c r="O399" t="s">
        <v>1183</v>
      </c>
      <c r="P399" t="s">
        <v>33</v>
      </c>
      <c r="Q399" t="s">
        <v>31</v>
      </c>
      <c r="R399" t="s">
        <v>32</v>
      </c>
      <c r="S399" t="s">
        <v>57</v>
      </c>
      <c r="T399">
        <v>1</v>
      </c>
      <c r="U399">
        <v>614.16999999999996</v>
      </c>
      <c r="V399">
        <v>655.77</v>
      </c>
      <c r="W399">
        <v>1</v>
      </c>
      <c r="X399" t="s">
        <v>34</v>
      </c>
      <c r="Y399">
        <v>2024</v>
      </c>
      <c r="Z399" t="str">
        <f>TEXT(Table1[[#This Row],[Order Date]], "MMM")</f>
        <v>Mar</v>
      </c>
      <c r="AA399" s="2">
        <f>Table1[[#This Row],[Unit Price]]*Table1[[#This Row],[Quantity]]*(1-Table1[[#This Row],[Discount %]]/100)</f>
        <v>1105.5059999999999</v>
      </c>
      <c r="AB399" s="2">
        <f>Table1[[#This Row],[Sales]]-Table1[[#This Row],[Cost]]</f>
        <v>449.73599999999988</v>
      </c>
    </row>
    <row r="400" spans="1:28" x14ac:dyDescent="0.25">
      <c r="A400" t="s">
        <v>1184</v>
      </c>
      <c r="B400" s="1">
        <v>45639</v>
      </c>
      <c r="C400" t="s">
        <v>134</v>
      </c>
      <c r="D400" t="s">
        <v>3346</v>
      </c>
      <c r="E400" s="1">
        <v>45643</v>
      </c>
      <c r="F400" t="s">
        <v>100</v>
      </c>
      <c r="G400" t="s">
        <v>98</v>
      </c>
      <c r="H400" t="s">
        <v>99</v>
      </c>
      <c r="I400" t="s">
        <v>2618</v>
      </c>
      <c r="J400" t="s">
        <v>2700</v>
      </c>
      <c r="K400" t="s">
        <v>52</v>
      </c>
      <c r="L400">
        <v>36</v>
      </c>
      <c r="M400">
        <v>5</v>
      </c>
      <c r="N400">
        <v>20</v>
      </c>
      <c r="O400" t="s">
        <v>1185</v>
      </c>
      <c r="P400" t="s">
        <v>33</v>
      </c>
      <c r="Q400" t="s">
        <v>70</v>
      </c>
      <c r="R400" t="s">
        <v>62</v>
      </c>
      <c r="S400" t="s">
        <v>101</v>
      </c>
      <c r="T400">
        <v>2</v>
      </c>
      <c r="U400">
        <v>358.06</v>
      </c>
      <c r="V400">
        <v>938.22</v>
      </c>
      <c r="W400">
        <v>4</v>
      </c>
      <c r="X400" t="s">
        <v>94</v>
      </c>
      <c r="Y400">
        <v>2024</v>
      </c>
      <c r="Z400" t="str">
        <f>TEXT(Table1[[#This Row],[Order Date]], "MMM")</f>
        <v>Dec</v>
      </c>
      <c r="AA400" s="2">
        <f>Table1[[#This Row],[Unit Price]]*Table1[[#This Row],[Quantity]]*(1-Table1[[#This Row],[Discount %]]/100)</f>
        <v>1432.24</v>
      </c>
      <c r="AB400" s="2">
        <f>Table1[[#This Row],[Sales]]-Table1[[#This Row],[Cost]]</f>
        <v>494.02</v>
      </c>
    </row>
    <row r="401" spans="1:28" x14ac:dyDescent="0.25">
      <c r="A401" t="s">
        <v>1186</v>
      </c>
      <c r="B401" s="1">
        <v>45310</v>
      </c>
      <c r="C401" t="s">
        <v>1187</v>
      </c>
      <c r="D401" t="s">
        <v>3345</v>
      </c>
      <c r="E401" s="1">
        <v>45316</v>
      </c>
      <c r="F401" t="s">
        <v>140</v>
      </c>
      <c r="G401" t="s">
        <v>38</v>
      </c>
      <c r="H401" t="s">
        <v>139</v>
      </c>
      <c r="I401" t="s">
        <v>2659</v>
      </c>
      <c r="J401" t="s">
        <v>2666</v>
      </c>
      <c r="K401" t="s">
        <v>52</v>
      </c>
      <c r="L401">
        <v>24</v>
      </c>
      <c r="M401">
        <v>5</v>
      </c>
      <c r="N401">
        <v>20</v>
      </c>
      <c r="O401" t="s">
        <v>1188</v>
      </c>
      <c r="P401" t="s">
        <v>33</v>
      </c>
      <c r="Q401" t="s">
        <v>42</v>
      </c>
      <c r="R401" t="s">
        <v>32</v>
      </c>
      <c r="S401" t="s">
        <v>141</v>
      </c>
      <c r="T401">
        <v>5</v>
      </c>
      <c r="U401">
        <v>218.55</v>
      </c>
      <c r="V401">
        <v>658.03</v>
      </c>
      <c r="W401">
        <v>6</v>
      </c>
      <c r="X401" t="s">
        <v>34</v>
      </c>
      <c r="Y401">
        <v>2024</v>
      </c>
      <c r="Z401" t="str">
        <f>TEXT(Table1[[#This Row],[Order Date]], "MMM")</f>
        <v>Jan</v>
      </c>
      <c r="AA401" s="2">
        <f>Table1[[#This Row],[Unit Price]]*Table1[[#This Row],[Quantity]]*(1-Table1[[#This Row],[Discount %]]/100)</f>
        <v>874.2</v>
      </c>
      <c r="AB401" s="2">
        <f>Table1[[#This Row],[Sales]]-Table1[[#This Row],[Cost]]</f>
        <v>216.17000000000007</v>
      </c>
    </row>
    <row r="402" spans="1:28" x14ac:dyDescent="0.25">
      <c r="A402" t="s">
        <v>1189</v>
      </c>
      <c r="B402" s="1">
        <v>45513</v>
      </c>
      <c r="C402" t="s">
        <v>1190</v>
      </c>
      <c r="D402" t="s">
        <v>3344</v>
      </c>
      <c r="E402" s="1">
        <v>45516</v>
      </c>
      <c r="F402" t="s">
        <v>56</v>
      </c>
      <c r="G402" t="s">
        <v>54</v>
      </c>
      <c r="H402" t="s">
        <v>55</v>
      </c>
      <c r="I402" t="s">
        <v>2657</v>
      </c>
      <c r="J402" t="s">
        <v>2667</v>
      </c>
      <c r="K402" t="s">
        <v>52</v>
      </c>
      <c r="L402">
        <v>61</v>
      </c>
      <c r="M402">
        <v>2</v>
      </c>
      <c r="N402">
        <v>10</v>
      </c>
      <c r="O402" t="s">
        <v>889</v>
      </c>
      <c r="P402" t="s">
        <v>44</v>
      </c>
      <c r="Q402" t="s">
        <v>58</v>
      </c>
      <c r="R402" t="s">
        <v>32</v>
      </c>
      <c r="S402" t="s">
        <v>57</v>
      </c>
      <c r="T402">
        <v>1</v>
      </c>
      <c r="U402">
        <v>533</v>
      </c>
      <c r="V402">
        <v>698.24</v>
      </c>
      <c r="W402">
        <v>3</v>
      </c>
      <c r="X402" t="s">
        <v>45</v>
      </c>
      <c r="Y402">
        <v>2024</v>
      </c>
      <c r="Z402" t="str">
        <f>TEXT(Table1[[#This Row],[Order Date]], "MMM")</f>
        <v>Aug</v>
      </c>
      <c r="AA402" s="2">
        <f>Table1[[#This Row],[Unit Price]]*Table1[[#This Row],[Quantity]]*(1-Table1[[#This Row],[Discount %]]/100)</f>
        <v>959.4</v>
      </c>
      <c r="AB402" s="2">
        <f>Table1[[#This Row],[Sales]]-Table1[[#This Row],[Cost]]</f>
        <v>261.15999999999997</v>
      </c>
    </row>
    <row r="403" spans="1:28" x14ac:dyDescent="0.25">
      <c r="A403" t="s">
        <v>1191</v>
      </c>
      <c r="B403" s="1">
        <v>45460</v>
      </c>
      <c r="C403" t="s">
        <v>1192</v>
      </c>
      <c r="D403" t="s">
        <v>3343</v>
      </c>
      <c r="E403" s="1">
        <v>45465</v>
      </c>
      <c r="F403" t="s">
        <v>68</v>
      </c>
      <c r="G403" t="s">
        <v>66</v>
      </c>
      <c r="H403" t="s">
        <v>67</v>
      </c>
      <c r="I403" t="s">
        <v>2630</v>
      </c>
      <c r="J403" t="s">
        <v>2640</v>
      </c>
      <c r="K403" t="s">
        <v>25</v>
      </c>
      <c r="L403">
        <v>31</v>
      </c>
      <c r="M403">
        <v>5</v>
      </c>
      <c r="N403">
        <v>0</v>
      </c>
      <c r="O403" t="s">
        <v>1193</v>
      </c>
      <c r="P403" t="s">
        <v>44</v>
      </c>
      <c r="Q403" t="s">
        <v>31</v>
      </c>
      <c r="R403" t="s">
        <v>71</v>
      </c>
      <c r="S403" t="s">
        <v>69</v>
      </c>
      <c r="T403">
        <v>2</v>
      </c>
      <c r="U403">
        <v>695.67</v>
      </c>
      <c r="V403">
        <v>2078.62</v>
      </c>
      <c r="W403">
        <v>5</v>
      </c>
      <c r="X403" t="s">
        <v>49</v>
      </c>
      <c r="Y403">
        <v>2024</v>
      </c>
      <c r="Z403" t="str">
        <f>TEXT(Table1[[#This Row],[Order Date]], "MMM")</f>
        <v>Jun</v>
      </c>
      <c r="AA403" s="2">
        <f>Table1[[#This Row],[Unit Price]]*Table1[[#This Row],[Quantity]]*(1-Table1[[#This Row],[Discount %]]/100)</f>
        <v>3478.35</v>
      </c>
      <c r="AB403" s="2">
        <f>Table1[[#This Row],[Sales]]-Table1[[#This Row],[Cost]]</f>
        <v>1399.73</v>
      </c>
    </row>
    <row r="404" spans="1:28" x14ac:dyDescent="0.25">
      <c r="A404" t="s">
        <v>1194</v>
      </c>
      <c r="B404" s="1">
        <v>45728</v>
      </c>
      <c r="C404" t="s">
        <v>1195</v>
      </c>
      <c r="D404" t="s">
        <v>3342</v>
      </c>
      <c r="E404" s="1">
        <v>45734</v>
      </c>
      <c r="F404" t="s">
        <v>56</v>
      </c>
      <c r="G404" t="s">
        <v>54</v>
      </c>
      <c r="H404" t="s">
        <v>55</v>
      </c>
      <c r="I404" t="s">
        <v>2618</v>
      </c>
      <c r="J404" t="s">
        <v>2700</v>
      </c>
      <c r="K404" t="s">
        <v>52</v>
      </c>
      <c r="L404">
        <v>41</v>
      </c>
      <c r="M404">
        <v>4</v>
      </c>
      <c r="N404">
        <v>5</v>
      </c>
      <c r="O404" t="s">
        <v>1196</v>
      </c>
      <c r="P404" t="s">
        <v>75</v>
      </c>
      <c r="Q404" t="s">
        <v>70</v>
      </c>
      <c r="R404" t="s">
        <v>32</v>
      </c>
      <c r="S404" t="s">
        <v>57</v>
      </c>
      <c r="T404">
        <v>3</v>
      </c>
      <c r="U404">
        <v>447.95</v>
      </c>
      <c r="V404">
        <v>1388.66</v>
      </c>
      <c r="W404">
        <v>6</v>
      </c>
      <c r="X404" t="s">
        <v>34</v>
      </c>
      <c r="Y404">
        <v>2025</v>
      </c>
      <c r="Z404" t="str">
        <f>TEXT(Table1[[#This Row],[Order Date]], "MMM")</f>
        <v>Mar</v>
      </c>
      <c r="AA404" s="2">
        <f>Table1[[#This Row],[Unit Price]]*Table1[[#This Row],[Quantity]]*(1-Table1[[#This Row],[Discount %]]/100)</f>
        <v>1702.2099999999998</v>
      </c>
      <c r="AB404" s="2">
        <f>Table1[[#This Row],[Sales]]-Table1[[#This Row],[Cost]]</f>
        <v>313.54999999999973</v>
      </c>
    </row>
    <row r="405" spans="1:28" x14ac:dyDescent="0.25">
      <c r="A405" t="s">
        <v>1197</v>
      </c>
      <c r="B405" s="1">
        <v>45514</v>
      </c>
      <c r="C405" t="s">
        <v>1198</v>
      </c>
      <c r="D405" t="s">
        <v>3341</v>
      </c>
      <c r="E405" s="1">
        <v>45519</v>
      </c>
      <c r="F405" t="s">
        <v>29</v>
      </c>
      <c r="G405" t="s">
        <v>27</v>
      </c>
      <c r="H405" t="s">
        <v>28</v>
      </c>
      <c r="I405" t="s">
        <v>2661</v>
      </c>
      <c r="J405" t="s">
        <v>2662</v>
      </c>
      <c r="K405" t="s">
        <v>25</v>
      </c>
      <c r="L405">
        <v>43</v>
      </c>
      <c r="M405">
        <v>4</v>
      </c>
      <c r="N405">
        <v>10</v>
      </c>
      <c r="O405" t="s">
        <v>217</v>
      </c>
      <c r="P405" t="s">
        <v>44</v>
      </c>
      <c r="Q405" t="s">
        <v>31</v>
      </c>
      <c r="R405" t="s">
        <v>32</v>
      </c>
      <c r="S405" t="s">
        <v>30</v>
      </c>
      <c r="T405">
        <v>1</v>
      </c>
      <c r="U405">
        <v>242.47</v>
      </c>
      <c r="V405">
        <v>511.92</v>
      </c>
      <c r="W405">
        <v>5</v>
      </c>
      <c r="X405" t="s">
        <v>45</v>
      </c>
      <c r="Y405">
        <v>2024</v>
      </c>
      <c r="Z405" t="str">
        <f>TEXT(Table1[[#This Row],[Order Date]], "MMM")</f>
        <v>Aug</v>
      </c>
      <c r="AA405" s="2">
        <f>Table1[[#This Row],[Unit Price]]*Table1[[#This Row],[Quantity]]*(1-Table1[[#This Row],[Discount %]]/100)</f>
        <v>872.89200000000005</v>
      </c>
      <c r="AB405" s="2">
        <f>Table1[[#This Row],[Sales]]-Table1[[#This Row],[Cost]]</f>
        <v>360.97200000000004</v>
      </c>
    </row>
    <row r="406" spans="1:28" x14ac:dyDescent="0.25">
      <c r="A406" t="s">
        <v>1199</v>
      </c>
      <c r="B406" s="1">
        <v>45658</v>
      </c>
      <c r="C406" t="s">
        <v>1200</v>
      </c>
      <c r="D406" t="s">
        <v>3340</v>
      </c>
      <c r="E406" s="1">
        <v>45659</v>
      </c>
      <c r="F406" t="s">
        <v>140</v>
      </c>
      <c r="G406" t="s">
        <v>38</v>
      </c>
      <c r="H406" t="s">
        <v>139</v>
      </c>
      <c r="I406" t="s">
        <v>2625</v>
      </c>
      <c r="J406" t="s">
        <v>2685</v>
      </c>
      <c r="K406" t="s">
        <v>25</v>
      </c>
      <c r="L406">
        <v>47</v>
      </c>
      <c r="M406">
        <v>1</v>
      </c>
      <c r="N406">
        <v>0</v>
      </c>
      <c r="O406" t="s">
        <v>1201</v>
      </c>
      <c r="P406" t="s">
        <v>75</v>
      </c>
      <c r="Q406" t="s">
        <v>58</v>
      </c>
      <c r="R406" t="s">
        <v>62</v>
      </c>
      <c r="S406" t="s">
        <v>141</v>
      </c>
      <c r="T406">
        <v>4</v>
      </c>
      <c r="U406">
        <v>240.8</v>
      </c>
      <c r="V406">
        <v>139.88999999999999</v>
      </c>
      <c r="W406">
        <v>1</v>
      </c>
      <c r="X406" t="s">
        <v>34</v>
      </c>
      <c r="Y406">
        <v>2025</v>
      </c>
      <c r="Z406" t="str">
        <f>TEXT(Table1[[#This Row],[Order Date]], "MMM")</f>
        <v>Jan</v>
      </c>
      <c r="AA406" s="2">
        <f>Table1[[#This Row],[Unit Price]]*Table1[[#This Row],[Quantity]]*(1-Table1[[#This Row],[Discount %]]/100)</f>
        <v>240.8</v>
      </c>
      <c r="AB406" s="2">
        <f>Table1[[#This Row],[Sales]]-Table1[[#This Row],[Cost]]</f>
        <v>100.91000000000003</v>
      </c>
    </row>
    <row r="407" spans="1:28" x14ac:dyDescent="0.25">
      <c r="A407" t="s">
        <v>1202</v>
      </c>
      <c r="B407" s="1">
        <v>45846</v>
      </c>
      <c r="C407" t="s">
        <v>1203</v>
      </c>
      <c r="D407" t="s">
        <v>3339</v>
      </c>
      <c r="E407" s="1">
        <v>45851</v>
      </c>
      <c r="F407" t="s">
        <v>29</v>
      </c>
      <c r="G407" t="s">
        <v>27</v>
      </c>
      <c r="H407" t="s">
        <v>28</v>
      </c>
      <c r="I407" t="s">
        <v>2664</v>
      </c>
      <c r="J407" t="s">
        <v>2665</v>
      </c>
      <c r="K407" t="s">
        <v>52</v>
      </c>
      <c r="L407">
        <v>27</v>
      </c>
      <c r="M407">
        <v>1</v>
      </c>
      <c r="N407">
        <v>0</v>
      </c>
      <c r="O407" t="s">
        <v>207</v>
      </c>
      <c r="P407" t="s">
        <v>75</v>
      </c>
      <c r="Q407" t="s">
        <v>42</v>
      </c>
      <c r="R407" t="s">
        <v>32</v>
      </c>
      <c r="S407" t="s">
        <v>30</v>
      </c>
      <c r="T407">
        <v>3</v>
      </c>
      <c r="U407">
        <v>297.97000000000003</v>
      </c>
      <c r="V407">
        <v>193.77</v>
      </c>
      <c r="W407">
        <v>5</v>
      </c>
      <c r="X407" t="s">
        <v>45</v>
      </c>
      <c r="Y407">
        <v>2025</v>
      </c>
      <c r="Z407" t="str">
        <f>TEXT(Table1[[#This Row],[Order Date]], "MMM")</f>
        <v>Jul</v>
      </c>
      <c r="AA407" s="2">
        <f>Table1[[#This Row],[Unit Price]]*Table1[[#This Row],[Quantity]]*(1-Table1[[#This Row],[Discount %]]/100)</f>
        <v>297.97000000000003</v>
      </c>
      <c r="AB407" s="2">
        <f>Table1[[#This Row],[Sales]]-Table1[[#This Row],[Cost]]</f>
        <v>104.20000000000002</v>
      </c>
    </row>
    <row r="408" spans="1:28" x14ac:dyDescent="0.25">
      <c r="A408" t="s">
        <v>1204</v>
      </c>
      <c r="B408" s="1">
        <v>45648</v>
      </c>
      <c r="C408" t="s">
        <v>1205</v>
      </c>
      <c r="D408" t="s">
        <v>3338</v>
      </c>
      <c r="E408" s="1">
        <v>45649</v>
      </c>
      <c r="F408" t="s">
        <v>122</v>
      </c>
      <c r="G408" t="s">
        <v>120</v>
      </c>
      <c r="H408" t="s">
        <v>121</v>
      </c>
      <c r="I408" t="s">
        <v>2625</v>
      </c>
      <c r="J408" t="s">
        <v>2685</v>
      </c>
      <c r="K408" t="s">
        <v>52</v>
      </c>
      <c r="L408">
        <v>59</v>
      </c>
      <c r="M408">
        <v>4</v>
      </c>
      <c r="N408">
        <v>20</v>
      </c>
      <c r="O408" t="s">
        <v>1206</v>
      </c>
      <c r="P408" t="s">
        <v>33</v>
      </c>
      <c r="Q408" t="s">
        <v>117</v>
      </c>
      <c r="R408" t="s">
        <v>62</v>
      </c>
      <c r="S408" t="s">
        <v>123</v>
      </c>
      <c r="T408">
        <v>4</v>
      </c>
      <c r="U408">
        <v>497.17</v>
      </c>
      <c r="V408">
        <v>1326.17</v>
      </c>
      <c r="W408">
        <v>1</v>
      </c>
      <c r="X408" t="s">
        <v>94</v>
      </c>
      <c r="Y408">
        <v>2024</v>
      </c>
      <c r="Z408" t="str">
        <f>TEXT(Table1[[#This Row],[Order Date]], "MMM")</f>
        <v>Dec</v>
      </c>
      <c r="AA408" s="2">
        <f>Table1[[#This Row],[Unit Price]]*Table1[[#This Row],[Quantity]]*(1-Table1[[#This Row],[Discount %]]/100)</f>
        <v>1590.9440000000002</v>
      </c>
      <c r="AB408" s="2">
        <f>Table1[[#This Row],[Sales]]-Table1[[#This Row],[Cost]]</f>
        <v>264.77400000000011</v>
      </c>
    </row>
    <row r="409" spans="1:28" x14ac:dyDescent="0.25">
      <c r="A409" t="s">
        <v>1207</v>
      </c>
      <c r="B409" s="1">
        <v>45928</v>
      </c>
      <c r="C409" t="s">
        <v>1208</v>
      </c>
      <c r="D409" t="s">
        <v>3337</v>
      </c>
      <c r="E409" s="1">
        <v>45933</v>
      </c>
      <c r="F409" t="s">
        <v>29</v>
      </c>
      <c r="G409" t="s">
        <v>27</v>
      </c>
      <c r="H409" t="s">
        <v>28</v>
      </c>
      <c r="I409" t="s">
        <v>2621</v>
      </c>
      <c r="J409" t="s">
        <v>2647</v>
      </c>
      <c r="K409" t="s">
        <v>52</v>
      </c>
      <c r="L409">
        <v>39</v>
      </c>
      <c r="M409">
        <v>3</v>
      </c>
      <c r="N409">
        <v>10</v>
      </c>
      <c r="O409" t="s">
        <v>1209</v>
      </c>
      <c r="P409" t="s">
        <v>44</v>
      </c>
      <c r="Q409" t="s">
        <v>117</v>
      </c>
      <c r="R409" t="s">
        <v>62</v>
      </c>
      <c r="S409" t="s">
        <v>30</v>
      </c>
      <c r="T409">
        <v>5</v>
      </c>
      <c r="U409">
        <v>20.37</v>
      </c>
      <c r="V409">
        <v>37.86</v>
      </c>
      <c r="W409">
        <v>5</v>
      </c>
      <c r="X409" t="s">
        <v>45</v>
      </c>
      <c r="Y409">
        <v>2025</v>
      </c>
      <c r="Z409" t="str">
        <f>TEXT(Table1[[#This Row],[Order Date]], "MMM")</f>
        <v>Sep</v>
      </c>
      <c r="AA409" s="2">
        <f>Table1[[#This Row],[Unit Price]]*Table1[[#This Row],[Quantity]]*(1-Table1[[#This Row],[Discount %]]/100)</f>
        <v>54.999000000000002</v>
      </c>
      <c r="AB409" s="2">
        <f>Table1[[#This Row],[Sales]]-Table1[[#This Row],[Cost]]</f>
        <v>17.139000000000003</v>
      </c>
    </row>
    <row r="410" spans="1:28" x14ac:dyDescent="0.25">
      <c r="A410" t="s">
        <v>1210</v>
      </c>
      <c r="B410" s="1">
        <v>45959</v>
      </c>
      <c r="C410" t="s">
        <v>1211</v>
      </c>
      <c r="D410" t="s">
        <v>3336</v>
      </c>
      <c r="E410" s="1">
        <v>45966</v>
      </c>
      <c r="F410" t="s">
        <v>29</v>
      </c>
      <c r="G410" t="s">
        <v>27</v>
      </c>
      <c r="H410" t="s">
        <v>28</v>
      </c>
      <c r="I410" t="s">
        <v>2630</v>
      </c>
      <c r="J410" t="s">
        <v>2646</v>
      </c>
      <c r="K410" t="s">
        <v>52</v>
      </c>
      <c r="L410">
        <v>32</v>
      </c>
      <c r="M410">
        <v>1</v>
      </c>
      <c r="N410">
        <v>10</v>
      </c>
      <c r="O410" t="s">
        <v>1212</v>
      </c>
      <c r="P410" t="s">
        <v>75</v>
      </c>
      <c r="Q410" t="s">
        <v>70</v>
      </c>
      <c r="R410" t="s">
        <v>71</v>
      </c>
      <c r="S410" t="s">
        <v>30</v>
      </c>
      <c r="T410">
        <v>1</v>
      </c>
      <c r="U410">
        <v>566.73</v>
      </c>
      <c r="V410">
        <v>317.60000000000002</v>
      </c>
      <c r="W410">
        <v>7</v>
      </c>
      <c r="X410" t="s">
        <v>94</v>
      </c>
      <c r="Y410">
        <v>2025</v>
      </c>
      <c r="Z410" t="str">
        <f>TEXT(Table1[[#This Row],[Order Date]], "MMM")</f>
        <v>Oct</v>
      </c>
      <c r="AA410" s="2">
        <f>Table1[[#This Row],[Unit Price]]*Table1[[#This Row],[Quantity]]*(1-Table1[[#This Row],[Discount %]]/100)</f>
        <v>510.05700000000002</v>
      </c>
      <c r="AB410" s="2">
        <f>Table1[[#This Row],[Sales]]-Table1[[#This Row],[Cost]]</f>
        <v>192.45699999999999</v>
      </c>
    </row>
    <row r="411" spans="1:28" x14ac:dyDescent="0.25">
      <c r="A411" t="s">
        <v>1213</v>
      </c>
      <c r="B411" s="1">
        <v>45629</v>
      </c>
      <c r="C411" t="s">
        <v>1214</v>
      </c>
      <c r="D411" t="s">
        <v>3335</v>
      </c>
      <c r="E411" s="1">
        <v>45630</v>
      </c>
      <c r="F411" t="s">
        <v>68</v>
      </c>
      <c r="G411" t="s">
        <v>66</v>
      </c>
      <c r="H411" t="s">
        <v>67</v>
      </c>
      <c r="I411" t="s">
        <v>2625</v>
      </c>
      <c r="J411" t="s">
        <v>2693</v>
      </c>
      <c r="K411" t="s">
        <v>52</v>
      </c>
      <c r="L411">
        <v>52</v>
      </c>
      <c r="M411">
        <v>2</v>
      </c>
      <c r="N411">
        <v>15</v>
      </c>
      <c r="O411" t="s">
        <v>934</v>
      </c>
      <c r="P411" t="s">
        <v>75</v>
      </c>
      <c r="Q411" t="s">
        <v>70</v>
      </c>
      <c r="R411" t="s">
        <v>71</v>
      </c>
      <c r="S411" t="s">
        <v>69</v>
      </c>
      <c r="T411">
        <v>2</v>
      </c>
      <c r="U411">
        <v>607.12</v>
      </c>
      <c r="V411">
        <v>806.7</v>
      </c>
      <c r="W411">
        <v>1</v>
      </c>
      <c r="X411" t="s">
        <v>94</v>
      </c>
      <c r="Y411">
        <v>2024</v>
      </c>
      <c r="Z411" t="str">
        <f>TEXT(Table1[[#This Row],[Order Date]], "MMM")</f>
        <v>Dec</v>
      </c>
      <c r="AA411" s="2">
        <f>Table1[[#This Row],[Unit Price]]*Table1[[#This Row],[Quantity]]*(1-Table1[[#This Row],[Discount %]]/100)</f>
        <v>1032.104</v>
      </c>
      <c r="AB411" s="2">
        <f>Table1[[#This Row],[Sales]]-Table1[[#This Row],[Cost]]</f>
        <v>225.404</v>
      </c>
    </row>
    <row r="412" spans="1:28" x14ac:dyDescent="0.25">
      <c r="A412" t="s">
        <v>1215</v>
      </c>
      <c r="B412" s="1">
        <v>45500</v>
      </c>
      <c r="C412" t="s">
        <v>1216</v>
      </c>
      <c r="D412" t="s">
        <v>3334</v>
      </c>
      <c r="E412" s="1">
        <v>45501</v>
      </c>
      <c r="F412" t="s">
        <v>122</v>
      </c>
      <c r="G412" t="s">
        <v>120</v>
      </c>
      <c r="H412" t="s">
        <v>121</v>
      </c>
      <c r="I412" t="s">
        <v>2652</v>
      </c>
      <c r="J412" t="s">
        <v>2679</v>
      </c>
      <c r="K412" t="s">
        <v>52</v>
      </c>
      <c r="L412">
        <v>61</v>
      </c>
      <c r="M412">
        <v>3</v>
      </c>
      <c r="N412">
        <v>30</v>
      </c>
      <c r="O412" t="s">
        <v>1055</v>
      </c>
      <c r="P412" t="s">
        <v>33</v>
      </c>
      <c r="Q412" t="s">
        <v>31</v>
      </c>
      <c r="R412" t="s">
        <v>43</v>
      </c>
      <c r="S412" t="s">
        <v>123</v>
      </c>
      <c r="T412">
        <v>2</v>
      </c>
      <c r="U412">
        <v>476.8</v>
      </c>
      <c r="V412">
        <v>721.64</v>
      </c>
      <c r="W412">
        <v>1</v>
      </c>
      <c r="X412" t="s">
        <v>45</v>
      </c>
      <c r="Y412">
        <v>2024</v>
      </c>
      <c r="Z412" t="str">
        <f>TEXT(Table1[[#This Row],[Order Date]], "MMM")</f>
        <v>Jul</v>
      </c>
      <c r="AA412" s="2">
        <f>Table1[[#This Row],[Unit Price]]*Table1[[#This Row],[Quantity]]*(1-Table1[[#This Row],[Discount %]]/100)</f>
        <v>1001.28</v>
      </c>
      <c r="AB412" s="2">
        <f>Table1[[#This Row],[Sales]]-Table1[[#This Row],[Cost]]</f>
        <v>279.64</v>
      </c>
    </row>
    <row r="413" spans="1:28" x14ac:dyDescent="0.25">
      <c r="A413" t="s">
        <v>1217</v>
      </c>
      <c r="B413" s="1">
        <v>46117</v>
      </c>
      <c r="C413" t="s">
        <v>1218</v>
      </c>
      <c r="D413" t="s">
        <v>3333</v>
      </c>
      <c r="E413" s="1">
        <v>46121</v>
      </c>
      <c r="F413" t="s">
        <v>100</v>
      </c>
      <c r="G413" t="s">
        <v>98</v>
      </c>
      <c r="H413" t="s">
        <v>99</v>
      </c>
      <c r="I413" t="s">
        <v>2629</v>
      </c>
      <c r="J413" t="s">
        <v>2691</v>
      </c>
      <c r="K413" t="s">
        <v>52</v>
      </c>
      <c r="L413">
        <v>60</v>
      </c>
      <c r="M413">
        <v>3</v>
      </c>
      <c r="N413">
        <v>25</v>
      </c>
      <c r="O413" t="s">
        <v>1219</v>
      </c>
      <c r="P413" t="s">
        <v>44</v>
      </c>
      <c r="Q413" t="s">
        <v>58</v>
      </c>
      <c r="R413" t="s">
        <v>62</v>
      </c>
      <c r="S413" t="s">
        <v>101</v>
      </c>
      <c r="T413">
        <v>1</v>
      </c>
      <c r="U413">
        <v>588.16</v>
      </c>
      <c r="V413">
        <v>1104.78</v>
      </c>
      <c r="W413">
        <v>4</v>
      </c>
      <c r="X413" t="s">
        <v>49</v>
      </c>
      <c r="Y413">
        <v>2026</v>
      </c>
      <c r="Z413" t="str">
        <f>TEXT(Table1[[#This Row],[Order Date]], "MMM")</f>
        <v>Apr</v>
      </c>
      <c r="AA413" s="2">
        <f>Table1[[#This Row],[Unit Price]]*Table1[[#This Row],[Quantity]]*(1-Table1[[#This Row],[Discount %]]/100)</f>
        <v>1323.3600000000001</v>
      </c>
      <c r="AB413" s="2">
        <f>Table1[[#This Row],[Sales]]-Table1[[#This Row],[Cost]]</f>
        <v>218.58000000000015</v>
      </c>
    </row>
    <row r="414" spans="1:28" x14ac:dyDescent="0.25">
      <c r="A414" t="s">
        <v>1220</v>
      </c>
      <c r="B414" s="1">
        <v>46162</v>
      </c>
      <c r="C414" t="s">
        <v>1221</v>
      </c>
      <c r="D414" t="s">
        <v>3332</v>
      </c>
      <c r="E414" s="1">
        <v>46165</v>
      </c>
      <c r="F414" t="s">
        <v>29</v>
      </c>
      <c r="G414" t="s">
        <v>27</v>
      </c>
      <c r="H414" t="s">
        <v>28</v>
      </c>
      <c r="I414" t="s">
        <v>2661</v>
      </c>
      <c r="J414" t="s">
        <v>2715</v>
      </c>
      <c r="K414" t="s">
        <v>25</v>
      </c>
      <c r="L414">
        <v>31</v>
      </c>
      <c r="M414">
        <v>5</v>
      </c>
      <c r="N414">
        <v>5</v>
      </c>
      <c r="O414" t="s">
        <v>1222</v>
      </c>
      <c r="P414" t="s">
        <v>33</v>
      </c>
      <c r="Q414" t="s">
        <v>117</v>
      </c>
      <c r="R414" t="s">
        <v>71</v>
      </c>
      <c r="S414" t="s">
        <v>30</v>
      </c>
      <c r="T414">
        <v>1</v>
      </c>
      <c r="U414">
        <v>822.34</v>
      </c>
      <c r="V414">
        <v>2244.29</v>
      </c>
      <c r="W414">
        <v>3</v>
      </c>
      <c r="X414" t="s">
        <v>49</v>
      </c>
      <c r="Y414">
        <v>2026</v>
      </c>
      <c r="Z414" t="str">
        <f>TEXT(Table1[[#This Row],[Order Date]], "MMM")</f>
        <v>May</v>
      </c>
      <c r="AA414" s="2">
        <f>Table1[[#This Row],[Unit Price]]*Table1[[#This Row],[Quantity]]*(1-Table1[[#This Row],[Discount %]]/100)</f>
        <v>3906.1149999999998</v>
      </c>
      <c r="AB414" s="2">
        <f>Table1[[#This Row],[Sales]]-Table1[[#This Row],[Cost]]</f>
        <v>1661.8249999999998</v>
      </c>
    </row>
    <row r="415" spans="1:28" x14ac:dyDescent="0.25">
      <c r="A415" t="s">
        <v>1223</v>
      </c>
      <c r="B415" s="1">
        <v>45982</v>
      </c>
      <c r="C415" t="s">
        <v>1224</v>
      </c>
      <c r="D415" t="s">
        <v>3331</v>
      </c>
      <c r="E415" s="1">
        <v>45985</v>
      </c>
      <c r="F415" t="s">
        <v>100</v>
      </c>
      <c r="G415" t="s">
        <v>98</v>
      </c>
      <c r="H415" t="s">
        <v>99</v>
      </c>
      <c r="I415" t="s">
        <v>2668</v>
      </c>
      <c r="J415" t="s">
        <v>2712</v>
      </c>
      <c r="K415" t="s">
        <v>25</v>
      </c>
      <c r="L415">
        <v>23</v>
      </c>
      <c r="M415">
        <v>2</v>
      </c>
      <c r="N415">
        <v>5</v>
      </c>
      <c r="O415" t="s">
        <v>1225</v>
      </c>
      <c r="P415" t="s">
        <v>75</v>
      </c>
      <c r="Q415" t="s">
        <v>42</v>
      </c>
      <c r="R415" t="s">
        <v>32</v>
      </c>
      <c r="S415" t="s">
        <v>101</v>
      </c>
      <c r="T415">
        <v>4</v>
      </c>
      <c r="U415">
        <v>782.61</v>
      </c>
      <c r="V415">
        <v>1005.79</v>
      </c>
      <c r="W415">
        <v>3</v>
      </c>
      <c r="X415" t="s">
        <v>94</v>
      </c>
      <c r="Y415">
        <v>2025</v>
      </c>
      <c r="Z415" t="str">
        <f>TEXT(Table1[[#This Row],[Order Date]], "MMM")</f>
        <v>Nov</v>
      </c>
      <c r="AA415" s="2">
        <f>Table1[[#This Row],[Unit Price]]*Table1[[#This Row],[Quantity]]*(1-Table1[[#This Row],[Discount %]]/100)</f>
        <v>1486.9590000000001</v>
      </c>
      <c r="AB415" s="2">
        <f>Table1[[#This Row],[Sales]]-Table1[[#This Row],[Cost]]</f>
        <v>481.1690000000001</v>
      </c>
    </row>
    <row r="416" spans="1:28" x14ac:dyDescent="0.25">
      <c r="A416" t="s">
        <v>1226</v>
      </c>
      <c r="B416" s="1">
        <v>45987</v>
      </c>
      <c r="C416" t="s">
        <v>1227</v>
      </c>
      <c r="D416" t="s">
        <v>3330</v>
      </c>
      <c r="E416" s="1">
        <v>45992</v>
      </c>
      <c r="F416" t="s">
        <v>56</v>
      </c>
      <c r="G416" t="s">
        <v>54</v>
      </c>
      <c r="H416" t="s">
        <v>55</v>
      </c>
      <c r="I416" t="s">
        <v>2628</v>
      </c>
      <c r="J416" t="s">
        <v>2642</v>
      </c>
      <c r="K416" t="s">
        <v>25</v>
      </c>
      <c r="L416">
        <v>40</v>
      </c>
      <c r="M416">
        <v>2</v>
      </c>
      <c r="N416">
        <v>15</v>
      </c>
      <c r="O416" t="s">
        <v>1228</v>
      </c>
      <c r="P416" t="s">
        <v>44</v>
      </c>
      <c r="Q416" t="s">
        <v>58</v>
      </c>
      <c r="R416" t="s">
        <v>43</v>
      </c>
      <c r="S416" t="s">
        <v>57</v>
      </c>
      <c r="T416">
        <v>2</v>
      </c>
      <c r="U416">
        <v>724.2</v>
      </c>
      <c r="V416">
        <v>976.17</v>
      </c>
      <c r="W416">
        <v>5</v>
      </c>
      <c r="X416" t="s">
        <v>94</v>
      </c>
      <c r="Y416">
        <v>2025</v>
      </c>
      <c r="Z416" t="str">
        <f>TEXT(Table1[[#This Row],[Order Date]], "MMM")</f>
        <v>Nov</v>
      </c>
      <c r="AA416" s="2">
        <f>Table1[[#This Row],[Unit Price]]*Table1[[#This Row],[Quantity]]*(1-Table1[[#This Row],[Discount %]]/100)</f>
        <v>1231.1400000000001</v>
      </c>
      <c r="AB416" s="2">
        <f>Table1[[#This Row],[Sales]]-Table1[[#This Row],[Cost]]</f>
        <v>254.97000000000014</v>
      </c>
    </row>
    <row r="417" spans="1:28" x14ac:dyDescent="0.25">
      <c r="A417" t="s">
        <v>1229</v>
      </c>
      <c r="B417" s="1">
        <v>45724</v>
      </c>
      <c r="C417" t="s">
        <v>1230</v>
      </c>
      <c r="D417" t="s">
        <v>3329</v>
      </c>
      <c r="E417" s="1">
        <v>45731</v>
      </c>
      <c r="F417" t="s">
        <v>68</v>
      </c>
      <c r="G417" t="s">
        <v>66</v>
      </c>
      <c r="H417" t="s">
        <v>67</v>
      </c>
      <c r="I417" t="s">
        <v>2668</v>
      </c>
      <c r="J417" t="s">
        <v>2712</v>
      </c>
      <c r="K417" t="s">
        <v>25</v>
      </c>
      <c r="L417">
        <v>38</v>
      </c>
      <c r="M417">
        <v>2</v>
      </c>
      <c r="N417">
        <v>5</v>
      </c>
      <c r="O417" t="s">
        <v>555</v>
      </c>
      <c r="P417" t="s">
        <v>33</v>
      </c>
      <c r="Q417" t="s">
        <v>42</v>
      </c>
      <c r="R417" t="s">
        <v>32</v>
      </c>
      <c r="S417" t="s">
        <v>69</v>
      </c>
      <c r="T417">
        <v>2</v>
      </c>
      <c r="U417">
        <v>806.17</v>
      </c>
      <c r="V417">
        <v>1171.28</v>
      </c>
      <c r="W417">
        <v>7</v>
      </c>
      <c r="X417" t="s">
        <v>34</v>
      </c>
      <c r="Y417">
        <v>2025</v>
      </c>
      <c r="Z417" t="str">
        <f>TEXT(Table1[[#This Row],[Order Date]], "MMM")</f>
        <v>Mar</v>
      </c>
      <c r="AA417" s="2">
        <f>Table1[[#This Row],[Unit Price]]*Table1[[#This Row],[Quantity]]*(1-Table1[[#This Row],[Discount %]]/100)</f>
        <v>1531.723</v>
      </c>
      <c r="AB417" s="2">
        <f>Table1[[#This Row],[Sales]]-Table1[[#This Row],[Cost]]</f>
        <v>360.44299999999998</v>
      </c>
    </row>
    <row r="418" spans="1:28" x14ac:dyDescent="0.25">
      <c r="A418" t="s">
        <v>1231</v>
      </c>
      <c r="B418" s="1">
        <v>46048</v>
      </c>
      <c r="C418" t="s">
        <v>1232</v>
      </c>
      <c r="D418" t="s">
        <v>3328</v>
      </c>
      <c r="E418" s="1">
        <v>46053</v>
      </c>
      <c r="F418" t="s">
        <v>140</v>
      </c>
      <c r="G418" t="s">
        <v>38</v>
      </c>
      <c r="H418" t="s">
        <v>139</v>
      </c>
      <c r="I418" t="s">
        <v>2627</v>
      </c>
      <c r="J418" t="s">
        <v>2690</v>
      </c>
      <c r="K418" t="s">
        <v>52</v>
      </c>
      <c r="L418">
        <v>46</v>
      </c>
      <c r="M418">
        <v>1</v>
      </c>
      <c r="N418">
        <v>20</v>
      </c>
      <c r="O418" t="s">
        <v>1233</v>
      </c>
      <c r="P418" t="s">
        <v>75</v>
      </c>
      <c r="Q418" t="s">
        <v>70</v>
      </c>
      <c r="R418" t="s">
        <v>71</v>
      </c>
      <c r="S418" t="s">
        <v>141</v>
      </c>
      <c r="T418">
        <v>2</v>
      </c>
      <c r="U418">
        <v>701.76</v>
      </c>
      <c r="V418">
        <v>361.39</v>
      </c>
      <c r="W418">
        <v>5</v>
      </c>
      <c r="X418" t="s">
        <v>34</v>
      </c>
      <c r="Y418">
        <v>2026</v>
      </c>
      <c r="Z418" t="str">
        <f>TEXT(Table1[[#This Row],[Order Date]], "MMM")</f>
        <v>Jan</v>
      </c>
      <c r="AA418" s="2">
        <f>Table1[[#This Row],[Unit Price]]*Table1[[#This Row],[Quantity]]*(1-Table1[[#This Row],[Discount %]]/100)</f>
        <v>561.40800000000002</v>
      </c>
      <c r="AB418" s="2">
        <f>Table1[[#This Row],[Sales]]-Table1[[#This Row],[Cost]]</f>
        <v>200.01800000000003</v>
      </c>
    </row>
    <row r="419" spans="1:28" x14ac:dyDescent="0.25">
      <c r="A419" t="s">
        <v>1234</v>
      </c>
      <c r="B419" s="1">
        <v>45952</v>
      </c>
      <c r="C419" t="s">
        <v>1235</v>
      </c>
      <c r="D419" t="s">
        <v>3327</v>
      </c>
      <c r="E419" s="1">
        <v>45955</v>
      </c>
      <c r="F419" t="s">
        <v>29</v>
      </c>
      <c r="G419" t="s">
        <v>27</v>
      </c>
      <c r="H419" t="s">
        <v>28</v>
      </c>
      <c r="I419" t="s">
        <v>2621</v>
      </c>
      <c r="J419" t="s">
        <v>2699</v>
      </c>
      <c r="K419" t="s">
        <v>25</v>
      </c>
      <c r="L419">
        <v>33</v>
      </c>
      <c r="M419">
        <v>4</v>
      </c>
      <c r="N419">
        <v>10</v>
      </c>
      <c r="O419" t="s">
        <v>1236</v>
      </c>
      <c r="P419" t="s">
        <v>44</v>
      </c>
      <c r="Q419" t="s">
        <v>31</v>
      </c>
      <c r="R419" t="s">
        <v>71</v>
      </c>
      <c r="S419" t="s">
        <v>30</v>
      </c>
      <c r="T419">
        <v>1</v>
      </c>
      <c r="U419">
        <v>337.07</v>
      </c>
      <c r="V419">
        <v>988.78</v>
      </c>
      <c r="W419">
        <v>3</v>
      </c>
      <c r="X419" t="s">
        <v>94</v>
      </c>
      <c r="Y419">
        <v>2025</v>
      </c>
      <c r="Z419" t="str">
        <f>TEXT(Table1[[#This Row],[Order Date]], "MMM")</f>
        <v>Oct</v>
      </c>
      <c r="AA419" s="2">
        <f>Table1[[#This Row],[Unit Price]]*Table1[[#This Row],[Quantity]]*(1-Table1[[#This Row],[Discount %]]/100)</f>
        <v>1213.452</v>
      </c>
      <c r="AB419" s="2">
        <f>Table1[[#This Row],[Sales]]-Table1[[#This Row],[Cost]]</f>
        <v>224.67200000000003</v>
      </c>
    </row>
    <row r="420" spans="1:28" x14ac:dyDescent="0.25">
      <c r="A420" t="s">
        <v>1237</v>
      </c>
      <c r="B420" s="1">
        <v>45964</v>
      </c>
      <c r="C420" t="s">
        <v>1238</v>
      </c>
      <c r="D420" t="s">
        <v>3326</v>
      </c>
      <c r="E420" s="1">
        <v>45965</v>
      </c>
      <c r="F420" t="s">
        <v>56</v>
      </c>
      <c r="G420" t="s">
        <v>54</v>
      </c>
      <c r="H420" t="s">
        <v>55</v>
      </c>
      <c r="I420" t="s">
        <v>2668</v>
      </c>
      <c r="J420" t="s">
        <v>2686</v>
      </c>
      <c r="K420" t="s">
        <v>25</v>
      </c>
      <c r="L420">
        <v>18</v>
      </c>
      <c r="M420">
        <v>2</v>
      </c>
      <c r="N420">
        <v>15</v>
      </c>
      <c r="O420" t="s">
        <v>1239</v>
      </c>
      <c r="P420" t="s">
        <v>44</v>
      </c>
      <c r="Q420" t="s">
        <v>31</v>
      </c>
      <c r="R420" t="s">
        <v>62</v>
      </c>
      <c r="S420" t="s">
        <v>57</v>
      </c>
      <c r="T420">
        <v>1</v>
      </c>
      <c r="U420">
        <v>897.94</v>
      </c>
      <c r="V420">
        <v>1215.69</v>
      </c>
      <c r="W420">
        <v>1</v>
      </c>
      <c r="X420" t="s">
        <v>94</v>
      </c>
      <c r="Y420">
        <v>2025</v>
      </c>
      <c r="Z420" t="str">
        <f>TEXT(Table1[[#This Row],[Order Date]], "MMM")</f>
        <v>Nov</v>
      </c>
      <c r="AA420" s="2">
        <f>Table1[[#This Row],[Unit Price]]*Table1[[#This Row],[Quantity]]*(1-Table1[[#This Row],[Discount %]]/100)</f>
        <v>1526.498</v>
      </c>
      <c r="AB420" s="2">
        <f>Table1[[#This Row],[Sales]]-Table1[[#This Row],[Cost]]</f>
        <v>310.80799999999999</v>
      </c>
    </row>
    <row r="421" spans="1:28" x14ac:dyDescent="0.25">
      <c r="A421" t="s">
        <v>1240</v>
      </c>
      <c r="B421" s="1">
        <v>45909</v>
      </c>
      <c r="C421" t="s">
        <v>1241</v>
      </c>
      <c r="D421" t="s">
        <v>2765</v>
      </c>
      <c r="E421" s="1">
        <v>45910</v>
      </c>
      <c r="F421" t="s">
        <v>128</v>
      </c>
      <c r="G421" t="s">
        <v>98</v>
      </c>
      <c r="H421" t="s">
        <v>127</v>
      </c>
      <c r="I421" t="s">
        <v>2629</v>
      </c>
      <c r="J421" t="s">
        <v>2632</v>
      </c>
      <c r="K421" t="s">
        <v>25</v>
      </c>
      <c r="L421">
        <v>27</v>
      </c>
      <c r="M421">
        <v>1</v>
      </c>
      <c r="N421">
        <v>5</v>
      </c>
      <c r="O421" t="s">
        <v>1242</v>
      </c>
      <c r="P421" t="s">
        <v>75</v>
      </c>
      <c r="Q421" t="s">
        <v>31</v>
      </c>
      <c r="R421" t="s">
        <v>32</v>
      </c>
      <c r="S421" t="s">
        <v>129</v>
      </c>
      <c r="T421">
        <v>4</v>
      </c>
      <c r="U421">
        <v>391.83</v>
      </c>
      <c r="V421">
        <v>202.07</v>
      </c>
      <c r="W421">
        <v>1</v>
      </c>
      <c r="X421" t="s">
        <v>45</v>
      </c>
      <c r="Y421">
        <v>2025</v>
      </c>
      <c r="Z421" t="str">
        <f>TEXT(Table1[[#This Row],[Order Date]], "MMM")</f>
        <v>Sep</v>
      </c>
      <c r="AA421" s="2">
        <f>Table1[[#This Row],[Unit Price]]*Table1[[#This Row],[Quantity]]*(1-Table1[[#This Row],[Discount %]]/100)</f>
        <v>372.23849999999999</v>
      </c>
      <c r="AB421" s="2">
        <f>Table1[[#This Row],[Sales]]-Table1[[#This Row],[Cost]]</f>
        <v>170.16849999999999</v>
      </c>
    </row>
    <row r="422" spans="1:28" x14ac:dyDescent="0.25">
      <c r="A422" t="s">
        <v>1243</v>
      </c>
      <c r="B422" s="1">
        <v>45820</v>
      </c>
      <c r="C422" t="s">
        <v>1244</v>
      </c>
      <c r="D422" t="s">
        <v>2764</v>
      </c>
      <c r="E422" s="1">
        <v>45821</v>
      </c>
      <c r="F422" t="s">
        <v>56</v>
      </c>
      <c r="G422" t="s">
        <v>54</v>
      </c>
      <c r="H422" t="s">
        <v>55</v>
      </c>
      <c r="I422" t="s">
        <v>2621</v>
      </c>
      <c r="J422" t="s">
        <v>2622</v>
      </c>
      <c r="K422" t="s">
        <v>25</v>
      </c>
      <c r="L422">
        <v>43</v>
      </c>
      <c r="M422">
        <v>3</v>
      </c>
      <c r="N422">
        <v>15</v>
      </c>
      <c r="O422" t="s">
        <v>1245</v>
      </c>
      <c r="P422" t="s">
        <v>75</v>
      </c>
      <c r="Q422" t="s">
        <v>58</v>
      </c>
      <c r="R422" t="s">
        <v>32</v>
      </c>
      <c r="S422" t="s">
        <v>57</v>
      </c>
      <c r="T422">
        <v>2</v>
      </c>
      <c r="U422">
        <v>230.79</v>
      </c>
      <c r="V422">
        <v>470.85</v>
      </c>
      <c r="W422">
        <v>1</v>
      </c>
      <c r="X422" t="s">
        <v>49</v>
      </c>
      <c r="Y422">
        <v>2025</v>
      </c>
      <c r="Z422" t="str">
        <f>TEXT(Table1[[#This Row],[Order Date]], "MMM")</f>
        <v>Jun</v>
      </c>
      <c r="AA422" s="2">
        <f>Table1[[#This Row],[Unit Price]]*Table1[[#This Row],[Quantity]]*(1-Table1[[#This Row],[Discount %]]/100)</f>
        <v>588.5145</v>
      </c>
      <c r="AB422" s="2">
        <f>Table1[[#This Row],[Sales]]-Table1[[#This Row],[Cost]]</f>
        <v>117.66449999999998</v>
      </c>
    </row>
    <row r="423" spans="1:28" x14ac:dyDescent="0.25">
      <c r="A423" t="s">
        <v>1246</v>
      </c>
      <c r="B423" s="1">
        <v>45480</v>
      </c>
      <c r="C423" t="s">
        <v>1247</v>
      </c>
      <c r="D423" t="s">
        <v>2763</v>
      </c>
      <c r="E423" s="1">
        <v>45486</v>
      </c>
      <c r="F423" t="s">
        <v>29</v>
      </c>
      <c r="G423" t="s">
        <v>27</v>
      </c>
      <c r="H423" t="s">
        <v>28</v>
      </c>
      <c r="I423" t="s">
        <v>2648</v>
      </c>
      <c r="J423" t="s">
        <v>2702</v>
      </c>
      <c r="K423" t="s">
        <v>25</v>
      </c>
      <c r="L423">
        <v>58</v>
      </c>
      <c r="M423">
        <v>5</v>
      </c>
      <c r="N423">
        <v>20</v>
      </c>
      <c r="O423" t="s">
        <v>1248</v>
      </c>
      <c r="P423" t="s">
        <v>33</v>
      </c>
      <c r="Q423" t="s">
        <v>58</v>
      </c>
      <c r="R423" t="s">
        <v>71</v>
      </c>
      <c r="S423" t="s">
        <v>30</v>
      </c>
      <c r="T423">
        <v>2</v>
      </c>
      <c r="U423">
        <v>162.41999999999999</v>
      </c>
      <c r="V423">
        <v>436.26</v>
      </c>
      <c r="W423">
        <v>6</v>
      </c>
      <c r="X423" t="s">
        <v>45</v>
      </c>
      <c r="Y423">
        <v>2024</v>
      </c>
      <c r="Z423" t="str">
        <f>TEXT(Table1[[#This Row],[Order Date]], "MMM")</f>
        <v>Jul</v>
      </c>
      <c r="AA423" s="2">
        <f>Table1[[#This Row],[Unit Price]]*Table1[[#This Row],[Quantity]]*(1-Table1[[#This Row],[Discount %]]/100)</f>
        <v>649.67999999999995</v>
      </c>
      <c r="AB423" s="2">
        <f>Table1[[#This Row],[Sales]]-Table1[[#This Row],[Cost]]</f>
        <v>213.41999999999996</v>
      </c>
    </row>
    <row r="424" spans="1:28" x14ac:dyDescent="0.25">
      <c r="A424" t="s">
        <v>1249</v>
      </c>
      <c r="B424" s="1">
        <v>45525</v>
      </c>
      <c r="C424" t="s">
        <v>149</v>
      </c>
      <c r="D424" t="s">
        <v>2762</v>
      </c>
      <c r="E424" s="1">
        <v>45528</v>
      </c>
      <c r="F424" t="s">
        <v>140</v>
      </c>
      <c r="G424" t="s">
        <v>38</v>
      </c>
      <c r="H424" t="s">
        <v>139</v>
      </c>
      <c r="I424" t="s">
        <v>2619</v>
      </c>
      <c r="J424" t="s">
        <v>2692</v>
      </c>
      <c r="K424" t="s">
        <v>52</v>
      </c>
      <c r="L424">
        <v>57</v>
      </c>
      <c r="M424">
        <v>1</v>
      </c>
      <c r="N424">
        <v>15</v>
      </c>
      <c r="O424" t="s">
        <v>1250</v>
      </c>
      <c r="P424" t="s">
        <v>33</v>
      </c>
      <c r="Q424" t="s">
        <v>58</v>
      </c>
      <c r="R424" t="s">
        <v>32</v>
      </c>
      <c r="S424" t="s">
        <v>141</v>
      </c>
      <c r="T424">
        <v>2</v>
      </c>
      <c r="U424">
        <v>245.51</v>
      </c>
      <c r="V424">
        <v>152.71</v>
      </c>
      <c r="W424">
        <v>3</v>
      </c>
      <c r="X424" t="s">
        <v>45</v>
      </c>
      <c r="Y424">
        <v>2024</v>
      </c>
      <c r="Z424" t="str">
        <f>TEXT(Table1[[#This Row],[Order Date]], "MMM")</f>
        <v>Aug</v>
      </c>
      <c r="AA424" s="2">
        <f>Table1[[#This Row],[Unit Price]]*Table1[[#This Row],[Quantity]]*(1-Table1[[#This Row],[Discount %]]/100)</f>
        <v>208.68349999999998</v>
      </c>
      <c r="AB424" s="2">
        <f>Table1[[#This Row],[Sales]]-Table1[[#This Row],[Cost]]</f>
        <v>55.973499999999973</v>
      </c>
    </row>
    <row r="425" spans="1:28" x14ac:dyDescent="0.25">
      <c r="A425" t="s">
        <v>1251</v>
      </c>
      <c r="B425" s="1">
        <v>45950</v>
      </c>
      <c r="C425" t="s">
        <v>1252</v>
      </c>
      <c r="D425" t="s">
        <v>3325</v>
      </c>
      <c r="E425" s="1">
        <v>45954</v>
      </c>
      <c r="F425" t="s">
        <v>122</v>
      </c>
      <c r="G425" t="s">
        <v>120</v>
      </c>
      <c r="H425" t="s">
        <v>121</v>
      </c>
      <c r="I425" t="s">
        <v>2618</v>
      </c>
      <c r="J425" t="s">
        <v>2701</v>
      </c>
      <c r="K425" t="s">
        <v>25</v>
      </c>
      <c r="L425">
        <v>36</v>
      </c>
      <c r="M425">
        <v>4</v>
      </c>
      <c r="N425">
        <v>0</v>
      </c>
      <c r="O425" t="s">
        <v>1253</v>
      </c>
      <c r="P425" t="s">
        <v>75</v>
      </c>
      <c r="Q425" t="s">
        <v>31</v>
      </c>
      <c r="R425" t="s">
        <v>71</v>
      </c>
      <c r="S425" t="s">
        <v>123</v>
      </c>
      <c r="T425">
        <v>3</v>
      </c>
      <c r="U425">
        <v>887.23</v>
      </c>
      <c r="V425">
        <v>2471.46</v>
      </c>
      <c r="W425">
        <v>4</v>
      </c>
      <c r="X425" t="s">
        <v>94</v>
      </c>
      <c r="Y425">
        <v>2025</v>
      </c>
      <c r="Z425" t="str">
        <f>TEXT(Table1[[#This Row],[Order Date]], "MMM")</f>
        <v>Oct</v>
      </c>
      <c r="AA425" s="2">
        <f>Table1[[#This Row],[Unit Price]]*Table1[[#This Row],[Quantity]]*(1-Table1[[#This Row],[Discount %]]/100)</f>
        <v>3548.92</v>
      </c>
      <c r="AB425" s="2">
        <f>Table1[[#This Row],[Sales]]-Table1[[#This Row],[Cost]]</f>
        <v>1077.46</v>
      </c>
    </row>
    <row r="426" spans="1:28" x14ac:dyDescent="0.25">
      <c r="A426" t="s">
        <v>1254</v>
      </c>
      <c r="B426" s="1">
        <v>45559</v>
      </c>
      <c r="C426" t="s">
        <v>1007</v>
      </c>
      <c r="D426" t="s">
        <v>3324</v>
      </c>
      <c r="E426" s="1">
        <v>45560</v>
      </c>
      <c r="F426" t="s">
        <v>29</v>
      </c>
      <c r="G426" t="s">
        <v>27</v>
      </c>
      <c r="H426" t="s">
        <v>28</v>
      </c>
      <c r="I426" t="s">
        <v>2664</v>
      </c>
      <c r="J426" t="s">
        <v>2678</v>
      </c>
      <c r="K426" t="s">
        <v>52</v>
      </c>
      <c r="L426">
        <v>61</v>
      </c>
      <c r="M426">
        <v>4</v>
      </c>
      <c r="N426">
        <v>10</v>
      </c>
      <c r="O426" t="s">
        <v>1228</v>
      </c>
      <c r="P426" t="s">
        <v>44</v>
      </c>
      <c r="Q426" t="s">
        <v>31</v>
      </c>
      <c r="R426" t="s">
        <v>43</v>
      </c>
      <c r="S426" t="s">
        <v>30</v>
      </c>
      <c r="T426">
        <v>2</v>
      </c>
      <c r="U426">
        <v>876.3</v>
      </c>
      <c r="V426">
        <v>2659.66</v>
      </c>
      <c r="W426">
        <v>1</v>
      </c>
      <c r="X426" t="s">
        <v>45</v>
      </c>
      <c r="Y426">
        <v>2024</v>
      </c>
      <c r="Z426" t="str">
        <f>TEXT(Table1[[#This Row],[Order Date]], "MMM")</f>
        <v>Sep</v>
      </c>
      <c r="AA426" s="2">
        <f>Table1[[#This Row],[Unit Price]]*Table1[[#This Row],[Quantity]]*(1-Table1[[#This Row],[Discount %]]/100)</f>
        <v>3154.68</v>
      </c>
      <c r="AB426" s="2">
        <f>Table1[[#This Row],[Sales]]-Table1[[#This Row],[Cost]]</f>
        <v>495.02</v>
      </c>
    </row>
    <row r="427" spans="1:28" x14ac:dyDescent="0.25">
      <c r="A427" t="s">
        <v>1255</v>
      </c>
      <c r="B427" s="1">
        <v>45603</v>
      </c>
      <c r="C427" t="s">
        <v>1256</v>
      </c>
      <c r="D427" t="s">
        <v>3323</v>
      </c>
      <c r="E427" s="1">
        <v>45605</v>
      </c>
      <c r="F427" t="s">
        <v>56</v>
      </c>
      <c r="G427" t="s">
        <v>54</v>
      </c>
      <c r="H427" t="s">
        <v>55</v>
      </c>
      <c r="I427" t="s">
        <v>2621</v>
      </c>
      <c r="J427" t="s">
        <v>2699</v>
      </c>
      <c r="K427" t="s">
        <v>52</v>
      </c>
      <c r="L427">
        <v>18</v>
      </c>
      <c r="M427">
        <v>3</v>
      </c>
      <c r="N427">
        <v>15</v>
      </c>
      <c r="O427" t="s">
        <v>1257</v>
      </c>
      <c r="P427" t="s">
        <v>44</v>
      </c>
      <c r="Q427" t="s">
        <v>117</v>
      </c>
      <c r="R427" t="s">
        <v>43</v>
      </c>
      <c r="S427" t="s">
        <v>57</v>
      </c>
      <c r="T427">
        <v>2</v>
      </c>
      <c r="U427">
        <v>783.39</v>
      </c>
      <c r="V427">
        <v>1553.16</v>
      </c>
      <c r="W427">
        <v>2</v>
      </c>
      <c r="X427" t="s">
        <v>94</v>
      </c>
      <c r="Y427">
        <v>2024</v>
      </c>
      <c r="Z427" t="str">
        <f>TEXT(Table1[[#This Row],[Order Date]], "MMM")</f>
        <v>Nov</v>
      </c>
      <c r="AA427" s="2">
        <f>Table1[[#This Row],[Unit Price]]*Table1[[#This Row],[Quantity]]*(1-Table1[[#This Row],[Discount %]]/100)</f>
        <v>1997.6445000000001</v>
      </c>
      <c r="AB427" s="2">
        <f>Table1[[#This Row],[Sales]]-Table1[[#This Row],[Cost]]</f>
        <v>444.48450000000003</v>
      </c>
    </row>
    <row r="428" spans="1:28" x14ac:dyDescent="0.25">
      <c r="A428" t="s">
        <v>1258</v>
      </c>
      <c r="B428" s="1">
        <v>45474</v>
      </c>
      <c r="C428" t="s">
        <v>1259</v>
      </c>
      <c r="D428" t="s">
        <v>3322</v>
      </c>
      <c r="E428" s="1">
        <v>45478</v>
      </c>
      <c r="F428" t="s">
        <v>115</v>
      </c>
      <c r="G428" t="s">
        <v>66</v>
      </c>
      <c r="H428" t="s">
        <v>114</v>
      </c>
      <c r="I428" t="s">
        <v>2664</v>
      </c>
      <c r="J428" t="s">
        <v>2704</v>
      </c>
      <c r="K428" t="s">
        <v>52</v>
      </c>
      <c r="L428">
        <v>52</v>
      </c>
      <c r="M428">
        <v>1</v>
      </c>
      <c r="N428">
        <v>25</v>
      </c>
      <c r="O428" t="s">
        <v>1260</v>
      </c>
      <c r="P428" t="s">
        <v>75</v>
      </c>
      <c r="Q428" t="s">
        <v>58</v>
      </c>
      <c r="R428" t="s">
        <v>71</v>
      </c>
      <c r="S428" t="s">
        <v>116</v>
      </c>
      <c r="T428">
        <v>5</v>
      </c>
      <c r="U428">
        <v>614.20000000000005</v>
      </c>
      <c r="V428">
        <v>362.01</v>
      </c>
      <c r="W428">
        <v>4</v>
      </c>
      <c r="X428" t="s">
        <v>45</v>
      </c>
      <c r="Y428">
        <v>2024</v>
      </c>
      <c r="Z428" t="str">
        <f>TEXT(Table1[[#This Row],[Order Date]], "MMM")</f>
        <v>Jul</v>
      </c>
      <c r="AA428" s="2">
        <f>Table1[[#This Row],[Unit Price]]*Table1[[#This Row],[Quantity]]*(1-Table1[[#This Row],[Discount %]]/100)</f>
        <v>460.65000000000003</v>
      </c>
      <c r="AB428" s="2">
        <f>Table1[[#This Row],[Sales]]-Table1[[#This Row],[Cost]]</f>
        <v>98.640000000000043</v>
      </c>
    </row>
    <row r="429" spans="1:28" x14ac:dyDescent="0.25">
      <c r="A429" t="s">
        <v>1261</v>
      </c>
      <c r="B429" s="1">
        <v>46156</v>
      </c>
      <c r="C429" t="s">
        <v>1262</v>
      </c>
      <c r="D429" t="s">
        <v>3321</v>
      </c>
      <c r="E429" s="1">
        <v>46158</v>
      </c>
      <c r="F429" t="s">
        <v>122</v>
      </c>
      <c r="G429" t="s">
        <v>120</v>
      </c>
      <c r="H429" t="s">
        <v>121</v>
      </c>
      <c r="I429" t="s">
        <v>2631</v>
      </c>
      <c r="J429" t="s">
        <v>2639</v>
      </c>
      <c r="K429" t="s">
        <v>25</v>
      </c>
      <c r="L429">
        <v>26</v>
      </c>
      <c r="M429">
        <v>3</v>
      </c>
      <c r="N429">
        <v>15</v>
      </c>
      <c r="O429" t="s">
        <v>802</v>
      </c>
      <c r="P429" t="s">
        <v>33</v>
      </c>
      <c r="Q429" t="s">
        <v>42</v>
      </c>
      <c r="R429" t="s">
        <v>43</v>
      </c>
      <c r="S429" t="s">
        <v>123</v>
      </c>
      <c r="T429">
        <v>1</v>
      </c>
      <c r="U429">
        <v>219.3</v>
      </c>
      <c r="V429">
        <v>315.64</v>
      </c>
      <c r="W429">
        <v>2</v>
      </c>
      <c r="X429" t="s">
        <v>49</v>
      </c>
      <c r="Y429">
        <v>2026</v>
      </c>
      <c r="Z429" t="str">
        <f>TEXT(Table1[[#This Row],[Order Date]], "MMM")</f>
        <v>May</v>
      </c>
      <c r="AA429" s="2">
        <f>Table1[[#This Row],[Unit Price]]*Table1[[#This Row],[Quantity]]*(1-Table1[[#This Row],[Discount %]]/100)</f>
        <v>559.21500000000003</v>
      </c>
      <c r="AB429" s="2">
        <f>Table1[[#This Row],[Sales]]-Table1[[#This Row],[Cost]]</f>
        <v>243.57500000000005</v>
      </c>
    </row>
    <row r="430" spans="1:28" x14ac:dyDescent="0.25">
      <c r="A430" t="s">
        <v>1263</v>
      </c>
      <c r="B430" s="1">
        <v>45773</v>
      </c>
      <c r="C430" t="s">
        <v>1264</v>
      </c>
      <c r="D430" t="s">
        <v>3320</v>
      </c>
      <c r="E430" s="1">
        <v>45774</v>
      </c>
      <c r="F430" t="s">
        <v>115</v>
      </c>
      <c r="G430" t="s">
        <v>66</v>
      </c>
      <c r="H430" t="s">
        <v>114</v>
      </c>
      <c r="I430" t="s">
        <v>2635</v>
      </c>
      <c r="J430" t="s">
        <v>2700</v>
      </c>
      <c r="K430" t="s">
        <v>52</v>
      </c>
      <c r="L430">
        <v>19</v>
      </c>
      <c r="M430">
        <v>3</v>
      </c>
      <c r="N430">
        <v>20</v>
      </c>
      <c r="O430" t="s">
        <v>1265</v>
      </c>
      <c r="P430" t="s">
        <v>44</v>
      </c>
      <c r="Q430" t="s">
        <v>42</v>
      </c>
      <c r="R430" t="s">
        <v>71</v>
      </c>
      <c r="S430" t="s">
        <v>116</v>
      </c>
      <c r="T430">
        <v>4</v>
      </c>
      <c r="U430">
        <v>474.2</v>
      </c>
      <c r="V430">
        <v>714.49</v>
      </c>
      <c r="W430">
        <v>1</v>
      </c>
      <c r="X430" t="s">
        <v>49</v>
      </c>
      <c r="Y430">
        <v>2025</v>
      </c>
      <c r="Z430" t="str">
        <f>TEXT(Table1[[#This Row],[Order Date]], "MMM")</f>
        <v>Apr</v>
      </c>
      <c r="AA430" s="2">
        <f>Table1[[#This Row],[Unit Price]]*Table1[[#This Row],[Quantity]]*(1-Table1[[#This Row],[Discount %]]/100)</f>
        <v>1138.08</v>
      </c>
      <c r="AB430" s="2">
        <f>Table1[[#This Row],[Sales]]-Table1[[#This Row],[Cost]]</f>
        <v>423.58999999999992</v>
      </c>
    </row>
    <row r="431" spans="1:28" x14ac:dyDescent="0.25">
      <c r="A431" t="s">
        <v>1266</v>
      </c>
      <c r="B431" s="1">
        <v>45601</v>
      </c>
      <c r="C431" t="s">
        <v>1267</v>
      </c>
      <c r="D431" t="s">
        <v>3319</v>
      </c>
      <c r="E431" s="1">
        <v>45608</v>
      </c>
      <c r="F431" t="s">
        <v>140</v>
      </c>
      <c r="G431" t="s">
        <v>38</v>
      </c>
      <c r="H431" t="s">
        <v>139</v>
      </c>
      <c r="I431" t="s">
        <v>2648</v>
      </c>
      <c r="J431" t="s">
        <v>2702</v>
      </c>
      <c r="K431" t="s">
        <v>25</v>
      </c>
      <c r="L431">
        <v>54</v>
      </c>
      <c r="M431">
        <v>4</v>
      </c>
      <c r="N431">
        <v>0</v>
      </c>
      <c r="O431" t="s">
        <v>1268</v>
      </c>
      <c r="P431" t="s">
        <v>44</v>
      </c>
      <c r="Q431" t="s">
        <v>31</v>
      </c>
      <c r="R431" t="s">
        <v>62</v>
      </c>
      <c r="S431" t="s">
        <v>141</v>
      </c>
      <c r="T431">
        <v>2</v>
      </c>
      <c r="U431">
        <v>498.65</v>
      </c>
      <c r="V431">
        <v>1635.96</v>
      </c>
      <c r="W431">
        <v>7</v>
      </c>
      <c r="X431" t="s">
        <v>94</v>
      </c>
      <c r="Y431">
        <v>2024</v>
      </c>
      <c r="Z431" t="str">
        <f>TEXT(Table1[[#This Row],[Order Date]], "MMM")</f>
        <v>Nov</v>
      </c>
      <c r="AA431" s="2">
        <f>Table1[[#This Row],[Unit Price]]*Table1[[#This Row],[Quantity]]*(1-Table1[[#This Row],[Discount %]]/100)</f>
        <v>1994.6</v>
      </c>
      <c r="AB431" s="2">
        <f>Table1[[#This Row],[Sales]]-Table1[[#This Row],[Cost]]</f>
        <v>358.63999999999987</v>
      </c>
    </row>
    <row r="432" spans="1:28" x14ac:dyDescent="0.25">
      <c r="A432" t="s">
        <v>1269</v>
      </c>
      <c r="B432" s="1">
        <v>46140</v>
      </c>
      <c r="C432" t="s">
        <v>1270</v>
      </c>
      <c r="D432" t="s">
        <v>3318</v>
      </c>
      <c r="E432" s="1">
        <v>46147</v>
      </c>
      <c r="F432" t="s">
        <v>115</v>
      </c>
      <c r="G432" t="s">
        <v>66</v>
      </c>
      <c r="H432" t="s">
        <v>114</v>
      </c>
      <c r="I432" t="s">
        <v>2629</v>
      </c>
      <c r="J432" t="s">
        <v>2674</v>
      </c>
      <c r="K432" t="s">
        <v>25</v>
      </c>
      <c r="L432">
        <v>28</v>
      </c>
      <c r="M432">
        <v>1</v>
      </c>
      <c r="N432">
        <v>25</v>
      </c>
      <c r="O432" t="s">
        <v>1271</v>
      </c>
      <c r="P432" t="s">
        <v>33</v>
      </c>
      <c r="Q432" t="s">
        <v>42</v>
      </c>
      <c r="R432" t="s">
        <v>43</v>
      </c>
      <c r="S432" t="s">
        <v>116</v>
      </c>
      <c r="T432">
        <v>2</v>
      </c>
      <c r="U432">
        <v>40.69</v>
      </c>
      <c r="V432">
        <v>16.3</v>
      </c>
      <c r="W432">
        <v>7</v>
      </c>
      <c r="X432" t="s">
        <v>49</v>
      </c>
      <c r="Y432">
        <v>2026</v>
      </c>
      <c r="Z432" t="str">
        <f>TEXT(Table1[[#This Row],[Order Date]], "MMM")</f>
        <v>Apr</v>
      </c>
      <c r="AA432" s="2">
        <f>Table1[[#This Row],[Unit Price]]*Table1[[#This Row],[Quantity]]*(1-Table1[[#This Row],[Discount %]]/100)</f>
        <v>30.517499999999998</v>
      </c>
      <c r="AB432" s="2">
        <f>Table1[[#This Row],[Sales]]-Table1[[#This Row],[Cost]]</f>
        <v>14.217499999999998</v>
      </c>
    </row>
    <row r="433" spans="1:28" x14ac:dyDescent="0.25">
      <c r="A433" t="s">
        <v>1272</v>
      </c>
      <c r="B433" s="1">
        <v>45793</v>
      </c>
      <c r="C433" t="s">
        <v>1273</v>
      </c>
      <c r="D433" t="s">
        <v>3317</v>
      </c>
      <c r="E433" s="1">
        <v>45794</v>
      </c>
      <c r="F433" t="s">
        <v>140</v>
      </c>
      <c r="G433" t="s">
        <v>38</v>
      </c>
      <c r="H433" t="s">
        <v>139</v>
      </c>
      <c r="I433" t="s">
        <v>2648</v>
      </c>
      <c r="J433" t="s">
        <v>2684</v>
      </c>
      <c r="K433" t="s">
        <v>25</v>
      </c>
      <c r="L433">
        <v>55</v>
      </c>
      <c r="M433">
        <v>1</v>
      </c>
      <c r="N433">
        <v>15</v>
      </c>
      <c r="O433" t="s">
        <v>1274</v>
      </c>
      <c r="P433" t="s">
        <v>33</v>
      </c>
      <c r="Q433" t="s">
        <v>70</v>
      </c>
      <c r="R433" t="s">
        <v>32</v>
      </c>
      <c r="S433" t="s">
        <v>141</v>
      </c>
      <c r="T433">
        <v>4</v>
      </c>
      <c r="U433">
        <v>869.03</v>
      </c>
      <c r="V433">
        <v>555.48</v>
      </c>
      <c r="W433">
        <v>1</v>
      </c>
      <c r="X433" t="s">
        <v>49</v>
      </c>
      <c r="Y433">
        <v>2025</v>
      </c>
      <c r="Z433" t="str">
        <f>TEXT(Table1[[#This Row],[Order Date]], "MMM")</f>
        <v>May</v>
      </c>
      <c r="AA433" s="2">
        <f>Table1[[#This Row],[Unit Price]]*Table1[[#This Row],[Quantity]]*(1-Table1[[#This Row],[Discount %]]/100)</f>
        <v>738.67549999999994</v>
      </c>
      <c r="AB433" s="2">
        <f>Table1[[#This Row],[Sales]]-Table1[[#This Row],[Cost]]</f>
        <v>183.19549999999992</v>
      </c>
    </row>
    <row r="434" spans="1:28" x14ac:dyDescent="0.25">
      <c r="A434" t="s">
        <v>1275</v>
      </c>
      <c r="B434" s="1">
        <v>45850</v>
      </c>
      <c r="C434" t="s">
        <v>1276</v>
      </c>
      <c r="D434" t="s">
        <v>3316</v>
      </c>
      <c r="E434" s="1">
        <v>45852</v>
      </c>
      <c r="F434" t="s">
        <v>40</v>
      </c>
      <c r="G434" t="s">
        <v>38</v>
      </c>
      <c r="H434" t="s">
        <v>39</v>
      </c>
      <c r="I434" t="s">
        <v>2619</v>
      </c>
      <c r="J434" t="s">
        <v>2697</v>
      </c>
      <c r="K434" t="s">
        <v>25</v>
      </c>
      <c r="L434">
        <v>38</v>
      </c>
      <c r="M434">
        <v>5</v>
      </c>
      <c r="N434">
        <v>15</v>
      </c>
      <c r="O434" t="s">
        <v>1277</v>
      </c>
      <c r="P434" t="s">
        <v>44</v>
      </c>
      <c r="Q434" t="s">
        <v>117</v>
      </c>
      <c r="R434" t="s">
        <v>43</v>
      </c>
      <c r="S434" t="s">
        <v>41</v>
      </c>
      <c r="T434">
        <v>4</v>
      </c>
      <c r="U434">
        <v>578.84</v>
      </c>
      <c r="V434">
        <v>1304.22</v>
      </c>
      <c r="W434">
        <v>2</v>
      </c>
      <c r="X434" t="s">
        <v>45</v>
      </c>
      <c r="Y434">
        <v>2025</v>
      </c>
      <c r="Z434" t="str">
        <f>TEXT(Table1[[#This Row],[Order Date]], "MMM")</f>
        <v>Jul</v>
      </c>
      <c r="AA434" s="2">
        <f>Table1[[#This Row],[Unit Price]]*Table1[[#This Row],[Quantity]]*(1-Table1[[#This Row],[Discount %]]/100)</f>
        <v>2460.0700000000002</v>
      </c>
      <c r="AB434" s="2">
        <f>Table1[[#This Row],[Sales]]-Table1[[#This Row],[Cost]]</f>
        <v>1155.8500000000001</v>
      </c>
    </row>
    <row r="435" spans="1:28" x14ac:dyDescent="0.25">
      <c r="A435" t="s">
        <v>1278</v>
      </c>
      <c r="B435" s="1">
        <v>45439</v>
      </c>
      <c r="C435" t="s">
        <v>1279</v>
      </c>
      <c r="D435" t="s">
        <v>3315</v>
      </c>
      <c r="E435" s="1">
        <v>45446</v>
      </c>
      <c r="F435" t="s">
        <v>115</v>
      </c>
      <c r="G435" t="s">
        <v>66</v>
      </c>
      <c r="H435" t="s">
        <v>114</v>
      </c>
      <c r="I435" t="s">
        <v>2643</v>
      </c>
      <c r="J435" t="s">
        <v>2717</v>
      </c>
      <c r="K435" t="s">
        <v>25</v>
      </c>
      <c r="L435">
        <v>23</v>
      </c>
      <c r="M435">
        <v>1</v>
      </c>
      <c r="N435">
        <v>30</v>
      </c>
      <c r="O435" t="s">
        <v>332</v>
      </c>
      <c r="P435" t="s">
        <v>33</v>
      </c>
      <c r="Q435" t="s">
        <v>31</v>
      </c>
      <c r="R435" t="s">
        <v>43</v>
      </c>
      <c r="S435" t="s">
        <v>116</v>
      </c>
      <c r="T435">
        <v>1</v>
      </c>
      <c r="U435">
        <v>380.8</v>
      </c>
      <c r="V435">
        <v>185.69</v>
      </c>
      <c r="W435">
        <v>7</v>
      </c>
      <c r="X435" t="s">
        <v>49</v>
      </c>
      <c r="Y435">
        <v>2024</v>
      </c>
      <c r="Z435" t="str">
        <f>TEXT(Table1[[#This Row],[Order Date]], "MMM")</f>
        <v>May</v>
      </c>
      <c r="AA435" s="2">
        <f>Table1[[#This Row],[Unit Price]]*Table1[[#This Row],[Quantity]]*(1-Table1[[#This Row],[Discount %]]/100)</f>
        <v>266.56</v>
      </c>
      <c r="AB435" s="2">
        <f>Table1[[#This Row],[Sales]]-Table1[[#This Row],[Cost]]</f>
        <v>80.87</v>
      </c>
    </row>
    <row r="436" spans="1:28" x14ac:dyDescent="0.25">
      <c r="A436" t="s">
        <v>1280</v>
      </c>
      <c r="B436" s="1">
        <v>45584</v>
      </c>
      <c r="C436" t="s">
        <v>1281</v>
      </c>
      <c r="D436" t="s">
        <v>3314</v>
      </c>
      <c r="E436" s="1">
        <v>45587</v>
      </c>
      <c r="F436" t="s">
        <v>68</v>
      </c>
      <c r="G436" t="s">
        <v>66</v>
      </c>
      <c r="H436" t="s">
        <v>67</v>
      </c>
      <c r="I436" t="s">
        <v>2675</v>
      </c>
      <c r="J436" t="s">
        <v>2681</v>
      </c>
      <c r="K436" t="s">
        <v>25</v>
      </c>
      <c r="L436">
        <v>53</v>
      </c>
      <c r="M436">
        <v>1</v>
      </c>
      <c r="N436">
        <v>20</v>
      </c>
      <c r="O436" t="s">
        <v>1282</v>
      </c>
      <c r="P436" t="s">
        <v>75</v>
      </c>
      <c r="Q436" t="s">
        <v>58</v>
      </c>
      <c r="R436" t="s">
        <v>62</v>
      </c>
      <c r="S436" t="s">
        <v>69</v>
      </c>
      <c r="T436">
        <v>4</v>
      </c>
      <c r="U436">
        <v>398.1</v>
      </c>
      <c r="V436">
        <v>254.8</v>
      </c>
      <c r="W436">
        <v>3</v>
      </c>
      <c r="X436" t="s">
        <v>94</v>
      </c>
      <c r="Y436">
        <v>2024</v>
      </c>
      <c r="Z436" t="str">
        <f>TEXT(Table1[[#This Row],[Order Date]], "MMM")</f>
        <v>Oct</v>
      </c>
      <c r="AA436" s="2">
        <f>Table1[[#This Row],[Unit Price]]*Table1[[#This Row],[Quantity]]*(1-Table1[[#This Row],[Discount %]]/100)</f>
        <v>318.48</v>
      </c>
      <c r="AB436" s="2">
        <f>Table1[[#This Row],[Sales]]-Table1[[#This Row],[Cost]]</f>
        <v>63.680000000000007</v>
      </c>
    </row>
    <row r="437" spans="1:28" x14ac:dyDescent="0.25">
      <c r="A437" t="s">
        <v>1283</v>
      </c>
      <c r="B437" s="1">
        <v>45992</v>
      </c>
      <c r="C437" t="s">
        <v>1284</v>
      </c>
      <c r="D437" t="s">
        <v>3313</v>
      </c>
      <c r="E437" s="1">
        <v>45995</v>
      </c>
      <c r="F437" t="s">
        <v>100</v>
      </c>
      <c r="G437" t="s">
        <v>98</v>
      </c>
      <c r="H437" t="s">
        <v>99</v>
      </c>
      <c r="I437" t="s">
        <v>2627</v>
      </c>
      <c r="J437" t="s">
        <v>2690</v>
      </c>
      <c r="K437" t="s">
        <v>25</v>
      </c>
      <c r="L437">
        <v>47</v>
      </c>
      <c r="M437">
        <v>4</v>
      </c>
      <c r="N437">
        <v>5</v>
      </c>
      <c r="O437" t="s">
        <v>350</v>
      </c>
      <c r="P437" t="s">
        <v>33</v>
      </c>
      <c r="Q437" t="s">
        <v>42</v>
      </c>
      <c r="R437" t="s">
        <v>62</v>
      </c>
      <c r="S437" t="s">
        <v>101</v>
      </c>
      <c r="T437">
        <v>5</v>
      </c>
      <c r="U437">
        <v>41.19</v>
      </c>
      <c r="V437">
        <v>80.72</v>
      </c>
      <c r="W437">
        <v>3</v>
      </c>
      <c r="X437" t="s">
        <v>94</v>
      </c>
      <c r="Y437">
        <v>2025</v>
      </c>
      <c r="Z437" t="str">
        <f>TEXT(Table1[[#This Row],[Order Date]], "MMM")</f>
        <v>Dec</v>
      </c>
      <c r="AA437" s="2">
        <f>Table1[[#This Row],[Unit Price]]*Table1[[#This Row],[Quantity]]*(1-Table1[[#This Row],[Discount %]]/100)</f>
        <v>156.52199999999999</v>
      </c>
      <c r="AB437" s="2">
        <f>Table1[[#This Row],[Sales]]-Table1[[#This Row],[Cost]]</f>
        <v>75.801999999999992</v>
      </c>
    </row>
    <row r="438" spans="1:28" x14ac:dyDescent="0.25">
      <c r="A438" t="s">
        <v>1285</v>
      </c>
      <c r="B438" s="1">
        <v>45526</v>
      </c>
      <c r="C438" t="s">
        <v>1286</v>
      </c>
      <c r="D438" t="s">
        <v>3312</v>
      </c>
      <c r="E438" s="1">
        <v>45527</v>
      </c>
      <c r="F438" t="s">
        <v>56</v>
      </c>
      <c r="G438" t="s">
        <v>54</v>
      </c>
      <c r="H438" t="s">
        <v>55</v>
      </c>
      <c r="I438" t="s">
        <v>2630</v>
      </c>
      <c r="J438" t="s">
        <v>2646</v>
      </c>
      <c r="K438" t="s">
        <v>52</v>
      </c>
      <c r="L438">
        <v>59</v>
      </c>
      <c r="M438">
        <v>5</v>
      </c>
      <c r="N438">
        <v>10</v>
      </c>
      <c r="O438" t="s">
        <v>1287</v>
      </c>
      <c r="P438" t="s">
        <v>75</v>
      </c>
      <c r="Q438" t="s">
        <v>42</v>
      </c>
      <c r="R438" t="s">
        <v>32</v>
      </c>
      <c r="S438" t="s">
        <v>57</v>
      </c>
      <c r="T438">
        <v>1</v>
      </c>
      <c r="U438">
        <v>400.22</v>
      </c>
      <c r="V438">
        <v>1163.0899999999999</v>
      </c>
      <c r="W438">
        <v>1</v>
      </c>
      <c r="X438" t="s">
        <v>45</v>
      </c>
      <c r="Y438">
        <v>2024</v>
      </c>
      <c r="Z438" t="str">
        <f>TEXT(Table1[[#This Row],[Order Date]], "MMM")</f>
        <v>Aug</v>
      </c>
      <c r="AA438" s="2">
        <f>Table1[[#This Row],[Unit Price]]*Table1[[#This Row],[Quantity]]*(1-Table1[[#This Row],[Discount %]]/100)</f>
        <v>1800.9900000000002</v>
      </c>
      <c r="AB438" s="2">
        <f>Table1[[#This Row],[Sales]]-Table1[[#This Row],[Cost]]</f>
        <v>637.90000000000032</v>
      </c>
    </row>
    <row r="439" spans="1:28" x14ac:dyDescent="0.25">
      <c r="A439" t="s">
        <v>1288</v>
      </c>
      <c r="B439" s="1">
        <v>45856</v>
      </c>
      <c r="C439" t="s">
        <v>1289</v>
      </c>
      <c r="D439" t="s">
        <v>3311</v>
      </c>
      <c r="E439" s="1">
        <v>45858</v>
      </c>
      <c r="F439" t="s">
        <v>140</v>
      </c>
      <c r="G439" t="s">
        <v>38</v>
      </c>
      <c r="H439" t="s">
        <v>139</v>
      </c>
      <c r="I439" t="s">
        <v>2652</v>
      </c>
      <c r="J439" t="s">
        <v>2679</v>
      </c>
      <c r="K439" t="s">
        <v>25</v>
      </c>
      <c r="L439">
        <v>31</v>
      </c>
      <c r="M439">
        <v>4</v>
      </c>
      <c r="N439">
        <v>5</v>
      </c>
      <c r="O439" t="s">
        <v>512</v>
      </c>
      <c r="P439" t="s">
        <v>44</v>
      </c>
      <c r="Q439" t="s">
        <v>42</v>
      </c>
      <c r="R439" t="s">
        <v>43</v>
      </c>
      <c r="S439" t="s">
        <v>141</v>
      </c>
      <c r="T439">
        <v>1</v>
      </c>
      <c r="U439">
        <v>388.01</v>
      </c>
      <c r="V439">
        <v>1221.3</v>
      </c>
      <c r="W439">
        <v>2</v>
      </c>
      <c r="X439" t="s">
        <v>45</v>
      </c>
      <c r="Y439">
        <v>2025</v>
      </c>
      <c r="Z439" t="str">
        <f>TEXT(Table1[[#This Row],[Order Date]], "MMM")</f>
        <v>Jul</v>
      </c>
      <c r="AA439" s="2">
        <f>Table1[[#This Row],[Unit Price]]*Table1[[#This Row],[Quantity]]*(1-Table1[[#This Row],[Discount %]]/100)</f>
        <v>1474.4379999999999</v>
      </c>
      <c r="AB439" s="2">
        <f>Table1[[#This Row],[Sales]]-Table1[[#This Row],[Cost]]</f>
        <v>253.13799999999992</v>
      </c>
    </row>
    <row r="440" spans="1:28" x14ac:dyDescent="0.25">
      <c r="A440" t="s">
        <v>1290</v>
      </c>
      <c r="B440" s="1">
        <v>46079</v>
      </c>
      <c r="C440" t="s">
        <v>1291</v>
      </c>
      <c r="D440" t="s">
        <v>3310</v>
      </c>
      <c r="E440" s="1">
        <v>46085</v>
      </c>
      <c r="F440" t="s">
        <v>122</v>
      </c>
      <c r="G440" t="s">
        <v>120</v>
      </c>
      <c r="H440" t="s">
        <v>121</v>
      </c>
      <c r="I440" t="s">
        <v>2625</v>
      </c>
      <c r="J440" t="s">
        <v>2685</v>
      </c>
      <c r="K440" t="s">
        <v>25</v>
      </c>
      <c r="L440">
        <v>28</v>
      </c>
      <c r="M440">
        <v>2</v>
      </c>
      <c r="N440">
        <v>15</v>
      </c>
      <c r="O440" t="s">
        <v>1292</v>
      </c>
      <c r="P440" t="s">
        <v>44</v>
      </c>
      <c r="Q440" t="s">
        <v>117</v>
      </c>
      <c r="R440" t="s">
        <v>32</v>
      </c>
      <c r="S440" t="s">
        <v>123</v>
      </c>
      <c r="T440">
        <v>4</v>
      </c>
      <c r="U440">
        <v>237.05</v>
      </c>
      <c r="V440">
        <v>213.98</v>
      </c>
      <c r="W440">
        <v>6</v>
      </c>
      <c r="X440" t="s">
        <v>34</v>
      </c>
      <c r="Y440">
        <v>2026</v>
      </c>
      <c r="Z440" t="str">
        <f>TEXT(Table1[[#This Row],[Order Date]], "MMM")</f>
        <v>Feb</v>
      </c>
      <c r="AA440" s="2">
        <f>Table1[[#This Row],[Unit Price]]*Table1[[#This Row],[Quantity]]*(1-Table1[[#This Row],[Discount %]]/100)</f>
        <v>402.98500000000001</v>
      </c>
      <c r="AB440" s="2">
        <f>Table1[[#This Row],[Sales]]-Table1[[#This Row],[Cost]]</f>
        <v>189.00500000000002</v>
      </c>
    </row>
    <row r="441" spans="1:28" x14ac:dyDescent="0.25">
      <c r="A441" t="s">
        <v>1293</v>
      </c>
      <c r="B441" s="1">
        <v>45898</v>
      </c>
      <c r="C441" t="s">
        <v>1294</v>
      </c>
      <c r="D441" t="s">
        <v>3309</v>
      </c>
      <c r="E441" s="1">
        <v>45904</v>
      </c>
      <c r="F441" t="s">
        <v>56</v>
      </c>
      <c r="G441" t="s">
        <v>54</v>
      </c>
      <c r="H441" t="s">
        <v>55</v>
      </c>
      <c r="I441" t="s">
        <v>2630</v>
      </c>
      <c r="J441" t="s">
        <v>2646</v>
      </c>
      <c r="K441" t="s">
        <v>52</v>
      </c>
      <c r="L441">
        <v>44</v>
      </c>
      <c r="M441">
        <v>4</v>
      </c>
      <c r="N441">
        <v>30</v>
      </c>
      <c r="O441" t="s">
        <v>1295</v>
      </c>
      <c r="P441" t="s">
        <v>33</v>
      </c>
      <c r="Q441" t="s">
        <v>117</v>
      </c>
      <c r="R441" t="s">
        <v>43</v>
      </c>
      <c r="S441" t="s">
        <v>57</v>
      </c>
      <c r="T441">
        <v>3</v>
      </c>
      <c r="U441">
        <v>715.42</v>
      </c>
      <c r="V441">
        <v>1163.4100000000001</v>
      </c>
      <c r="W441">
        <v>6</v>
      </c>
      <c r="X441" t="s">
        <v>45</v>
      </c>
      <c r="Y441">
        <v>2025</v>
      </c>
      <c r="Z441" t="str">
        <f>TEXT(Table1[[#This Row],[Order Date]], "MMM")</f>
        <v>Aug</v>
      </c>
      <c r="AA441" s="2">
        <f>Table1[[#This Row],[Unit Price]]*Table1[[#This Row],[Quantity]]*(1-Table1[[#This Row],[Discount %]]/100)</f>
        <v>2003.1759999999997</v>
      </c>
      <c r="AB441" s="2">
        <f>Table1[[#This Row],[Sales]]-Table1[[#This Row],[Cost]]</f>
        <v>839.76599999999962</v>
      </c>
    </row>
    <row r="442" spans="1:28" x14ac:dyDescent="0.25">
      <c r="A442" t="s">
        <v>1296</v>
      </c>
      <c r="B442" s="1">
        <v>45955</v>
      </c>
      <c r="C442" t="s">
        <v>1297</v>
      </c>
      <c r="D442" t="s">
        <v>3308</v>
      </c>
      <c r="E442" s="1">
        <v>45961</v>
      </c>
      <c r="F442" t="s">
        <v>68</v>
      </c>
      <c r="G442" t="s">
        <v>66</v>
      </c>
      <c r="H442" t="s">
        <v>67</v>
      </c>
      <c r="I442" t="s">
        <v>2652</v>
      </c>
      <c r="J442" t="s">
        <v>2653</v>
      </c>
      <c r="K442" t="s">
        <v>52</v>
      </c>
      <c r="L442">
        <v>51</v>
      </c>
      <c r="M442">
        <v>2</v>
      </c>
      <c r="N442">
        <v>5</v>
      </c>
      <c r="O442" t="s">
        <v>1298</v>
      </c>
      <c r="P442" t="s">
        <v>75</v>
      </c>
      <c r="Q442" t="s">
        <v>117</v>
      </c>
      <c r="R442" t="s">
        <v>32</v>
      </c>
      <c r="S442" t="s">
        <v>69</v>
      </c>
      <c r="T442">
        <v>1</v>
      </c>
      <c r="U442">
        <v>547.72</v>
      </c>
      <c r="V442">
        <v>524.76</v>
      </c>
      <c r="W442">
        <v>6</v>
      </c>
      <c r="X442" t="s">
        <v>94</v>
      </c>
      <c r="Y442">
        <v>2025</v>
      </c>
      <c r="Z442" t="str">
        <f>TEXT(Table1[[#This Row],[Order Date]], "MMM")</f>
        <v>Oct</v>
      </c>
      <c r="AA442" s="2">
        <f>Table1[[#This Row],[Unit Price]]*Table1[[#This Row],[Quantity]]*(1-Table1[[#This Row],[Discount %]]/100)</f>
        <v>1040.6679999999999</v>
      </c>
      <c r="AB442" s="2">
        <f>Table1[[#This Row],[Sales]]-Table1[[#This Row],[Cost]]</f>
        <v>515.9079999999999</v>
      </c>
    </row>
    <row r="443" spans="1:28" x14ac:dyDescent="0.25">
      <c r="A443" t="s">
        <v>1299</v>
      </c>
      <c r="B443" s="1">
        <v>45676</v>
      </c>
      <c r="C443" t="s">
        <v>1300</v>
      </c>
      <c r="D443" t="s">
        <v>3307</v>
      </c>
      <c r="E443" s="1">
        <v>45679</v>
      </c>
      <c r="F443" t="s">
        <v>29</v>
      </c>
      <c r="G443" t="s">
        <v>27</v>
      </c>
      <c r="H443" t="s">
        <v>28</v>
      </c>
      <c r="I443" t="s">
        <v>2648</v>
      </c>
      <c r="J443" t="s">
        <v>2649</v>
      </c>
      <c r="K443" t="s">
        <v>25</v>
      </c>
      <c r="L443">
        <v>18</v>
      </c>
      <c r="M443">
        <v>2</v>
      </c>
      <c r="N443">
        <v>15</v>
      </c>
      <c r="O443" t="s">
        <v>1301</v>
      </c>
      <c r="P443" t="s">
        <v>44</v>
      </c>
      <c r="Q443" t="s">
        <v>117</v>
      </c>
      <c r="R443" t="s">
        <v>71</v>
      </c>
      <c r="S443" t="s">
        <v>30</v>
      </c>
      <c r="T443">
        <v>5</v>
      </c>
      <c r="U443">
        <v>706.08</v>
      </c>
      <c r="V443">
        <v>781.81</v>
      </c>
      <c r="W443">
        <v>3</v>
      </c>
      <c r="X443" t="s">
        <v>34</v>
      </c>
      <c r="Y443">
        <v>2025</v>
      </c>
      <c r="Z443" t="str">
        <f>TEXT(Table1[[#This Row],[Order Date]], "MMM")</f>
        <v>Jan</v>
      </c>
      <c r="AA443" s="2">
        <f>Table1[[#This Row],[Unit Price]]*Table1[[#This Row],[Quantity]]*(1-Table1[[#This Row],[Discount %]]/100)</f>
        <v>1200.336</v>
      </c>
      <c r="AB443" s="2">
        <f>Table1[[#This Row],[Sales]]-Table1[[#This Row],[Cost]]</f>
        <v>418.52600000000007</v>
      </c>
    </row>
    <row r="444" spans="1:28" x14ac:dyDescent="0.25">
      <c r="A444" t="s">
        <v>1302</v>
      </c>
      <c r="B444" s="1">
        <v>45655</v>
      </c>
      <c r="C444" t="s">
        <v>1303</v>
      </c>
      <c r="D444" t="s">
        <v>3306</v>
      </c>
      <c r="E444" s="1">
        <v>45661</v>
      </c>
      <c r="F444" t="s">
        <v>40</v>
      </c>
      <c r="G444" t="s">
        <v>38</v>
      </c>
      <c r="H444" t="s">
        <v>39</v>
      </c>
      <c r="I444" t="s">
        <v>2661</v>
      </c>
      <c r="J444" t="s">
        <v>2662</v>
      </c>
      <c r="K444" t="s">
        <v>52</v>
      </c>
      <c r="L444">
        <v>57</v>
      </c>
      <c r="M444">
        <v>3</v>
      </c>
      <c r="N444">
        <v>20</v>
      </c>
      <c r="O444" t="s">
        <v>1304</v>
      </c>
      <c r="P444" t="s">
        <v>44</v>
      </c>
      <c r="Q444" t="s">
        <v>117</v>
      </c>
      <c r="R444" t="s">
        <v>62</v>
      </c>
      <c r="S444" t="s">
        <v>41</v>
      </c>
      <c r="T444">
        <v>5</v>
      </c>
      <c r="U444">
        <v>96.99</v>
      </c>
      <c r="V444">
        <v>186.86</v>
      </c>
      <c r="W444">
        <v>6</v>
      </c>
      <c r="X444" t="s">
        <v>94</v>
      </c>
      <c r="Y444">
        <v>2024</v>
      </c>
      <c r="Z444" t="str">
        <f>TEXT(Table1[[#This Row],[Order Date]], "MMM")</f>
        <v>Dec</v>
      </c>
      <c r="AA444" s="2">
        <f>Table1[[#This Row],[Unit Price]]*Table1[[#This Row],[Quantity]]*(1-Table1[[#This Row],[Discount %]]/100)</f>
        <v>232.77599999999998</v>
      </c>
      <c r="AB444" s="2">
        <f>Table1[[#This Row],[Sales]]-Table1[[#This Row],[Cost]]</f>
        <v>45.915999999999968</v>
      </c>
    </row>
    <row r="445" spans="1:28" x14ac:dyDescent="0.25">
      <c r="A445" t="s">
        <v>1305</v>
      </c>
      <c r="B445" s="1">
        <v>45470</v>
      </c>
      <c r="C445" t="s">
        <v>1306</v>
      </c>
      <c r="D445" t="s">
        <v>3305</v>
      </c>
      <c r="E445" s="1">
        <v>45475</v>
      </c>
      <c r="F445" t="s">
        <v>128</v>
      </c>
      <c r="G445" t="s">
        <v>98</v>
      </c>
      <c r="H445" t="s">
        <v>127</v>
      </c>
      <c r="I445" t="s">
        <v>2675</v>
      </c>
      <c r="J445" t="s">
        <v>2703</v>
      </c>
      <c r="K445" t="s">
        <v>52</v>
      </c>
      <c r="L445">
        <v>39</v>
      </c>
      <c r="M445">
        <v>2</v>
      </c>
      <c r="N445">
        <v>10</v>
      </c>
      <c r="O445" t="s">
        <v>1307</v>
      </c>
      <c r="P445" t="s">
        <v>44</v>
      </c>
      <c r="Q445" t="s">
        <v>31</v>
      </c>
      <c r="R445" t="s">
        <v>62</v>
      </c>
      <c r="S445" t="s">
        <v>129</v>
      </c>
      <c r="T445">
        <v>4</v>
      </c>
      <c r="U445">
        <v>752.46</v>
      </c>
      <c r="V445">
        <v>750.65</v>
      </c>
      <c r="W445">
        <v>5</v>
      </c>
      <c r="X445" t="s">
        <v>49</v>
      </c>
      <c r="Y445">
        <v>2024</v>
      </c>
      <c r="Z445" t="str">
        <f>TEXT(Table1[[#This Row],[Order Date]], "MMM")</f>
        <v>Jun</v>
      </c>
      <c r="AA445" s="2">
        <f>Table1[[#This Row],[Unit Price]]*Table1[[#This Row],[Quantity]]*(1-Table1[[#This Row],[Discount %]]/100)</f>
        <v>1354.4280000000001</v>
      </c>
      <c r="AB445" s="2">
        <f>Table1[[#This Row],[Sales]]-Table1[[#This Row],[Cost]]</f>
        <v>603.77800000000013</v>
      </c>
    </row>
    <row r="446" spans="1:28" x14ac:dyDescent="0.25">
      <c r="A446" t="s">
        <v>1308</v>
      </c>
      <c r="B446" s="1">
        <v>46067</v>
      </c>
      <c r="C446" t="s">
        <v>1309</v>
      </c>
      <c r="D446" t="s">
        <v>3304</v>
      </c>
      <c r="E446" s="1">
        <v>46068</v>
      </c>
      <c r="F446" t="s">
        <v>122</v>
      </c>
      <c r="G446" t="s">
        <v>120</v>
      </c>
      <c r="H446" t="s">
        <v>121</v>
      </c>
      <c r="I446" t="s">
        <v>2621</v>
      </c>
      <c r="J446" t="s">
        <v>2622</v>
      </c>
      <c r="K446" t="s">
        <v>52</v>
      </c>
      <c r="L446">
        <v>33</v>
      </c>
      <c r="M446">
        <v>2</v>
      </c>
      <c r="N446">
        <v>5</v>
      </c>
      <c r="O446" t="s">
        <v>1096</v>
      </c>
      <c r="P446" t="s">
        <v>44</v>
      </c>
      <c r="Q446" t="s">
        <v>117</v>
      </c>
      <c r="R446" t="s">
        <v>71</v>
      </c>
      <c r="S446" t="s">
        <v>123</v>
      </c>
      <c r="T446">
        <v>5</v>
      </c>
      <c r="U446">
        <v>256.10000000000002</v>
      </c>
      <c r="V446">
        <v>413.02</v>
      </c>
      <c r="W446">
        <v>1</v>
      </c>
      <c r="X446" t="s">
        <v>34</v>
      </c>
      <c r="Y446">
        <v>2026</v>
      </c>
      <c r="Z446" t="str">
        <f>TEXT(Table1[[#This Row],[Order Date]], "MMM")</f>
        <v>Feb</v>
      </c>
      <c r="AA446" s="2">
        <f>Table1[[#This Row],[Unit Price]]*Table1[[#This Row],[Quantity]]*(1-Table1[[#This Row],[Discount %]]/100)</f>
        <v>486.59000000000003</v>
      </c>
      <c r="AB446" s="2">
        <f>Table1[[#This Row],[Sales]]-Table1[[#This Row],[Cost]]</f>
        <v>73.57000000000005</v>
      </c>
    </row>
    <row r="447" spans="1:28" x14ac:dyDescent="0.25">
      <c r="A447" t="s">
        <v>1310</v>
      </c>
      <c r="B447" s="1">
        <v>45674</v>
      </c>
      <c r="C447" t="s">
        <v>1311</v>
      </c>
      <c r="D447" t="s">
        <v>3303</v>
      </c>
      <c r="E447" s="1">
        <v>45677</v>
      </c>
      <c r="F447" t="s">
        <v>29</v>
      </c>
      <c r="G447" t="s">
        <v>27</v>
      </c>
      <c r="H447" t="s">
        <v>28</v>
      </c>
      <c r="I447" t="s">
        <v>2633</v>
      </c>
      <c r="J447" t="s">
        <v>99</v>
      </c>
      <c r="K447" t="s">
        <v>25</v>
      </c>
      <c r="L447">
        <v>42</v>
      </c>
      <c r="M447">
        <v>3</v>
      </c>
      <c r="N447">
        <v>30</v>
      </c>
      <c r="O447" t="s">
        <v>1312</v>
      </c>
      <c r="P447" t="s">
        <v>33</v>
      </c>
      <c r="Q447" t="s">
        <v>117</v>
      </c>
      <c r="R447" t="s">
        <v>71</v>
      </c>
      <c r="S447" t="s">
        <v>30</v>
      </c>
      <c r="T447">
        <v>3</v>
      </c>
      <c r="U447">
        <v>430.63</v>
      </c>
      <c r="V447">
        <v>670.52</v>
      </c>
      <c r="W447">
        <v>3</v>
      </c>
      <c r="X447" t="s">
        <v>34</v>
      </c>
      <c r="Y447">
        <v>2025</v>
      </c>
      <c r="Z447" t="str">
        <f>TEXT(Table1[[#This Row],[Order Date]], "MMM")</f>
        <v>Jan</v>
      </c>
      <c r="AA447" s="2">
        <f>Table1[[#This Row],[Unit Price]]*Table1[[#This Row],[Quantity]]*(1-Table1[[#This Row],[Discount %]]/100)</f>
        <v>904.32299999999987</v>
      </c>
      <c r="AB447" s="2">
        <f>Table1[[#This Row],[Sales]]-Table1[[#This Row],[Cost]]</f>
        <v>233.80299999999988</v>
      </c>
    </row>
    <row r="448" spans="1:28" x14ac:dyDescent="0.25">
      <c r="A448" t="s">
        <v>1313</v>
      </c>
      <c r="B448" s="1">
        <v>45938</v>
      </c>
      <c r="C448" t="s">
        <v>1314</v>
      </c>
      <c r="D448" t="s">
        <v>3302</v>
      </c>
      <c r="E448" s="1">
        <v>45944</v>
      </c>
      <c r="F448" t="s">
        <v>29</v>
      </c>
      <c r="G448" t="s">
        <v>27</v>
      </c>
      <c r="H448" t="s">
        <v>28</v>
      </c>
      <c r="I448" t="s">
        <v>2664</v>
      </c>
      <c r="J448" t="s">
        <v>2665</v>
      </c>
      <c r="K448" t="s">
        <v>25</v>
      </c>
      <c r="L448">
        <v>49</v>
      </c>
      <c r="M448">
        <v>2</v>
      </c>
      <c r="N448">
        <v>25</v>
      </c>
      <c r="O448" t="s">
        <v>1315</v>
      </c>
      <c r="P448" t="s">
        <v>44</v>
      </c>
      <c r="Q448" t="s">
        <v>31</v>
      </c>
      <c r="R448" t="s">
        <v>62</v>
      </c>
      <c r="S448" t="s">
        <v>30</v>
      </c>
      <c r="T448">
        <v>5</v>
      </c>
      <c r="U448">
        <v>646.66999999999996</v>
      </c>
      <c r="V448">
        <v>720.77</v>
      </c>
      <c r="W448">
        <v>6</v>
      </c>
      <c r="X448" t="s">
        <v>94</v>
      </c>
      <c r="Y448">
        <v>2025</v>
      </c>
      <c r="Z448" t="str">
        <f>TEXT(Table1[[#This Row],[Order Date]], "MMM")</f>
        <v>Oct</v>
      </c>
      <c r="AA448" s="2">
        <f>Table1[[#This Row],[Unit Price]]*Table1[[#This Row],[Quantity]]*(1-Table1[[#This Row],[Discount %]]/100)</f>
        <v>970.00499999999988</v>
      </c>
      <c r="AB448" s="2">
        <f>Table1[[#This Row],[Sales]]-Table1[[#This Row],[Cost]]</f>
        <v>249.2349999999999</v>
      </c>
    </row>
    <row r="449" spans="1:28" x14ac:dyDescent="0.25">
      <c r="A449" t="s">
        <v>1316</v>
      </c>
      <c r="B449" s="1">
        <v>46072</v>
      </c>
      <c r="C449" t="s">
        <v>1317</v>
      </c>
      <c r="D449" t="s">
        <v>3301</v>
      </c>
      <c r="E449" s="1">
        <v>46075</v>
      </c>
      <c r="F449" t="s">
        <v>122</v>
      </c>
      <c r="G449" t="s">
        <v>120</v>
      </c>
      <c r="H449" t="s">
        <v>121</v>
      </c>
      <c r="I449" t="s">
        <v>2650</v>
      </c>
      <c r="J449" t="s">
        <v>2698</v>
      </c>
      <c r="K449" t="s">
        <v>25</v>
      </c>
      <c r="L449">
        <v>51</v>
      </c>
      <c r="M449">
        <v>3</v>
      </c>
      <c r="N449">
        <v>15</v>
      </c>
      <c r="O449" t="s">
        <v>1239</v>
      </c>
      <c r="P449" t="s">
        <v>44</v>
      </c>
      <c r="Q449" t="s">
        <v>117</v>
      </c>
      <c r="R449" t="s">
        <v>43</v>
      </c>
      <c r="S449" t="s">
        <v>123</v>
      </c>
      <c r="T449">
        <v>1</v>
      </c>
      <c r="U449">
        <v>757.07</v>
      </c>
      <c r="V449">
        <v>1626.13</v>
      </c>
      <c r="W449">
        <v>3</v>
      </c>
      <c r="X449" t="s">
        <v>34</v>
      </c>
      <c r="Y449">
        <v>2026</v>
      </c>
      <c r="Z449" t="str">
        <f>TEXT(Table1[[#This Row],[Order Date]], "MMM")</f>
        <v>Feb</v>
      </c>
      <c r="AA449" s="2">
        <f>Table1[[#This Row],[Unit Price]]*Table1[[#This Row],[Quantity]]*(1-Table1[[#This Row],[Discount %]]/100)</f>
        <v>1930.5284999999999</v>
      </c>
      <c r="AB449" s="2">
        <f>Table1[[#This Row],[Sales]]-Table1[[#This Row],[Cost]]</f>
        <v>304.39849999999979</v>
      </c>
    </row>
    <row r="450" spans="1:28" x14ac:dyDescent="0.25">
      <c r="A450" t="s">
        <v>1318</v>
      </c>
      <c r="B450" s="1">
        <v>45428</v>
      </c>
      <c r="C450" t="s">
        <v>1319</v>
      </c>
      <c r="D450" t="s">
        <v>3300</v>
      </c>
      <c r="E450" s="1">
        <v>45431</v>
      </c>
      <c r="F450" t="s">
        <v>122</v>
      </c>
      <c r="G450" t="s">
        <v>120</v>
      </c>
      <c r="H450" t="s">
        <v>121</v>
      </c>
      <c r="I450" t="s">
        <v>2628</v>
      </c>
      <c r="J450" t="s">
        <v>2711</v>
      </c>
      <c r="K450" t="s">
        <v>25</v>
      </c>
      <c r="L450">
        <v>52</v>
      </c>
      <c r="M450">
        <v>2</v>
      </c>
      <c r="N450">
        <v>25</v>
      </c>
      <c r="O450" t="s">
        <v>1320</v>
      </c>
      <c r="P450" t="s">
        <v>44</v>
      </c>
      <c r="Q450" t="s">
        <v>42</v>
      </c>
      <c r="R450" t="s">
        <v>43</v>
      </c>
      <c r="S450" t="s">
        <v>123</v>
      </c>
      <c r="T450">
        <v>1</v>
      </c>
      <c r="U450">
        <v>420.6</v>
      </c>
      <c r="V450">
        <v>415.71</v>
      </c>
      <c r="W450">
        <v>3</v>
      </c>
      <c r="X450" t="s">
        <v>49</v>
      </c>
      <c r="Y450">
        <v>2024</v>
      </c>
      <c r="Z450" t="str">
        <f>TEXT(Table1[[#This Row],[Order Date]], "MMM")</f>
        <v>May</v>
      </c>
      <c r="AA450" s="2">
        <f>Table1[[#This Row],[Unit Price]]*Table1[[#This Row],[Quantity]]*(1-Table1[[#This Row],[Discount %]]/100)</f>
        <v>630.90000000000009</v>
      </c>
      <c r="AB450" s="2">
        <f>Table1[[#This Row],[Sales]]-Table1[[#This Row],[Cost]]</f>
        <v>215.19000000000011</v>
      </c>
    </row>
    <row r="451" spans="1:28" x14ac:dyDescent="0.25">
      <c r="A451" t="s">
        <v>1321</v>
      </c>
      <c r="B451" s="1">
        <v>45350</v>
      </c>
      <c r="C451" t="s">
        <v>621</v>
      </c>
      <c r="D451" t="s">
        <v>3299</v>
      </c>
      <c r="E451" s="1">
        <v>45355</v>
      </c>
      <c r="F451" t="s">
        <v>56</v>
      </c>
      <c r="G451" t="s">
        <v>54</v>
      </c>
      <c r="H451" t="s">
        <v>55</v>
      </c>
      <c r="I451" t="s">
        <v>2627</v>
      </c>
      <c r="J451" t="s">
        <v>2707</v>
      </c>
      <c r="K451" t="s">
        <v>25</v>
      </c>
      <c r="L451">
        <v>45</v>
      </c>
      <c r="M451">
        <v>1</v>
      </c>
      <c r="N451">
        <v>30</v>
      </c>
      <c r="O451" t="s">
        <v>496</v>
      </c>
      <c r="P451" t="s">
        <v>33</v>
      </c>
      <c r="Q451" t="s">
        <v>31</v>
      </c>
      <c r="R451" t="s">
        <v>62</v>
      </c>
      <c r="S451" t="s">
        <v>57</v>
      </c>
      <c r="T451">
        <v>2</v>
      </c>
      <c r="U451">
        <v>339.11</v>
      </c>
      <c r="V451">
        <v>171.83</v>
      </c>
      <c r="W451">
        <v>5</v>
      </c>
      <c r="X451" t="s">
        <v>34</v>
      </c>
      <c r="Y451">
        <v>2024</v>
      </c>
      <c r="Z451" t="str">
        <f>TEXT(Table1[[#This Row],[Order Date]], "MMM")</f>
        <v>Feb</v>
      </c>
      <c r="AA451" s="2">
        <f>Table1[[#This Row],[Unit Price]]*Table1[[#This Row],[Quantity]]*(1-Table1[[#This Row],[Discount %]]/100)</f>
        <v>237.37699999999998</v>
      </c>
      <c r="AB451" s="2">
        <f>Table1[[#This Row],[Sales]]-Table1[[#This Row],[Cost]]</f>
        <v>65.546999999999969</v>
      </c>
    </row>
    <row r="452" spans="1:28" x14ac:dyDescent="0.25">
      <c r="A452" t="s">
        <v>1322</v>
      </c>
      <c r="B452" s="1">
        <v>45761</v>
      </c>
      <c r="C452" t="s">
        <v>1323</v>
      </c>
      <c r="D452" t="s">
        <v>3298</v>
      </c>
      <c r="E452" s="1">
        <v>45764</v>
      </c>
      <c r="F452" t="s">
        <v>56</v>
      </c>
      <c r="G452" t="s">
        <v>54</v>
      </c>
      <c r="H452" t="s">
        <v>55</v>
      </c>
      <c r="I452" t="s">
        <v>2629</v>
      </c>
      <c r="J452" t="s">
        <v>2632</v>
      </c>
      <c r="K452" t="s">
        <v>25</v>
      </c>
      <c r="L452">
        <v>37</v>
      </c>
      <c r="M452">
        <v>2</v>
      </c>
      <c r="N452">
        <v>15</v>
      </c>
      <c r="O452" t="s">
        <v>1324</v>
      </c>
      <c r="P452" t="s">
        <v>44</v>
      </c>
      <c r="Q452" t="s">
        <v>70</v>
      </c>
      <c r="R452" t="s">
        <v>43</v>
      </c>
      <c r="S452" t="s">
        <v>57</v>
      </c>
      <c r="T452">
        <v>1</v>
      </c>
      <c r="U452">
        <v>497.2</v>
      </c>
      <c r="V452">
        <v>674.38</v>
      </c>
      <c r="W452">
        <v>3</v>
      </c>
      <c r="X452" t="s">
        <v>49</v>
      </c>
      <c r="Y452">
        <v>2025</v>
      </c>
      <c r="Z452" t="str">
        <f>TEXT(Table1[[#This Row],[Order Date]], "MMM")</f>
        <v>Apr</v>
      </c>
      <c r="AA452" s="2">
        <f>Table1[[#This Row],[Unit Price]]*Table1[[#This Row],[Quantity]]*(1-Table1[[#This Row],[Discount %]]/100)</f>
        <v>845.24</v>
      </c>
      <c r="AB452" s="2">
        <f>Table1[[#This Row],[Sales]]-Table1[[#This Row],[Cost]]</f>
        <v>170.86</v>
      </c>
    </row>
    <row r="453" spans="1:28" x14ac:dyDescent="0.25">
      <c r="A453" t="s">
        <v>1325</v>
      </c>
      <c r="B453" s="1">
        <v>45962</v>
      </c>
      <c r="C453" t="s">
        <v>1326</v>
      </c>
      <c r="D453" t="s">
        <v>3297</v>
      </c>
      <c r="E453" s="1">
        <v>45966</v>
      </c>
      <c r="F453" t="s">
        <v>56</v>
      </c>
      <c r="G453" t="s">
        <v>54</v>
      </c>
      <c r="H453" t="s">
        <v>55</v>
      </c>
      <c r="I453" t="s">
        <v>2664</v>
      </c>
      <c r="J453" t="s">
        <v>2665</v>
      </c>
      <c r="K453" t="s">
        <v>25</v>
      </c>
      <c r="L453">
        <v>29</v>
      </c>
      <c r="M453">
        <v>2</v>
      </c>
      <c r="N453">
        <v>10</v>
      </c>
      <c r="O453" t="s">
        <v>1327</v>
      </c>
      <c r="P453" t="s">
        <v>75</v>
      </c>
      <c r="Q453" t="s">
        <v>117</v>
      </c>
      <c r="R453" t="s">
        <v>32</v>
      </c>
      <c r="S453" t="s">
        <v>57</v>
      </c>
      <c r="T453">
        <v>4</v>
      </c>
      <c r="U453">
        <v>505.63</v>
      </c>
      <c r="V453">
        <v>757.56</v>
      </c>
      <c r="W453">
        <v>4</v>
      </c>
      <c r="X453" t="s">
        <v>94</v>
      </c>
      <c r="Y453">
        <v>2025</v>
      </c>
      <c r="Z453" t="str">
        <f>TEXT(Table1[[#This Row],[Order Date]], "MMM")</f>
        <v>Nov</v>
      </c>
      <c r="AA453" s="2">
        <f>Table1[[#This Row],[Unit Price]]*Table1[[#This Row],[Quantity]]*(1-Table1[[#This Row],[Discount %]]/100)</f>
        <v>910.13400000000001</v>
      </c>
      <c r="AB453" s="2">
        <f>Table1[[#This Row],[Sales]]-Table1[[#This Row],[Cost]]</f>
        <v>152.57400000000007</v>
      </c>
    </row>
    <row r="454" spans="1:28" x14ac:dyDescent="0.25">
      <c r="A454" t="s">
        <v>1328</v>
      </c>
      <c r="B454" s="1">
        <v>45896</v>
      </c>
      <c r="C454" t="s">
        <v>1329</v>
      </c>
      <c r="D454" t="s">
        <v>3296</v>
      </c>
      <c r="E454" s="1">
        <v>45899</v>
      </c>
      <c r="F454" t="s">
        <v>68</v>
      </c>
      <c r="G454" t="s">
        <v>66</v>
      </c>
      <c r="H454" t="s">
        <v>67</v>
      </c>
      <c r="I454" t="s">
        <v>2637</v>
      </c>
      <c r="J454" t="s">
        <v>2688</v>
      </c>
      <c r="K454" t="s">
        <v>25</v>
      </c>
      <c r="L454">
        <v>18</v>
      </c>
      <c r="M454">
        <v>1</v>
      </c>
      <c r="N454">
        <v>10</v>
      </c>
      <c r="O454" t="s">
        <v>1000</v>
      </c>
      <c r="P454" t="s">
        <v>33</v>
      </c>
      <c r="Q454" t="s">
        <v>31</v>
      </c>
      <c r="R454" t="s">
        <v>32</v>
      </c>
      <c r="S454" t="s">
        <v>69</v>
      </c>
      <c r="T454">
        <v>3</v>
      </c>
      <c r="U454">
        <v>735.22</v>
      </c>
      <c r="V454">
        <v>410.44</v>
      </c>
      <c r="W454">
        <v>3</v>
      </c>
      <c r="X454" t="s">
        <v>45</v>
      </c>
      <c r="Y454">
        <v>2025</v>
      </c>
      <c r="Z454" t="str">
        <f>TEXT(Table1[[#This Row],[Order Date]], "MMM")</f>
        <v>Aug</v>
      </c>
      <c r="AA454" s="2">
        <f>Table1[[#This Row],[Unit Price]]*Table1[[#This Row],[Quantity]]*(1-Table1[[#This Row],[Discount %]]/100)</f>
        <v>661.69800000000009</v>
      </c>
      <c r="AB454" s="2">
        <f>Table1[[#This Row],[Sales]]-Table1[[#This Row],[Cost]]</f>
        <v>251.2580000000001</v>
      </c>
    </row>
    <row r="455" spans="1:28" x14ac:dyDescent="0.25">
      <c r="A455" t="s">
        <v>1330</v>
      </c>
      <c r="B455" s="1">
        <v>45519</v>
      </c>
      <c r="C455" t="s">
        <v>1331</v>
      </c>
      <c r="D455" t="s">
        <v>3295</v>
      </c>
      <c r="E455" s="1">
        <v>45525</v>
      </c>
      <c r="F455" t="s">
        <v>68</v>
      </c>
      <c r="G455" t="s">
        <v>66</v>
      </c>
      <c r="H455" t="s">
        <v>67</v>
      </c>
      <c r="I455" t="s">
        <v>2625</v>
      </c>
      <c r="J455" t="s">
        <v>2685</v>
      </c>
      <c r="K455" t="s">
        <v>52</v>
      </c>
      <c r="L455">
        <v>65</v>
      </c>
      <c r="M455">
        <v>3</v>
      </c>
      <c r="N455">
        <v>5</v>
      </c>
      <c r="O455" t="s">
        <v>270</v>
      </c>
      <c r="P455" t="s">
        <v>33</v>
      </c>
      <c r="Q455" t="s">
        <v>31</v>
      </c>
      <c r="R455" t="s">
        <v>62</v>
      </c>
      <c r="S455" t="s">
        <v>69</v>
      </c>
      <c r="T455">
        <v>4</v>
      </c>
      <c r="U455">
        <v>527.65</v>
      </c>
      <c r="V455">
        <v>1144.55</v>
      </c>
      <c r="W455">
        <v>6</v>
      </c>
      <c r="X455" t="s">
        <v>45</v>
      </c>
      <c r="Y455">
        <v>2024</v>
      </c>
      <c r="Z455" t="str">
        <f>TEXT(Table1[[#This Row],[Order Date]], "MMM")</f>
        <v>Aug</v>
      </c>
      <c r="AA455" s="2">
        <f>Table1[[#This Row],[Unit Price]]*Table1[[#This Row],[Quantity]]*(1-Table1[[#This Row],[Discount %]]/100)</f>
        <v>1503.8024999999998</v>
      </c>
      <c r="AB455" s="2">
        <f>Table1[[#This Row],[Sales]]-Table1[[#This Row],[Cost]]</f>
        <v>359.25249999999983</v>
      </c>
    </row>
    <row r="456" spans="1:28" x14ac:dyDescent="0.25">
      <c r="A456" t="s">
        <v>1332</v>
      </c>
      <c r="B456" s="1">
        <v>46041</v>
      </c>
      <c r="C456" t="s">
        <v>1333</v>
      </c>
      <c r="D456" t="s">
        <v>3294</v>
      </c>
      <c r="E456" s="1">
        <v>46043</v>
      </c>
      <c r="F456" t="s">
        <v>29</v>
      </c>
      <c r="G456" t="s">
        <v>27</v>
      </c>
      <c r="H456" t="s">
        <v>28</v>
      </c>
      <c r="I456" t="s">
        <v>2675</v>
      </c>
      <c r="J456" t="s">
        <v>2703</v>
      </c>
      <c r="K456" t="s">
        <v>52</v>
      </c>
      <c r="L456">
        <v>28</v>
      </c>
      <c r="M456">
        <v>1</v>
      </c>
      <c r="N456">
        <v>20</v>
      </c>
      <c r="O456" t="s">
        <v>794</v>
      </c>
      <c r="P456" t="s">
        <v>44</v>
      </c>
      <c r="Q456" t="s">
        <v>117</v>
      </c>
      <c r="R456" t="s">
        <v>71</v>
      </c>
      <c r="S456" t="s">
        <v>30</v>
      </c>
      <c r="T456">
        <v>2</v>
      </c>
      <c r="U456">
        <v>855.81</v>
      </c>
      <c r="V456">
        <v>567.19000000000005</v>
      </c>
      <c r="W456">
        <v>2</v>
      </c>
      <c r="X456" t="s">
        <v>34</v>
      </c>
      <c r="Y456">
        <v>2026</v>
      </c>
      <c r="Z456" t="str">
        <f>TEXT(Table1[[#This Row],[Order Date]], "MMM")</f>
        <v>Jan</v>
      </c>
      <c r="AA456" s="2">
        <f>Table1[[#This Row],[Unit Price]]*Table1[[#This Row],[Quantity]]*(1-Table1[[#This Row],[Discount %]]/100)</f>
        <v>684.64800000000002</v>
      </c>
      <c r="AB456" s="2">
        <f>Table1[[#This Row],[Sales]]-Table1[[#This Row],[Cost]]</f>
        <v>117.45799999999997</v>
      </c>
    </row>
    <row r="457" spans="1:28" x14ac:dyDescent="0.25">
      <c r="A457" t="s">
        <v>1334</v>
      </c>
      <c r="B457" s="1">
        <v>45492</v>
      </c>
      <c r="C457" t="s">
        <v>1335</v>
      </c>
      <c r="D457" t="s">
        <v>3293</v>
      </c>
      <c r="E457" s="1">
        <v>45498</v>
      </c>
      <c r="F457" t="s">
        <v>122</v>
      </c>
      <c r="G457" t="s">
        <v>120</v>
      </c>
      <c r="H457" t="s">
        <v>121</v>
      </c>
      <c r="I457" t="s">
        <v>2629</v>
      </c>
      <c r="J457" t="s">
        <v>2674</v>
      </c>
      <c r="K457" t="s">
        <v>25</v>
      </c>
      <c r="L457">
        <v>34</v>
      </c>
      <c r="M457">
        <v>3</v>
      </c>
      <c r="N457">
        <v>30</v>
      </c>
      <c r="O457" t="s">
        <v>1336</v>
      </c>
      <c r="P457" t="s">
        <v>44</v>
      </c>
      <c r="Q457" t="s">
        <v>42</v>
      </c>
      <c r="R457" t="s">
        <v>71</v>
      </c>
      <c r="S457" t="s">
        <v>123</v>
      </c>
      <c r="T457">
        <v>5</v>
      </c>
      <c r="U457">
        <v>393.03</v>
      </c>
      <c r="V457">
        <v>582.88</v>
      </c>
      <c r="W457">
        <v>6</v>
      </c>
      <c r="X457" t="s">
        <v>45</v>
      </c>
      <c r="Y457">
        <v>2024</v>
      </c>
      <c r="Z457" t="str">
        <f>TEXT(Table1[[#This Row],[Order Date]], "MMM")</f>
        <v>Jul</v>
      </c>
      <c r="AA457" s="2">
        <f>Table1[[#This Row],[Unit Price]]*Table1[[#This Row],[Quantity]]*(1-Table1[[#This Row],[Discount %]]/100)</f>
        <v>825.36299999999994</v>
      </c>
      <c r="AB457" s="2">
        <f>Table1[[#This Row],[Sales]]-Table1[[#This Row],[Cost]]</f>
        <v>242.48299999999995</v>
      </c>
    </row>
    <row r="458" spans="1:28" x14ac:dyDescent="0.25">
      <c r="A458" t="s">
        <v>1337</v>
      </c>
      <c r="B458" s="1">
        <v>45337</v>
      </c>
      <c r="C458" t="s">
        <v>1338</v>
      </c>
      <c r="D458" t="s">
        <v>3292</v>
      </c>
      <c r="E458" s="1">
        <v>45341</v>
      </c>
      <c r="F458" t="s">
        <v>56</v>
      </c>
      <c r="G458" t="s">
        <v>54</v>
      </c>
      <c r="H458" t="s">
        <v>55</v>
      </c>
      <c r="I458" t="s">
        <v>2629</v>
      </c>
      <c r="J458" t="s">
        <v>2691</v>
      </c>
      <c r="K458" t="s">
        <v>25</v>
      </c>
      <c r="L458">
        <v>51</v>
      </c>
      <c r="M458">
        <v>1</v>
      </c>
      <c r="N458">
        <v>30</v>
      </c>
      <c r="O458" t="s">
        <v>1339</v>
      </c>
      <c r="P458" t="s">
        <v>44</v>
      </c>
      <c r="Q458" t="s">
        <v>117</v>
      </c>
      <c r="R458" t="s">
        <v>71</v>
      </c>
      <c r="S458" t="s">
        <v>57</v>
      </c>
      <c r="T458">
        <v>5</v>
      </c>
      <c r="U458">
        <v>315.14</v>
      </c>
      <c r="V458">
        <v>183.4</v>
      </c>
      <c r="W458">
        <v>4</v>
      </c>
      <c r="X458" t="s">
        <v>34</v>
      </c>
      <c r="Y458">
        <v>2024</v>
      </c>
      <c r="Z458" t="str">
        <f>TEXT(Table1[[#This Row],[Order Date]], "MMM")</f>
        <v>Feb</v>
      </c>
      <c r="AA458" s="2">
        <f>Table1[[#This Row],[Unit Price]]*Table1[[#This Row],[Quantity]]*(1-Table1[[#This Row],[Discount %]]/100)</f>
        <v>220.59799999999998</v>
      </c>
      <c r="AB458" s="2">
        <f>Table1[[#This Row],[Sales]]-Table1[[#This Row],[Cost]]</f>
        <v>37.197999999999979</v>
      </c>
    </row>
    <row r="459" spans="1:28" x14ac:dyDescent="0.25">
      <c r="A459" t="s">
        <v>1340</v>
      </c>
      <c r="B459" s="1">
        <v>45396</v>
      </c>
      <c r="C459" t="s">
        <v>1341</v>
      </c>
      <c r="D459" t="s">
        <v>3291</v>
      </c>
      <c r="E459" s="1">
        <v>45399</v>
      </c>
      <c r="F459" t="s">
        <v>128</v>
      </c>
      <c r="G459" t="s">
        <v>98</v>
      </c>
      <c r="H459" t="s">
        <v>127</v>
      </c>
      <c r="I459" t="s">
        <v>2619</v>
      </c>
      <c r="J459" t="s">
        <v>2687</v>
      </c>
      <c r="K459" t="s">
        <v>52</v>
      </c>
      <c r="L459">
        <v>50</v>
      </c>
      <c r="M459">
        <v>1</v>
      </c>
      <c r="N459">
        <v>15</v>
      </c>
      <c r="O459" t="s">
        <v>563</v>
      </c>
      <c r="P459" t="s">
        <v>44</v>
      </c>
      <c r="Q459" t="s">
        <v>31</v>
      </c>
      <c r="R459" t="s">
        <v>43</v>
      </c>
      <c r="S459" t="s">
        <v>129</v>
      </c>
      <c r="T459">
        <v>4</v>
      </c>
      <c r="U459">
        <v>122.66</v>
      </c>
      <c r="V459">
        <v>70.790000000000006</v>
      </c>
      <c r="W459">
        <v>3</v>
      </c>
      <c r="X459" t="s">
        <v>49</v>
      </c>
      <c r="Y459">
        <v>2024</v>
      </c>
      <c r="Z459" t="str">
        <f>TEXT(Table1[[#This Row],[Order Date]], "MMM")</f>
        <v>Apr</v>
      </c>
      <c r="AA459" s="2">
        <f>Table1[[#This Row],[Unit Price]]*Table1[[#This Row],[Quantity]]*(1-Table1[[#This Row],[Discount %]]/100)</f>
        <v>104.261</v>
      </c>
      <c r="AB459" s="2">
        <f>Table1[[#This Row],[Sales]]-Table1[[#This Row],[Cost]]</f>
        <v>33.470999999999989</v>
      </c>
    </row>
    <row r="460" spans="1:28" x14ac:dyDescent="0.25">
      <c r="A460" t="s">
        <v>1342</v>
      </c>
      <c r="B460" s="1">
        <v>45755</v>
      </c>
      <c r="C460" t="s">
        <v>1343</v>
      </c>
      <c r="D460" t="s">
        <v>3290</v>
      </c>
      <c r="E460" s="1">
        <v>45759</v>
      </c>
      <c r="F460" t="s">
        <v>68</v>
      </c>
      <c r="G460" t="s">
        <v>66</v>
      </c>
      <c r="H460" t="s">
        <v>67</v>
      </c>
      <c r="I460" t="s">
        <v>2637</v>
      </c>
      <c r="J460" t="s">
        <v>2709</v>
      </c>
      <c r="K460" t="s">
        <v>52</v>
      </c>
      <c r="L460">
        <v>31</v>
      </c>
      <c r="M460">
        <v>5</v>
      </c>
      <c r="N460">
        <v>30</v>
      </c>
      <c r="O460" t="s">
        <v>1344</v>
      </c>
      <c r="P460" t="s">
        <v>33</v>
      </c>
      <c r="Q460" t="s">
        <v>42</v>
      </c>
      <c r="R460" t="s">
        <v>43</v>
      </c>
      <c r="S460" t="s">
        <v>69</v>
      </c>
      <c r="T460">
        <v>4</v>
      </c>
      <c r="U460">
        <v>848.44</v>
      </c>
      <c r="V460">
        <v>2269.38</v>
      </c>
      <c r="W460">
        <v>4</v>
      </c>
      <c r="X460" t="s">
        <v>49</v>
      </c>
      <c r="Y460">
        <v>2025</v>
      </c>
      <c r="Z460" t="str">
        <f>TEXT(Table1[[#This Row],[Order Date]], "MMM")</f>
        <v>Apr</v>
      </c>
      <c r="AA460" s="2">
        <f>Table1[[#This Row],[Unit Price]]*Table1[[#This Row],[Quantity]]*(1-Table1[[#This Row],[Discount %]]/100)</f>
        <v>2969.5400000000004</v>
      </c>
      <c r="AB460" s="2">
        <f>Table1[[#This Row],[Sales]]-Table1[[#This Row],[Cost]]</f>
        <v>700.16000000000031</v>
      </c>
    </row>
    <row r="461" spans="1:28" x14ac:dyDescent="0.25">
      <c r="A461" t="s">
        <v>1345</v>
      </c>
      <c r="B461" s="1">
        <v>45359</v>
      </c>
      <c r="C461" t="s">
        <v>1346</v>
      </c>
      <c r="D461" t="s">
        <v>3289</v>
      </c>
      <c r="E461" s="1">
        <v>45366</v>
      </c>
      <c r="F461" t="s">
        <v>29</v>
      </c>
      <c r="G461" t="s">
        <v>27</v>
      </c>
      <c r="H461" t="s">
        <v>28</v>
      </c>
      <c r="I461" t="s">
        <v>2625</v>
      </c>
      <c r="J461" t="s">
        <v>2626</v>
      </c>
      <c r="K461" t="s">
        <v>52</v>
      </c>
      <c r="L461">
        <v>21</v>
      </c>
      <c r="M461">
        <v>3</v>
      </c>
      <c r="N461">
        <v>25</v>
      </c>
      <c r="O461" t="s">
        <v>558</v>
      </c>
      <c r="P461" t="s">
        <v>44</v>
      </c>
      <c r="Q461" t="s">
        <v>70</v>
      </c>
      <c r="R461" t="s">
        <v>71</v>
      </c>
      <c r="S461" t="s">
        <v>30</v>
      </c>
      <c r="T461">
        <v>2</v>
      </c>
      <c r="U461">
        <v>257.37</v>
      </c>
      <c r="V461">
        <v>403.05</v>
      </c>
      <c r="W461">
        <v>7</v>
      </c>
      <c r="X461" t="s">
        <v>34</v>
      </c>
      <c r="Y461">
        <v>2024</v>
      </c>
      <c r="Z461" t="str">
        <f>TEXT(Table1[[#This Row],[Order Date]], "MMM")</f>
        <v>Mar</v>
      </c>
      <c r="AA461" s="2">
        <f>Table1[[#This Row],[Unit Price]]*Table1[[#This Row],[Quantity]]*(1-Table1[[#This Row],[Discount %]]/100)</f>
        <v>579.08249999999998</v>
      </c>
      <c r="AB461" s="2">
        <f>Table1[[#This Row],[Sales]]-Table1[[#This Row],[Cost]]</f>
        <v>176.03249999999997</v>
      </c>
    </row>
    <row r="462" spans="1:28" x14ac:dyDescent="0.25">
      <c r="A462" t="s">
        <v>1347</v>
      </c>
      <c r="B462" s="1">
        <v>45533</v>
      </c>
      <c r="C462" t="s">
        <v>1348</v>
      </c>
      <c r="D462" t="s">
        <v>3288</v>
      </c>
      <c r="E462" s="1">
        <v>45539</v>
      </c>
      <c r="F462" t="s">
        <v>122</v>
      </c>
      <c r="G462" t="s">
        <v>120</v>
      </c>
      <c r="H462" t="s">
        <v>121</v>
      </c>
      <c r="I462" t="s">
        <v>2633</v>
      </c>
      <c r="J462" t="s">
        <v>2645</v>
      </c>
      <c r="K462" t="s">
        <v>52</v>
      </c>
      <c r="L462">
        <v>43</v>
      </c>
      <c r="M462">
        <v>3</v>
      </c>
      <c r="N462">
        <v>5</v>
      </c>
      <c r="O462" t="s">
        <v>871</v>
      </c>
      <c r="P462" t="s">
        <v>33</v>
      </c>
      <c r="Q462" t="s">
        <v>70</v>
      </c>
      <c r="R462" t="s">
        <v>71</v>
      </c>
      <c r="S462" t="s">
        <v>123</v>
      </c>
      <c r="T462">
        <v>3</v>
      </c>
      <c r="U462">
        <v>913.04</v>
      </c>
      <c r="V462">
        <v>1778.64</v>
      </c>
      <c r="W462">
        <v>6</v>
      </c>
      <c r="X462" t="s">
        <v>45</v>
      </c>
      <c r="Y462">
        <v>2024</v>
      </c>
      <c r="Z462" t="str">
        <f>TEXT(Table1[[#This Row],[Order Date]], "MMM")</f>
        <v>Aug</v>
      </c>
      <c r="AA462" s="2">
        <f>Table1[[#This Row],[Unit Price]]*Table1[[#This Row],[Quantity]]*(1-Table1[[#This Row],[Discount %]]/100)</f>
        <v>2602.1639999999998</v>
      </c>
      <c r="AB462" s="2">
        <f>Table1[[#This Row],[Sales]]-Table1[[#This Row],[Cost]]</f>
        <v>823.52399999999966</v>
      </c>
    </row>
    <row r="463" spans="1:28" x14ac:dyDescent="0.25">
      <c r="A463" t="s">
        <v>1349</v>
      </c>
      <c r="B463" s="1">
        <v>45714</v>
      </c>
      <c r="C463" t="s">
        <v>1350</v>
      </c>
      <c r="D463" t="s">
        <v>3287</v>
      </c>
      <c r="E463" s="1">
        <v>45718</v>
      </c>
      <c r="F463" t="s">
        <v>56</v>
      </c>
      <c r="G463" t="s">
        <v>54</v>
      </c>
      <c r="H463" t="s">
        <v>55</v>
      </c>
      <c r="I463" t="s">
        <v>2623</v>
      </c>
      <c r="J463" t="s">
        <v>2694</v>
      </c>
      <c r="K463" t="s">
        <v>25</v>
      </c>
      <c r="L463">
        <v>34</v>
      </c>
      <c r="M463">
        <v>1</v>
      </c>
      <c r="N463">
        <v>10</v>
      </c>
      <c r="O463" t="s">
        <v>1351</v>
      </c>
      <c r="P463" t="s">
        <v>33</v>
      </c>
      <c r="Q463" t="s">
        <v>31</v>
      </c>
      <c r="R463" t="s">
        <v>71</v>
      </c>
      <c r="S463" t="s">
        <v>57</v>
      </c>
      <c r="T463">
        <v>1</v>
      </c>
      <c r="U463">
        <v>154.31</v>
      </c>
      <c r="V463">
        <v>75.88</v>
      </c>
      <c r="W463">
        <v>4</v>
      </c>
      <c r="X463" t="s">
        <v>34</v>
      </c>
      <c r="Y463">
        <v>2025</v>
      </c>
      <c r="Z463" t="str">
        <f>TEXT(Table1[[#This Row],[Order Date]], "MMM")</f>
        <v>Feb</v>
      </c>
      <c r="AA463" s="2">
        <f>Table1[[#This Row],[Unit Price]]*Table1[[#This Row],[Quantity]]*(1-Table1[[#This Row],[Discount %]]/100)</f>
        <v>138.87900000000002</v>
      </c>
      <c r="AB463" s="2">
        <f>Table1[[#This Row],[Sales]]-Table1[[#This Row],[Cost]]</f>
        <v>62.999000000000024</v>
      </c>
    </row>
    <row r="464" spans="1:28" x14ac:dyDescent="0.25">
      <c r="A464" t="s">
        <v>1352</v>
      </c>
      <c r="B464" s="1">
        <v>45946</v>
      </c>
      <c r="C464" t="s">
        <v>1353</v>
      </c>
      <c r="D464" t="s">
        <v>3286</v>
      </c>
      <c r="E464" s="1">
        <v>45947</v>
      </c>
      <c r="F464" t="s">
        <v>100</v>
      </c>
      <c r="G464" t="s">
        <v>98</v>
      </c>
      <c r="H464" t="s">
        <v>99</v>
      </c>
      <c r="I464" t="s">
        <v>2625</v>
      </c>
      <c r="J464" t="s">
        <v>2705</v>
      </c>
      <c r="K464" t="s">
        <v>25</v>
      </c>
      <c r="L464">
        <v>47</v>
      </c>
      <c r="M464">
        <v>2</v>
      </c>
      <c r="N464">
        <v>30</v>
      </c>
      <c r="O464" t="s">
        <v>706</v>
      </c>
      <c r="P464" t="s">
        <v>44</v>
      </c>
      <c r="Q464" t="s">
        <v>58</v>
      </c>
      <c r="R464" t="s">
        <v>43</v>
      </c>
      <c r="S464" t="s">
        <v>101</v>
      </c>
      <c r="T464">
        <v>3</v>
      </c>
      <c r="U464">
        <v>232.46</v>
      </c>
      <c r="V464">
        <v>213.6</v>
      </c>
      <c r="W464">
        <v>1</v>
      </c>
      <c r="X464" t="s">
        <v>94</v>
      </c>
      <c r="Y464">
        <v>2025</v>
      </c>
      <c r="Z464" t="str">
        <f>TEXT(Table1[[#This Row],[Order Date]], "MMM")</f>
        <v>Oct</v>
      </c>
      <c r="AA464" s="2">
        <f>Table1[[#This Row],[Unit Price]]*Table1[[#This Row],[Quantity]]*(1-Table1[[#This Row],[Discount %]]/100)</f>
        <v>325.44400000000002</v>
      </c>
      <c r="AB464" s="2">
        <f>Table1[[#This Row],[Sales]]-Table1[[#This Row],[Cost]]</f>
        <v>111.84400000000002</v>
      </c>
    </row>
    <row r="465" spans="1:28" x14ac:dyDescent="0.25">
      <c r="A465" t="s">
        <v>1354</v>
      </c>
      <c r="B465" s="1">
        <v>45614</v>
      </c>
      <c r="C465" t="s">
        <v>1355</v>
      </c>
      <c r="D465" t="s">
        <v>3285</v>
      </c>
      <c r="E465" s="1">
        <v>45615</v>
      </c>
      <c r="F465" t="s">
        <v>56</v>
      </c>
      <c r="G465" t="s">
        <v>54</v>
      </c>
      <c r="H465" t="s">
        <v>55</v>
      </c>
      <c r="I465" t="s">
        <v>2621</v>
      </c>
      <c r="J465" t="s">
        <v>2663</v>
      </c>
      <c r="K465" t="s">
        <v>25</v>
      </c>
      <c r="L465">
        <v>39</v>
      </c>
      <c r="M465">
        <v>2</v>
      </c>
      <c r="N465">
        <v>10</v>
      </c>
      <c r="O465" t="s">
        <v>1356</v>
      </c>
      <c r="P465" t="s">
        <v>33</v>
      </c>
      <c r="Q465" t="s">
        <v>70</v>
      </c>
      <c r="R465" t="s">
        <v>43</v>
      </c>
      <c r="S465" t="s">
        <v>57</v>
      </c>
      <c r="T465">
        <v>4</v>
      </c>
      <c r="U465">
        <v>839.88</v>
      </c>
      <c r="V465">
        <v>1026.07</v>
      </c>
      <c r="W465">
        <v>1</v>
      </c>
      <c r="X465" t="s">
        <v>94</v>
      </c>
      <c r="Y465">
        <v>2024</v>
      </c>
      <c r="Z465" t="str">
        <f>TEXT(Table1[[#This Row],[Order Date]], "MMM")</f>
        <v>Nov</v>
      </c>
      <c r="AA465" s="2">
        <f>Table1[[#This Row],[Unit Price]]*Table1[[#This Row],[Quantity]]*(1-Table1[[#This Row],[Discount %]]/100)</f>
        <v>1511.7840000000001</v>
      </c>
      <c r="AB465" s="2">
        <f>Table1[[#This Row],[Sales]]-Table1[[#This Row],[Cost]]</f>
        <v>485.71400000000017</v>
      </c>
    </row>
    <row r="466" spans="1:28" x14ac:dyDescent="0.25">
      <c r="A466" t="s">
        <v>1357</v>
      </c>
      <c r="B466" s="1">
        <v>45531</v>
      </c>
      <c r="C466" t="s">
        <v>1358</v>
      </c>
      <c r="D466" t="s">
        <v>3284</v>
      </c>
      <c r="E466" s="1">
        <v>45533</v>
      </c>
      <c r="F466" t="s">
        <v>100</v>
      </c>
      <c r="G466" t="s">
        <v>98</v>
      </c>
      <c r="H466" t="s">
        <v>99</v>
      </c>
      <c r="I466" t="s">
        <v>2671</v>
      </c>
      <c r="J466" t="s">
        <v>2706</v>
      </c>
      <c r="K466" t="s">
        <v>52</v>
      </c>
      <c r="L466">
        <v>36</v>
      </c>
      <c r="M466">
        <v>2</v>
      </c>
      <c r="N466">
        <v>30</v>
      </c>
      <c r="O466" t="s">
        <v>1359</v>
      </c>
      <c r="P466" t="s">
        <v>75</v>
      </c>
      <c r="Q466" t="s">
        <v>58</v>
      </c>
      <c r="R466" t="s">
        <v>43</v>
      </c>
      <c r="S466" t="s">
        <v>101</v>
      </c>
      <c r="T466">
        <v>4</v>
      </c>
      <c r="U466">
        <v>216.48</v>
      </c>
      <c r="V466">
        <v>184.21</v>
      </c>
      <c r="W466">
        <v>2</v>
      </c>
      <c r="X466" t="s">
        <v>45</v>
      </c>
      <c r="Y466">
        <v>2024</v>
      </c>
      <c r="Z466" t="str">
        <f>TEXT(Table1[[#This Row],[Order Date]], "MMM")</f>
        <v>Aug</v>
      </c>
      <c r="AA466" s="2">
        <f>Table1[[#This Row],[Unit Price]]*Table1[[#This Row],[Quantity]]*(1-Table1[[#This Row],[Discount %]]/100)</f>
        <v>303.07199999999995</v>
      </c>
      <c r="AB466" s="2">
        <f>Table1[[#This Row],[Sales]]-Table1[[#This Row],[Cost]]</f>
        <v>118.86199999999994</v>
      </c>
    </row>
    <row r="467" spans="1:28" x14ac:dyDescent="0.25">
      <c r="A467" t="s">
        <v>1360</v>
      </c>
      <c r="B467" s="1">
        <v>45635</v>
      </c>
      <c r="C467" t="s">
        <v>1361</v>
      </c>
      <c r="D467" t="s">
        <v>3283</v>
      </c>
      <c r="E467" s="1">
        <v>45640</v>
      </c>
      <c r="F467" t="s">
        <v>122</v>
      </c>
      <c r="G467" t="s">
        <v>120</v>
      </c>
      <c r="H467" t="s">
        <v>121</v>
      </c>
      <c r="I467" t="s">
        <v>2664</v>
      </c>
      <c r="J467" t="s">
        <v>2704</v>
      </c>
      <c r="K467" t="s">
        <v>25</v>
      </c>
      <c r="L467">
        <v>30</v>
      </c>
      <c r="M467">
        <v>5</v>
      </c>
      <c r="N467">
        <v>25</v>
      </c>
      <c r="O467" t="s">
        <v>1362</v>
      </c>
      <c r="P467" t="s">
        <v>75</v>
      </c>
      <c r="Q467" t="s">
        <v>31</v>
      </c>
      <c r="R467" t="s">
        <v>62</v>
      </c>
      <c r="S467" t="s">
        <v>123</v>
      </c>
      <c r="T467">
        <v>4</v>
      </c>
      <c r="U467">
        <v>471.63</v>
      </c>
      <c r="V467">
        <v>894.85</v>
      </c>
      <c r="W467">
        <v>5</v>
      </c>
      <c r="X467" t="s">
        <v>94</v>
      </c>
      <c r="Y467">
        <v>2024</v>
      </c>
      <c r="Z467" t="str">
        <f>TEXT(Table1[[#This Row],[Order Date]], "MMM")</f>
        <v>Dec</v>
      </c>
      <c r="AA467" s="2">
        <f>Table1[[#This Row],[Unit Price]]*Table1[[#This Row],[Quantity]]*(1-Table1[[#This Row],[Discount %]]/100)</f>
        <v>1768.6125000000002</v>
      </c>
      <c r="AB467" s="2">
        <f>Table1[[#This Row],[Sales]]-Table1[[#This Row],[Cost]]</f>
        <v>873.76250000000016</v>
      </c>
    </row>
    <row r="468" spans="1:28" x14ac:dyDescent="0.25">
      <c r="A468" t="s">
        <v>1363</v>
      </c>
      <c r="B468" s="1">
        <v>45936</v>
      </c>
      <c r="C468" t="s">
        <v>1364</v>
      </c>
      <c r="D468" t="s">
        <v>3282</v>
      </c>
      <c r="E468" s="1">
        <v>45940</v>
      </c>
      <c r="F468" t="s">
        <v>68</v>
      </c>
      <c r="G468" t="s">
        <v>66</v>
      </c>
      <c r="H468" t="s">
        <v>67</v>
      </c>
      <c r="I468" t="s">
        <v>2664</v>
      </c>
      <c r="J468" t="s">
        <v>2678</v>
      </c>
      <c r="K468" t="s">
        <v>52</v>
      </c>
      <c r="L468">
        <v>59</v>
      </c>
      <c r="M468">
        <v>4</v>
      </c>
      <c r="N468">
        <v>20</v>
      </c>
      <c r="O468" t="s">
        <v>874</v>
      </c>
      <c r="P468" t="s">
        <v>75</v>
      </c>
      <c r="Q468" t="s">
        <v>58</v>
      </c>
      <c r="R468" t="s">
        <v>32</v>
      </c>
      <c r="S468" t="s">
        <v>69</v>
      </c>
      <c r="T468">
        <v>1</v>
      </c>
      <c r="U468">
        <v>416.28</v>
      </c>
      <c r="V468">
        <v>858.68</v>
      </c>
      <c r="W468">
        <v>4</v>
      </c>
      <c r="X468" t="s">
        <v>94</v>
      </c>
      <c r="Y468">
        <v>2025</v>
      </c>
      <c r="Z468" t="str">
        <f>TEXT(Table1[[#This Row],[Order Date]], "MMM")</f>
        <v>Oct</v>
      </c>
      <c r="AA468" s="2">
        <f>Table1[[#This Row],[Unit Price]]*Table1[[#This Row],[Quantity]]*(1-Table1[[#This Row],[Discount %]]/100)</f>
        <v>1332.096</v>
      </c>
      <c r="AB468" s="2">
        <f>Table1[[#This Row],[Sales]]-Table1[[#This Row],[Cost]]</f>
        <v>473.41600000000005</v>
      </c>
    </row>
    <row r="469" spans="1:28" x14ac:dyDescent="0.25">
      <c r="A469" t="s">
        <v>1365</v>
      </c>
      <c r="B469" s="1">
        <v>45932</v>
      </c>
      <c r="C469" t="s">
        <v>1366</v>
      </c>
      <c r="D469" t="s">
        <v>3281</v>
      </c>
      <c r="E469" s="1">
        <v>45933</v>
      </c>
      <c r="F469" t="s">
        <v>29</v>
      </c>
      <c r="G469" t="s">
        <v>27</v>
      </c>
      <c r="H469" t="s">
        <v>28</v>
      </c>
      <c r="I469" t="s">
        <v>2633</v>
      </c>
      <c r="J469" t="s">
        <v>2645</v>
      </c>
      <c r="K469" t="s">
        <v>52</v>
      </c>
      <c r="L469">
        <v>20</v>
      </c>
      <c r="M469">
        <v>2</v>
      </c>
      <c r="N469">
        <v>10</v>
      </c>
      <c r="O469" t="s">
        <v>1367</v>
      </c>
      <c r="P469" t="s">
        <v>44</v>
      </c>
      <c r="Q469" t="s">
        <v>70</v>
      </c>
      <c r="R469" t="s">
        <v>71</v>
      </c>
      <c r="S469" t="s">
        <v>30</v>
      </c>
      <c r="T469">
        <v>2</v>
      </c>
      <c r="U469">
        <v>611.35</v>
      </c>
      <c r="V469">
        <v>609.32000000000005</v>
      </c>
      <c r="W469">
        <v>1</v>
      </c>
      <c r="X469" t="s">
        <v>94</v>
      </c>
      <c r="Y469">
        <v>2025</v>
      </c>
      <c r="Z469" t="str">
        <f>TEXT(Table1[[#This Row],[Order Date]], "MMM")</f>
        <v>Oct</v>
      </c>
      <c r="AA469" s="2">
        <f>Table1[[#This Row],[Unit Price]]*Table1[[#This Row],[Quantity]]*(1-Table1[[#This Row],[Discount %]]/100)</f>
        <v>1100.43</v>
      </c>
      <c r="AB469" s="2">
        <f>Table1[[#This Row],[Sales]]-Table1[[#This Row],[Cost]]</f>
        <v>491.11</v>
      </c>
    </row>
    <row r="470" spans="1:28" x14ac:dyDescent="0.25">
      <c r="A470" t="s">
        <v>1368</v>
      </c>
      <c r="B470" s="1">
        <v>46087</v>
      </c>
      <c r="C470" t="s">
        <v>1369</v>
      </c>
      <c r="D470" t="s">
        <v>2761</v>
      </c>
      <c r="E470" s="1">
        <v>46094</v>
      </c>
      <c r="F470" t="s">
        <v>29</v>
      </c>
      <c r="G470" t="s">
        <v>27</v>
      </c>
      <c r="H470" t="s">
        <v>28</v>
      </c>
      <c r="I470" t="s">
        <v>2664</v>
      </c>
      <c r="J470" t="s">
        <v>2678</v>
      </c>
      <c r="K470" t="s">
        <v>25</v>
      </c>
      <c r="L470">
        <v>50</v>
      </c>
      <c r="M470">
        <v>2</v>
      </c>
      <c r="N470">
        <v>30</v>
      </c>
      <c r="O470" t="s">
        <v>1370</v>
      </c>
      <c r="P470" t="s">
        <v>33</v>
      </c>
      <c r="Q470" t="s">
        <v>31</v>
      </c>
      <c r="R470" t="s">
        <v>43</v>
      </c>
      <c r="S470" t="s">
        <v>30</v>
      </c>
      <c r="T470">
        <v>2</v>
      </c>
      <c r="U470">
        <v>568.09</v>
      </c>
      <c r="V470">
        <v>632.89</v>
      </c>
      <c r="W470">
        <v>7</v>
      </c>
      <c r="X470" t="s">
        <v>34</v>
      </c>
      <c r="Y470">
        <v>2026</v>
      </c>
      <c r="Z470" t="str">
        <f>TEXT(Table1[[#This Row],[Order Date]], "MMM")</f>
        <v>Mar</v>
      </c>
      <c r="AA470" s="2">
        <f>Table1[[#This Row],[Unit Price]]*Table1[[#This Row],[Quantity]]*(1-Table1[[#This Row],[Discount %]]/100)</f>
        <v>795.32600000000002</v>
      </c>
      <c r="AB470" s="2">
        <f>Table1[[#This Row],[Sales]]-Table1[[#This Row],[Cost]]</f>
        <v>162.43600000000004</v>
      </c>
    </row>
    <row r="471" spans="1:28" x14ac:dyDescent="0.25">
      <c r="A471" t="s">
        <v>1371</v>
      </c>
      <c r="B471" s="1">
        <v>45322</v>
      </c>
      <c r="C471" t="s">
        <v>304</v>
      </c>
      <c r="D471" t="s">
        <v>2760</v>
      </c>
      <c r="E471" s="1">
        <v>45325</v>
      </c>
      <c r="F471" t="s">
        <v>122</v>
      </c>
      <c r="G471" t="s">
        <v>120</v>
      </c>
      <c r="H471" t="s">
        <v>121</v>
      </c>
      <c r="I471" t="s">
        <v>2664</v>
      </c>
      <c r="J471" t="s">
        <v>2665</v>
      </c>
      <c r="K471" t="s">
        <v>52</v>
      </c>
      <c r="L471">
        <v>41</v>
      </c>
      <c r="M471">
        <v>1</v>
      </c>
      <c r="N471">
        <v>10</v>
      </c>
      <c r="O471" t="s">
        <v>1372</v>
      </c>
      <c r="P471" t="s">
        <v>33</v>
      </c>
      <c r="Q471" t="s">
        <v>42</v>
      </c>
      <c r="R471" t="s">
        <v>32</v>
      </c>
      <c r="S471" t="s">
        <v>123</v>
      </c>
      <c r="T471">
        <v>5</v>
      </c>
      <c r="U471">
        <v>53.53</v>
      </c>
      <c r="V471">
        <v>35.299999999999997</v>
      </c>
      <c r="W471">
        <v>3</v>
      </c>
      <c r="X471" t="s">
        <v>34</v>
      </c>
      <c r="Y471">
        <v>2024</v>
      </c>
      <c r="Z471" t="str">
        <f>TEXT(Table1[[#This Row],[Order Date]], "MMM")</f>
        <v>Jan</v>
      </c>
      <c r="AA471" s="2">
        <f>Table1[[#This Row],[Unit Price]]*Table1[[#This Row],[Quantity]]*(1-Table1[[#This Row],[Discount %]]/100)</f>
        <v>48.177</v>
      </c>
      <c r="AB471" s="2">
        <f>Table1[[#This Row],[Sales]]-Table1[[#This Row],[Cost]]</f>
        <v>12.877000000000002</v>
      </c>
    </row>
    <row r="472" spans="1:28" x14ac:dyDescent="0.25">
      <c r="A472" t="s">
        <v>1373</v>
      </c>
      <c r="B472" s="1">
        <v>45712</v>
      </c>
      <c r="C472" t="s">
        <v>1374</v>
      </c>
      <c r="D472" t="s">
        <v>2759</v>
      </c>
      <c r="E472" s="1">
        <v>45716</v>
      </c>
      <c r="F472" t="s">
        <v>29</v>
      </c>
      <c r="G472" t="s">
        <v>27</v>
      </c>
      <c r="H472" t="s">
        <v>28</v>
      </c>
      <c r="I472" t="s">
        <v>2627</v>
      </c>
      <c r="J472" t="s">
        <v>2690</v>
      </c>
      <c r="K472" t="s">
        <v>52</v>
      </c>
      <c r="L472">
        <v>18</v>
      </c>
      <c r="M472">
        <v>4</v>
      </c>
      <c r="N472">
        <v>30</v>
      </c>
      <c r="O472" t="s">
        <v>1375</v>
      </c>
      <c r="P472" t="s">
        <v>33</v>
      </c>
      <c r="Q472" t="s">
        <v>31</v>
      </c>
      <c r="R472" t="s">
        <v>32</v>
      </c>
      <c r="S472" t="s">
        <v>30</v>
      </c>
      <c r="T472">
        <v>3</v>
      </c>
      <c r="U472">
        <v>150.30000000000001</v>
      </c>
      <c r="V472">
        <v>235.44</v>
      </c>
      <c r="W472">
        <v>4</v>
      </c>
      <c r="X472" t="s">
        <v>34</v>
      </c>
      <c r="Y472">
        <v>2025</v>
      </c>
      <c r="Z472" t="str">
        <f>TEXT(Table1[[#This Row],[Order Date]], "MMM")</f>
        <v>Feb</v>
      </c>
      <c r="AA472" s="2">
        <f>Table1[[#This Row],[Unit Price]]*Table1[[#This Row],[Quantity]]*(1-Table1[[#This Row],[Discount %]]/100)</f>
        <v>420.84000000000003</v>
      </c>
      <c r="AB472" s="2">
        <f>Table1[[#This Row],[Sales]]-Table1[[#This Row],[Cost]]</f>
        <v>185.40000000000003</v>
      </c>
    </row>
    <row r="473" spans="1:28" x14ac:dyDescent="0.25">
      <c r="A473" t="s">
        <v>1376</v>
      </c>
      <c r="B473" s="1">
        <v>46083</v>
      </c>
      <c r="C473" t="s">
        <v>1377</v>
      </c>
      <c r="D473" t="s">
        <v>2758</v>
      </c>
      <c r="E473" s="1">
        <v>46086</v>
      </c>
      <c r="F473" t="s">
        <v>122</v>
      </c>
      <c r="G473" t="s">
        <v>120</v>
      </c>
      <c r="H473" t="s">
        <v>121</v>
      </c>
      <c r="I473" t="s">
        <v>2627</v>
      </c>
      <c r="J473" t="s">
        <v>2707</v>
      </c>
      <c r="K473" t="s">
        <v>52</v>
      </c>
      <c r="L473">
        <v>32</v>
      </c>
      <c r="M473">
        <v>5</v>
      </c>
      <c r="N473">
        <v>5</v>
      </c>
      <c r="O473" t="s">
        <v>341</v>
      </c>
      <c r="P473" t="s">
        <v>33</v>
      </c>
      <c r="Q473" t="s">
        <v>70</v>
      </c>
      <c r="R473" t="s">
        <v>71</v>
      </c>
      <c r="S473" t="s">
        <v>123</v>
      </c>
      <c r="T473">
        <v>4</v>
      </c>
      <c r="U473">
        <v>921.41</v>
      </c>
      <c r="V473">
        <v>3028.64</v>
      </c>
      <c r="W473">
        <v>3</v>
      </c>
      <c r="X473" t="s">
        <v>34</v>
      </c>
      <c r="Y473">
        <v>2026</v>
      </c>
      <c r="Z473" t="str">
        <f>TEXT(Table1[[#This Row],[Order Date]], "MMM")</f>
        <v>Mar</v>
      </c>
      <c r="AA473" s="2">
        <f>Table1[[#This Row],[Unit Price]]*Table1[[#This Row],[Quantity]]*(1-Table1[[#This Row],[Discount %]]/100)</f>
        <v>4376.6975000000002</v>
      </c>
      <c r="AB473" s="2">
        <f>Table1[[#This Row],[Sales]]-Table1[[#This Row],[Cost]]</f>
        <v>1348.0575000000003</v>
      </c>
    </row>
    <row r="474" spans="1:28" x14ac:dyDescent="0.25">
      <c r="A474" t="s">
        <v>1378</v>
      </c>
      <c r="B474" s="1">
        <v>45785</v>
      </c>
      <c r="C474" t="s">
        <v>1379</v>
      </c>
      <c r="D474" t="s">
        <v>3280</v>
      </c>
      <c r="E474" s="1">
        <v>45791</v>
      </c>
      <c r="F474" t="s">
        <v>29</v>
      </c>
      <c r="G474" t="s">
        <v>27</v>
      </c>
      <c r="H474" t="s">
        <v>28</v>
      </c>
      <c r="I474" t="s">
        <v>2621</v>
      </c>
      <c r="J474" t="s">
        <v>2663</v>
      </c>
      <c r="K474" t="s">
        <v>52</v>
      </c>
      <c r="L474">
        <v>52</v>
      </c>
      <c r="M474">
        <v>4</v>
      </c>
      <c r="N474">
        <v>5</v>
      </c>
      <c r="O474" t="s">
        <v>1380</v>
      </c>
      <c r="P474" t="s">
        <v>75</v>
      </c>
      <c r="Q474" t="s">
        <v>117</v>
      </c>
      <c r="R474" t="s">
        <v>62</v>
      </c>
      <c r="S474" t="s">
        <v>30</v>
      </c>
      <c r="T474">
        <v>5</v>
      </c>
      <c r="U474">
        <v>220.74</v>
      </c>
      <c r="V474">
        <v>641.22</v>
      </c>
      <c r="W474">
        <v>6</v>
      </c>
      <c r="X474" t="s">
        <v>49</v>
      </c>
      <c r="Y474">
        <v>2025</v>
      </c>
      <c r="Z474" t="str">
        <f>TEXT(Table1[[#This Row],[Order Date]], "MMM")</f>
        <v>May</v>
      </c>
      <c r="AA474" s="2">
        <f>Table1[[#This Row],[Unit Price]]*Table1[[#This Row],[Quantity]]*(1-Table1[[#This Row],[Discount %]]/100)</f>
        <v>838.81200000000001</v>
      </c>
      <c r="AB474" s="2">
        <f>Table1[[#This Row],[Sales]]-Table1[[#This Row],[Cost]]</f>
        <v>197.59199999999998</v>
      </c>
    </row>
    <row r="475" spans="1:28" x14ac:dyDescent="0.25">
      <c r="A475" t="s">
        <v>1381</v>
      </c>
      <c r="B475" s="1">
        <v>46101</v>
      </c>
      <c r="C475" t="s">
        <v>1382</v>
      </c>
      <c r="D475" t="s">
        <v>3279</v>
      </c>
      <c r="E475" s="1">
        <v>46108</v>
      </c>
      <c r="F475" t="s">
        <v>68</v>
      </c>
      <c r="G475" t="s">
        <v>66</v>
      </c>
      <c r="H475" t="s">
        <v>67</v>
      </c>
      <c r="I475" t="s">
        <v>2637</v>
      </c>
      <c r="J475" t="s">
        <v>2638</v>
      </c>
      <c r="K475" t="s">
        <v>52</v>
      </c>
      <c r="L475">
        <v>23</v>
      </c>
      <c r="M475">
        <v>3</v>
      </c>
      <c r="N475">
        <v>0</v>
      </c>
      <c r="O475" t="s">
        <v>1383</v>
      </c>
      <c r="P475" t="s">
        <v>44</v>
      </c>
      <c r="Q475" t="s">
        <v>31</v>
      </c>
      <c r="R475" t="s">
        <v>43</v>
      </c>
      <c r="S475" t="s">
        <v>69</v>
      </c>
      <c r="T475">
        <v>3</v>
      </c>
      <c r="U475">
        <v>429.71</v>
      </c>
      <c r="V475">
        <v>813.19</v>
      </c>
      <c r="W475">
        <v>7</v>
      </c>
      <c r="X475" t="s">
        <v>34</v>
      </c>
      <c r="Y475">
        <v>2026</v>
      </c>
      <c r="Z475" t="str">
        <f>TEXT(Table1[[#This Row],[Order Date]], "MMM")</f>
        <v>Mar</v>
      </c>
      <c r="AA475" s="2">
        <f>Table1[[#This Row],[Unit Price]]*Table1[[#This Row],[Quantity]]*(1-Table1[[#This Row],[Discount %]]/100)</f>
        <v>1289.1299999999999</v>
      </c>
      <c r="AB475" s="2">
        <f>Table1[[#This Row],[Sales]]-Table1[[#This Row],[Cost]]</f>
        <v>475.93999999999983</v>
      </c>
    </row>
    <row r="476" spans="1:28" x14ac:dyDescent="0.25">
      <c r="A476" t="s">
        <v>1384</v>
      </c>
      <c r="B476" s="1">
        <v>45400</v>
      </c>
      <c r="C476" t="s">
        <v>1385</v>
      </c>
      <c r="D476" t="s">
        <v>3278</v>
      </c>
      <c r="E476" s="1">
        <v>45407</v>
      </c>
      <c r="F476" t="s">
        <v>140</v>
      </c>
      <c r="G476" t="s">
        <v>38</v>
      </c>
      <c r="H476" t="s">
        <v>139</v>
      </c>
      <c r="I476" t="s">
        <v>2623</v>
      </c>
      <c r="J476" t="s">
        <v>2713</v>
      </c>
      <c r="K476" t="s">
        <v>25</v>
      </c>
      <c r="L476">
        <v>53</v>
      </c>
      <c r="M476">
        <v>1</v>
      </c>
      <c r="N476">
        <v>0</v>
      </c>
      <c r="O476" t="s">
        <v>1386</v>
      </c>
      <c r="P476" t="s">
        <v>44</v>
      </c>
      <c r="Q476" t="s">
        <v>42</v>
      </c>
      <c r="R476" t="s">
        <v>32</v>
      </c>
      <c r="S476" t="s">
        <v>141</v>
      </c>
      <c r="T476">
        <v>5</v>
      </c>
      <c r="U476">
        <v>92.78</v>
      </c>
      <c r="V476">
        <v>70.489999999999995</v>
      </c>
      <c r="W476">
        <v>7</v>
      </c>
      <c r="X476" t="s">
        <v>49</v>
      </c>
      <c r="Y476">
        <v>2024</v>
      </c>
      <c r="Z476" t="str">
        <f>TEXT(Table1[[#This Row],[Order Date]], "MMM")</f>
        <v>Apr</v>
      </c>
      <c r="AA476" s="2">
        <f>Table1[[#This Row],[Unit Price]]*Table1[[#This Row],[Quantity]]*(1-Table1[[#This Row],[Discount %]]/100)</f>
        <v>92.78</v>
      </c>
      <c r="AB476" s="2">
        <f>Table1[[#This Row],[Sales]]-Table1[[#This Row],[Cost]]</f>
        <v>22.290000000000006</v>
      </c>
    </row>
    <row r="477" spans="1:28" x14ac:dyDescent="0.25">
      <c r="A477" t="s">
        <v>1387</v>
      </c>
      <c r="B477" s="1">
        <v>45303</v>
      </c>
      <c r="C477" t="s">
        <v>1388</v>
      </c>
      <c r="D477" t="s">
        <v>3277</v>
      </c>
      <c r="E477" s="1">
        <v>45306</v>
      </c>
      <c r="F477" t="s">
        <v>140</v>
      </c>
      <c r="G477" t="s">
        <v>38</v>
      </c>
      <c r="H477" t="s">
        <v>139</v>
      </c>
      <c r="I477" t="s">
        <v>2627</v>
      </c>
      <c r="J477" t="s">
        <v>2670</v>
      </c>
      <c r="K477" t="s">
        <v>25</v>
      </c>
      <c r="L477">
        <v>20</v>
      </c>
      <c r="M477">
        <v>4</v>
      </c>
      <c r="N477">
        <v>20</v>
      </c>
      <c r="O477" t="s">
        <v>1389</v>
      </c>
      <c r="P477" t="s">
        <v>33</v>
      </c>
      <c r="Q477" t="s">
        <v>70</v>
      </c>
      <c r="R477" t="s">
        <v>32</v>
      </c>
      <c r="S477" t="s">
        <v>141</v>
      </c>
      <c r="T477">
        <v>3</v>
      </c>
      <c r="U477">
        <v>968.05</v>
      </c>
      <c r="V477">
        <v>1584.24</v>
      </c>
      <c r="W477">
        <v>3</v>
      </c>
      <c r="X477" t="s">
        <v>34</v>
      </c>
      <c r="Y477">
        <v>2024</v>
      </c>
      <c r="Z477" t="str">
        <f>TEXT(Table1[[#This Row],[Order Date]], "MMM")</f>
        <v>Jan</v>
      </c>
      <c r="AA477" s="2">
        <f>Table1[[#This Row],[Unit Price]]*Table1[[#This Row],[Quantity]]*(1-Table1[[#This Row],[Discount %]]/100)</f>
        <v>3097.76</v>
      </c>
      <c r="AB477" s="2">
        <f>Table1[[#This Row],[Sales]]-Table1[[#This Row],[Cost]]</f>
        <v>1513.5200000000002</v>
      </c>
    </row>
    <row r="478" spans="1:28" x14ac:dyDescent="0.25">
      <c r="A478" t="s">
        <v>1390</v>
      </c>
      <c r="B478" s="1">
        <v>45326</v>
      </c>
      <c r="C478" t="s">
        <v>1391</v>
      </c>
      <c r="D478" t="s">
        <v>3276</v>
      </c>
      <c r="E478" s="1">
        <v>45327</v>
      </c>
      <c r="F478" t="s">
        <v>40</v>
      </c>
      <c r="G478" t="s">
        <v>38</v>
      </c>
      <c r="H478" t="s">
        <v>39</v>
      </c>
      <c r="I478" t="s">
        <v>2657</v>
      </c>
      <c r="J478" t="s">
        <v>2696</v>
      </c>
      <c r="K478" t="s">
        <v>25</v>
      </c>
      <c r="L478">
        <v>54</v>
      </c>
      <c r="M478">
        <v>5</v>
      </c>
      <c r="N478">
        <v>10</v>
      </c>
      <c r="O478" t="s">
        <v>493</v>
      </c>
      <c r="P478" t="s">
        <v>33</v>
      </c>
      <c r="Q478" t="s">
        <v>31</v>
      </c>
      <c r="R478" t="s">
        <v>43</v>
      </c>
      <c r="S478" t="s">
        <v>41</v>
      </c>
      <c r="T478">
        <v>4</v>
      </c>
      <c r="U478">
        <v>621.69000000000005</v>
      </c>
      <c r="V478">
        <v>2181.0500000000002</v>
      </c>
      <c r="W478">
        <v>1</v>
      </c>
      <c r="X478" t="s">
        <v>34</v>
      </c>
      <c r="Y478">
        <v>2024</v>
      </c>
      <c r="Z478" t="str">
        <f>TEXT(Table1[[#This Row],[Order Date]], "MMM")</f>
        <v>Feb</v>
      </c>
      <c r="AA478" s="2">
        <f>Table1[[#This Row],[Unit Price]]*Table1[[#This Row],[Quantity]]*(1-Table1[[#This Row],[Discount %]]/100)</f>
        <v>2797.6050000000005</v>
      </c>
      <c r="AB478" s="2">
        <f>Table1[[#This Row],[Sales]]-Table1[[#This Row],[Cost]]</f>
        <v>616.55500000000029</v>
      </c>
    </row>
    <row r="479" spans="1:28" x14ac:dyDescent="0.25">
      <c r="A479" t="s">
        <v>1392</v>
      </c>
      <c r="B479" s="1">
        <v>45489</v>
      </c>
      <c r="C479" t="s">
        <v>1393</v>
      </c>
      <c r="D479" t="s">
        <v>3275</v>
      </c>
      <c r="E479" s="1">
        <v>45490</v>
      </c>
      <c r="F479" t="s">
        <v>128</v>
      </c>
      <c r="G479" t="s">
        <v>98</v>
      </c>
      <c r="H479" t="s">
        <v>127</v>
      </c>
      <c r="I479" t="s">
        <v>2631</v>
      </c>
      <c r="J479" t="s">
        <v>2673</v>
      </c>
      <c r="K479" t="s">
        <v>25</v>
      </c>
      <c r="L479">
        <v>29</v>
      </c>
      <c r="M479">
        <v>1</v>
      </c>
      <c r="N479">
        <v>30</v>
      </c>
      <c r="O479" t="s">
        <v>1394</v>
      </c>
      <c r="P479" t="s">
        <v>44</v>
      </c>
      <c r="Q479" t="s">
        <v>70</v>
      </c>
      <c r="R479" t="s">
        <v>71</v>
      </c>
      <c r="S479" t="s">
        <v>129</v>
      </c>
      <c r="T479">
        <v>4</v>
      </c>
      <c r="U479">
        <v>162.72</v>
      </c>
      <c r="V479">
        <v>81.349999999999994</v>
      </c>
      <c r="W479">
        <v>1</v>
      </c>
      <c r="X479" t="s">
        <v>45</v>
      </c>
      <c r="Y479">
        <v>2024</v>
      </c>
      <c r="Z479" t="str">
        <f>TEXT(Table1[[#This Row],[Order Date]], "MMM")</f>
        <v>Jul</v>
      </c>
      <c r="AA479" s="2">
        <f>Table1[[#This Row],[Unit Price]]*Table1[[#This Row],[Quantity]]*(1-Table1[[#This Row],[Discount %]]/100)</f>
        <v>113.904</v>
      </c>
      <c r="AB479" s="2">
        <f>Table1[[#This Row],[Sales]]-Table1[[#This Row],[Cost]]</f>
        <v>32.554000000000002</v>
      </c>
    </row>
    <row r="480" spans="1:28" x14ac:dyDescent="0.25">
      <c r="A480" t="s">
        <v>1395</v>
      </c>
      <c r="B480" s="1">
        <v>46046</v>
      </c>
      <c r="C480" t="s">
        <v>1396</v>
      </c>
      <c r="D480" t="s">
        <v>3274</v>
      </c>
      <c r="E480" s="1">
        <v>46050</v>
      </c>
      <c r="F480" t="s">
        <v>29</v>
      </c>
      <c r="G480" t="s">
        <v>27</v>
      </c>
      <c r="H480" t="s">
        <v>28</v>
      </c>
      <c r="I480" t="s">
        <v>2668</v>
      </c>
      <c r="J480" t="s">
        <v>2669</v>
      </c>
      <c r="K480" t="s">
        <v>52</v>
      </c>
      <c r="L480">
        <v>37</v>
      </c>
      <c r="M480">
        <v>4</v>
      </c>
      <c r="N480">
        <v>25</v>
      </c>
      <c r="O480" t="s">
        <v>1172</v>
      </c>
      <c r="P480" t="s">
        <v>44</v>
      </c>
      <c r="Q480" t="s">
        <v>31</v>
      </c>
      <c r="R480" t="s">
        <v>32</v>
      </c>
      <c r="S480" t="s">
        <v>30</v>
      </c>
      <c r="T480">
        <v>4</v>
      </c>
      <c r="U480">
        <v>309.27</v>
      </c>
      <c r="V480">
        <v>546.85</v>
      </c>
      <c r="W480">
        <v>4</v>
      </c>
      <c r="X480" t="s">
        <v>34</v>
      </c>
      <c r="Y480">
        <v>2026</v>
      </c>
      <c r="Z480" t="str">
        <f>TEXT(Table1[[#This Row],[Order Date]], "MMM")</f>
        <v>Jan</v>
      </c>
      <c r="AA480" s="2">
        <f>Table1[[#This Row],[Unit Price]]*Table1[[#This Row],[Quantity]]*(1-Table1[[#This Row],[Discount %]]/100)</f>
        <v>927.81</v>
      </c>
      <c r="AB480" s="2">
        <f>Table1[[#This Row],[Sales]]-Table1[[#This Row],[Cost]]</f>
        <v>380.95999999999992</v>
      </c>
    </row>
    <row r="481" spans="1:28" x14ac:dyDescent="0.25">
      <c r="A481" t="s">
        <v>1397</v>
      </c>
      <c r="B481" s="1">
        <v>45495</v>
      </c>
      <c r="C481" t="s">
        <v>901</v>
      </c>
      <c r="D481" t="s">
        <v>3273</v>
      </c>
      <c r="E481" s="1">
        <v>45496</v>
      </c>
      <c r="F481" t="s">
        <v>29</v>
      </c>
      <c r="G481" t="s">
        <v>27</v>
      </c>
      <c r="H481" t="s">
        <v>28</v>
      </c>
      <c r="I481" t="s">
        <v>2621</v>
      </c>
      <c r="J481" t="s">
        <v>2647</v>
      </c>
      <c r="K481" t="s">
        <v>25</v>
      </c>
      <c r="L481">
        <v>62</v>
      </c>
      <c r="M481">
        <v>1</v>
      </c>
      <c r="N481">
        <v>0</v>
      </c>
      <c r="O481" t="s">
        <v>327</v>
      </c>
      <c r="P481" t="s">
        <v>33</v>
      </c>
      <c r="Q481" t="s">
        <v>70</v>
      </c>
      <c r="R481" t="s">
        <v>32</v>
      </c>
      <c r="S481" t="s">
        <v>30</v>
      </c>
      <c r="T481">
        <v>2</v>
      </c>
      <c r="U481">
        <v>607</v>
      </c>
      <c r="V481">
        <v>351.27</v>
      </c>
      <c r="W481">
        <v>1</v>
      </c>
      <c r="X481" t="s">
        <v>45</v>
      </c>
      <c r="Y481">
        <v>2024</v>
      </c>
      <c r="Z481" t="str">
        <f>TEXT(Table1[[#This Row],[Order Date]], "MMM")</f>
        <v>Jul</v>
      </c>
      <c r="AA481" s="2">
        <f>Table1[[#This Row],[Unit Price]]*Table1[[#This Row],[Quantity]]*(1-Table1[[#This Row],[Discount %]]/100)</f>
        <v>607</v>
      </c>
      <c r="AB481" s="2">
        <f>Table1[[#This Row],[Sales]]-Table1[[#This Row],[Cost]]</f>
        <v>255.73000000000002</v>
      </c>
    </row>
    <row r="482" spans="1:28" x14ac:dyDescent="0.25">
      <c r="A482" t="s">
        <v>1398</v>
      </c>
      <c r="B482" s="1">
        <v>46150</v>
      </c>
      <c r="C482" t="s">
        <v>1399</v>
      </c>
      <c r="D482" t="s">
        <v>3272</v>
      </c>
      <c r="E482" s="1">
        <v>46152</v>
      </c>
      <c r="F482" t="s">
        <v>128</v>
      </c>
      <c r="G482" t="s">
        <v>98</v>
      </c>
      <c r="H482" t="s">
        <v>127</v>
      </c>
      <c r="I482" t="s">
        <v>2661</v>
      </c>
      <c r="J482" t="s">
        <v>2689</v>
      </c>
      <c r="K482" t="s">
        <v>52</v>
      </c>
      <c r="L482">
        <v>58</v>
      </c>
      <c r="M482">
        <v>4</v>
      </c>
      <c r="N482">
        <v>25</v>
      </c>
      <c r="O482" t="s">
        <v>1400</v>
      </c>
      <c r="P482" t="s">
        <v>75</v>
      </c>
      <c r="Q482" t="s">
        <v>31</v>
      </c>
      <c r="R482" t="s">
        <v>71</v>
      </c>
      <c r="S482" t="s">
        <v>129</v>
      </c>
      <c r="T482">
        <v>5</v>
      </c>
      <c r="U482">
        <v>860.74</v>
      </c>
      <c r="V482">
        <v>1756.62</v>
      </c>
      <c r="W482">
        <v>2</v>
      </c>
      <c r="X482" t="s">
        <v>49</v>
      </c>
      <c r="Y482">
        <v>2026</v>
      </c>
      <c r="Z482" t="str">
        <f>TEXT(Table1[[#This Row],[Order Date]], "MMM")</f>
        <v>May</v>
      </c>
      <c r="AA482" s="2">
        <f>Table1[[#This Row],[Unit Price]]*Table1[[#This Row],[Quantity]]*(1-Table1[[#This Row],[Discount %]]/100)</f>
        <v>2582.2200000000003</v>
      </c>
      <c r="AB482" s="2">
        <f>Table1[[#This Row],[Sales]]-Table1[[#This Row],[Cost]]</f>
        <v>825.60000000000036</v>
      </c>
    </row>
    <row r="483" spans="1:28" x14ac:dyDescent="0.25">
      <c r="A483" t="s">
        <v>1401</v>
      </c>
      <c r="B483" s="1">
        <v>46076</v>
      </c>
      <c r="C483" t="s">
        <v>1402</v>
      </c>
      <c r="D483" t="s">
        <v>3271</v>
      </c>
      <c r="E483" s="1">
        <v>46083</v>
      </c>
      <c r="F483" t="s">
        <v>122</v>
      </c>
      <c r="G483" t="s">
        <v>120</v>
      </c>
      <c r="H483" t="s">
        <v>121</v>
      </c>
      <c r="I483" t="s">
        <v>2621</v>
      </c>
      <c r="J483" t="s">
        <v>2622</v>
      </c>
      <c r="K483" t="s">
        <v>25</v>
      </c>
      <c r="L483">
        <v>42</v>
      </c>
      <c r="M483">
        <v>4</v>
      </c>
      <c r="N483">
        <v>5</v>
      </c>
      <c r="O483" t="s">
        <v>1403</v>
      </c>
      <c r="P483" t="s">
        <v>33</v>
      </c>
      <c r="Q483" t="s">
        <v>31</v>
      </c>
      <c r="R483" t="s">
        <v>62</v>
      </c>
      <c r="S483" t="s">
        <v>123</v>
      </c>
      <c r="T483">
        <v>2</v>
      </c>
      <c r="U483">
        <v>207.8</v>
      </c>
      <c r="V483">
        <v>665.51</v>
      </c>
      <c r="W483">
        <v>7</v>
      </c>
      <c r="X483" t="s">
        <v>34</v>
      </c>
      <c r="Y483">
        <v>2026</v>
      </c>
      <c r="Z483" t="str">
        <f>TEXT(Table1[[#This Row],[Order Date]], "MMM")</f>
        <v>Feb</v>
      </c>
      <c r="AA483" s="2">
        <f>Table1[[#This Row],[Unit Price]]*Table1[[#This Row],[Quantity]]*(1-Table1[[#This Row],[Discount %]]/100)</f>
        <v>789.64</v>
      </c>
      <c r="AB483" s="2">
        <f>Table1[[#This Row],[Sales]]-Table1[[#This Row],[Cost]]</f>
        <v>124.13</v>
      </c>
    </row>
    <row r="484" spans="1:28" x14ac:dyDescent="0.25">
      <c r="A484" t="s">
        <v>1404</v>
      </c>
      <c r="B484" s="1">
        <v>45895</v>
      </c>
      <c r="C484" t="s">
        <v>1405</v>
      </c>
      <c r="D484" t="s">
        <v>3270</v>
      </c>
      <c r="E484" s="1">
        <v>45902</v>
      </c>
      <c r="F484" t="s">
        <v>29</v>
      </c>
      <c r="G484" t="s">
        <v>27</v>
      </c>
      <c r="H484" t="s">
        <v>28</v>
      </c>
      <c r="I484" t="s">
        <v>2625</v>
      </c>
      <c r="J484" t="s">
        <v>2693</v>
      </c>
      <c r="K484" t="s">
        <v>52</v>
      </c>
      <c r="L484">
        <v>29</v>
      </c>
      <c r="M484">
        <v>5</v>
      </c>
      <c r="N484">
        <v>5</v>
      </c>
      <c r="O484" t="s">
        <v>1406</v>
      </c>
      <c r="P484" t="s">
        <v>75</v>
      </c>
      <c r="Q484" t="s">
        <v>117</v>
      </c>
      <c r="R484" t="s">
        <v>71</v>
      </c>
      <c r="S484" t="s">
        <v>30</v>
      </c>
      <c r="T484">
        <v>3</v>
      </c>
      <c r="U484">
        <v>339.74</v>
      </c>
      <c r="V484">
        <v>1105.33</v>
      </c>
      <c r="W484">
        <v>7</v>
      </c>
      <c r="X484" t="s">
        <v>45</v>
      </c>
      <c r="Y484">
        <v>2025</v>
      </c>
      <c r="Z484" t="str">
        <f>TEXT(Table1[[#This Row],[Order Date]], "MMM")</f>
        <v>Aug</v>
      </c>
      <c r="AA484" s="2">
        <f>Table1[[#This Row],[Unit Price]]*Table1[[#This Row],[Quantity]]*(1-Table1[[#This Row],[Discount %]]/100)</f>
        <v>1613.7649999999999</v>
      </c>
      <c r="AB484" s="2">
        <f>Table1[[#This Row],[Sales]]-Table1[[#This Row],[Cost]]</f>
        <v>508.43499999999995</v>
      </c>
    </row>
    <row r="485" spans="1:28" x14ac:dyDescent="0.25">
      <c r="A485" t="s">
        <v>1407</v>
      </c>
      <c r="B485" s="1">
        <v>45879</v>
      </c>
      <c r="C485" t="s">
        <v>1408</v>
      </c>
      <c r="D485" t="s">
        <v>3269</v>
      </c>
      <c r="E485" s="1">
        <v>45885</v>
      </c>
      <c r="F485" t="s">
        <v>140</v>
      </c>
      <c r="G485" t="s">
        <v>38</v>
      </c>
      <c r="H485" t="s">
        <v>139</v>
      </c>
      <c r="I485" t="s">
        <v>2659</v>
      </c>
      <c r="J485" t="s">
        <v>2690</v>
      </c>
      <c r="K485" t="s">
        <v>25</v>
      </c>
      <c r="L485">
        <v>29</v>
      </c>
      <c r="M485">
        <v>4</v>
      </c>
      <c r="N485">
        <v>15</v>
      </c>
      <c r="O485" t="s">
        <v>832</v>
      </c>
      <c r="P485" t="s">
        <v>33</v>
      </c>
      <c r="Q485" t="s">
        <v>58</v>
      </c>
      <c r="R485" t="s">
        <v>32</v>
      </c>
      <c r="S485" t="s">
        <v>141</v>
      </c>
      <c r="T485">
        <v>5</v>
      </c>
      <c r="U485">
        <v>966.41</v>
      </c>
      <c r="V485">
        <v>2294.17</v>
      </c>
      <c r="W485">
        <v>6</v>
      </c>
      <c r="X485" t="s">
        <v>45</v>
      </c>
      <c r="Y485">
        <v>2025</v>
      </c>
      <c r="Z485" t="str">
        <f>TEXT(Table1[[#This Row],[Order Date]], "MMM")</f>
        <v>Aug</v>
      </c>
      <c r="AA485" s="2">
        <f>Table1[[#This Row],[Unit Price]]*Table1[[#This Row],[Quantity]]*(1-Table1[[#This Row],[Discount %]]/100)</f>
        <v>3285.7939999999999</v>
      </c>
      <c r="AB485" s="2">
        <f>Table1[[#This Row],[Sales]]-Table1[[#This Row],[Cost]]</f>
        <v>991.6239999999998</v>
      </c>
    </row>
    <row r="486" spans="1:28" x14ac:dyDescent="0.25">
      <c r="A486" t="s">
        <v>1409</v>
      </c>
      <c r="B486" s="1">
        <v>45751</v>
      </c>
      <c r="C486" t="s">
        <v>1410</v>
      </c>
      <c r="D486" t="s">
        <v>3268</v>
      </c>
      <c r="E486" s="1">
        <v>45757</v>
      </c>
      <c r="F486" t="s">
        <v>40</v>
      </c>
      <c r="G486" t="s">
        <v>38</v>
      </c>
      <c r="H486" t="s">
        <v>39</v>
      </c>
      <c r="I486" t="s">
        <v>2623</v>
      </c>
      <c r="J486" t="s">
        <v>2694</v>
      </c>
      <c r="K486" t="s">
        <v>52</v>
      </c>
      <c r="L486">
        <v>34</v>
      </c>
      <c r="M486">
        <v>4</v>
      </c>
      <c r="N486">
        <v>0</v>
      </c>
      <c r="O486" t="s">
        <v>1411</v>
      </c>
      <c r="P486" t="s">
        <v>44</v>
      </c>
      <c r="Q486" t="s">
        <v>70</v>
      </c>
      <c r="R486" t="s">
        <v>43</v>
      </c>
      <c r="S486" t="s">
        <v>41</v>
      </c>
      <c r="T486">
        <v>4</v>
      </c>
      <c r="U486">
        <v>586.23</v>
      </c>
      <c r="V486">
        <v>1726.49</v>
      </c>
      <c r="W486">
        <v>6</v>
      </c>
      <c r="X486" t="s">
        <v>49</v>
      </c>
      <c r="Y486">
        <v>2025</v>
      </c>
      <c r="Z486" t="str">
        <f>TEXT(Table1[[#This Row],[Order Date]], "MMM")</f>
        <v>Apr</v>
      </c>
      <c r="AA486" s="2">
        <f>Table1[[#This Row],[Unit Price]]*Table1[[#This Row],[Quantity]]*(1-Table1[[#This Row],[Discount %]]/100)</f>
        <v>2344.92</v>
      </c>
      <c r="AB486" s="2">
        <f>Table1[[#This Row],[Sales]]-Table1[[#This Row],[Cost]]</f>
        <v>618.43000000000006</v>
      </c>
    </row>
    <row r="487" spans="1:28" x14ac:dyDescent="0.25">
      <c r="A487" t="s">
        <v>1412</v>
      </c>
      <c r="B487" s="1">
        <v>45534</v>
      </c>
      <c r="C487" t="s">
        <v>1413</v>
      </c>
      <c r="D487" t="s">
        <v>3267</v>
      </c>
      <c r="E487" s="1">
        <v>45536</v>
      </c>
      <c r="F487" t="s">
        <v>40</v>
      </c>
      <c r="G487" t="s">
        <v>38</v>
      </c>
      <c r="H487" t="s">
        <v>39</v>
      </c>
      <c r="I487" t="s">
        <v>2629</v>
      </c>
      <c r="J487" t="s">
        <v>2674</v>
      </c>
      <c r="K487" t="s">
        <v>25</v>
      </c>
      <c r="L487">
        <v>44</v>
      </c>
      <c r="M487">
        <v>1</v>
      </c>
      <c r="N487">
        <v>5</v>
      </c>
      <c r="O487" t="s">
        <v>631</v>
      </c>
      <c r="P487" t="s">
        <v>75</v>
      </c>
      <c r="Q487" t="s">
        <v>42</v>
      </c>
      <c r="R487" t="s">
        <v>62</v>
      </c>
      <c r="S487" t="s">
        <v>41</v>
      </c>
      <c r="T487">
        <v>2</v>
      </c>
      <c r="U487">
        <v>560.63</v>
      </c>
      <c r="V487">
        <v>381.51</v>
      </c>
      <c r="W487">
        <v>2</v>
      </c>
      <c r="X487" t="s">
        <v>45</v>
      </c>
      <c r="Y487">
        <v>2024</v>
      </c>
      <c r="Z487" t="str">
        <f>TEXT(Table1[[#This Row],[Order Date]], "MMM")</f>
        <v>Aug</v>
      </c>
      <c r="AA487" s="2">
        <f>Table1[[#This Row],[Unit Price]]*Table1[[#This Row],[Quantity]]*(1-Table1[[#This Row],[Discount %]]/100)</f>
        <v>532.59849999999994</v>
      </c>
      <c r="AB487" s="2">
        <f>Table1[[#This Row],[Sales]]-Table1[[#This Row],[Cost]]</f>
        <v>151.08849999999995</v>
      </c>
    </row>
    <row r="488" spans="1:28" x14ac:dyDescent="0.25">
      <c r="A488" t="s">
        <v>1414</v>
      </c>
      <c r="B488" s="1">
        <v>45929</v>
      </c>
      <c r="C488" t="s">
        <v>1415</v>
      </c>
      <c r="D488" t="s">
        <v>3266</v>
      </c>
      <c r="E488" s="1">
        <v>45932</v>
      </c>
      <c r="F488" t="s">
        <v>100</v>
      </c>
      <c r="G488" t="s">
        <v>98</v>
      </c>
      <c r="H488" t="s">
        <v>99</v>
      </c>
      <c r="I488" t="s">
        <v>2671</v>
      </c>
      <c r="J488" t="s">
        <v>2706</v>
      </c>
      <c r="K488" t="s">
        <v>52</v>
      </c>
      <c r="L488">
        <v>50</v>
      </c>
      <c r="M488">
        <v>2</v>
      </c>
      <c r="N488">
        <v>25</v>
      </c>
      <c r="O488" t="s">
        <v>1228</v>
      </c>
      <c r="P488" t="s">
        <v>75</v>
      </c>
      <c r="Q488" t="s">
        <v>31</v>
      </c>
      <c r="R488" t="s">
        <v>32</v>
      </c>
      <c r="S488" t="s">
        <v>101</v>
      </c>
      <c r="T488">
        <v>5</v>
      </c>
      <c r="U488">
        <v>203.06</v>
      </c>
      <c r="V488">
        <v>246.64</v>
      </c>
      <c r="W488">
        <v>3</v>
      </c>
      <c r="X488" t="s">
        <v>45</v>
      </c>
      <c r="Y488">
        <v>2025</v>
      </c>
      <c r="Z488" t="str">
        <f>TEXT(Table1[[#This Row],[Order Date]], "MMM")</f>
        <v>Sep</v>
      </c>
      <c r="AA488" s="2">
        <f>Table1[[#This Row],[Unit Price]]*Table1[[#This Row],[Quantity]]*(1-Table1[[#This Row],[Discount %]]/100)</f>
        <v>304.59000000000003</v>
      </c>
      <c r="AB488" s="2">
        <f>Table1[[#This Row],[Sales]]-Table1[[#This Row],[Cost]]</f>
        <v>57.950000000000045</v>
      </c>
    </row>
    <row r="489" spans="1:28" x14ac:dyDescent="0.25">
      <c r="A489" t="s">
        <v>1416</v>
      </c>
      <c r="B489" s="1">
        <v>45977</v>
      </c>
      <c r="C489" t="s">
        <v>1417</v>
      </c>
      <c r="D489" t="s">
        <v>3265</v>
      </c>
      <c r="E489" s="1">
        <v>45982</v>
      </c>
      <c r="F489" t="s">
        <v>122</v>
      </c>
      <c r="G489" t="s">
        <v>120</v>
      </c>
      <c r="H489" t="s">
        <v>121</v>
      </c>
      <c r="I489" t="s">
        <v>2675</v>
      </c>
      <c r="J489" t="s">
        <v>2676</v>
      </c>
      <c r="K489" t="s">
        <v>25</v>
      </c>
      <c r="L489">
        <v>29</v>
      </c>
      <c r="M489">
        <v>5</v>
      </c>
      <c r="N489">
        <v>30</v>
      </c>
      <c r="O489" t="s">
        <v>1336</v>
      </c>
      <c r="P489" t="s">
        <v>75</v>
      </c>
      <c r="Q489" t="s">
        <v>58</v>
      </c>
      <c r="R489" t="s">
        <v>43</v>
      </c>
      <c r="S489" t="s">
        <v>123</v>
      </c>
      <c r="T489">
        <v>4</v>
      </c>
      <c r="U489">
        <v>141.03</v>
      </c>
      <c r="V489">
        <v>397.47</v>
      </c>
      <c r="W489">
        <v>5</v>
      </c>
      <c r="X489" t="s">
        <v>94</v>
      </c>
      <c r="Y489">
        <v>2025</v>
      </c>
      <c r="Z489" t="str">
        <f>TEXT(Table1[[#This Row],[Order Date]], "MMM")</f>
        <v>Nov</v>
      </c>
      <c r="AA489" s="2">
        <f>Table1[[#This Row],[Unit Price]]*Table1[[#This Row],[Quantity]]*(1-Table1[[#This Row],[Discount %]]/100)</f>
        <v>493.60499999999996</v>
      </c>
      <c r="AB489" s="2">
        <f>Table1[[#This Row],[Sales]]-Table1[[#This Row],[Cost]]</f>
        <v>96.134999999999934</v>
      </c>
    </row>
    <row r="490" spans="1:28" x14ac:dyDescent="0.25">
      <c r="A490" t="s">
        <v>1418</v>
      </c>
      <c r="B490" s="1">
        <v>46030</v>
      </c>
      <c r="C490" t="s">
        <v>1419</v>
      </c>
      <c r="D490" t="s">
        <v>3264</v>
      </c>
      <c r="E490" s="1">
        <v>46034</v>
      </c>
      <c r="F490" t="s">
        <v>115</v>
      </c>
      <c r="G490" t="s">
        <v>66</v>
      </c>
      <c r="H490" t="s">
        <v>114</v>
      </c>
      <c r="I490" t="s">
        <v>2628</v>
      </c>
      <c r="J490" t="s">
        <v>2642</v>
      </c>
      <c r="K490" t="s">
        <v>25</v>
      </c>
      <c r="L490">
        <v>37</v>
      </c>
      <c r="M490">
        <v>3</v>
      </c>
      <c r="N490">
        <v>20</v>
      </c>
      <c r="O490" t="s">
        <v>1420</v>
      </c>
      <c r="P490" t="s">
        <v>33</v>
      </c>
      <c r="Q490" t="s">
        <v>70</v>
      </c>
      <c r="R490" t="s">
        <v>43</v>
      </c>
      <c r="S490" t="s">
        <v>116</v>
      </c>
      <c r="T490">
        <v>5</v>
      </c>
      <c r="U490">
        <v>270.47000000000003</v>
      </c>
      <c r="V490">
        <v>434.98</v>
      </c>
      <c r="W490">
        <v>4</v>
      </c>
      <c r="X490" t="s">
        <v>34</v>
      </c>
      <c r="Y490">
        <v>2026</v>
      </c>
      <c r="Z490" t="str">
        <f>TEXT(Table1[[#This Row],[Order Date]], "MMM")</f>
        <v>Jan</v>
      </c>
      <c r="AA490" s="2">
        <f>Table1[[#This Row],[Unit Price]]*Table1[[#This Row],[Quantity]]*(1-Table1[[#This Row],[Discount %]]/100)</f>
        <v>649.12800000000016</v>
      </c>
      <c r="AB490" s="2">
        <f>Table1[[#This Row],[Sales]]-Table1[[#This Row],[Cost]]</f>
        <v>214.14800000000014</v>
      </c>
    </row>
    <row r="491" spans="1:28" x14ac:dyDescent="0.25">
      <c r="A491" t="s">
        <v>1421</v>
      </c>
      <c r="B491" s="1">
        <v>45743</v>
      </c>
      <c r="C491" t="s">
        <v>1422</v>
      </c>
      <c r="D491" t="s">
        <v>3263</v>
      </c>
      <c r="E491" s="1">
        <v>45747</v>
      </c>
      <c r="F491" t="s">
        <v>100</v>
      </c>
      <c r="G491" t="s">
        <v>98</v>
      </c>
      <c r="H491" t="s">
        <v>99</v>
      </c>
      <c r="I491" t="s">
        <v>2621</v>
      </c>
      <c r="J491" t="s">
        <v>2622</v>
      </c>
      <c r="K491" t="s">
        <v>52</v>
      </c>
      <c r="L491">
        <v>57</v>
      </c>
      <c r="M491">
        <v>2</v>
      </c>
      <c r="N491">
        <v>25</v>
      </c>
      <c r="O491" t="s">
        <v>586</v>
      </c>
      <c r="P491" t="s">
        <v>75</v>
      </c>
      <c r="Q491" t="s">
        <v>31</v>
      </c>
      <c r="R491" t="s">
        <v>71</v>
      </c>
      <c r="S491" t="s">
        <v>101</v>
      </c>
      <c r="T491">
        <v>4</v>
      </c>
      <c r="U491">
        <v>328.1</v>
      </c>
      <c r="V491">
        <v>350.74</v>
      </c>
      <c r="W491">
        <v>4</v>
      </c>
      <c r="X491" t="s">
        <v>34</v>
      </c>
      <c r="Y491">
        <v>2025</v>
      </c>
      <c r="Z491" t="str">
        <f>TEXT(Table1[[#This Row],[Order Date]], "MMM")</f>
        <v>Mar</v>
      </c>
      <c r="AA491" s="2">
        <f>Table1[[#This Row],[Unit Price]]*Table1[[#This Row],[Quantity]]*(1-Table1[[#This Row],[Discount %]]/100)</f>
        <v>492.15000000000003</v>
      </c>
      <c r="AB491" s="2">
        <f>Table1[[#This Row],[Sales]]-Table1[[#This Row],[Cost]]</f>
        <v>141.41000000000003</v>
      </c>
    </row>
    <row r="492" spans="1:28" x14ac:dyDescent="0.25">
      <c r="A492" t="s">
        <v>1423</v>
      </c>
      <c r="B492" s="1">
        <v>45959</v>
      </c>
      <c r="C492" t="s">
        <v>1424</v>
      </c>
      <c r="D492" t="s">
        <v>3262</v>
      </c>
      <c r="E492" s="1">
        <v>45960</v>
      </c>
      <c r="F492" t="s">
        <v>56</v>
      </c>
      <c r="G492" t="s">
        <v>54</v>
      </c>
      <c r="H492" t="s">
        <v>55</v>
      </c>
      <c r="I492" t="s">
        <v>2675</v>
      </c>
      <c r="J492" t="s">
        <v>2703</v>
      </c>
      <c r="K492" t="s">
        <v>52</v>
      </c>
      <c r="L492">
        <v>41</v>
      </c>
      <c r="M492">
        <v>2</v>
      </c>
      <c r="N492">
        <v>30</v>
      </c>
      <c r="O492" t="s">
        <v>214</v>
      </c>
      <c r="P492" t="s">
        <v>44</v>
      </c>
      <c r="Q492" t="s">
        <v>31</v>
      </c>
      <c r="R492" t="s">
        <v>62</v>
      </c>
      <c r="S492" t="s">
        <v>57</v>
      </c>
      <c r="T492">
        <v>2</v>
      </c>
      <c r="U492">
        <v>319.18</v>
      </c>
      <c r="V492">
        <v>344.56</v>
      </c>
      <c r="W492">
        <v>1</v>
      </c>
      <c r="X492" t="s">
        <v>94</v>
      </c>
      <c r="Y492">
        <v>2025</v>
      </c>
      <c r="Z492" t="str">
        <f>TEXT(Table1[[#This Row],[Order Date]], "MMM")</f>
        <v>Oct</v>
      </c>
      <c r="AA492" s="2">
        <f>Table1[[#This Row],[Unit Price]]*Table1[[#This Row],[Quantity]]*(1-Table1[[#This Row],[Discount %]]/100)</f>
        <v>446.85199999999998</v>
      </c>
      <c r="AB492" s="2">
        <f>Table1[[#This Row],[Sales]]-Table1[[#This Row],[Cost]]</f>
        <v>102.29199999999997</v>
      </c>
    </row>
    <row r="493" spans="1:28" x14ac:dyDescent="0.25">
      <c r="A493" t="s">
        <v>1425</v>
      </c>
      <c r="B493" s="1">
        <v>45304</v>
      </c>
      <c r="C493" t="s">
        <v>1426</v>
      </c>
      <c r="D493" t="s">
        <v>3261</v>
      </c>
      <c r="E493" s="1">
        <v>45307</v>
      </c>
      <c r="F493" t="s">
        <v>140</v>
      </c>
      <c r="G493" t="s">
        <v>38</v>
      </c>
      <c r="H493" t="s">
        <v>139</v>
      </c>
      <c r="I493" t="s">
        <v>2675</v>
      </c>
      <c r="J493" t="s">
        <v>2703</v>
      </c>
      <c r="K493" t="s">
        <v>25</v>
      </c>
      <c r="L493">
        <v>63</v>
      </c>
      <c r="M493">
        <v>5</v>
      </c>
      <c r="N493">
        <v>30</v>
      </c>
      <c r="O493" t="s">
        <v>1082</v>
      </c>
      <c r="P493" t="s">
        <v>75</v>
      </c>
      <c r="Q493" t="s">
        <v>117</v>
      </c>
      <c r="R493" t="s">
        <v>43</v>
      </c>
      <c r="S493" t="s">
        <v>141</v>
      </c>
      <c r="T493">
        <v>2</v>
      </c>
      <c r="U493">
        <v>393.04</v>
      </c>
      <c r="V493">
        <v>1113.8399999999999</v>
      </c>
      <c r="W493">
        <v>3</v>
      </c>
      <c r="X493" t="s">
        <v>34</v>
      </c>
      <c r="Y493">
        <v>2024</v>
      </c>
      <c r="Z493" t="str">
        <f>TEXT(Table1[[#This Row],[Order Date]], "MMM")</f>
        <v>Jan</v>
      </c>
      <c r="AA493" s="2">
        <f>Table1[[#This Row],[Unit Price]]*Table1[[#This Row],[Quantity]]*(1-Table1[[#This Row],[Discount %]]/100)</f>
        <v>1375.6399999999999</v>
      </c>
      <c r="AB493" s="2">
        <f>Table1[[#This Row],[Sales]]-Table1[[#This Row],[Cost]]</f>
        <v>261.79999999999995</v>
      </c>
    </row>
    <row r="494" spans="1:28" x14ac:dyDescent="0.25">
      <c r="A494" t="s">
        <v>1427</v>
      </c>
      <c r="B494" s="1">
        <v>45656</v>
      </c>
      <c r="C494" t="s">
        <v>1428</v>
      </c>
      <c r="D494" t="s">
        <v>3260</v>
      </c>
      <c r="E494" s="1">
        <v>45659</v>
      </c>
      <c r="F494" t="s">
        <v>140</v>
      </c>
      <c r="G494" t="s">
        <v>38</v>
      </c>
      <c r="H494" t="s">
        <v>139</v>
      </c>
      <c r="I494" t="s">
        <v>2668</v>
      </c>
      <c r="J494" t="s">
        <v>2669</v>
      </c>
      <c r="K494" t="s">
        <v>52</v>
      </c>
      <c r="L494">
        <v>53</v>
      </c>
      <c r="M494">
        <v>1</v>
      </c>
      <c r="N494">
        <v>20</v>
      </c>
      <c r="O494" t="s">
        <v>1429</v>
      </c>
      <c r="P494" t="s">
        <v>44</v>
      </c>
      <c r="Q494" t="s">
        <v>31</v>
      </c>
      <c r="R494" t="s">
        <v>71</v>
      </c>
      <c r="S494" t="s">
        <v>141</v>
      </c>
      <c r="T494">
        <v>2</v>
      </c>
      <c r="U494">
        <v>196.37</v>
      </c>
      <c r="V494">
        <v>92.1</v>
      </c>
      <c r="W494">
        <v>3</v>
      </c>
      <c r="X494" t="s">
        <v>94</v>
      </c>
      <c r="Y494">
        <v>2024</v>
      </c>
      <c r="Z494" t="str">
        <f>TEXT(Table1[[#This Row],[Order Date]], "MMM")</f>
        <v>Dec</v>
      </c>
      <c r="AA494" s="2">
        <f>Table1[[#This Row],[Unit Price]]*Table1[[#This Row],[Quantity]]*(1-Table1[[#This Row],[Discount %]]/100)</f>
        <v>157.096</v>
      </c>
      <c r="AB494" s="2">
        <f>Table1[[#This Row],[Sales]]-Table1[[#This Row],[Cost]]</f>
        <v>64.996000000000009</v>
      </c>
    </row>
    <row r="495" spans="1:28" x14ac:dyDescent="0.25">
      <c r="A495" t="s">
        <v>1430</v>
      </c>
      <c r="B495" s="1">
        <v>45688</v>
      </c>
      <c r="C495" t="s">
        <v>1431</v>
      </c>
      <c r="D495" t="s">
        <v>3259</v>
      </c>
      <c r="E495" s="1">
        <v>45689</v>
      </c>
      <c r="F495" t="s">
        <v>56</v>
      </c>
      <c r="G495" t="s">
        <v>54</v>
      </c>
      <c r="H495" t="s">
        <v>55</v>
      </c>
      <c r="I495" t="s">
        <v>2623</v>
      </c>
      <c r="J495" t="s">
        <v>2713</v>
      </c>
      <c r="K495" t="s">
        <v>25</v>
      </c>
      <c r="L495">
        <v>33</v>
      </c>
      <c r="M495">
        <v>3</v>
      </c>
      <c r="N495">
        <v>0</v>
      </c>
      <c r="O495" t="s">
        <v>1432</v>
      </c>
      <c r="P495" t="s">
        <v>44</v>
      </c>
      <c r="Q495" t="s">
        <v>42</v>
      </c>
      <c r="R495" t="s">
        <v>32</v>
      </c>
      <c r="S495" t="s">
        <v>57</v>
      </c>
      <c r="T495">
        <v>1</v>
      </c>
      <c r="U495">
        <v>828.09</v>
      </c>
      <c r="V495">
        <v>1301.97</v>
      </c>
      <c r="W495">
        <v>1</v>
      </c>
      <c r="X495" t="s">
        <v>34</v>
      </c>
      <c r="Y495">
        <v>2025</v>
      </c>
      <c r="Z495" t="str">
        <f>TEXT(Table1[[#This Row],[Order Date]], "MMM")</f>
        <v>Jan</v>
      </c>
      <c r="AA495" s="2">
        <f>Table1[[#This Row],[Unit Price]]*Table1[[#This Row],[Quantity]]*(1-Table1[[#This Row],[Discount %]]/100)</f>
        <v>2484.27</v>
      </c>
      <c r="AB495" s="2">
        <f>Table1[[#This Row],[Sales]]-Table1[[#This Row],[Cost]]</f>
        <v>1182.3</v>
      </c>
    </row>
    <row r="496" spans="1:28" x14ac:dyDescent="0.25">
      <c r="A496" t="s">
        <v>1433</v>
      </c>
      <c r="B496" s="1">
        <v>45699</v>
      </c>
      <c r="C496" t="s">
        <v>1434</v>
      </c>
      <c r="D496" t="s">
        <v>3258</v>
      </c>
      <c r="E496" s="1">
        <v>45702</v>
      </c>
      <c r="F496" t="s">
        <v>56</v>
      </c>
      <c r="G496" t="s">
        <v>54</v>
      </c>
      <c r="H496" t="s">
        <v>55</v>
      </c>
      <c r="I496" t="s">
        <v>2621</v>
      </c>
      <c r="J496" t="s">
        <v>2647</v>
      </c>
      <c r="K496" t="s">
        <v>25</v>
      </c>
      <c r="L496">
        <v>21</v>
      </c>
      <c r="M496">
        <v>4</v>
      </c>
      <c r="N496">
        <v>5</v>
      </c>
      <c r="O496" t="s">
        <v>1435</v>
      </c>
      <c r="P496" t="s">
        <v>33</v>
      </c>
      <c r="Q496" t="s">
        <v>70</v>
      </c>
      <c r="R496" t="s">
        <v>43</v>
      </c>
      <c r="S496" t="s">
        <v>57</v>
      </c>
      <c r="T496">
        <v>1</v>
      </c>
      <c r="U496">
        <v>727.06</v>
      </c>
      <c r="V496">
        <v>1394.98</v>
      </c>
      <c r="W496">
        <v>3</v>
      </c>
      <c r="X496" t="s">
        <v>34</v>
      </c>
      <c r="Y496">
        <v>2025</v>
      </c>
      <c r="Z496" t="str">
        <f>TEXT(Table1[[#This Row],[Order Date]], "MMM")</f>
        <v>Feb</v>
      </c>
      <c r="AA496" s="2">
        <f>Table1[[#This Row],[Unit Price]]*Table1[[#This Row],[Quantity]]*(1-Table1[[#This Row],[Discount %]]/100)</f>
        <v>2762.8279999999995</v>
      </c>
      <c r="AB496" s="2">
        <f>Table1[[#This Row],[Sales]]-Table1[[#This Row],[Cost]]</f>
        <v>1367.8479999999995</v>
      </c>
    </row>
    <row r="497" spans="1:28" x14ac:dyDescent="0.25">
      <c r="A497" t="s">
        <v>1436</v>
      </c>
      <c r="B497" s="1">
        <v>45626</v>
      </c>
      <c r="C497" t="s">
        <v>1437</v>
      </c>
      <c r="D497" t="s">
        <v>3257</v>
      </c>
      <c r="E497" s="1">
        <v>45627</v>
      </c>
      <c r="F497" t="s">
        <v>29</v>
      </c>
      <c r="G497" t="s">
        <v>27</v>
      </c>
      <c r="H497" t="s">
        <v>28</v>
      </c>
      <c r="I497" t="s">
        <v>2629</v>
      </c>
      <c r="J497" t="s">
        <v>2632</v>
      </c>
      <c r="K497" t="s">
        <v>25</v>
      </c>
      <c r="L497">
        <v>44</v>
      </c>
      <c r="M497">
        <v>4</v>
      </c>
      <c r="N497">
        <v>20</v>
      </c>
      <c r="O497" t="s">
        <v>1438</v>
      </c>
      <c r="P497" t="s">
        <v>44</v>
      </c>
      <c r="Q497" t="s">
        <v>70</v>
      </c>
      <c r="R497" t="s">
        <v>62</v>
      </c>
      <c r="S497" t="s">
        <v>30</v>
      </c>
      <c r="T497">
        <v>2</v>
      </c>
      <c r="U497">
        <v>168.36</v>
      </c>
      <c r="V497">
        <v>441.27</v>
      </c>
      <c r="W497">
        <v>1</v>
      </c>
      <c r="X497" t="s">
        <v>94</v>
      </c>
      <c r="Y497">
        <v>2024</v>
      </c>
      <c r="Z497" t="str">
        <f>TEXT(Table1[[#This Row],[Order Date]], "MMM")</f>
        <v>Nov</v>
      </c>
      <c r="AA497" s="2">
        <f>Table1[[#This Row],[Unit Price]]*Table1[[#This Row],[Quantity]]*(1-Table1[[#This Row],[Discount %]]/100)</f>
        <v>538.75200000000007</v>
      </c>
      <c r="AB497" s="2">
        <f>Table1[[#This Row],[Sales]]-Table1[[#This Row],[Cost]]</f>
        <v>97.482000000000085</v>
      </c>
    </row>
    <row r="498" spans="1:28" x14ac:dyDescent="0.25">
      <c r="A498" t="s">
        <v>1439</v>
      </c>
      <c r="B498" s="1">
        <v>45632</v>
      </c>
      <c r="C498" t="s">
        <v>1440</v>
      </c>
      <c r="D498" t="s">
        <v>3256</v>
      </c>
      <c r="E498" s="1">
        <v>45636</v>
      </c>
      <c r="F498" t="s">
        <v>100</v>
      </c>
      <c r="G498" t="s">
        <v>98</v>
      </c>
      <c r="H498" t="s">
        <v>99</v>
      </c>
      <c r="I498" t="s">
        <v>2628</v>
      </c>
      <c r="J498" t="s">
        <v>2711</v>
      </c>
      <c r="K498" t="s">
        <v>25</v>
      </c>
      <c r="L498">
        <v>28</v>
      </c>
      <c r="M498">
        <v>4</v>
      </c>
      <c r="N498">
        <v>25</v>
      </c>
      <c r="O498" t="s">
        <v>1344</v>
      </c>
      <c r="P498" t="s">
        <v>44</v>
      </c>
      <c r="Q498" t="s">
        <v>31</v>
      </c>
      <c r="R498" t="s">
        <v>71</v>
      </c>
      <c r="S498" t="s">
        <v>101</v>
      </c>
      <c r="T498">
        <v>2</v>
      </c>
      <c r="U498">
        <v>727.65</v>
      </c>
      <c r="V498">
        <v>1197.48</v>
      </c>
      <c r="W498">
        <v>4</v>
      </c>
      <c r="X498" t="s">
        <v>94</v>
      </c>
      <c r="Y498">
        <v>2024</v>
      </c>
      <c r="Z498" t="str">
        <f>TEXT(Table1[[#This Row],[Order Date]], "MMM")</f>
        <v>Dec</v>
      </c>
      <c r="AA498" s="2">
        <f>Table1[[#This Row],[Unit Price]]*Table1[[#This Row],[Quantity]]*(1-Table1[[#This Row],[Discount %]]/100)</f>
        <v>2182.9499999999998</v>
      </c>
      <c r="AB498" s="2">
        <f>Table1[[#This Row],[Sales]]-Table1[[#This Row],[Cost]]</f>
        <v>985.4699999999998</v>
      </c>
    </row>
    <row r="499" spans="1:28" x14ac:dyDescent="0.25">
      <c r="A499" t="s">
        <v>1441</v>
      </c>
      <c r="B499" s="1">
        <v>45776</v>
      </c>
      <c r="C499" t="s">
        <v>1442</v>
      </c>
      <c r="D499" t="s">
        <v>3255</v>
      </c>
      <c r="E499" s="1">
        <v>45778</v>
      </c>
      <c r="F499" t="s">
        <v>122</v>
      </c>
      <c r="G499" t="s">
        <v>120</v>
      </c>
      <c r="H499" t="s">
        <v>121</v>
      </c>
      <c r="I499" t="s">
        <v>2627</v>
      </c>
      <c r="J499" t="s">
        <v>2690</v>
      </c>
      <c r="K499" t="s">
        <v>25</v>
      </c>
      <c r="L499">
        <v>45</v>
      </c>
      <c r="M499">
        <v>1</v>
      </c>
      <c r="N499">
        <v>0</v>
      </c>
      <c r="O499" t="s">
        <v>1443</v>
      </c>
      <c r="P499" t="s">
        <v>33</v>
      </c>
      <c r="Q499" t="s">
        <v>31</v>
      </c>
      <c r="R499" t="s">
        <v>43</v>
      </c>
      <c r="S499" t="s">
        <v>123</v>
      </c>
      <c r="T499">
        <v>2</v>
      </c>
      <c r="U499">
        <v>769.65</v>
      </c>
      <c r="V499">
        <v>525.49</v>
      </c>
      <c r="W499">
        <v>2</v>
      </c>
      <c r="X499" t="s">
        <v>49</v>
      </c>
      <c r="Y499">
        <v>2025</v>
      </c>
      <c r="Z499" t="str">
        <f>TEXT(Table1[[#This Row],[Order Date]], "MMM")</f>
        <v>Apr</v>
      </c>
      <c r="AA499" s="2">
        <f>Table1[[#This Row],[Unit Price]]*Table1[[#This Row],[Quantity]]*(1-Table1[[#This Row],[Discount %]]/100)</f>
        <v>769.65</v>
      </c>
      <c r="AB499" s="2">
        <f>Table1[[#This Row],[Sales]]-Table1[[#This Row],[Cost]]</f>
        <v>244.15999999999997</v>
      </c>
    </row>
    <row r="500" spans="1:28" x14ac:dyDescent="0.25">
      <c r="A500" t="s">
        <v>1444</v>
      </c>
      <c r="B500" s="1">
        <v>45596</v>
      </c>
      <c r="C500" t="s">
        <v>1445</v>
      </c>
      <c r="D500" t="s">
        <v>3254</v>
      </c>
      <c r="E500" s="1">
        <v>45603</v>
      </c>
      <c r="F500" t="s">
        <v>140</v>
      </c>
      <c r="G500" t="s">
        <v>38</v>
      </c>
      <c r="H500" t="s">
        <v>139</v>
      </c>
      <c r="I500" t="s">
        <v>2648</v>
      </c>
      <c r="J500" t="s">
        <v>2684</v>
      </c>
      <c r="K500" t="s">
        <v>25</v>
      </c>
      <c r="L500">
        <v>50</v>
      </c>
      <c r="M500">
        <v>4</v>
      </c>
      <c r="N500">
        <v>20</v>
      </c>
      <c r="O500" t="s">
        <v>1446</v>
      </c>
      <c r="P500" t="s">
        <v>75</v>
      </c>
      <c r="Q500" t="s">
        <v>31</v>
      </c>
      <c r="R500" t="s">
        <v>71</v>
      </c>
      <c r="S500" t="s">
        <v>141</v>
      </c>
      <c r="T500">
        <v>2</v>
      </c>
      <c r="U500">
        <v>431.74</v>
      </c>
      <c r="V500">
        <v>1172.01</v>
      </c>
      <c r="W500">
        <v>7</v>
      </c>
      <c r="X500" t="s">
        <v>94</v>
      </c>
      <c r="Y500">
        <v>2024</v>
      </c>
      <c r="Z500" t="str">
        <f>TEXT(Table1[[#This Row],[Order Date]], "MMM")</f>
        <v>Oct</v>
      </c>
      <c r="AA500" s="2">
        <f>Table1[[#This Row],[Unit Price]]*Table1[[#This Row],[Quantity]]*(1-Table1[[#This Row],[Discount %]]/100)</f>
        <v>1381.5680000000002</v>
      </c>
      <c r="AB500" s="2">
        <f>Table1[[#This Row],[Sales]]-Table1[[#This Row],[Cost]]</f>
        <v>209.55800000000022</v>
      </c>
    </row>
    <row r="501" spans="1:28" x14ac:dyDescent="0.25">
      <c r="A501" t="s">
        <v>1447</v>
      </c>
      <c r="B501" s="1">
        <v>45503</v>
      </c>
      <c r="C501" t="s">
        <v>1448</v>
      </c>
      <c r="D501" t="s">
        <v>3253</v>
      </c>
      <c r="E501" s="1">
        <v>45505</v>
      </c>
      <c r="F501" t="s">
        <v>128</v>
      </c>
      <c r="G501" t="s">
        <v>98</v>
      </c>
      <c r="H501" t="s">
        <v>127</v>
      </c>
      <c r="I501" t="s">
        <v>2637</v>
      </c>
      <c r="J501" t="s">
        <v>2638</v>
      </c>
      <c r="K501" t="s">
        <v>25</v>
      </c>
      <c r="L501">
        <v>24</v>
      </c>
      <c r="M501">
        <v>2</v>
      </c>
      <c r="N501">
        <v>5</v>
      </c>
      <c r="O501" t="s">
        <v>1449</v>
      </c>
      <c r="P501" t="s">
        <v>44</v>
      </c>
      <c r="Q501" t="s">
        <v>70</v>
      </c>
      <c r="R501" t="s">
        <v>43</v>
      </c>
      <c r="S501" t="s">
        <v>129</v>
      </c>
      <c r="T501">
        <v>3</v>
      </c>
      <c r="U501">
        <v>958.4</v>
      </c>
      <c r="V501">
        <v>1506.9</v>
      </c>
      <c r="W501">
        <v>2</v>
      </c>
      <c r="X501" t="s">
        <v>45</v>
      </c>
      <c r="Y501">
        <v>2024</v>
      </c>
      <c r="Z501" t="str">
        <f>TEXT(Table1[[#This Row],[Order Date]], "MMM")</f>
        <v>Jul</v>
      </c>
      <c r="AA501" s="2">
        <f>Table1[[#This Row],[Unit Price]]*Table1[[#This Row],[Quantity]]*(1-Table1[[#This Row],[Discount %]]/100)</f>
        <v>1820.9599999999998</v>
      </c>
      <c r="AB501" s="2">
        <f>Table1[[#This Row],[Sales]]-Table1[[#This Row],[Cost]]</f>
        <v>314.05999999999972</v>
      </c>
    </row>
    <row r="502" spans="1:28" x14ac:dyDescent="0.25">
      <c r="A502" t="s">
        <v>1450</v>
      </c>
      <c r="B502" s="1">
        <v>45681</v>
      </c>
      <c r="C502" t="s">
        <v>909</v>
      </c>
      <c r="D502" t="s">
        <v>3252</v>
      </c>
      <c r="E502" s="1">
        <v>45683</v>
      </c>
      <c r="F502" t="s">
        <v>56</v>
      </c>
      <c r="G502" t="s">
        <v>54</v>
      </c>
      <c r="H502" t="s">
        <v>55</v>
      </c>
      <c r="I502" t="s">
        <v>2629</v>
      </c>
      <c r="J502" t="s">
        <v>2632</v>
      </c>
      <c r="K502" t="s">
        <v>52</v>
      </c>
      <c r="L502">
        <v>37</v>
      </c>
      <c r="M502">
        <v>5</v>
      </c>
      <c r="N502">
        <v>10</v>
      </c>
      <c r="O502" t="s">
        <v>1090</v>
      </c>
      <c r="P502" t="s">
        <v>44</v>
      </c>
      <c r="Q502" t="s">
        <v>117</v>
      </c>
      <c r="R502" t="s">
        <v>71</v>
      </c>
      <c r="S502" t="s">
        <v>57</v>
      </c>
      <c r="T502">
        <v>2</v>
      </c>
      <c r="U502">
        <v>503.62</v>
      </c>
      <c r="V502">
        <v>1689.59</v>
      </c>
      <c r="W502">
        <v>2</v>
      </c>
      <c r="X502" t="s">
        <v>34</v>
      </c>
      <c r="Y502">
        <v>2025</v>
      </c>
      <c r="Z502" t="str">
        <f>TEXT(Table1[[#This Row],[Order Date]], "MMM")</f>
        <v>Jan</v>
      </c>
      <c r="AA502" s="2">
        <f>Table1[[#This Row],[Unit Price]]*Table1[[#This Row],[Quantity]]*(1-Table1[[#This Row],[Discount %]]/100)</f>
        <v>2266.29</v>
      </c>
      <c r="AB502" s="2">
        <f>Table1[[#This Row],[Sales]]-Table1[[#This Row],[Cost]]</f>
        <v>576.70000000000005</v>
      </c>
    </row>
    <row r="503" spans="1:28" x14ac:dyDescent="0.25">
      <c r="A503" t="s">
        <v>1451</v>
      </c>
      <c r="B503" s="1">
        <v>45672</v>
      </c>
      <c r="C503" t="s">
        <v>1012</v>
      </c>
      <c r="D503" t="s">
        <v>3251</v>
      </c>
      <c r="E503" s="1">
        <v>45677</v>
      </c>
      <c r="F503" t="s">
        <v>122</v>
      </c>
      <c r="G503" t="s">
        <v>120</v>
      </c>
      <c r="H503" t="s">
        <v>121</v>
      </c>
      <c r="I503" t="s">
        <v>2659</v>
      </c>
      <c r="J503" t="s">
        <v>2666</v>
      </c>
      <c r="K503" t="s">
        <v>25</v>
      </c>
      <c r="L503">
        <v>52</v>
      </c>
      <c r="M503">
        <v>5</v>
      </c>
      <c r="N503">
        <v>0</v>
      </c>
      <c r="O503" t="s">
        <v>1122</v>
      </c>
      <c r="P503" t="s">
        <v>33</v>
      </c>
      <c r="Q503" t="s">
        <v>31</v>
      </c>
      <c r="R503" t="s">
        <v>32</v>
      </c>
      <c r="S503" t="s">
        <v>123</v>
      </c>
      <c r="T503">
        <v>1</v>
      </c>
      <c r="U503">
        <v>289.77999999999997</v>
      </c>
      <c r="V503">
        <v>1056.52</v>
      </c>
      <c r="W503">
        <v>5</v>
      </c>
      <c r="X503" t="s">
        <v>34</v>
      </c>
      <c r="Y503">
        <v>2025</v>
      </c>
      <c r="Z503" t="str">
        <f>TEXT(Table1[[#This Row],[Order Date]], "MMM")</f>
        <v>Jan</v>
      </c>
      <c r="AA503" s="2">
        <f>Table1[[#This Row],[Unit Price]]*Table1[[#This Row],[Quantity]]*(1-Table1[[#This Row],[Discount %]]/100)</f>
        <v>1448.8999999999999</v>
      </c>
      <c r="AB503" s="2">
        <f>Table1[[#This Row],[Sales]]-Table1[[#This Row],[Cost]]</f>
        <v>392.37999999999988</v>
      </c>
    </row>
    <row r="504" spans="1:28" x14ac:dyDescent="0.25">
      <c r="A504" t="s">
        <v>1452</v>
      </c>
      <c r="B504" s="1">
        <v>45670</v>
      </c>
      <c r="C504" t="s">
        <v>1453</v>
      </c>
      <c r="D504" t="s">
        <v>3250</v>
      </c>
      <c r="E504" s="1">
        <v>45672</v>
      </c>
      <c r="F504" t="s">
        <v>56</v>
      </c>
      <c r="G504" t="s">
        <v>54</v>
      </c>
      <c r="H504" t="s">
        <v>55</v>
      </c>
      <c r="I504" t="s">
        <v>2621</v>
      </c>
      <c r="J504" t="s">
        <v>2699</v>
      </c>
      <c r="K504" t="s">
        <v>52</v>
      </c>
      <c r="L504">
        <v>27</v>
      </c>
      <c r="M504">
        <v>1</v>
      </c>
      <c r="N504">
        <v>0</v>
      </c>
      <c r="O504" t="s">
        <v>1454</v>
      </c>
      <c r="P504" t="s">
        <v>33</v>
      </c>
      <c r="Q504" t="s">
        <v>58</v>
      </c>
      <c r="R504" t="s">
        <v>71</v>
      </c>
      <c r="S504" t="s">
        <v>57</v>
      </c>
      <c r="T504">
        <v>2</v>
      </c>
      <c r="U504">
        <v>115.08</v>
      </c>
      <c r="V504">
        <v>85.62</v>
      </c>
      <c r="W504">
        <v>2</v>
      </c>
      <c r="X504" t="s">
        <v>34</v>
      </c>
      <c r="Y504">
        <v>2025</v>
      </c>
      <c r="Z504" t="str">
        <f>TEXT(Table1[[#This Row],[Order Date]], "MMM")</f>
        <v>Jan</v>
      </c>
      <c r="AA504" s="2">
        <f>Table1[[#This Row],[Unit Price]]*Table1[[#This Row],[Quantity]]*(1-Table1[[#This Row],[Discount %]]/100)</f>
        <v>115.08</v>
      </c>
      <c r="AB504" s="2">
        <f>Table1[[#This Row],[Sales]]-Table1[[#This Row],[Cost]]</f>
        <v>29.459999999999994</v>
      </c>
    </row>
    <row r="505" spans="1:28" x14ac:dyDescent="0.25">
      <c r="A505" t="s">
        <v>1455</v>
      </c>
      <c r="B505" s="1">
        <v>45302</v>
      </c>
      <c r="C505" t="s">
        <v>1456</v>
      </c>
      <c r="D505" t="s">
        <v>3249</v>
      </c>
      <c r="E505" s="1">
        <v>45305</v>
      </c>
      <c r="F505" t="s">
        <v>115</v>
      </c>
      <c r="G505" t="s">
        <v>66</v>
      </c>
      <c r="H505" t="s">
        <v>114</v>
      </c>
      <c r="I505" t="s">
        <v>2671</v>
      </c>
      <c r="J505" t="s">
        <v>2672</v>
      </c>
      <c r="K505" t="s">
        <v>25</v>
      </c>
      <c r="L505">
        <v>58</v>
      </c>
      <c r="M505">
        <v>3</v>
      </c>
      <c r="N505">
        <v>25</v>
      </c>
      <c r="O505" t="s">
        <v>1457</v>
      </c>
      <c r="P505" t="s">
        <v>33</v>
      </c>
      <c r="Q505" t="s">
        <v>31</v>
      </c>
      <c r="R505" t="s">
        <v>71</v>
      </c>
      <c r="S505" t="s">
        <v>116</v>
      </c>
      <c r="T505">
        <v>5</v>
      </c>
      <c r="U505">
        <v>505.22</v>
      </c>
      <c r="V505">
        <v>951.44</v>
      </c>
      <c r="W505">
        <v>3</v>
      </c>
      <c r="X505" t="s">
        <v>34</v>
      </c>
      <c r="Y505">
        <v>2024</v>
      </c>
      <c r="Z505" t="str">
        <f>TEXT(Table1[[#This Row],[Order Date]], "MMM")</f>
        <v>Jan</v>
      </c>
      <c r="AA505" s="2">
        <f>Table1[[#This Row],[Unit Price]]*Table1[[#This Row],[Quantity]]*(1-Table1[[#This Row],[Discount %]]/100)</f>
        <v>1136.7450000000001</v>
      </c>
      <c r="AB505" s="2">
        <f>Table1[[#This Row],[Sales]]-Table1[[#This Row],[Cost]]</f>
        <v>185.30500000000006</v>
      </c>
    </row>
    <row r="506" spans="1:28" x14ac:dyDescent="0.25">
      <c r="A506" t="s">
        <v>1458</v>
      </c>
      <c r="B506" s="1">
        <v>45838</v>
      </c>
      <c r="C506" t="s">
        <v>1459</v>
      </c>
      <c r="D506" t="s">
        <v>3248</v>
      </c>
      <c r="E506" s="1">
        <v>45840</v>
      </c>
      <c r="F506" t="s">
        <v>68</v>
      </c>
      <c r="G506" t="s">
        <v>66</v>
      </c>
      <c r="H506" t="s">
        <v>67</v>
      </c>
      <c r="I506" t="s">
        <v>2628</v>
      </c>
      <c r="J506" t="s">
        <v>2642</v>
      </c>
      <c r="K506" t="s">
        <v>25</v>
      </c>
      <c r="L506">
        <v>27</v>
      </c>
      <c r="M506">
        <v>4</v>
      </c>
      <c r="N506">
        <v>30</v>
      </c>
      <c r="O506" t="s">
        <v>1460</v>
      </c>
      <c r="P506" t="s">
        <v>75</v>
      </c>
      <c r="Q506" t="s">
        <v>117</v>
      </c>
      <c r="R506" t="s">
        <v>43</v>
      </c>
      <c r="S506" t="s">
        <v>69</v>
      </c>
      <c r="T506">
        <v>3</v>
      </c>
      <c r="U506">
        <v>332.58</v>
      </c>
      <c r="V506">
        <v>692.57</v>
      </c>
      <c r="W506">
        <v>2</v>
      </c>
      <c r="X506" t="s">
        <v>49</v>
      </c>
      <c r="Y506">
        <v>2025</v>
      </c>
      <c r="Z506" t="str">
        <f>TEXT(Table1[[#This Row],[Order Date]], "MMM")</f>
        <v>Jun</v>
      </c>
      <c r="AA506" s="2">
        <f>Table1[[#This Row],[Unit Price]]*Table1[[#This Row],[Quantity]]*(1-Table1[[#This Row],[Discount %]]/100)</f>
        <v>931.22399999999993</v>
      </c>
      <c r="AB506" s="2">
        <f>Table1[[#This Row],[Sales]]-Table1[[#This Row],[Cost]]</f>
        <v>238.65399999999988</v>
      </c>
    </row>
    <row r="507" spans="1:28" x14ac:dyDescent="0.25">
      <c r="A507" t="s">
        <v>1461</v>
      </c>
      <c r="B507" s="1">
        <v>45626</v>
      </c>
      <c r="C507" t="s">
        <v>1462</v>
      </c>
      <c r="D507" t="s">
        <v>3247</v>
      </c>
      <c r="E507" s="1">
        <v>45629</v>
      </c>
      <c r="F507" t="s">
        <v>140</v>
      </c>
      <c r="G507" t="s">
        <v>38</v>
      </c>
      <c r="H507" t="s">
        <v>139</v>
      </c>
      <c r="I507" t="s">
        <v>2659</v>
      </c>
      <c r="J507" t="s">
        <v>2690</v>
      </c>
      <c r="K507" t="s">
        <v>25</v>
      </c>
      <c r="L507">
        <v>64</v>
      </c>
      <c r="M507">
        <v>5</v>
      </c>
      <c r="N507">
        <v>15</v>
      </c>
      <c r="O507" t="s">
        <v>1463</v>
      </c>
      <c r="P507" t="s">
        <v>33</v>
      </c>
      <c r="Q507" t="s">
        <v>70</v>
      </c>
      <c r="R507" t="s">
        <v>32</v>
      </c>
      <c r="S507" t="s">
        <v>141</v>
      </c>
      <c r="T507">
        <v>3</v>
      </c>
      <c r="U507">
        <v>768.66</v>
      </c>
      <c r="V507">
        <v>2393.79</v>
      </c>
      <c r="W507">
        <v>3</v>
      </c>
      <c r="X507" t="s">
        <v>94</v>
      </c>
      <c r="Y507">
        <v>2024</v>
      </c>
      <c r="Z507" t="str">
        <f>TEXT(Table1[[#This Row],[Order Date]], "MMM")</f>
        <v>Nov</v>
      </c>
      <c r="AA507" s="2">
        <f>Table1[[#This Row],[Unit Price]]*Table1[[#This Row],[Quantity]]*(1-Table1[[#This Row],[Discount %]]/100)</f>
        <v>3266.8049999999998</v>
      </c>
      <c r="AB507" s="2">
        <f>Table1[[#This Row],[Sales]]-Table1[[#This Row],[Cost]]</f>
        <v>873.01499999999987</v>
      </c>
    </row>
    <row r="508" spans="1:28" x14ac:dyDescent="0.25">
      <c r="A508" t="s">
        <v>1464</v>
      </c>
      <c r="B508" s="1">
        <v>45890</v>
      </c>
      <c r="C508" t="s">
        <v>1179</v>
      </c>
      <c r="D508" t="s">
        <v>3246</v>
      </c>
      <c r="E508" s="1">
        <v>45895</v>
      </c>
      <c r="F508" t="s">
        <v>122</v>
      </c>
      <c r="G508" t="s">
        <v>120</v>
      </c>
      <c r="H508" t="s">
        <v>121</v>
      </c>
      <c r="I508" t="s">
        <v>2623</v>
      </c>
      <c r="J508" t="s">
        <v>2624</v>
      </c>
      <c r="K508" t="s">
        <v>52</v>
      </c>
      <c r="L508">
        <v>26</v>
      </c>
      <c r="M508">
        <v>4</v>
      </c>
      <c r="N508">
        <v>15</v>
      </c>
      <c r="O508" t="s">
        <v>1149</v>
      </c>
      <c r="P508" t="s">
        <v>75</v>
      </c>
      <c r="Q508" t="s">
        <v>58</v>
      </c>
      <c r="R508" t="s">
        <v>71</v>
      </c>
      <c r="S508" t="s">
        <v>123</v>
      </c>
      <c r="T508">
        <v>5</v>
      </c>
      <c r="U508">
        <v>427.53</v>
      </c>
      <c r="V508">
        <v>791.58</v>
      </c>
      <c r="W508">
        <v>5</v>
      </c>
      <c r="X508" t="s">
        <v>45</v>
      </c>
      <c r="Y508">
        <v>2025</v>
      </c>
      <c r="Z508" t="str">
        <f>TEXT(Table1[[#This Row],[Order Date]], "MMM")</f>
        <v>Aug</v>
      </c>
      <c r="AA508" s="2">
        <f>Table1[[#This Row],[Unit Price]]*Table1[[#This Row],[Quantity]]*(1-Table1[[#This Row],[Discount %]]/100)</f>
        <v>1453.6019999999999</v>
      </c>
      <c r="AB508" s="2">
        <f>Table1[[#This Row],[Sales]]-Table1[[#This Row],[Cost]]</f>
        <v>662.02199999999982</v>
      </c>
    </row>
    <row r="509" spans="1:28" x14ac:dyDescent="0.25">
      <c r="A509" t="s">
        <v>1465</v>
      </c>
      <c r="B509" s="1">
        <v>45730</v>
      </c>
      <c r="C509" t="s">
        <v>1466</v>
      </c>
      <c r="D509" t="s">
        <v>3245</v>
      </c>
      <c r="E509" s="1">
        <v>45734</v>
      </c>
      <c r="F509" t="s">
        <v>115</v>
      </c>
      <c r="G509" t="s">
        <v>66</v>
      </c>
      <c r="H509" t="s">
        <v>114</v>
      </c>
      <c r="I509" t="s">
        <v>2627</v>
      </c>
      <c r="J509" t="s">
        <v>2707</v>
      </c>
      <c r="K509" t="s">
        <v>52</v>
      </c>
      <c r="L509">
        <v>20</v>
      </c>
      <c r="M509">
        <v>2</v>
      </c>
      <c r="N509">
        <v>20</v>
      </c>
      <c r="O509" t="s">
        <v>646</v>
      </c>
      <c r="P509" t="s">
        <v>44</v>
      </c>
      <c r="Q509" t="s">
        <v>70</v>
      </c>
      <c r="R509" t="s">
        <v>32</v>
      </c>
      <c r="S509" t="s">
        <v>116</v>
      </c>
      <c r="T509">
        <v>4</v>
      </c>
      <c r="U509">
        <v>416.15</v>
      </c>
      <c r="V509">
        <v>435.88</v>
      </c>
      <c r="W509">
        <v>4</v>
      </c>
      <c r="X509" t="s">
        <v>34</v>
      </c>
      <c r="Y509">
        <v>2025</v>
      </c>
      <c r="Z509" t="str">
        <f>TEXT(Table1[[#This Row],[Order Date]], "MMM")</f>
        <v>Mar</v>
      </c>
      <c r="AA509" s="2">
        <f>Table1[[#This Row],[Unit Price]]*Table1[[#This Row],[Quantity]]*(1-Table1[[#This Row],[Discount %]]/100)</f>
        <v>665.84</v>
      </c>
      <c r="AB509" s="2">
        <f>Table1[[#This Row],[Sales]]-Table1[[#This Row],[Cost]]</f>
        <v>229.96000000000004</v>
      </c>
    </row>
    <row r="510" spans="1:28" x14ac:dyDescent="0.25">
      <c r="A510" t="s">
        <v>1467</v>
      </c>
      <c r="B510" s="1">
        <v>45775</v>
      </c>
      <c r="C510" t="s">
        <v>1468</v>
      </c>
      <c r="D510" t="s">
        <v>3244</v>
      </c>
      <c r="E510" s="1">
        <v>45780</v>
      </c>
      <c r="F510" t="s">
        <v>115</v>
      </c>
      <c r="G510" t="s">
        <v>66</v>
      </c>
      <c r="H510" t="s">
        <v>114</v>
      </c>
      <c r="I510" t="s">
        <v>2659</v>
      </c>
      <c r="J510" t="s">
        <v>2660</v>
      </c>
      <c r="K510" t="s">
        <v>52</v>
      </c>
      <c r="L510">
        <v>36</v>
      </c>
      <c r="M510">
        <v>1</v>
      </c>
      <c r="N510">
        <v>20</v>
      </c>
      <c r="O510" t="s">
        <v>1469</v>
      </c>
      <c r="P510" t="s">
        <v>44</v>
      </c>
      <c r="Q510" t="s">
        <v>70</v>
      </c>
      <c r="R510" t="s">
        <v>71</v>
      </c>
      <c r="S510" t="s">
        <v>116</v>
      </c>
      <c r="T510">
        <v>4</v>
      </c>
      <c r="U510">
        <v>584.29999999999995</v>
      </c>
      <c r="V510">
        <v>352.26</v>
      </c>
      <c r="W510">
        <v>5</v>
      </c>
      <c r="X510" t="s">
        <v>49</v>
      </c>
      <c r="Y510">
        <v>2025</v>
      </c>
      <c r="Z510" t="str">
        <f>TEXT(Table1[[#This Row],[Order Date]], "MMM")</f>
        <v>Apr</v>
      </c>
      <c r="AA510" s="2">
        <f>Table1[[#This Row],[Unit Price]]*Table1[[#This Row],[Quantity]]*(1-Table1[[#This Row],[Discount %]]/100)</f>
        <v>467.44</v>
      </c>
      <c r="AB510" s="2">
        <f>Table1[[#This Row],[Sales]]-Table1[[#This Row],[Cost]]</f>
        <v>115.18</v>
      </c>
    </row>
    <row r="511" spans="1:28" x14ac:dyDescent="0.25">
      <c r="A511" t="s">
        <v>1470</v>
      </c>
      <c r="B511" s="1">
        <v>45824</v>
      </c>
      <c r="C511" t="s">
        <v>1471</v>
      </c>
      <c r="D511" t="s">
        <v>3243</v>
      </c>
      <c r="E511" s="1">
        <v>45825</v>
      </c>
      <c r="F511" t="s">
        <v>29</v>
      </c>
      <c r="G511" t="s">
        <v>27</v>
      </c>
      <c r="H511" t="s">
        <v>28</v>
      </c>
      <c r="I511" t="s">
        <v>2629</v>
      </c>
      <c r="J511" t="s">
        <v>2674</v>
      </c>
      <c r="K511" t="s">
        <v>25</v>
      </c>
      <c r="L511">
        <v>56</v>
      </c>
      <c r="M511">
        <v>2</v>
      </c>
      <c r="N511">
        <v>5</v>
      </c>
      <c r="O511" t="s">
        <v>1472</v>
      </c>
      <c r="P511" t="s">
        <v>33</v>
      </c>
      <c r="Q511" t="s">
        <v>70</v>
      </c>
      <c r="R511" t="s">
        <v>62</v>
      </c>
      <c r="S511" t="s">
        <v>30</v>
      </c>
      <c r="T511">
        <v>2</v>
      </c>
      <c r="U511">
        <v>951.36</v>
      </c>
      <c r="V511">
        <v>1301.43</v>
      </c>
      <c r="W511">
        <v>1</v>
      </c>
      <c r="X511" t="s">
        <v>49</v>
      </c>
      <c r="Y511">
        <v>2025</v>
      </c>
      <c r="Z511" t="str">
        <f>TEXT(Table1[[#This Row],[Order Date]], "MMM")</f>
        <v>Jun</v>
      </c>
      <c r="AA511" s="2">
        <f>Table1[[#This Row],[Unit Price]]*Table1[[#This Row],[Quantity]]*(1-Table1[[#This Row],[Discount %]]/100)</f>
        <v>1807.5839999999998</v>
      </c>
      <c r="AB511" s="2">
        <f>Table1[[#This Row],[Sales]]-Table1[[#This Row],[Cost]]</f>
        <v>506.15399999999977</v>
      </c>
    </row>
    <row r="512" spans="1:28" x14ac:dyDescent="0.25">
      <c r="A512" t="s">
        <v>1473</v>
      </c>
      <c r="B512" s="1">
        <v>45631</v>
      </c>
      <c r="C512" t="s">
        <v>1474</v>
      </c>
      <c r="D512" t="s">
        <v>3242</v>
      </c>
      <c r="E512" s="1">
        <v>45634</v>
      </c>
      <c r="F512" t="s">
        <v>122</v>
      </c>
      <c r="G512" t="s">
        <v>120</v>
      </c>
      <c r="H512" t="s">
        <v>121</v>
      </c>
      <c r="I512" t="s">
        <v>2625</v>
      </c>
      <c r="J512" t="s">
        <v>2685</v>
      </c>
      <c r="K512" t="s">
        <v>25</v>
      </c>
      <c r="L512">
        <v>46</v>
      </c>
      <c r="M512">
        <v>4</v>
      </c>
      <c r="N512">
        <v>30</v>
      </c>
      <c r="O512" t="s">
        <v>1339</v>
      </c>
      <c r="P512" t="s">
        <v>44</v>
      </c>
      <c r="Q512" t="s">
        <v>31</v>
      </c>
      <c r="R512" t="s">
        <v>32</v>
      </c>
      <c r="S512" t="s">
        <v>123</v>
      </c>
      <c r="T512">
        <v>1</v>
      </c>
      <c r="U512">
        <v>359.68</v>
      </c>
      <c r="V512">
        <v>588.22</v>
      </c>
      <c r="W512">
        <v>3</v>
      </c>
      <c r="X512" t="s">
        <v>94</v>
      </c>
      <c r="Y512">
        <v>2024</v>
      </c>
      <c r="Z512" t="str">
        <f>TEXT(Table1[[#This Row],[Order Date]], "MMM")</f>
        <v>Dec</v>
      </c>
      <c r="AA512" s="2">
        <f>Table1[[#This Row],[Unit Price]]*Table1[[#This Row],[Quantity]]*(1-Table1[[#This Row],[Discount %]]/100)</f>
        <v>1007.1039999999999</v>
      </c>
      <c r="AB512" s="2">
        <f>Table1[[#This Row],[Sales]]-Table1[[#This Row],[Cost]]</f>
        <v>418.8839999999999</v>
      </c>
    </row>
    <row r="513" spans="1:28" x14ac:dyDescent="0.25">
      <c r="A513" t="s">
        <v>1475</v>
      </c>
      <c r="B513" s="1">
        <v>45939</v>
      </c>
      <c r="C513" t="s">
        <v>1476</v>
      </c>
      <c r="D513" t="s">
        <v>3241</v>
      </c>
      <c r="E513" s="1">
        <v>45940</v>
      </c>
      <c r="F513" t="s">
        <v>29</v>
      </c>
      <c r="G513" t="s">
        <v>27</v>
      </c>
      <c r="H513" t="s">
        <v>28</v>
      </c>
      <c r="I513" t="s">
        <v>2621</v>
      </c>
      <c r="J513" t="s">
        <v>2699</v>
      </c>
      <c r="K513" t="s">
        <v>52</v>
      </c>
      <c r="L513">
        <v>39</v>
      </c>
      <c r="M513">
        <v>1</v>
      </c>
      <c r="N513">
        <v>5</v>
      </c>
      <c r="O513" t="s">
        <v>1477</v>
      </c>
      <c r="P513" t="s">
        <v>75</v>
      </c>
      <c r="Q513" t="s">
        <v>31</v>
      </c>
      <c r="R513" t="s">
        <v>43</v>
      </c>
      <c r="S513" t="s">
        <v>30</v>
      </c>
      <c r="T513">
        <v>5</v>
      </c>
      <c r="U513">
        <v>174.73</v>
      </c>
      <c r="V513">
        <v>87.9</v>
      </c>
      <c r="W513">
        <v>1</v>
      </c>
      <c r="X513" t="s">
        <v>94</v>
      </c>
      <c r="Y513">
        <v>2025</v>
      </c>
      <c r="Z513" t="str">
        <f>TEXT(Table1[[#This Row],[Order Date]], "MMM")</f>
        <v>Oct</v>
      </c>
      <c r="AA513" s="2">
        <f>Table1[[#This Row],[Unit Price]]*Table1[[#This Row],[Quantity]]*(1-Table1[[#This Row],[Discount %]]/100)</f>
        <v>165.99349999999998</v>
      </c>
      <c r="AB513" s="2">
        <f>Table1[[#This Row],[Sales]]-Table1[[#This Row],[Cost]]</f>
        <v>78.093499999999977</v>
      </c>
    </row>
    <row r="514" spans="1:28" x14ac:dyDescent="0.25">
      <c r="A514" t="s">
        <v>1478</v>
      </c>
      <c r="B514" s="1">
        <v>45750</v>
      </c>
      <c r="C514" t="s">
        <v>1479</v>
      </c>
      <c r="D514" t="s">
        <v>3240</v>
      </c>
      <c r="E514" s="1">
        <v>45752</v>
      </c>
      <c r="F514" t="s">
        <v>140</v>
      </c>
      <c r="G514" t="s">
        <v>38</v>
      </c>
      <c r="H514" t="s">
        <v>139</v>
      </c>
      <c r="I514" t="s">
        <v>2625</v>
      </c>
      <c r="J514" t="s">
        <v>2693</v>
      </c>
      <c r="K514" t="s">
        <v>52</v>
      </c>
      <c r="L514">
        <v>61</v>
      </c>
      <c r="M514">
        <v>2</v>
      </c>
      <c r="N514">
        <v>25</v>
      </c>
      <c r="O514" t="s">
        <v>1339</v>
      </c>
      <c r="P514" t="s">
        <v>33</v>
      </c>
      <c r="Q514" t="s">
        <v>42</v>
      </c>
      <c r="R514" t="s">
        <v>62</v>
      </c>
      <c r="S514" t="s">
        <v>141</v>
      </c>
      <c r="T514">
        <v>1</v>
      </c>
      <c r="U514">
        <v>355.25</v>
      </c>
      <c r="V514">
        <v>340.32</v>
      </c>
      <c r="W514">
        <v>2</v>
      </c>
      <c r="X514" t="s">
        <v>49</v>
      </c>
      <c r="Y514">
        <v>2025</v>
      </c>
      <c r="Z514" t="str">
        <f>TEXT(Table1[[#This Row],[Order Date]], "MMM")</f>
        <v>Apr</v>
      </c>
      <c r="AA514" s="2">
        <f>Table1[[#This Row],[Unit Price]]*Table1[[#This Row],[Quantity]]*(1-Table1[[#This Row],[Discount %]]/100)</f>
        <v>532.875</v>
      </c>
      <c r="AB514" s="2">
        <f>Table1[[#This Row],[Sales]]-Table1[[#This Row],[Cost]]</f>
        <v>192.55500000000001</v>
      </c>
    </row>
    <row r="515" spans="1:28" x14ac:dyDescent="0.25">
      <c r="A515" t="s">
        <v>1480</v>
      </c>
      <c r="B515" s="1">
        <v>45785</v>
      </c>
      <c r="C515" t="s">
        <v>1481</v>
      </c>
      <c r="D515" t="s">
        <v>3239</v>
      </c>
      <c r="E515" s="1">
        <v>45789</v>
      </c>
      <c r="F515" t="s">
        <v>128</v>
      </c>
      <c r="G515" t="s">
        <v>98</v>
      </c>
      <c r="H515" t="s">
        <v>127</v>
      </c>
      <c r="I515" t="s">
        <v>2621</v>
      </c>
      <c r="J515" t="s">
        <v>2699</v>
      </c>
      <c r="K515" t="s">
        <v>52</v>
      </c>
      <c r="L515">
        <v>57</v>
      </c>
      <c r="M515">
        <v>3</v>
      </c>
      <c r="N515">
        <v>20</v>
      </c>
      <c r="O515" t="s">
        <v>1482</v>
      </c>
      <c r="P515" t="s">
        <v>33</v>
      </c>
      <c r="Q515" t="s">
        <v>70</v>
      </c>
      <c r="R515" t="s">
        <v>71</v>
      </c>
      <c r="S515" t="s">
        <v>129</v>
      </c>
      <c r="T515">
        <v>2</v>
      </c>
      <c r="U515">
        <v>12.89</v>
      </c>
      <c r="V515">
        <v>17.420000000000002</v>
      </c>
      <c r="W515">
        <v>4</v>
      </c>
      <c r="X515" t="s">
        <v>49</v>
      </c>
      <c r="Y515">
        <v>2025</v>
      </c>
      <c r="Z515" t="str">
        <f>TEXT(Table1[[#This Row],[Order Date]], "MMM")</f>
        <v>May</v>
      </c>
      <c r="AA515" s="2">
        <f>Table1[[#This Row],[Unit Price]]*Table1[[#This Row],[Quantity]]*(1-Table1[[#This Row],[Discount %]]/100)</f>
        <v>30.936000000000003</v>
      </c>
      <c r="AB515" s="2">
        <f>Table1[[#This Row],[Sales]]-Table1[[#This Row],[Cost]]</f>
        <v>13.516000000000002</v>
      </c>
    </row>
    <row r="516" spans="1:28" x14ac:dyDescent="0.25">
      <c r="A516" t="s">
        <v>1483</v>
      </c>
      <c r="B516" s="1">
        <v>46147</v>
      </c>
      <c r="C516" t="s">
        <v>1484</v>
      </c>
      <c r="D516" t="s">
        <v>3238</v>
      </c>
      <c r="E516" s="1">
        <v>46152</v>
      </c>
      <c r="F516" t="s">
        <v>56</v>
      </c>
      <c r="G516" t="s">
        <v>54</v>
      </c>
      <c r="H516" t="s">
        <v>55</v>
      </c>
      <c r="I516" t="s">
        <v>2630</v>
      </c>
      <c r="J516" t="s">
        <v>2646</v>
      </c>
      <c r="K516" t="s">
        <v>25</v>
      </c>
      <c r="L516">
        <v>34</v>
      </c>
      <c r="M516">
        <v>1</v>
      </c>
      <c r="N516">
        <v>0</v>
      </c>
      <c r="O516" t="s">
        <v>1485</v>
      </c>
      <c r="P516" t="s">
        <v>75</v>
      </c>
      <c r="Q516" t="s">
        <v>58</v>
      </c>
      <c r="R516" t="s">
        <v>32</v>
      </c>
      <c r="S516" t="s">
        <v>57</v>
      </c>
      <c r="T516">
        <v>4</v>
      </c>
      <c r="U516">
        <v>526.9</v>
      </c>
      <c r="V516">
        <v>330.28</v>
      </c>
      <c r="W516">
        <v>5</v>
      </c>
      <c r="X516" t="s">
        <v>49</v>
      </c>
      <c r="Y516">
        <v>2026</v>
      </c>
      <c r="Z516" t="str">
        <f>TEXT(Table1[[#This Row],[Order Date]], "MMM")</f>
        <v>May</v>
      </c>
      <c r="AA516" s="2">
        <f>Table1[[#This Row],[Unit Price]]*Table1[[#This Row],[Quantity]]*(1-Table1[[#This Row],[Discount %]]/100)</f>
        <v>526.9</v>
      </c>
      <c r="AB516" s="2">
        <f>Table1[[#This Row],[Sales]]-Table1[[#This Row],[Cost]]</f>
        <v>196.62</v>
      </c>
    </row>
    <row r="517" spans="1:28" x14ac:dyDescent="0.25">
      <c r="A517" t="s">
        <v>1486</v>
      </c>
      <c r="B517" s="1">
        <v>45316</v>
      </c>
      <c r="C517" t="s">
        <v>1487</v>
      </c>
      <c r="D517" t="s">
        <v>3237</v>
      </c>
      <c r="E517" s="1">
        <v>45320</v>
      </c>
      <c r="F517" t="s">
        <v>56</v>
      </c>
      <c r="G517" t="s">
        <v>54</v>
      </c>
      <c r="H517" t="s">
        <v>55</v>
      </c>
      <c r="I517" t="s">
        <v>2643</v>
      </c>
      <c r="J517" t="s">
        <v>2717</v>
      </c>
      <c r="K517" t="s">
        <v>25</v>
      </c>
      <c r="L517">
        <v>19</v>
      </c>
      <c r="M517">
        <v>1</v>
      </c>
      <c r="N517">
        <v>15</v>
      </c>
      <c r="O517" t="s">
        <v>1463</v>
      </c>
      <c r="P517" t="s">
        <v>44</v>
      </c>
      <c r="Q517" t="s">
        <v>58</v>
      </c>
      <c r="R517" t="s">
        <v>43</v>
      </c>
      <c r="S517" t="s">
        <v>57</v>
      </c>
      <c r="T517">
        <v>1</v>
      </c>
      <c r="U517">
        <v>87.34</v>
      </c>
      <c r="V517">
        <v>55.45</v>
      </c>
      <c r="W517">
        <v>4</v>
      </c>
      <c r="X517" t="s">
        <v>34</v>
      </c>
      <c r="Y517">
        <v>2024</v>
      </c>
      <c r="Z517" t="str">
        <f>TEXT(Table1[[#This Row],[Order Date]], "MMM")</f>
        <v>Jan</v>
      </c>
      <c r="AA517" s="2">
        <f>Table1[[#This Row],[Unit Price]]*Table1[[#This Row],[Quantity]]*(1-Table1[[#This Row],[Discount %]]/100)</f>
        <v>74.239000000000004</v>
      </c>
      <c r="AB517" s="2">
        <f>Table1[[#This Row],[Sales]]-Table1[[#This Row],[Cost]]</f>
        <v>18.789000000000001</v>
      </c>
    </row>
    <row r="518" spans="1:28" x14ac:dyDescent="0.25">
      <c r="A518" t="s">
        <v>1488</v>
      </c>
      <c r="B518" s="1">
        <v>46094</v>
      </c>
      <c r="C518" t="s">
        <v>1489</v>
      </c>
      <c r="D518" t="s">
        <v>3236</v>
      </c>
      <c r="E518" s="1">
        <v>46099</v>
      </c>
      <c r="F518" t="s">
        <v>122</v>
      </c>
      <c r="G518" t="s">
        <v>120</v>
      </c>
      <c r="H518" t="s">
        <v>121</v>
      </c>
      <c r="I518" t="s">
        <v>2627</v>
      </c>
      <c r="J518" t="s">
        <v>2690</v>
      </c>
      <c r="K518" t="s">
        <v>25</v>
      </c>
      <c r="L518">
        <v>21</v>
      </c>
      <c r="M518">
        <v>1</v>
      </c>
      <c r="N518">
        <v>0</v>
      </c>
      <c r="O518" t="s">
        <v>700</v>
      </c>
      <c r="P518" t="s">
        <v>33</v>
      </c>
      <c r="Q518" t="s">
        <v>42</v>
      </c>
      <c r="R518" t="s">
        <v>62</v>
      </c>
      <c r="S518" t="s">
        <v>123</v>
      </c>
      <c r="T518">
        <v>3</v>
      </c>
      <c r="U518">
        <v>784.39</v>
      </c>
      <c r="V518">
        <v>593.15</v>
      </c>
      <c r="W518">
        <v>5</v>
      </c>
      <c r="X518" t="s">
        <v>34</v>
      </c>
      <c r="Y518">
        <v>2026</v>
      </c>
      <c r="Z518" t="str">
        <f>TEXT(Table1[[#This Row],[Order Date]], "MMM")</f>
        <v>Mar</v>
      </c>
      <c r="AA518" s="2">
        <f>Table1[[#This Row],[Unit Price]]*Table1[[#This Row],[Quantity]]*(1-Table1[[#This Row],[Discount %]]/100)</f>
        <v>784.39</v>
      </c>
      <c r="AB518" s="2">
        <f>Table1[[#This Row],[Sales]]-Table1[[#This Row],[Cost]]</f>
        <v>191.24</v>
      </c>
    </row>
    <row r="519" spans="1:28" x14ac:dyDescent="0.25">
      <c r="A519" t="s">
        <v>1490</v>
      </c>
      <c r="B519" s="1">
        <v>45856</v>
      </c>
      <c r="C519" t="s">
        <v>1491</v>
      </c>
      <c r="D519" t="s">
        <v>2757</v>
      </c>
      <c r="E519" s="1">
        <v>45863</v>
      </c>
      <c r="F519" t="s">
        <v>140</v>
      </c>
      <c r="G519" t="s">
        <v>38</v>
      </c>
      <c r="H519" t="s">
        <v>139</v>
      </c>
      <c r="I519" t="s">
        <v>2631</v>
      </c>
      <c r="J519" t="s">
        <v>2673</v>
      </c>
      <c r="K519" t="s">
        <v>52</v>
      </c>
      <c r="L519">
        <v>19</v>
      </c>
      <c r="M519">
        <v>1</v>
      </c>
      <c r="N519">
        <v>25</v>
      </c>
      <c r="O519" t="s">
        <v>709</v>
      </c>
      <c r="P519" t="s">
        <v>75</v>
      </c>
      <c r="Q519" t="s">
        <v>42</v>
      </c>
      <c r="R519" t="s">
        <v>32</v>
      </c>
      <c r="S519" t="s">
        <v>141</v>
      </c>
      <c r="T519">
        <v>5</v>
      </c>
      <c r="U519">
        <v>99.51</v>
      </c>
      <c r="V519">
        <v>61.08</v>
      </c>
      <c r="W519">
        <v>7</v>
      </c>
      <c r="X519" t="s">
        <v>45</v>
      </c>
      <c r="Y519">
        <v>2025</v>
      </c>
      <c r="Z519" t="str">
        <f>TEXT(Table1[[#This Row],[Order Date]], "MMM")</f>
        <v>Jul</v>
      </c>
      <c r="AA519" s="2">
        <f>Table1[[#This Row],[Unit Price]]*Table1[[#This Row],[Quantity]]*(1-Table1[[#This Row],[Discount %]]/100)</f>
        <v>74.632500000000007</v>
      </c>
      <c r="AB519" s="2">
        <f>Table1[[#This Row],[Sales]]-Table1[[#This Row],[Cost]]</f>
        <v>13.552500000000009</v>
      </c>
    </row>
    <row r="520" spans="1:28" x14ac:dyDescent="0.25">
      <c r="A520" t="s">
        <v>1492</v>
      </c>
      <c r="B520" s="1">
        <v>45863</v>
      </c>
      <c r="C520" t="s">
        <v>1493</v>
      </c>
      <c r="D520" t="s">
        <v>2756</v>
      </c>
      <c r="E520" s="1">
        <v>45864</v>
      </c>
      <c r="F520" t="s">
        <v>40</v>
      </c>
      <c r="G520" t="s">
        <v>38</v>
      </c>
      <c r="H520" t="s">
        <v>39</v>
      </c>
      <c r="I520" t="s">
        <v>2630</v>
      </c>
      <c r="J520" t="s">
        <v>2710</v>
      </c>
      <c r="K520" t="s">
        <v>52</v>
      </c>
      <c r="L520">
        <v>50</v>
      </c>
      <c r="M520">
        <v>3</v>
      </c>
      <c r="N520">
        <v>10</v>
      </c>
      <c r="O520" t="s">
        <v>1494</v>
      </c>
      <c r="P520" t="s">
        <v>33</v>
      </c>
      <c r="Q520" t="s">
        <v>117</v>
      </c>
      <c r="R520" t="s">
        <v>43</v>
      </c>
      <c r="S520" t="s">
        <v>41</v>
      </c>
      <c r="T520">
        <v>4</v>
      </c>
      <c r="U520">
        <v>853.18</v>
      </c>
      <c r="V520">
        <v>1637.44</v>
      </c>
      <c r="W520">
        <v>1</v>
      </c>
      <c r="X520" t="s">
        <v>45</v>
      </c>
      <c r="Y520">
        <v>2025</v>
      </c>
      <c r="Z520" t="str">
        <f>TEXT(Table1[[#This Row],[Order Date]], "MMM")</f>
        <v>Jul</v>
      </c>
      <c r="AA520" s="2">
        <f>Table1[[#This Row],[Unit Price]]*Table1[[#This Row],[Quantity]]*(1-Table1[[#This Row],[Discount %]]/100)</f>
        <v>2303.5860000000002</v>
      </c>
      <c r="AB520" s="2">
        <f>Table1[[#This Row],[Sales]]-Table1[[#This Row],[Cost]]</f>
        <v>666.14600000000019</v>
      </c>
    </row>
    <row r="521" spans="1:28" x14ac:dyDescent="0.25">
      <c r="A521" t="s">
        <v>1495</v>
      </c>
      <c r="B521" s="1">
        <v>45911</v>
      </c>
      <c r="C521" t="s">
        <v>1496</v>
      </c>
      <c r="D521" t="s">
        <v>2755</v>
      </c>
      <c r="E521" s="1">
        <v>45913</v>
      </c>
      <c r="F521" t="s">
        <v>100</v>
      </c>
      <c r="G521" t="s">
        <v>98</v>
      </c>
      <c r="H521" t="s">
        <v>99</v>
      </c>
      <c r="I521" t="s">
        <v>2619</v>
      </c>
      <c r="J521" t="s">
        <v>2697</v>
      </c>
      <c r="K521" t="s">
        <v>52</v>
      </c>
      <c r="L521">
        <v>50</v>
      </c>
      <c r="M521">
        <v>4</v>
      </c>
      <c r="N521">
        <v>5</v>
      </c>
      <c r="O521" t="s">
        <v>1497</v>
      </c>
      <c r="P521" t="s">
        <v>33</v>
      </c>
      <c r="Q521" t="s">
        <v>31</v>
      </c>
      <c r="R521" t="s">
        <v>32</v>
      </c>
      <c r="S521" t="s">
        <v>101</v>
      </c>
      <c r="T521">
        <v>2</v>
      </c>
      <c r="U521">
        <v>990.67</v>
      </c>
      <c r="V521">
        <v>2956.29</v>
      </c>
      <c r="W521">
        <v>2</v>
      </c>
      <c r="X521" t="s">
        <v>45</v>
      </c>
      <c r="Y521">
        <v>2025</v>
      </c>
      <c r="Z521" t="str">
        <f>TEXT(Table1[[#This Row],[Order Date]], "MMM")</f>
        <v>Sep</v>
      </c>
      <c r="AA521" s="2">
        <f>Table1[[#This Row],[Unit Price]]*Table1[[#This Row],[Quantity]]*(1-Table1[[#This Row],[Discount %]]/100)</f>
        <v>3764.5459999999998</v>
      </c>
      <c r="AB521" s="2">
        <f>Table1[[#This Row],[Sales]]-Table1[[#This Row],[Cost]]</f>
        <v>808.25599999999986</v>
      </c>
    </row>
    <row r="522" spans="1:28" x14ac:dyDescent="0.25">
      <c r="A522" t="s">
        <v>1498</v>
      </c>
      <c r="B522" s="1">
        <v>45612</v>
      </c>
      <c r="C522" t="s">
        <v>1499</v>
      </c>
      <c r="D522" t="s">
        <v>2754</v>
      </c>
      <c r="E522" s="1">
        <v>45613</v>
      </c>
      <c r="F522" t="s">
        <v>56</v>
      </c>
      <c r="G522" t="s">
        <v>54</v>
      </c>
      <c r="H522" t="s">
        <v>55</v>
      </c>
      <c r="I522" t="s">
        <v>2643</v>
      </c>
      <c r="J522" t="s">
        <v>2644</v>
      </c>
      <c r="K522" t="s">
        <v>52</v>
      </c>
      <c r="L522">
        <v>25</v>
      </c>
      <c r="M522">
        <v>4</v>
      </c>
      <c r="N522">
        <v>15</v>
      </c>
      <c r="O522" t="s">
        <v>1500</v>
      </c>
      <c r="P522" t="s">
        <v>75</v>
      </c>
      <c r="Q522" t="s">
        <v>58</v>
      </c>
      <c r="R522" t="s">
        <v>71</v>
      </c>
      <c r="S522" t="s">
        <v>57</v>
      </c>
      <c r="T522">
        <v>1</v>
      </c>
      <c r="U522">
        <v>905.8</v>
      </c>
      <c r="V522">
        <v>2572.0500000000002</v>
      </c>
      <c r="W522">
        <v>1</v>
      </c>
      <c r="X522" t="s">
        <v>94</v>
      </c>
      <c r="Y522">
        <v>2024</v>
      </c>
      <c r="Z522" t="str">
        <f>TEXT(Table1[[#This Row],[Order Date]], "MMM")</f>
        <v>Nov</v>
      </c>
      <c r="AA522" s="2">
        <f>Table1[[#This Row],[Unit Price]]*Table1[[#This Row],[Quantity]]*(1-Table1[[#This Row],[Discount %]]/100)</f>
        <v>3079.72</v>
      </c>
      <c r="AB522" s="2">
        <f>Table1[[#This Row],[Sales]]-Table1[[#This Row],[Cost]]</f>
        <v>507.66999999999962</v>
      </c>
    </row>
    <row r="523" spans="1:28" x14ac:dyDescent="0.25">
      <c r="A523" t="s">
        <v>1501</v>
      </c>
      <c r="B523" s="1">
        <v>45304</v>
      </c>
      <c r="C523" t="s">
        <v>1502</v>
      </c>
      <c r="D523" t="s">
        <v>3235</v>
      </c>
      <c r="E523" s="1">
        <v>45309</v>
      </c>
      <c r="F523" t="s">
        <v>56</v>
      </c>
      <c r="G523" t="s">
        <v>54</v>
      </c>
      <c r="H523" t="s">
        <v>55</v>
      </c>
      <c r="I523" t="s">
        <v>2643</v>
      </c>
      <c r="J523" t="s">
        <v>2644</v>
      </c>
      <c r="K523" t="s">
        <v>52</v>
      </c>
      <c r="L523">
        <v>56</v>
      </c>
      <c r="M523">
        <v>1</v>
      </c>
      <c r="N523">
        <v>30</v>
      </c>
      <c r="O523" t="s">
        <v>1201</v>
      </c>
      <c r="P523" t="s">
        <v>33</v>
      </c>
      <c r="Q523" t="s">
        <v>117</v>
      </c>
      <c r="R523" t="s">
        <v>32</v>
      </c>
      <c r="S523" t="s">
        <v>57</v>
      </c>
      <c r="T523">
        <v>1</v>
      </c>
      <c r="U523">
        <v>409.55</v>
      </c>
      <c r="V523">
        <v>181.04</v>
      </c>
      <c r="W523">
        <v>5</v>
      </c>
      <c r="X523" t="s">
        <v>34</v>
      </c>
      <c r="Y523">
        <v>2024</v>
      </c>
      <c r="Z523" t="str">
        <f>TEXT(Table1[[#This Row],[Order Date]], "MMM")</f>
        <v>Jan</v>
      </c>
      <c r="AA523" s="2">
        <f>Table1[[#This Row],[Unit Price]]*Table1[[#This Row],[Quantity]]*(1-Table1[[#This Row],[Discount %]]/100)</f>
        <v>286.685</v>
      </c>
      <c r="AB523" s="2">
        <f>Table1[[#This Row],[Sales]]-Table1[[#This Row],[Cost]]</f>
        <v>105.64500000000001</v>
      </c>
    </row>
    <row r="524" spans="1:28" x14ac:dyDescent="0.25">
      <c r="A524" t="s">
        <v>1503</v>
      </c>
      <c r="B524" s="1">
        <v>45434</v>
      </c>
      <c r="C524" t="s">
        <v>1504</v>
      </c>
      <c r="D524" t="s">
        <v>3234</v>
      </c>
      <c r="E524" s="1">
        <v>45439</v>
      </c>
      <c r="F524" t="s">
        <v>29</v>
      </c>
      <c r="G524" t="s">
        <v>27</v>
      </c>
      <c r="H524" t="s">
        <v>28</v>
      </c>
      <c r="I524" t="s">
        <v>2619</v>
      </c>
      <c r="J524" t="s">
        <v>2687</v>
      </c>
      <c r="K524" t="s">
        <v>25</v>
      </c>
      <c r="L524">
        <v>31</v>
      </c>
      <c r="M524">
        <v>1</v>
      </c>
      <c r="N524">
        <v>15</v>
      </c>
      <c r="O524" t="s">
        <v>1505</v>
      </c>
      <c r="P524" t="s">
        <v>44</v>
      </c>
      <c r="Q524" t="s">
        <v>42</v>
      </c>
      <c r="R524" t="s">
        <v>43</v>
      </c>
      <c r="S524" t="s">
        <v>30</v>
      </c>
      <c r="T524">
        <v>5</v>
      </c>
      <c r="U524">
        <v>762.36</v>
      </c>
      <c r="V524">
        <v>447.35</v>
      </c>
      <c r="W524">
        <v>5</v>
      </c>
      <c r="X524" t="s">
        <v>49</v>
      </c>
      <c r="Y524">
        <v>2024</v>
      </c>
      <c r="Z524" t="str">
        <f>TEXT(Table1[[#This Row],[Order Date]], "MMM")</f>
        <v>May</v>
      </c>
      <c r="AA524" s="2">
        <f>Table1[[#This Row],[Unit Price]]*Table1[[#This Row],[Quantity]]*(1-Table1[[#This Row],[Discount %]]/100)</f>
        <v>648.00599999999997</v>
      </c>
      <c r="AB524" s="2">
        <f>Table1[[#This Row],[Sales]]-Table1[[#This Row],[Cost]]</f>
        <v>200.65599999999995</v>
      </c>
    </row>
    <row r="525" spans="1:28" x14ac:dyDescent="0.25">
      <c r="A525" t="s">
        <v>1506</v>
      </c>
      <c r="B525" s="1">
        <v>45816</v>
      </c>
      <c r="C525" t="s">
        <v>1507</v>
      </c>
      <c r="D525" t="s">
        <v>3233</v>
      </c>
      <c r="E525" s="1">
        <v>45817</v>
      </c>
      <c r="F525" t="s">
        <v>56</v>
      </c>
      <c r="G525" t="s">
        <v>54</v>
      </c>
      <c r="H525" t="s">
        <v>55</v>
      </c>
      <c r="I525" t="s">
        <v>2630</v>
      </c>
      <c r="J525" t="s">
        <v>2640</v>
      </c>
      <c r="K525" t="s">
        <v>25</v>
      </c>
      <c r="L525">
        <v>27</v>
      </c>
      <c r="M525">
        <v>4</v>
      </c>
      <c r="N525">
        <v>0</v>
      </c>
      <c r="O525" t="s">
        <v>1508</v>
      </c>
      <c r="P525" t="s">
        <v>44</v>
      </c>
      <c r="Q525" t="s">
        <v>70</v>
      </c>
      <c r="R525" t="s">
        <v>71</v>
      </c>
      <c r="S525" t="s">
        <v>57</v>
      </c>
      <c r="T525">
        <v>5</v>
      </c>
      <c r="U525">
        <v>410.57</v>
      </c>
      <c r="V525">
        <v>1307.8800000000001</v>
      </c>
      <c r="W525">
        <v>1</v>
      </c>
      <c r="X525" t="s">
        <v>49</v>
      </c>
      <c r="Y525">
        <v>2025</v>
      </c>
      <c r="Z525" t="str">
        <f>TEXT(Table1[[#This Row],[Order Date]], "MMM")</f>
        <v>Jun</v>
      </c>
      <c r="AA525" s="2">
        <f>Table1[[#This Row],[Unit Price]]*Table1[[#This Row],[Quantity]]*(1-Table1[[#This Row],[Discount %]]/100)</f>
        <v>1642.28</v>
      </c>
      <c r="AB525" s="2">
        <f>Table1[[#This Row],[Sales]]-Table1[[#This Row],[Cost]]</f>
        <v>334.39999999999986</v>
      </c>
    </row>
    <row r="526" spans="1:28" x14ac:dyDescent="0.25">
      <c r="A526" t="s">
        <v>1509</v>
      </c>
      <c r="B526" s="1">
        <v>45660</v>
      </c>
      <c r="C526" t="s">
        <v>1510</v>
      </c>
      <c r="D526" t="s">
        <v>3232</v>
      </c>
      <c r="E526" s="1">
        <v>45667</v>
      </c>
      <c r="F526" t="s">
        <v>40</v>
      </c>
      <c r="G526" t="s">
        <v>38</v>
      </c>
      <c r="H526" t="s">
        <v>39</v>
      </c>
      <c r="I526" t="s">
        <v>2675</v>
      </c>
      <c r="J526" t="s">
        <v>2703</v>
      </c>
      <c r="K526" t="s">
        <v>52</v>
      </c>
      <c r="L526">
        <v>40</v>
      </c>
      <c r="M526">
        <v>1</v>
      </c>
      <c r="N526">
        <v>30</v>
      </c>
      <c r="O526" t="s">
        <v>1511</v>
      </c>
      <c r="P526" t="s">
        <v>33</v>
      </c>
      <c r="Q526" t="s">
        <v>42</v>
      </c>
      <c r="R526" t="s">
        <v>62</v>
      </c>
      <c r="S526" t="s">
        <v>41</v>
      </c>
      <c r="T526">
        <v>5</v>
      </c>
      <c r="U526">
        <v>727.1</v>
      </c>
      <c r="V526">
        <v>296.72000000000003</v>
      </c>
      <c r="W526">
        <v>7</v>
      </c>
      <c r="X526" t="s">
        <v>34</v>
      </c>
      <c r="Y526">
        <v>2025</v>
      </c>
      <c r="Z526" t="str">
        <f>TEXT(Table1[[#This Row],[Order Date]], "MMM")</f>
        <v>Jan</v>
      </c>
      <c r="AA526" s="2">
        <f>Table1[[#This Row],[Unit Price]]*Table1[[#This Row],[Quantity]]*(1-Table1[[#This Row],[Discount %]]/100)</f>
        <v>508.96999999999997</v>
      </c>
      <c r="AB526" s="2">
        <f>Table1[[#This Row],[Sales]]-Table1[[#This Row],[Cost]]</f>
        <v>212.24999999999994</v>
      </c>
    </row>
    <row r="527" spans="1:28" x14ac:dyDescent="0.25">
      <c r="A527" t="s">
        <v>1512</v>
      </c>
      <c r="B527" s="1">
        <v>45785</v>
      </c>
      <c r="C527" t="s">
        <v>1513</v>
      </c>
      <c r="D527" t="s">
        <v>3231</v>
      </c>
      <c r="E527" s="1">
        <v>45791</v>
      </c>
      <c r="F527" t="s">
        <v>122</v>
      </c>
      <c r="G527" t="s">
        <v>120</v>
      </c>
      <c r="H527" t="s">
        <v>121</v>
      </c>
      <c r="I527" t="s">
        <v>2619</v>
      </c>
      <c r="J527" t="s">
        <v>2687</v>
      </c>
      <c r="K527" t="s">
        <v>52</v>
      </c>
      <c r="L527">
        <v>29</v>
      </c>
      <c r="M527">
        <v>4</v>
      </c>
      <c r="N527">
        <v>5</v>
      </c>
      <c r="O527" t="s">
        <v>1514</v>
      </c>
      <c r="P527" t="s">
        <v>44</v>
      </c>
      <c r="Q527" t="s">
        <v>42</v>
      </c>
      <c r="R527" t="s">
        <v>32</v>
      </c>
      <c r="S527" t="s">
        <v>123</v>
      </c>
      <c r="T527">
        <v>5</v>
      </c>
      <c r="U527">
        <v>74.59</v>
      </c>
      <c r="V527">
        <v>234.12</v>
      </c>
      <c r="W527">
        <v>6</v>
      </c>
      <c r="X527" t="s">
        <v>49</v>
      </c>
      <c r="Y527">
        <v>2025</v>
      </c>
      <c r="Z527" t="str">
        <f>TEXT(Table1[[#This Row],[Order Date]], "MMM")</f>
        <v>May</v>
      </c>
      <c r="AA527" s="2">
        <f>Table1[[#This Row],[Unit Price]]*Table1[[#This Row],[Quantity]]*(1-Table1[[#This Row],[Discount %]]/100)</f>
        <v>283.44200000000001</v>
      </c>
      <c r="AB527" s="2">
        <f>Table1[[#This Row],[Sales]]-Table1[[#This Row],[Cost]]</f>
        <v>49.322000000000003</v>
      </c>
    </row>
    <row r="528" spans="1:28" x14ac:dyDescent="0.25">
      <c r="A528" t="s">
        <v>1515</v>
      </c>
      <c r="B528" s="1">
        <v>46151</v>
      </c>
      <c r="C528" t="s">
        <v>1516</v>
      </c>
      <c r="D528" t="s">
        <v>3230</v>
      </c>
      <c r="E528" s="1">
        <v>46155</v>
      </c>
      <c r="F528" t="s">
        <v>56</v>
      </c>
      <c r="G528" t="s">
        <v>54</v>
      </c>
      <c r="H528" t="s">
        <v>55</v>
      </c>
      <c r="I528" t="s">
        <v>2627</v>
      </c>
      <c r="J528" t="s">
        <v>2690</v>
      </c>
      <c r="K528" t="s">
        <v>25</v>
      </c>
      <c r="L528">
        <v>57</v>
      </c>
      <c r="M528">
        <v>3</v>
      </c>
      <c r="N528">
        <v>0</v>
      </c>
      <c r="O528" t="s">
        <v>829</v>
      </c>
      <c r="P528" t="s">
        <v>75</v>
      </c>
      <c r="Q528" t="s">
        <v>42</v>
      </c>
      <c r="R528" t="s">
        <v>43</v>
      </c>
      <c r="S528" t="s">
        <v>57</v>
      </c>
      <c r="T528">
        <v>5</v>
      </c>
      <c r="U528">
        <v>41.12</v>
      </c>
      <c r="V528">
        <v>78.47</v>
      </c>
      <c r="W528">
        <v>4</v>
      </c>
      <c r="X528" t="s">
        <v>49</v>
      </c>
      <c r="Y528">
        <v>2026</v>
      </c>
      <c r="Z528" t="str">
        <f>TEXT(Table1[[#This Row],[Order Date]], "MMM")</f>
        <v>May</v>
      </c>
      <c r="AA528" s="2">
        <f>Table1[[#This Row],[Unit Price]]*Table1[[#This Row],[Quantity]]*(1-Table1[[#This Row],[Discount %]]/100)</f>
        <v>123.35999999999999</v>
      </c>
      <c r="AB528" s="2">
        <f>Table1[[#This Row],[Sales]]-Table1[[#This Row],[Cost]]</f>
        <v>44.889999999999986</v>
      </c>
    </row>
    <row r="529" spans="1:28" x14ac:dyDescent="0.25">
      <c r="A529" t="s">
        <v>1517</v>
      </c>
      <c r="B529" s="1">
        <v>45771</v>
      </c>
      <c r="C529" t="s">
        <v>1518</v>
      </c>
      <c r="D529" t="s">
        <v>3229</v>
      </c>
      <c r="E529" s="1">
        <v>45774</v>
      </c>
      <c r="F529" t="s">
        <v>29</v>
      </c>
      <c r="G529" t="s">
        <v>27</v>
      </c>
      <c r="H529" t="s">
        <v>28</v>
      </c>
      <c r="I529" t="s">
        <v>2625</v>
      </c>
      <c r="J529" t="s">
        <v>2685</v>
      </c>
      <c r="K529" t="s">
        <v>52</v>
      </c>
      <c r="L529">
        <v>57</v>
      </c>
      <c r="M529">
        <v>2</v>
      </c>
      <c r="N529">
        <v>10</v>
      </c>
      <c r="O529" t="s">
        <v>1519</v>
      </c>
      <c r="P529" t="s">
        <v>44</v>
      </c>
      <c r="Q529" t="s">
        <v>117</v>
      </c>
      <c r="R529" t="s">
        <v>71</v>
      </c>
      <c r="S529" t="s">
        <v>30</v>
      </c>
      <c r="T529">
        <v>4</v>
      </c>
      <c r="U529">
        <v>986.06</v>
      </c>
      <c r="V529">
        <v>1288.8</v>
      </c>
      <c r="W529">
        <v>3</v>
      </c>
      <c r="X529" t="s">
        <v>49</v>
      </c>
      <c r="Y529">
        <v>2025</v>
      </c>
      <c r="Z529" t="str">
        <f>TEXT(Table1[[#This Row],[Order Date]], "MMM")</f>
        <v>Apr</v>
      </c>
      <c r="AA529" s="2">
        <f>Table1[[#This Row],[Unit Price]]*Table1[[#This Row],[Quantity]]*(1-Table1[[#This Row],[Discount %]]/100)</f>
        <v>1774.9079999999999</v>
      </c>
      <c r="AB529" s="2">
        <f>Table1[[#This Row],[Sales]]-Table1[[#This Row],[Cost]]</f>
        <v>486.10799999999995</v>
      </c>
    </row>
    <row r="530" spans="1:28" x14ac:dyDescent="0.25">
      <c r="A530" t="s">
        <v>1520</v>
      </c>
      <c r="B530" s="1">
        <v>45828</v>
      </c>
      <c r="C530" t="s">
        <v>1521</v>
      </c>
      <c r="D530" t="s">
        <v>3228</v>
      </c>
      <c r="E530" s="1">
        <v>45834</v>
      </c>
      <c r="F530" t="s">
        <v>100</v>
      </c>
      <c r="G530" t="s">
        <v>98</v>
      </c>
      <c r="H530" t="s">
        <v>99</v>
      </c>
      <c r="I530" t="s">
        <v>2618</v>
      </c>
      <c r="J530" t="s">
        <v>2618</v>
      </c>
      <c r="K530" t="s">
        <v>52</v>
      </c>
      <c r="L530">
        <v>23</v>
      </c>
      <c r="M530">
        <v>3</v>
      </c>
      <c r="N530">
        <v>30</v>
      </c>
      <c r="O530" t="s">
        <v>1522</v>
      </c>
      <c r="P530" t="s">
        <v>33</v>
      </c>
      <c r="Q530" t="s">
        <v>58</v>
      </c>
      <c r="R530" t="s">
        <v>32</v>
      </c>
      <c r="S530" t="s">
        <v>101</v>
      </c>
      <c r="T530">
        <v>1</v>
      </c>
      <c r="U530">
        <v>602.54999999999995</v>
      </c>
      <c r="V530">
        <v>915.89</v>
      </c>
      <c r="W530">
        <v>6</v>
      </c>
      <c r="X530" t="s">
        <v>49</v>
      </c>
      <c r="Y530">
        <v>2025</v>
      </c>
      <c r="Z530" t="str">
        <f>TEXT(Table1[[#This Row],[Order Date]], "MMM")</f>
        <v>Jun</v>
      </c>
      <c r="AA530" s="2">
        <f>Table1[[#This Row],[Unit Price]]*Table1[[#This Row],[Quantity]]*(1-Table1[[#This Row],[Discount %]]/100)</f>
        <v>1265.3549999999998</v>
      </c>
      <c r="AB530" s="2">
        <f>Table1[[#This Row],[Sales]]-Table1[[#This Row],[Cost]]</f>
        <v>349.4649999999998</v>
      </c>
    </row>
    <row r="531" spans="1:28" x14ac:dyDescent="0.25">
      <c r="A531" t="s">
        <v>1523</v>
      </c>
      <c r="B531" s="1">
        <v>45529</v>
      </c>
      <c r="C531" t="s">
        <v>1524</v>
      </c>
      <c r="D531" t="s">
        <v>3227</v>
      </c>
      <c r="E531" s="1">
        <v>45532</v>
      </c>
      <c r="F531" t="s">
        <v>122</v>
      </c>
      <c r="G531" t="s">
        <v>120</v>
      </c>
      <c r="H531" t="s">
        <v>121</v>
      </c>
      <c r="I531" t="s">
        <v>2630</v>
      </c>
      <c r="J531" t="s">
        <v>2646</v>
      </c>
      <c r="K531" t="s">
        <v>25</v>
      </c>
      <c r="L531">
        <v>54</v>
      </c>
      <c r="M531">
        <v>5</v>
      </c>
      <c r="N531">
        <v>10</v>
      </c>
      <c r="O531" t="s">
        <v>1525</v>
      </c>
      <c r="P531" t="s">
        <v>33</v>
      </c>
      <c r="Q531" t="s">
        <v>42</v>
      </c>
      <c r="R531" t="s">
        <v>71</v>
      </c>
      <c r="S531" t="s">
        <v>123</v>
      </c>
      <c r="T531">
        <v>3</v>
      </c>
      <c r="U531">
        <v>353.63</v>
      </c>
      <c r="V531">
        <v>1040.4100000000001</v>
      </c>
      <c r="W531">
        <v>3</v>
      </c>
      <c r="X531" t="s">
        <v>45</v>
      </c>
      <c r="Y531">
        <v>2024</v>
      </c>
      <c r="Z531" t="str">
        <f>TEXT(Table1[[#This Row],[Order Date]], "MMM")</f>
        <v>Aug</v>
      </c>
      <c r="AA531" s="2">
        <f>Table1[[#This Row],[Unit Price]]*Table1[[#This Row],[Quantity]]*(1-Table1[[#This Row],[Discount %]]/100)</f>
        <v>1591.335</v>
      </c>
      <c r="AB531" s="2">
        <f>Table1[[#This Row],[Sales]]-Table1[[#This Row],[Cost]]</f>
        <v>550.92499999999995</v>
      </c>
    </row>
    <row r="532" spans="1:28" x14ac:dyDescent="0.25">
      <c r="A532" t="s">
        <v>1526</v>
      </c>
      <c r="B532" s="1">
        <v>46042</v>
      </c>
      <c r="C532" t="s">
        <v>1527</v>
      </c>
      <c r="D532" t="s">
        <v>3226</v>
      </c>
      <c r="E532" s="1">
        <v>46047</v>
      </c>
      <c r="F532" t="s">
        <v>68</v>
      </c>
      <c r="G532" t="s">
        <v>66</v>
      </c>
      <c r="H532" t="s">
        <v>67</v>
      </c>
      <c r="I532" t="s">
        <v>2629</v>
      </c>
      <c r="J532" t="s">
        <v>2691</v>
      </c>
      <c r="K532" t="s">
        <v>25</v>
      </c>
      <c r="L532">
        <v>51</v>
      </c>
      <c r="M532">
        <v>3</v>
      </c>
      <c r="N532">
        <v>30</v>
      </c>
      <c r="O532" t="s">
        <v>1528</v>
      </c>
      <c r="P532" t="s">
        <v>44</v>
      </c>
      <c r="Q532" t="s">
        <v>31</v>
      </c>
      <c r="R532" t="s">
        <v>32</v>
      </c>
      <c r="S532" t="s">
        <v>69</v>
      </c>
      <c r="T532">
        <v>2</v>
      </c>
      <c r="U532">
        <v>710.98</v>
      </c>
      <c r="V532">
        <v>1221.44</v>
      </c>
      <c r="W532">
        <v>5</v>
      </c>
      <c r="X532" t="s">
        <v>34</v>
      </c>
      <c r="Y532">
        <v>2026</v>
      </c>
      <c r="Z532" t="str">
        <f>TEXT(Table1[[#This Row],[Order Date]], "MMM")</f>
        <v>Jan</v>
      </c>
      <c r="AA532" s="2">
        <f>Table1[[#This Row],[Unit Price]]*Table1[[#This Row],[Quantity]]*(1-Table1[[#This Row],[Discount %]]/100)</f>
        <v>1493.058</v>
      </c>
      <c r="AB532" s="2">
        <f>Table1[[#This Row],[Sales]]-Table1[[#This Row],[Cost]]</f>
        <v>271.61799999999994</v>
      </c>
    </row>
    <row r="533" spans="1:28" x14ac:dyDescent="0.25">
      <c r="A533" t="s">
        <v>1529</v>
      </c>
      <c r="B533" s="1">
        <v>45452</v>
      </c>
      <c r="C533" t="s">
        <v>1530</v>
      </c>
      <c r="D533" t="s">
        <v>3225</v>
      </c>
      <c r="E533" s="1">
        <v>45456</v>
      </c>
      <c r="F533" t="s">
        <v>140</v>
      </c>
      <c r="G533" t="s">
        <v>38</v>
      </c>
      <c r="H533" t="s">
        <v>139</v>
      </c>
      <c r="I533" t="s">
        <v>2655</v>
      </c>
      <c r="J533" t="s">
        <v>2677</v>
      </c>
      <c r="K533" t="s">
        <v>52</v>
      </c>
      <c r="L533">
        <v>29</v>
      </c>
      <c r="M533">
        <v>1</v>
      </c>
      <c r="N533">
        <v>15</v>
      </c>
      <c r="O533" t="s">
        <v>1531</v>
      </c>
      <c r="P533" t="s">
        <v>44</v>
      </c>
      <c r="Q533" t="s">
        <v>70</v>
      </c>
      <c r="R533" t="s">
        <v>62</v>
      </c>
      <c r="S533" t="s">
        <v>141</v>
      </c>
      <c r="T533">
        <v>2</v>
      </c>
      <c r="U533">
        <v>37.479999999999997</v>
      </c>
      <c r="V533">
        <v>25.37</v>
      </c>
      <c r="W533">
        <v>4</v>
      </c>
      <c r="X533" t="s">
        <v>49</v>
      </c>
      <c r="Y533">
        <v>2024</v>
      </c>
      <c r="Z533" t="str">
        <f>TEXT(Table1[[#This Row],[Order Date]], "MMM")</f>
        <v>Jun</v>
      </c>
      <c r="AA533" s="2">
        <f>Table1[[#This Row],[Unit Price]]*Table1[[#This Row],[Quantity]]*(1-Table1[[#This Row],[Discount %]]/100)</f>
        <v>31.857999999999997</v>
      </c>
      <c r="AB533" s="2">
        <f>Table1[[#This Row],[Sales]]-Table1[[#This Row],[Cost]]</f>
        <v>6.487999999999996</v>
      </c>
    </row>
    <row r="534" spans="1:28" x14ac:dyDescent="0.25">
      <c r="A534" t="s">
        <v>1532</v>
      </c>
      <c r="B534" s="1">
        <v>45844</v>
      </c>
      <c r="C534" t="s">
        <v>1533</v>
      </c>
      <c r="D534" t="s">
        <v>3224</v>
      </c>
      <c r="E534" s="1">
        <v>45851</v>
      </c>
      <c r="F534" t="s">
        <v>122</v>
      </c>
      <c r="G534" t="s">
        <v>120</v>
      </c>
      <c r="H534" t="s">
        <v>121</v>
      </c>
      <c r="I534" t="s">
        <v>2621</v>
      </c>
      <c r="J534" t="s">
        <v>2622</v>
      </c>
      <c r="K534" t="s">
        <v>52</v>
      </c>
      <c r="L534">
        <v>52</v>
      </c>
      <c r="M534">
        <v>5</v>
      </c>
      <c r="N534">
        <v>0</v>
      </c>
      <c r="O534" t="s">
        <v>371</v>
      </c>
      <c r="P534" t="s">
        <v>75</v>
      </c>
      <c r="Q534" t="s">
        <v>70</v>
      </c>
      <c r="R534" t="s">
        <v>43</v>
      </c>
      <c r="S534" t="s">
        <v>123</v>
      </c>
      <c r="T534">
        <v>3</v>
      </c>
      <c r="U534">
        <v>665.52</v>
      </c>
      <c r="V534">
        <v>2143.0300000000002</v>
      </c>
      <c r="W534">
        <v>7</v>
      </c>
      <c r="X534" t="s">
        <v>45</v>
      </c>
      <c r="Y534">
        <v>2025</v>
      </c>
      <c r="Z534" t="str">
        <f>TEXT(Table1[[#This Row],[Order Date]], "MMM")</f>
        <v>Jul</v>
      </c>
      <c r="AA534" s="2">
        <f>Table1[[#This Row],[Unit Price]]*Table1[[#This Row],[Quantity]]*(1-Table1[[#This Row],[Discount %]]/100)</f>
        <v>3327.6</v>
      </c>
      <c r="AB534" s="2">
        <f>Table1[[#This Row],[Sales]]-Table1[[#This Row],[Cost]]</f>
        <v>1184.5699999999997</v>
      </c>
    </row>
    <row r="535" spans="1:28" x14ac:dyDescent="0.25">
      <c r="A535" t="s">
        <v>1534</v>
      </c>
      <c r="B535" s="1">
        <v>45681</v>
      </c>
      <c r="C535" t="s">
        <v>1535</v>
      </c>
      <c r="D535" t="s">
        <v>3223</v>
      </c>
      <c r="E535" s="1">
        <v>45682</v>
      </c>
      <c r="F535" t="s">
        <v>29</v>
      </c>
      <c r="G535" t="s">
        <v>27</v>
      </c>
      <c r="H535" t="s">
        <v>28</v>
      </c>
      <c r="I535" t="s">
        <v>2621</v>
      </c>
      <c r="J535" t="s">
        <v>2647</v>
      </c>
      <c r="K535" t="s">
        <v>52</v>
      </c>
      <c r="L535">
        <v>50</v>
      </c>
      <c r="M535">
        <v>1</v>
      </c>
      <c r="N535">
        <v>30</v>
      </c>
      <c r="O535" t="s">
        <v>1536</v>
      </c>
      <c r="P535" t="s">
        <v>44</v>
      </c>
      <c r="Q535" t="s">
        <v>42</v>
      </c>
      <c r="R535" t="s">
        <v>32</v>
      </c>
      <c r="S535" t="s">
        <v>30</v>
      </c>
      <c r="T535">
        <v>2</v>
      </c>
      <c r="U535">
        <v>596.78</v>
      </c>
      <c r="V535">
        <v>284.43</v>
      </c>
      <c r="W535">
        <v>1</v>
      </c>
      <c r="X535" t="s">
        <v>34</v>
      </c>
      <c r="Y535">
        <v>2025</v>
      </c>
      <c r="Z535" t="str">
        <f>TEXT(Table1[[#This Row],[Order Date]], "MMM")</f>
        <v>Jan</v>
      </c>
      <c r="AA535" s="2">
        <f>Table1[[#This Row],[Unit Price]]*Table1[[#This Row],[Quantity]]*(1-Table1[[#This Row],[Discount %]]/100)</f>
        <v>417.74599999999998</v>
      </c>
      <c r="AB535" s="2">
        <f>Table1[[#This Row],[Sales]]-Table1[[#This Row],[Cost]]</f>
        <v>133.31599999999997</v>
      </c>
    </row>
    <row r="536" spans="1:28" x14ac:dyDescent="0.25">
      <c r="A536" t="s">
        <v>1537</v>
      </c>
      <c r="B536" s="1">
        <v>45463</v>
      </c>
      <c r="C536" t="s">
        <v>1538</v>
      </c>
      <c r="D536" t="s">
        <v>3222</v>
      </c>
      <c r="E536" s="1">
        <v>45470</v>
      </c>
      <c r="F536" t="s">
        <v>100</v>
      </c>
      <c r="G536" t="s">
        <v>98</v>
      </c>
      <c r="H536" t="s">
        <v>99</v>
      </c>
      <c r="I536" t="s">
        <v>2623</v>
      </c>
      <c r="J536" t="s">
        <v>2713</v>
      </c>
      <c r="K536" t="s">
        <v>25</v>
      </c>
      <c r="L536">
        <v>58</v>
      </c>
      <c r="M536">
        <v>4</v>
      </c>
      <c r="N536">
        <v>10</v>
      </c>
      <c r="O536" t="s">
        <v>1400</v>
      </c>
      <c r="P536" t="s">
        <v>75</v>
      </c>
      <c r="Q536" t="s">
        <v>70</v>
      </c>
      <c r="R536" t="s">
        <v>32</v>
      </c>
      <c r="S536" t="s">
        <v>101</v>
      </c>
      <c r="T536">
        <v>4</v>
      </c>
      <c r="U536">
        <v>669.21</v>
      </c>
      <c r="V536">
        <v>1677.7</v>
      </c>
      <c r="W536">
        <v>7</v>
      </c>
      <c r="X536" t="s">
        <v>49</v>
      </c>
      <c r="Y536">
        <v>2024</v>
      </c>
      <c r="Z536" t="str">
        <f>TEXT(Table1[[#This Row],[Order Date]], "MMM")</f>
        <v>Jun</v>
      </c>
      <c r="AA536" s="2">
        <f>Table1[[#This Row],[Unit Price]]*Table1[[#This Row],[Quantity]]*(1-Table1[[#This Row],[Discount %]]/100)</f>
        <v>2409.1560000000004</v>
      </c>
      <c r="AB536" s="2">
        <f>Table1[[#This Row],[Sales]]-Table1[[#This Row],[Cost]]</f>
        <v>731.45600000000036</v>
      </c>
    </row>
    <row r="537" spans="1:28" x14ac:dyDescent="0.25">
      <c r="A537" t="s">
        <v>1539</v>
      </c>
      <c r="B537" s="1">
        <v>45702</v>
      </c>
      <c r="C537" t="s">
        <v>1540</v>
      </c>
      <c r="D537" t="s">
        <v>3221</v>
      </c>
      <c r="E537" s="1">
        <v>45706</v>
      </c>
      <c r="F537" t="s">
        <v>122</v>
      </c>
      <c r="G537" t="s">
        <v>120</v>
      </c>
      <c r="H537" t="s">
        <v>121</v>
      </c>
      <c r="I537" t="s">
        <v>2621</v>
      </c>
      <c r="J537" t="s">
        <v>2699</v>
      </c>
      <c r="K537" t="s">
        <v>52</v>
      </c>
      <c r="L537">
        <v>32</v>
      </c>
      <c r="M537">
        <v>5</v>
      </c>
      <c r="N537">
        <v>15</v>
      </c>
      <c r="O537" t="s">
        <v>1541</v>
      </c>
      <c r="P537" t="s">
        <v>75</v>
      </c>
      <c r="Q537" t="s">
        <v>58</v>
      </c>
      <c r="R537" t="s">
        <v>43</v>
      </c>
      <c r="S537" t="s">
        <v>123</v>
      </c>
      <c r="T537">
        <v>3</v>
      </c>
      <c r="U537">
        <v>47.34</v>
      </c>
      <c r="V537">
        <v>170.4</v>
      </c>
      <c r="W537">
        <v>4</v>
      </c>
      <c r="X537" t="s">
        <v>34</v>
      </c>
      <c r="Y537">
        <v>2025</v>
      </c>
      <c r="Z537" t="str">
        <f>TEXT(Table1[[#This Row],[Order Date]], "MMM")</f>
        <v>Feb</v>
      </c>
      <c r="AA537" s="2">
        <f>Table1[[#This Row],[Unit Price]]*Table1[[#This Row],[Quantity]]*(1-Table1[[#This Row],[Discount %]]/100)</f>
        <v>201.19500000000002</v>
      </c>
      <c r="AB537" s="2">
        <f>Table1[[#This Row],[Sales]]-Table1[[#This Row],[Cost]]</f>
        <v>30.795000000000016</v>
      </c>
    </row>
    <row r="538" spans="1:28" x14ac:dyDescent="0.25">
      <c r="A538" t="s">
        <v>1542</v>
      </c>
      <c r="B538" s="1">
        <v>46051</v>
      </c>
      <c r="C538" t="s">
        <v>1543</v>
      </c>
      <c r="D538" t="s">
        <v>3220</v>
      </c>
      <c r="E538" s="1">
        <v>46052</v>
      </c>
      <c r="F538" t="s">
        <v>100</v>
      </c>
      <c r="G538" t="s">
        <v>98</v>
      </c>
      <c r="H538" t="s">
        <v>99</v>
      </c>
      <c r="I538" t="s">
        <v>2650</v>
      </c>
      <c r="J538" t="s">
        <v>2680</v>
      </c>
      <c r="K538" t="s">
        <v>52</v>
      </c>
      <c r="L538">
        <v>50</v>
      </c>
      <c r="M538">
        <v>1</v>
      </c>
      <c r="N538">
        <v>30</v>
      </c>
      <c r="O538" t="s">
        <v>818</v>
      </c>
      <c r="P538" t="s">
        <v>44</v>
      </c>
      <c r="Q538" t="s">
        <v>31</v>
      </c>
      <c r="R538" t="s">
        <v>43</v>
      </c>
      <c r="S538" t="s">
        <v>101</v>
      </c>
      <c r="T538">
        <v>1</v>
      </c>
      <c r="U538">
        <v>791.13</v>
      </c>
      <c r="V538">
        <v>370.49</v>
      </c>
      <c r="W538">
        <v>1</v>
      </c>
      <c r="X538" t="s">
        <v>34</v>
      </c>
      <c r="Y538">
        <v>2026</v>
      </c>
      <c r="Z538" t="str">
        <f>TEXT(Table1[[#This Row],[Order Date]], "MMM")</f>
        <v>Jan</v>
      </c>
      <c r="AA538" s="2">
        <f>Table1[[#This Row],[Unit Price]]*Table1[[#This Row],[Quantity]]*(1-Table1[[#This Row],[Discount %]]/100)</f>
        <v>553.79099999999994</v>
      </c>
      <c r="AB538" s="2">
        <f>Table1[[#This Row],[Sales]]-Table1[[#This Row],[Cost]]</f>
        <v>183.30099999999993</v>
      </c>
    </row>
    <row r="539" spans="1:28" x14ac:dyDescent="0.25">
      <c r="A539" t="s">
        <v>1544</v>
      </c>
      <c r="B539" s="1">
        <v>45599</v>
      </c>
      <c r="C539" t="s">
        <v>1545</v>
      </c>
      <c r="D539" t="s">
        <v>3219</v>
      </c>
      <c r="E539" s="1">
        <v>45606</v>
      </c>
      <c r="F539" t="s">
        <v>29</v>
      </c>
      <c r="G539" t="s">
        <v>27</v>
      </c>
      <c r="H539" t="s">
        <v>28</v>
      </c>
      <c r="I539" t="s">
        <v>2630</v>
      </c>
      <c r="J539" t="s">
        <v>2646</v>
      </c>
      <c r="K539" t="s">
        <v>25</v>
      </c>
      <c r="L539">
        <v>20</v>
      </c>
      <c r="M539">
        <v>4</v>
      </c>
      <c r="N539">
        <v>5</v>
      </c>
      <c r="O539" t="s">
        <v>1546</v>
      </c>
      <c r="P539" t="s">
        <v>44</v>
      </c>
      <c r="Q539" t="s">
        <v>70</v>
      </c>
      <c r="R539" t="s">
        <v>62</v>
      </c>
      <c r="S539" t="s">
        <v>30</v>
      </c>
      <c r="T539">
        <v>3</v>
      </c>
      <c r="U539">
        <v>423.23</v>
      </c>
      <c r="V539">
        <v>1311.13</v>
      </c>
      <c r="W539">
        <v>7</v>
      </c>
      <c r="X539" t="s">
        <v>94</v>
      </c>
      <c r="Y539">
        <v>2024</v>
      </c>
      <c r="Z539" t="str">
        <f>TEXT(Table1[[#This Row],[Order Date]], "MMM")</f>
        <v>Nov</v>
      </c>
      <c r="AA539" s="2">
        <f>Table1[[#This Row],[Unit Price]]*Table1[[#This Row],[Quantity]]*(1-Table1[[#This Row],[Discount %]]/100)</f>
        <v>1608.2739999999999</v>
      </c>
      <c r="AB539" s="2">
        <f>Table1[[#This Row],[Sales]]-Table1[[#This Row],[Cost]]</f>
        <v>297.14399999999978</v>
      </c>
    </row>
    <row r="540" spans="1:28" x14ac:dyDescent="0.25">
      <c r="A540" t="s">
        <v>1547</v>
      </c>
      <c r="B540" s="1">
        <v>45532</v>
      </c>
      <c r="C540" t="s">
        <v>1548</v>
      </c>
      <c r="D540" t="s">
        <v>3218</v>
      </c>
      <c r="E540" s="1">
        <v>45538</v>
      </c>
      <c r="F540" t="s">
        <v>40</v>
      </c>
      <c r="G540" t="s">
        <v>38</v>
      </c>
      <c r="H540" t="s">
        <v>39</v>
      </c>
      <c r="I540" t="s">
        <v>2655</v>
      </c>
      <c r="J540" t="s">
        <v>2677</v>
      </c>
      <c r="K540" t="s">
        <v>52</v>
      </c>
      <c r="L540">
        <v>40</v>
      </c>
      <c r="M540">
        <v>3</v>
      </c>
      <c r="N540">
        <v>0</v>
      </c>
      <c r="O540" t="s">
        <v>1549</v>
      </c>
      <c r="P540" t="s">
        <v>75</v>
      </c>
      <c r="Q540" t="s">
        <v>31</v>
      </c>
      <c r="R540" t="s">
        <v>71</v>
      </c>
      <c r="S540" t="s">
        <v>41</v>
      </c>
      <c r="T540">
        <v>1</v>
      </c>
      <c r="U540">
        <v>177.86</v>
      </c>
      <c r="V540">
        <v>426.98</v>
      </c>
      <c r="W540">
        <v>6</v>
      </c>
      <c r="X540" t="s">
        <v>45</v>
      </c>
      <c r="Y540">
        <v>2024</v>
      </c>
      <c r="Z540" t="str">
        <f>TEXT(Table1[[#This Row],[Order Date]], "MMM")</f>
        <v>Aug</v>
      </c>
      <c r="AA540" s="2">
        <f>Table1[[#This Row],[Unit Price]]*Table1[[#This Row],[Quantity]]*(1-Table1[[#This Row],[Discount %]]/100)</f>
        <v>533.58000000000004</v>
      </c>
      <c r="AB540" s="2">
        <f>Table1[[#This Row],[Sales]]-Table1[[#This Row],[Cost]]</f>
        <v>106.60000000000002</v>
      </c>
    </row>
    <row r="541" spans="1:28" x14ac:dyDescent="0.25">
      <c r="A541" t="s">
        <v>1550</v>
      </c>
      <c r="B541" s="1">
        <v>45404</v>
      </c>
      <c r="C541" t="s">
        <v>1551</v>
      </c>
      <c r="D541" t="s">
        <v>3217</v>
      </c>
      <c r="E541" s="1">
        <v>45405</v>
      </c>
      <c r="F541" t="s">
        <v>140</v>
      </c>
      <c r="G541" t="s">
        <v>38</v>
      </c>
      <c r="H541" t="s">
        <v>139</v>
      </c>
      <c r="I541" t="s">
        <v>2661</v>
      </c>
      <c r="J541" t="s">
        <v>2689</v>
      </c>
      <c r="K541" t="s">
        <v>52</v>
      </c>
      <c r="L541">
        <v>55</v>
      </c>
      <c r="M541">
        <v>1</v>
      </c>
      <c r="N541">
        <v>0</v>
      </c>
      <c r="O541" t="s">
        <v>1552</v>
      </c>
      <c r="P541" t="s">
        <v>75</v>
      </c>
      <c r="Q541" t="s">
        <v>70</v>
      </c>
      <c r="R541" t="s">
        <v>62</v>
      </c>
      <c r="S541" t="s">
        <v>141</v>
      </c>
      <c r="T541">
        <v>1</v>
      </c>
      <c r="U541">
        <v>943.04</v>
      </c>
      <c r="V541">
        <v>738.31</v>
      </c>
      <c r="W541">
        <v>1</v>
      </c>
      <c r="X541" t="s">
        <v>49</v>
      </c>
      <c r="Y541">
        <v>2024</v>
      </c>
      <c r="Z541" t="str">
        <f>TEXT(Table1[[#This Row],[Order Date]], "MMM")</f>
        <v>Apr</v>
      </c>
      <c r="AA541" s="2">
        <f>Table1[[#This Row],[Unit Price]]*Table1[[#This Row],[Quantity]]*(1-Table1[[#This Row],[Discount %]]/100)</f>
        <v>943.04</v>
      </c>
      <c r="AB541" s="2">
        <f>Table1[[#This Row],[Sales]]-Table1[[#This Row],[Cost]]</f>
        <v>204.73000000000002</v>
      </c>
    </row>
    <row r="542" spans="1:28" x14ac:dyDescent="0.25">
      <c r="A542" t="s">
        <v>1553</v>
      </c>
      <c r="B542" s="1">
        <v>45459</v>
      </c>
      <c r="C542" t="s">
        <v>1554</v>
      </c>
      <c r="D542" t="s">
        <v>3216</v>
      </c>
      <c r="E542" s="1">
        <v>45461</v>
      </c>
      <c r="F542" t="s">
        <v>29</v>
      </c>
      <c r="G542" t="s">
        <v>27</v>
      </c>
      <c r="H542" t="s">
        <v>28</v>
      </c>
      <c r="I542" t="s">
        <v>2648</v>
      </c>
      <c r="J542" t="s">
        <v>2649</v>
      </c>
      <c r="K542" t="s">
        <v>25</v>
      </c>
      <c r="L542">
        <v>25</v>
      </c>
      <c r="M542">
        <v>3</v>
      </c>
      <c r="N542">
        <v>15</v>
      </c>
      <c r="O542" t="s">
        <v>209</v>
      </c>
      <c r="P542" t="s">
        <v>44</v>
      </c>
      <c r="Q542" t="s">
        <v>117</v>
      </c>
      <c r="R542" t="s">
        <v>71</v>
      </c>
      <c r="S542" t="s">
        <v>30</v>
      </c>
      <c r="T542">
        <v>5</v>
      </c>
      <c r="U542">
        <v>421.33</v>
      </c>
      <c r="V542">
        <v>694.77</v>
      </c>
      <c r="W542">
        <v>2</v>
      </c>
      <c r="X542" t="s">
        <v>49</v>
      </c>
      <c r="Y542">
        <v>2024</v>
      </c>
      <c r="Z542" t="str">
        <f>TEXT(Table1[[#This Row],[Order Date]], "MMM")</f>
        <v>Jun</v>
      </c>
      <c r="AA542" s="2">
        <f>Table1[[#This Row],[Unit Price]]*Table1[[#This Row],[Quantity]]*(1-Table1[[#This Row],[Discount %]]/100)</f>
        <v>1074.3915</v>
      </c>
      <c r="AB542" s="2">
        <f>Table1[[#This Row],[Sales]]-Table1[[#This Row],[Cost]]</f>
        <v>379.62149999999997</v>
      </c>
    </row>
    <row r="543" spans="1:28" x14ac:dyDescent="0.25">
      <c r="A543" t="s">
        <v>1555</v>
      </c>
      <c r="B543" s="1">
        <v>46018</v>
      </c>
      <c r="C543" t="s">
        <v>1556</v>
      </c>
      <c r="D543" t="s">
        <v>3215</v>
      </c>
      <c r="E543" s="1">
        <v>46024</v>
      </c>
      <c r="F543" t="s">
        <v>122</v>
      </c>
      <c r="G543" t="s">
        <v>120</v>
      </c>
      <c r="H543" t="s">
        <v>121</v>
      </c>
      <c r="I543" t="s">
        <v>2631</v>
      </c>
      <c r="J543" t="s">
        <v>2673</v>
      </c>
      <c r="K543" t="s">
        <v>25</v>
      </c>
      <c r="L543">
        <v>31</v>
      </c>
      <c r="M543">
        <v>1</v>
      </c>
      <c r="N543">
        <v>30</v>
      </c>
      <c r="O543" t="s">
        <v>1557</v>
      </c>
      <c r="P543" t="s">
        <v>75</v>
      </c>
      <c r="Q543" t="s">
        <v>58</v>
      </c>
      <c r="R543" t="s">
        <v>71</v>
      </c>
      <c r="S543" t="s">
        <v>123</v>
      </c>
      <c r="T543">
        <v>3</v>
      </c>
      <c r="U543">
        <v>56.63</v>
      </c>
      <c r="V543">
        <v>30.01</v>
      </c>
      <c r="W543">
        <v>6</v>
      </c>
      <c r="X543" t="s">
        <v>94</v>
      </c>
      <c r="Y543">
        <v>2025</v>
      </c>
      <c r="Z543" t="str">
        <f>TEXT(Table1[[#This Row],[Order Date]], "MMM")</f>
        <v>Dec</v>
      </c>
      <c r="AA543" s="2">
        <f>Table1[[#This Row],[Unit Price]]*Table1[[#This Row],[Quantity]]*(1-Table1[[#This Row],[Discount %]]/100)</f>
        <v>39.640999999999998</v>
      </c>
      <c r="AB543" s="2">
        <f>Table1[[#This Row],[Sales]]-Table1[[#This Row],[Cost]]</f>
        <v>9.6309999999999967</v>
      </c>
    </row>
    <row r="544" spans="1:28" x14ac:dyDescent="0.25">
      <c r="A544" t="s">
        <v>1558</v>
      </c>
      <c r="B544" s="1">
        <v>45299</v>
      </c>
      <c r="C544" t="s">
        <v>1559</v>
      </c>
      <c r="D544" t="s">
        <v>3214</v>
      </c>
      <c r="E544" s="1">
        <v>45304</v>
      </c>
      <c r="F544" t="s">
        <v>56</v>
      </c>
      <c r="G544" t="s">
        <v>54</v>
      </c>
      <c r="H544" t="s">
        <v>55</v>
      </c>
      <c r="I544" t="s">
        <v>2621</v>
      </c>
      <c r="J544" t="s">
        <v>2647</v>
      </c>
      <c r="K544" t="s">
        <v>25</v>
      </c>
      <c r="L544">
        <v>25</v>
      </c>
      <c r="M544">
        <v>2</v>
      </c>
      <c r="N544">
        <v>15</v>
      </c>
      <c r="O544" t="s">
        <v>1560</v>
      </c>
      <c r="P544" t="s">
        <v>75</v>
      </c>
      <c r="Q544" t="s">
        <v>70</v>
      </c>
      <c r="R544" t="s">
        <v>32</v>
      </c>
      <c r="S544" t="s">
        <v>57</v>
      </c>
      <c r="T544">
        <v>4</v>
      </c>
      <c r="U544">
        <v>739.24</v>
      </c>
      <c r="V544">
        <v>751.8</v>
      </c>
      <c r="W544">
        <v>5</v>
      </c>
      <c r="X544" t="s">
        <v>34</v>
      </c>
      <c r="Y544">
        <v>2024</v>
      </c>
      <c r="Z544" t="str">
        <f>TEXT(Table1[[#This Row],[Order Date]], "MMM")</f>
        <v>Jan</v>
      </c>
      <c r="AA544" s="2">
        <f>Table1[[#This Row],[Unit Price]]*Table1[[#This Row],[Quantity]]*(1-Table1[[#This Row],[Discount %]]/100)</f>
        <v>1256.7080000000001</v>
      </c>
      <c r="AB544" s="2">
        <f>Table1[[#This Row],[Sales]]-Table1[[#This Row],[Cost]]</f>
        <v>504.90800000000013</v>
      </c>
    </row>
    <row r="545" spans="1:28" x14ac:dyDescent="0.25">
      <c r="A545" t="s">
        <v>1561</v>
      </c>
      <c r="B545" s="1">
        <v>45818</v>
      </c>
      <c r="C545" t="s">
        <v>1562</v>
      </c>
      <c r="D545" t="s">
        <v>3213</v>
      </c>
      <c r="E545" s="1">
        <v>45822</v>
      </c>
      <c r="F545" t="s">
        <v>29</v>
      </c>
      <c r="G545" t="s">
        <v>27</v>
      </c>
      <c r="H545" t="s">
        <v>28</v>
      </c>
      <c r="I545" t="s">
        <v>2625</v>
      </c>
      <c r="J545" t="s">
        <v>2685</v>
      </c>
      <c r="K545" t="s">
        <v>25</v>
      </c>
      <c r="L545">
        <v>31</v>
      </c>
      <c r="M545">
        <v>3</v>
      </c>
      <c r="N545">
        <v>15</v>
      </c>
      <c r="O545" t="s">
        <v>563</v>
      </c>
      <c r="P545" t="s">
        <v>44</v>
      </c>
      <c r="Q545" t="s">
        <v>117</v>
      </c>
      <c r="R545" t="s">
        <v>71</v>
      </c>
      <c r="S545" t="s">
        <v>30</v>
      </c>
      <c r="T545">
        <v>4</v>
      </c>
      <c r="U545">
        <v>345.58</v>
      </c>
      <c r="V545">
        <v>511.77</v>
      </c>
      <c r="W545">
        <v>4</v>
      </c>
      <c r="X545" t="s">
        <v>49</v>
      </c>
      <c r="Y545">
        <v>2025</v>
      </c>
      <c r="Z545" t="str">
        <f>TEXT(Table1[[#This Row],[Order Date]], "MMM")</f>
        <v>Jun</v>
      </c>
      <c r="AA545" s="2">
        <f>Table1[[#This Row],[Unit Price]]*Table1[[#This Row],[Quantity]]*(1-Table1[[#This Row],[Discount %]]/100)</f>
        <v>881.22899999999993</v>
      </c>
      <c r="AB545" s="2">
        <f>Table1[[#This Row],[Sales]]-Table1[[#This Row],[Cost]]</f>
        <v>369.45899999999995</v>
      </c>
    </row>
    <row r="546" spans="1:28" x14ac:dyDescent="0.25">
      <c r="A546" t="s">
        <v>1563</v>
      </c>
      <c r="B546" s="1">
        <v>45385</v>
      </c>
      <c r="C546" t="s">
        <v>1564</v>
      </c>
      <c r="D546" t="s">
        <v>3212</v>
      </c>
      <c r="E546" s="1">
        <v>45386</v>
      </c>
      <c r="F546" t="s">
        <v>122</v>
      </c>
      <c r="G546" t="s">
        <v>120</v>
      </c>
      <c r="H546" t="s">
        <v>121</v>
      </c>
      <c r="I546" t="s">
        <v>2619</v>
      </c>
      <c r="J546" t="s">
        <v>2687</v>
      </c>
      <c r="K546" t="s">
        <v>25</v>
      </c>
      <c r="L546">
        <v>57</v>
      </c>
      <c r="M546">
        <v>4</v>
      </c>
      <c r="N546">
        <v>20</v>
      </c>
      <c r="O546" t="s">
        <v>1565</v>
      </c>
      <c r="P546" t="s">
        <v>75</v>
      </c>
      <c r="Q546" t="s">
        <v>117</v>
      </c>
      <c r="R546" t="s">
        <v>43</v>
      </c>
      <c r="S546" t="s">
        <v>123</v>
      </c>
      <c r="T546">
        <v>5</v>
      </c>
      <c r="U546">
        <v>301.39</v>
      </c>
      <c r="V546">
        <v>602.26</v>
      </c>
      <c r="W546">
        <v>1</v>
      </c>
      <c r="X546" t="s">
        <v>49</v>
      </c>
      <c r="Y546">
        <v>2024</v>
      </c>
      <c r="Z546" t="str">
        <f>TEXT(Table1[[#This Row],[Order Date]], "MMM")</f>
        <v>Apr</v>
      </c>
      <c r="AA546" s="2">
        <f>Table1[[#This Row],[Unit Price]]*Table1[[#This Row],[Quantity]]*(1-Table1[[#This Row],[Discount %]]/100)</f>
        <v>964.44799999999998</v>
      </c>
      <c r="AB546" s="2">
        <f>Table1[[#This Row],[Sales]]-Table1[[#This Row],[Cost]]</f>
        <v>362.18799999999999</v>
      </c>
    </row>
    <row r="547" spans="1:28" x14ac:dyDescent="0.25">
      <c r="A547" t="s">
        <v>1566</v>
      </c>
      <c r="B547" s="1">
        <v>46115</v>
      </c>
      <c r="C547" t="s">
        <v>1567</v>
      </c>
      <c r="D547" t="s">
        <v>3211</v>
      </c>
      <c r="E547" s="1">
        <v>46120</v>
      </c>
      <c r="F547" t="s">
        <v>40</v>
      </c>
      <c r="G547" t="s">
        <v>38</v>
      </c>
      <c r="H547" t="s">
        <v>39</v>
      </c>
      <c r="I547" t="s">
        <v>2621</v>
      </c>
      <c r="J547" t="s">
        <v>2647</v>
      </c>
      <c r="K547" t="s">
        <v>25</v>
      </c>
      <c r="L547">
        <v>34</v>
      </c>
      <c r="M547">
        <v>3</v>
      </c>
      <c r="N547">
        <v>10</v>
      </c>
      <c r="O547" t="s">
        <v>589</v>
      </c>
      <c r="P547" t="s">
        <v>33</v>
      </c>
      <c r="Q547" t="s">
        <v>42</v>
      </c>
      <c r="R547" t="s">
        <v>62</v>
      </c>
      <c r="S547" t="s">
        <v>41</v>
      </c>
      <c r="T547">
        <v>2</v>
      </c>
      <c r="U547">
        <v>766.17</v>
      </c>
      <c r="V547">
        <v>1128.57</v>
      </c>
      <c r="W547">
        <v>5</v>
      </c>
      <c r="X547" t="s">
        <v>49</v>
      </c>
      <c r="Y547">
        <v>2026</v>
      </c>
      <c r="Z547" t="str">
        <f>TEXT(Table1[[#This Row],[Order Date]], "MMM")</f>
        <v>Apr</v>
      </c>
      <c r="AA547" s="2">
        <f>Table1[[#This Row],[Unit Price]]*Table1[[#This Row],[Quantity]]*(1-Table1[[#This Row],[Discount %]]/100)</f>
        <v>2068.6589999999997</v>
      </c>
      <c r="AB547" s="2">
        <f>Table1[[#This Row],[Sales]]-Table1[[#This Row],[Cost]]</f>
        <v>940.08899999999971</v>
      </c>
    </row>
    <row r="548" spans="1:28" x14ac:dyDescent="0.25">
      <c r="A548" t="s">
        <v>1568</v>
      </c>
      <c r="B548" s="1">
        <v>45772</v>
      </c>
      <c r="C548" t="s">
        <v>1569</v>
      </c>
      <c r="D548" t="s">
        <v>3210</v>
      </c>
      <c r="E548" s="1">
        <v>45773</v>
      </c>
      <c r="F548" t="s">
        <v>115</v>
      </c>
      <c r="G548" t="s">
        <v>66</v>
      </c>
      <c r="H548" t="s">
        <v>114</v>
      </c>
      <c r="I548" t="s">
        <v>2618</v>
      </c>
      <c r="J548" t="s">
        <v>2700</v>
      </c>
      <c r="K548" t="s">
        <v>25</v>
      </c>
      <c r="L548">
        <v>26</v>
      </c>
      <c r="M548">
        <v>5</v>
      </c>
      <c r="N548">
        <v>20</v>
      </c>
      <c r="O548" t="s">
        <v>255</v>
      </c>
      <c r="P548" t="s">
        <v>75</v>
      </c>
      <c r="Q548" t="s">
        <v>42</v>
      </c>
      <c r="R548" t="s">
        <v>62</v>
      </c>
      <c r="S548" t="s">
        <v>116</v>
      </c>
      <c r="T548">
        <v>4</v>
      </c>
      <c r="U548">
        <v>346.31</v>
      </c>
      <c r="V548">
        <v>1127.54</v>
      </c>
      <c r="W548">
        <v>1</v>
      </c>
      <c r="X548" t="s">
        <v>49</v>
      </c>
      <c r="Y548">
        <v>2025</v>
      </c>
      <c r="Z548" t="str">
        <f>TEXT(Table1[[#This Row],[Order Date]], "MMM")</f>
        <v>Apr</v>
      </c>
      <c r="AA548" s="2">
        <f>Table1[[#This Row],[Unit Price]]*Table1[[#This Row],[Quantity]]*(1-Table1[[#This Row],[Discount %]]/100)</f>
        <v>1385.24</v>
      </c>
      <c r="AB548" s="2">
        <f>Table1[[#This Row],[Sales]]-Table1[[#This Row],[Cost]]</f>
        <v>257.70000000000005</v>
      </c>
    </row>
    <row r="549" spans="1:28" x14ac:dyDescent="0.25">
      <c r="A549" t="s">
        <v>1570</v>
      </c>
      <c r="B549" s="1">
        <v>45724</v>
      </c>
      <c r="C549" t="s">
        <v>1571</v>
      </c>
      <c r="D549" t="s">
        <v>3209</v>
      </c>
      <c r="E549" s="1">
        <v>45731</v>
      </c>
      <c r="F549" t="s">
        <v>56</v>
      </c>
      <c r="G549" t="s">
        <v>54</v>
      </c>
      <c r="H549" t="s">
        <v>55</v>
      </c>
      <c r="I549" t="s">
        <v>2625</v>
      </c>
      <c r="J549" t="s">
        <v>2693</v>
      </c>
      <c r="K549" t="s">
        <v>52</v>
      </c>
      <c r="L549">
        <v>28</v>
      </c>
      <c r="M549">
        <v>3</v>
      </c>
      <c r="N549">
        <v>0</v>
      </c>
      <c r="O549" t="s">
        <v>1572</v>
      </c>
      <c r="P549" t="s">
        <v>75</v>
      </c>
      <c r="Q549" t="s">
        <v>70</v>
      </c>
      <c r="R549" t="s">
        <v>62</v>
      </c>
      <c r="S549" t="s">
        <v>57</v>
      </c>
      <c r="T549">
        <v>3</v>
      </c>
      <c r="U549">
        <v>196.25</v>
      </c>
      <c r="V549">
        <v>427.48</v>
      </c>
      <c r="W549">
        <v>7</v>
      </c>
      <c r="X549" t="s">
        <v>34</v>
      </c>
      <c r="Y549">
        <v>2025</v>
      </c>
      <c r="Z549" t="str">
        <f>TEXT(Table1[[#This Row],[Order Date]], "MMM")</f>
        <v>Mar</v>
      </c>
      <c r="AA549" s="2">
        <f>Table1[[#This Row],[Unit Price]]*Table1[[#This Row],[Quantity]]*(1-Table1[[#This Row],[Discount %]]/100)</f>
        <v>588.75</v>
      </c>
      <c r="AB549" s="2">
        <f>Table1[[#This Row],[Sales]]-Table1[[#This Row],[Cost]]</f>
        <v>161.26999999999998</v>
      </c>
    </row>
    <row r="550" spans="1:28" x14ac:dyDescent="0.25">
      <c r="A550" t="s">
        <v>1573</v>
      </c>
      <c r="B550" s="1">
        <v>45713</v>
      </c>
      <c r="C550" t="s">
        <v>1574</v>
      </c>
      <c r="D550" t="s">
        <v>3208</v>
      </c>
      <c r="E550" s="1">
        <v>45719</v>
      </c>
      <c r="F550" t="s">
        <v>68</v>
      </c>
      <c r="G550" t="s">
        <v>66</v>
      </c>
      <c r="H550" t="s">
        <v>67</v>
      </c>
      <c r="I550" t="s">
        <v>2625</v>
      </c>
      <c r="J550" t="s">
        <v>2705</v>
      </c>
      <c r="K550" t="s">
        <v>52</v>
      </c>
      <c r="L550">
        <v>40</v>
      </c>
      <c r="M550">
        <v>1</v>
      </c>
      <c r="N550">
        <v>0</v>
      </c>
      <c r="O550" t="s">
        <v>1494</v>
      </c>
      <c r="P550" t="s">
        <v>33</v>
      </c>
      <c r="Q550" t="s">
        <v>117</v>
      </c>
      <c r="R550" t="s">
        <v>43</v>
      </c>
      <c r="S550" t="s">
        <v>69</v>
      </c>
      <c r="T550">
        <v>2</v>
      </c>
      <c r="U550">
        <v>975.21</v>
      </c>
      <c r="V550">
        <v>686.32</v>
      </c>
      <c r="W550">
        <v>6</v>
      </c>
      <c r="X550" t="s">
        <v>34</v>
      </c>
      <c r="Y550">
        <v>2025</v>
      </c>
      <c r="Z550" t="str">
        <f>TEXT(Table1[[#This Row],[Order Date]], "MMM")</f>
        <v>Feb</v>
      </c>
      <c r="AA550" s="2">
        <f>Table1[[#This Row],[Unit Price]]*Table1[[#This Row],[Quantity]]*(1-Table1[[#This Row],[Discount %]]/100)</f>
        <v>975.21</v>
      </c>
      <c r="AB550" s="2">
        <f>Table1[[#This Row],[Sales]]-Table1[[#This Row],[Cost]]</f>
        <v>288.89</v>
      </c>
    </row>
    <row r="551" spans="1:28" x14ac:dyDescent="0.25">
      <c r="A551" t="s">
        <v>1575</v>
      </c>
      <c r="B551" s="1">
        <v>45292</v>
      </c>
      <c r="C551" t="s">
        <v>1576</v>
      </c>
      <c r="D551" t="s">
        <v>3207</v>
      </c>
      <c r="E551" s="1">
        <v>45295</v>
      </c>
      <c r="F551" t="s">
        <v>40</v>
      </c>
      <c r="G551" t="s">
        <v>38</v>
      </c>
      <c r="H551" t="s">
        <v>39</v>
      </c>
      <c r="I551" t="s">
        <v>2619</v>
      </c>
      <c r="J551" t="s">
        <v>2692</v>
      </c>
      <c r="K551" t="s">
        <v>25</v>
      </c>
      <c r="L551">
        <v>21</v>
      </c>
      <c r="M551">
        <v>3</v>
      </c>
      <c r="N551">
        <v>20</v>
      </c>
      <c r="O551" t="s">
        <v>379</v>
      </c>
      <c r="P551" t="s">
        <v>44</v>
      </c>
      <c r="Q551" t="s">
        <v>31</v>
      </c>
      <c r="R551" t="s">
        <v>62</v>
      </c>
      <c r="S551" t="s">
        <v>41</v>
      </c>
      <c r="T551">
        <v>4</v>
      </c>
      <c r="U551">
        <v>815.94</v>
      </c>
      <c r="V551">
        <v>1036.21</v>
      </c>
      <c r="W551">
        <v>3</v>
      </c>
      <c r="X551" t="s">
        <v>34</v>
      </c>
      <c r="Y551">
        <v>2024</v>
      </c>
      <c r="Z551" t="str">
        <f>TEXT(Table1[[#This Row],[Order Date]], "MMM")</f>
        <v>Jan</v>
      </c>
      <c r="AA551" s="2">
        <f>Table1[[#This Row],[Unit Price]]*Table1[[#This Row],[Quantity]]*(1-Table1[[#This Row],[Discount %]]/100)</f>
        <v>1958.2560000000003</v>
      </c>
      <c r="AB551" s="2">
        <f>Table1[[#This Row],[Sales]]-Table1[[#This Row],[Cost]]</f>
        <v>922.04600000000028</v>
      </c>
    </row>
    <row r="552" spans="1:28" x14ac:dyDescent="0.25">
      <c r="A552" t="s">
        <v>1577</v>
      </c>
      <c r="B552" s="1">
        <v>45736</v>
      </c>
      <c r="C552" t="s">
        <v>1578</v>
      </c>
      <c r="D552" t="s">
        <v>3206</v>
      </c>
      <c r="E552" s="1">
        <v>45740</v>
      </c>
      <c r="F552" t="s">
        <v>56</v>
      </c>
      <c r="G552" t="s">
        <v>54</v>
      </c>
      <c r="H552" t="s">
        <v>55</v>
      </c>
      <c r="I552" t="s">
        <v>2650</v>
      </c>
      <c r="J552" t="s">
        <v>2680</v>
      </c>
      <c r="K552" t="s">
        <v>52</v>
      </c>
      <c r="L552">
        <v>49</v>
      </c>
      <c r="M552">
        <v>3</v>
      </c>
      <c r="N552">
        <v>20</v>
      </c>
      <c r="O552" t="s">
        <v>1497</v>
      </c>
      <c r="P552" t="s">
        <v>75</v>
      </c>
      <c r="Q552" t="s">
        <v>31</v>
      </c>
      <c r="R552" t="s">
        <v>71</v>
      </c>
      <c r="S552" t="s">
        <v>57</v>
      </c>
      <c r="T552">
        <v>4</v>
      </c>
      <c r="U552">
        <v>903.59</v>
      </c>
      <c r="V552">
        <v>1360.69</v>
      </c>
      <c r="W552">
        <v>4</v>
      </c>
      <c r="X552" t="s">
        <v>34</v>
      </c>
      <c r="Y552">
        <v>2025</v>
      </c>
      <c r="Z552" t="str">
        <f>TEXT(Table1[[#This Row],[Order Date]], "MMM")</f>
        <v>Mar</v>
      </c>
      <c r="AA552" s="2">
        <f>Table1[[#This Row],[Unit Price]]*Table1[[#This Row],[Quantity]]*(1-Table1[[#This Row],[Discount %]]/100)</f>
        <v>2168.616</v>
      </c>
      <c r="AB552" s="2">
        <f>Table1[[#This Row],[Sales]]-Table1[[#This Row],[Cost]]</f>
        <v>807.92599999999993</v>
      </c>
    </row>
    <row r="553" spans="1:28" x14ac:dyDescent="0.25">
      <c r="A553" t="s">
        <v>1579</v>
      </c>
      <c r="B553" s="1">
        <v>45824</v>
      </c>
      <c r="C553" t="s">
        <v>1580</v>
      </c>
      <c r="D553" t="s">
        <v>3205</v>
      </c>
      <c r="E553" s="1">
        <v>45831</v>
      </c>
      <c r="F553" t="s">
        <v>68</v>
      </c>
      <c r="G553" t="s">
        <v>66</v>
      </c>
      <c r="H553" t="s">
        <v>67</v>
      </c>
      <c r="I553" t="s">
        <v>2627</v>
      </c>
      <c r="J553" t="s">
        <v>2670</v>
      </c>
      <c r="K553" t="s">
        <v>52</v>
      </c>
      <c r="L553">
        <v>25</v>
      </c>
      <c r="M553">
        <v>2</v>
      </c>
      <c r="N553">
        <v>20</v>
      </c>
      <c r="O553" t="s">
        <v>1164</v>
      </c>
      <c r="P553" t="s">
        <v>33</v>
      </c>
      <c r="Q553" t="s">
        <v>117</v>
      </c>
      <c r="R553" t="s">
        <v>32</v>
      </c>
      <c r="S553" t="s">
        <v>69</v>
      </c>
      <c r="T553">
        <v>4</v>
      </c>
      <c r="U553">
        <v>337.71</v>
      </c>
      <c r="V553">
        <v>391.72</v>
      </c>
      <c r="W553">
        <v>7</v>
      </c>
      <c r="X553" t="s">
        <v>49</v>
      </c>
      <c r="Y553">
        <v>2025</v>
      </c>
      <c r="Z553" t="str">
        <f>TEXT(Table1[[#This Row],[Order Date]], "MMM")</f>
        <v>Jun</v>
      </c>
      <c r="AA553" s="2">
        <f>Table1[[#This Row],[Unit Price]]*Table1[[#This Row],[Quantity]]*(1-Table1[[#This Row],[Discount %]]/100)</f>
        <v>540.33600000000001</v>
      </c>
      <c r="AB553" s="2">
        <f>Table1[[#This Row],[Sales]]-Table1[[#This Row],[Cost]]</f>
        <v>148.61599999999999</v>
      </c>
    </row>
    <row r="554" spans="1:28" x14ac:dyDescent="0.25">
      <c r="A554" t="s">
        <v>1581</v>
      </c>
      <c r="B554" s="1">
        <v>45734</v>
      </c>
      <c r="C554" t="s">
        <v>1582</v>
      </c>
      <c r="D554" t="s">
        <v>3204</v>
      </c>
      <c r="E554" s="1">
        <v>45738</v>
      </c>
      <c r="F554" t="s">
        <v>140</v>
      </c>
      <c r="G554" t="s">
        <v>38</v>
      </c>
      <c r="H554" t="s">
        <v>139</v>
      </c>
      <c r="I554" t="s">
        <v>2621</v>
      </c>
      <c r="J554" t="s">
        <v>2663</v>
      </c>
      <c r="K554" t="s">
        <v>25</v>
      </c>
      <c r="L554">
        <v>34</v>
      </c>
      <c r="M554">
        <v>2</v>
      </c>
      <c r="N554">
        <v>25</v>
      </c>
      <c r="O554" t="s">
        <v>1583</v>
      </c>
      <c r="P554" t="s">
        <v>44</v>
      </c>
      <c r="Q554" t="s">
        <v>117</v>
      </c>
      <c r="R554" t="s">
        <v>32</v>
      </c>
      <c r="S554" t="s">
        <v>141</v>
      </c>
      <c r="T554">
        <v>3</v>
      </c>
      <c r="U554">
        <v>75.790000000000006</v>
      </c>
      <c r="V554">
        <v>88.19</v>
      </c>
      <c r="W554">
        <v>4</v>
      </c>
      <c r="X554" t="s">
        <v>34</v>
      </c>
      <c r="Y554">
        <v>2025</v>
      </c>
      <c r="Z554" t="str">
        <f>TEXT(Table1[[#This Row],[Order Date]], "MMM")</f>
        <v>Mar</v>
      </c>
      <c r="AA554" s="2">
        <f>Table1[[#This Row],[Unit Price]]*Table1[[#This Row],[Quantity]]*(1-Table1[[#This Row],[Discount %]]/100)</f>
        <v>113.685</v>
      </c>
      <c r="AB554" s="2">
        <f>Table1[[#This Row],[Sales]]-Table1[[#This Row],[Cost]]</f>
        <v>25.495000000000005</v>
      </c>
    </row>
    <row r="555" spans="1:28" x14ac:dyDescent="0.25">
      <c r="A555" t="s">
        <v>1584</v>
      </c>
      <c r="B555" s="1">
        <v>45432</v>
      </c>
      <c r="C555" t="s">
        <v>1585</v>
      </c>
      <c r="D555" t="s">
        <v>3203</v>
      </c>
      <c r="E555" s="1">
        <v>45435</v>
      </c>
      <c r="F555" t="s">
        <v>40</v>
      </c>
      <c r="G555" t="s">
        <v>38</v>
      </c>
      <c r="H555" t="s">
        <v>39</v>
      </c>
      <c r="I555" t="s">
        <v>2655</v>
      </c>
      <c r="J555" t="s">
        <v>2656</v>
      </c>
      <c r="K555" t="s">
        <v>25</v>
      </c>
      <c r="L555">
        <v>41</v>
      </c>
      <c r="M555">
        <v>2</v>
      </c>
      <c r="N555">
        <v>0</v>
      </c>
      <c r="O555" t="s">
        <v>97</v>
      </c>
      <c r="P555" t="s">
        <v>75</v>
      </c>
      <c r="Q555" t="s">
        <v>117</v>
      </c>
      <c r="R555" t="s">
        <v>43</v>
      </c>
      <c r="S555" t="s">
        <v>41</v>
      </c>
      <c r="T555">
        <v>2</v>
      </c>
      <c r="U555">
        <v>325.89</v>
      </c>
      <c r="V555">
        <v>549.09</v>
      </c>
      <c r="W555">
        <v>3</v>
      </c>
      <c r="X555" t="s">
        <v>49</v>
      </c>
      <c r="Y555">
        <v>2024</v>
      </c>
      <c r="Z555" t="str">
        <f>TEXT(Table1[[#This Row],[Order Date]], "MMM")</f>
        <v>May</v>
      </c>
      <c r="AA555" s="2">
        <f>Table1[[#This Row],[Unit Price]]*Table1[[#This Row],[Quantity]]*(1-Table1[[#This Row],[Discount %]]/100)</f>
        <v>651.78</v>
      </c>
      <c r="AB555" s="2">
        <f>Table1[[#This Row],[Sales]]-Table1[[#This Row],[Cost]]</f>
        <v>102.68999999999994</v>
      </c>
    </row>
    <row r="556" spans="1:28" x14ac:dyDescent="0.25">
      <c r="A556" t="s">
        <v>1586</v>
      </c>
      <c r="B556" s="1">
        <v>46191</v>
      </c>
      <c r="C556" t="s">
        <v>1314</v>
      </c>
      <c r="D556" t="s">
        <v>3202</v>
      </c>
      <c r="E556" s="1">
        <v>46192</v>
      </c>
      <c r="F556" t="s">
        <v>56</v>
      </c>
      <c r="G556" t="s">
        <v>54</v>
      </c>
      <c r="H556" t="s">
        <v>55</v>
      </c>
      <c r="I556" t="s">
        <v>2664</v>
      </c>
      <c r="J556" t="s">
        <v>2665</v>
      </c>
      <c r="K556" t="s">
        <v>25</v>
      </c>
      <c r="L556">
        <v>39</v>
      </c>
      <c r="M556">
        <v>1</v>
      </c>
      <c r="N556">
        <v>15</v>
      </c>
      <c r="O556" t="s">
        <v>1587</v>
      </c>
      <c r="P556" t="s">
        <v>33</v>
      </c>
      <c r="Q556" t="s">
        <v>31</v>
      </c>
      <c r="R556" t="s">
        <v>32</v>
      </c>
      <c r="S556" t="s">
        <v>57</v>
      </c>
      <c r="T556">
        <v>2</v>
      </c>
      <c r="U556">
        <v>605.36</v>
      </c>
      <c r="V556">
        <v>285.05</v>
      </c>
      <c r="W556">
        <v>1</v>
      </c>
      <c r="X556" t="s">
        <v>49</v>
      </c>
      <c r="Y556">
        <v>2026</v>
      </c>
      <c r="Z556" t="str">
        <f>TEXT(Table1[[#This Row],[Order Date]], "MMM")</f>
        <v>Jun</v>
      </c>
      <c r="AA556" s="2">
        <f>Table1[[#This Row],[Unit Price]]*Table1[[#This Row],[Quantity]]*(1-Table1[[#This Row],[Discount %]]/100)</f>
        <v>514.55600000000004</v>
      </c>
      <c r="AB556" s="2">
        <f>Table1[[#This Row],[Sales]]-Table1[[#This Row],[Cost]]</f>
        <v>229.50600000000003</v>
      </c>
    </row>
    <row r="557" spans="1:28" x14ac:dyDescent="0.25">
      <c r="A557" t="s">
        <v>1588</v>
      </c>
      <c r="B557" s="1">
        <v>46101</v>
      </c>
      <c r="C557" t="s">
        <v>1589</v>
      </c>
      <c r="D557" t="s">
        <v>3201</v>
      </c>
      <c r="E557" s="1">
        <v>46107</v>
      </c>
      <c r="F557" t="s">
        <v>29</v>
      </c>
      <c r="G557" t="s">
        <v>27</v>
      </c>
      <c r="H557" t="s">
        <v>28</v>
      </c>
      <c r="I557" t="s">
        <v>2628</v>
      </c>
      <c r="J557" t="s">
        <v>2711</v>
      </c>
      <c r="K557" t="s">
        <v>52</v>
      </c>
      <c r="L557">
        <v>22</v>
      </c>
      <c r="M557">
        <v>1</v>
      </c>
      <c r="N557">
        <v>5</v>
      </c>
      <c r="O557" t="s">
        <v>975</v>
      </c>
      <c r="P557" t="s">
        <v>44</v>
      </c>
      <c r="Q557" t="s">
        <v>70</v>
      </c>
      <c r="R557" t="s">
        <v>71</v>
      </c>
      <c r="S557" t="s">
        <v>30</v>
      </c>
      <c r="T557">
        <v>1</v>
      </c>
      <c r="U557">
        <v>597.9</v>
      </c>
      <c r="V557">
        <v>434.68</v>
      </c>
      <c r="W557">
        <v>6</v>
      </c>
      <c r="X557" t="s">
        <v>34</v>
      </c>
      <c r="Y557">
        <v>2026</v>
      </c>
      <c r="Z557" t="str">
        <f>TEXT(Table1[[#This Row],[Order Date]], "MMM")</f>
        <v>Mar</v>
      </c>
      <c r="AA557" s="2">
        <f>Table1[[#This Row],[Unit Price]]*Table1[[#This Row],[Quantity]]*(1-Table1[[#This Row],[Discount %]]/100)</f>
        <v>568.005</v>
      </c>
      <c r="AB557" s="2">
        <f>Table1[[#This Row],[Sales]]-Table1[[#This Row],[Cost]]</f>
        <v>133.32499999999999</v>
      </c>
    </row>
    <row r="558" spans="1:28" x14ac:dyDescent="0.25">
      <c r="A558" t="s">
        <v>1590</v>
      </c>
      <c r="B558" s="1">
        <v>45692</v>
      </c>
      <c r="C558" t="s">
        <v>1591</v>
      </c>
      <c r="D558" t="s">
        <v>3200</v>
      </c>
      <c r="E558" s="1">
        <v>45693</v>
      </c>
      <c r="F558" t="s">
        <v>68</v>
      </c>
      <c r="G558" t="s">
        <v>66</v>
      </c>
      <c r="H558" t="s">
        <v>67</v>
      </c>
      <c r="I558" t="s">
        <v>2668</v>
      </c>
      <c r="J558" t="s">
        <v>2686</v>
      </c>
      <c r="K558" t="s">
        <v>25</v>
      </c>
      <c r="L558">
        <v>43</v>
      </c>
      <c r="M558">
        <v>2</v>
      </c>
      <c r="N558">
        <v>10</v>
      </c>
      <c r="O558" t="s">
        <v>1592</v>
      </c>
      <c r="P558" t="s">
        <v>75</v>
      </c>
      <c r="Q558" t="s">
        <v>42</v>
      </c>
      <c r="R558" t="s">
        <v>62</v>
      </c>
      <c r="S558" t="s">
        <v>69</v>
      </c>
      <c r="T558">
        <v>2</v>
      </c>
      <c r="U558">
        <v>777.98</v>
      </c>
      <c r="V558">
        <v>1120.24</v>
      </c>
      <c r="W558">
        <v>1</v>
      </c>
      <c r="X558" t="s">
        <v>34</v>
      </c>
      <c r="Y558">
        <v>2025</v>
      </c>
      <c r="Z558" t="str">
        <f>TEXT(Table1[[#This Row],[Order Date]], "MMM")</f>
        <v>Feb</v>
      </c>
      <c r="AA558" s="2">
        <f>Table1[[#This Row],[Unit Price]]*Table1[[#This Row],[Quantity]]*(1-Table1[[#This Row],[Discount %]]/100)</f>
        <v>1400.364</v>
      </c>
      <c r="AB558" s="2">
        <f>Table1[[#This Row],[Sales]]-Table1[[#This Row],[Cost]]</f>
        <v>280.12400000000002</v>
      </c>
    </row>
    <row r="559" spans="1:28" x14ac:dyDescent="0.25">
      <c r="A559" t="s">
        <v>1593</v>
      </c>
      <c r="B559" s="1">
        <v>45467</v>
      </c>
      <c r="C559" t="s">
        <v>1594</v>
      </c>
      <c r="D559" t="s">
        <v>3199</v>
      </c>
      <c r="E559" s="1">
        <v>45473</v>
      </c>
      <c r="F559" t="s">
        <v>122</v>
      </c>
      <c r="G559" t="s">
        <v>120</v>
      </c>
      <c r="H559" t="s">
        <v>121</v>
      </c>
      <c r="I559" t="s">
        <v>2625</v>
      </c>
      <c r="J559" t="s">
        <v>2693</v>
      </c>
      <c r="K559" t="s">
        <v>25</v>
      </c>
      <c r="L559">
        <v>47</v>
      </c>
      <c r="M559">
        <v>5</v>
      </c>
      <c r="N559">
        <v>25</v>
      </c>
      <c r="O559" t="s">
        <v>1525</v>
      </c>
      <c r="P559" t="s">
        <v>75</v>
      </c>
      <c r="Q559" t="s">
        <v>31</v>
      </c>
      <c r="R559" t="s">
        <v>71</v>
      </c>
      <c r="S559" t="s">
        <v>123</v>
      </c>
      <c r="T559">
        <v>5</v>
      </c>
      <c r="U559">
        <v>419.58</v>
      </c>
      <c r="V559">
        <v>1222.51</v>
      </c>
      <c r="W559">
        <v>6</v>
      </c>
      <c r="X559" t="s">
        <v>49</v>
      </c>
      <c r="Y559">
        <v>2024</v>
      </c>
      <c r="Z559" t="str">
        <f>TEXT(Table1[[#This Row],[Order Date]], "MMM")</f>
        <v>Jun</v>
      </c>
      <c r="AA559" s="2">
        <f>Table1[[#This Row],[Unit Price]]*Table1[[#This Row],[Quantity]]*(1-Table1[[#This Row],[Discount %]]/100)</f>
        <v>1573.4250000000002</v>
      </c>
      <c r="AB559" s="2">
        <f>Table1[[#This Row],[Sales]]-Table1[[#This Row],[Cost]]</f>
        <v>350.91500000000019</v>
      </c>
    </row>
    <row r="560" spans="1:28" x14ac:dyDescent="0.25">
      <c r="A560" t="s">
        <v>1595</v>
      </c>
      <c r="B560" s="1">
        <v>46185</v>
      </c>
      <c r="C560" t="s">
        <v>1596</v>
      </c>
      <c r="D560" t="s">
        <v>3198</v>
      </c>
      <c r="E560" s="1">
        <v>46187</v>
      </c>
      <c r="F560" t="s">
        <v>29</v>
      </c>
      <c r="G560" t="s">
        <v>27</v>
      </c>
      <c r="H560" t="s">
        <v>28</v>
      </c>
      <c r="I560" t="s">
        <v>2623</v>
      </c>
      <c r="J560" t="s">
        <v>2624</v>
      </c>
      <c r="K560" t="s">
        <v>25</v>
      </c>
      <c r="L560">
        <v>18</v>
      </c>
      <c r="M560">
        <v>3</v>
      </c>
      <c r="N560">
        <v>0</v>
      </c>
      <c r="O560" t="s">
        <v>1597</v>
      </c>
      <c r="P560" t="s">
        <v>75</v>
      </c>
      <c r="Q560" t="s">
        <v>70</v>
      </c>
      <c r="R560" t="s">
        <v>43</v>
      </c>
      <c r="S560" t="s">
        <v>30</v>
      </c>
      <c r="T560">
        <v>4</v>
      </c>
      <c r="U560">
        <v>301.49</v>
      </c>
      <c r="V560">
        <v>581.05999999999995</v>
      </c>
      <c r="W560">
        <v>2</v>
      </c>
      <c r="X560" t="s">
        <v>49</v>
      </c>
      <c r="Y560">
        <v>2026</v>
      </c>
      <c r="Z560" t="str">
        <f>TEXT(Table1[[#This Row],[Order Date]], "MMM")</f>
        <v>Jun</v>
      </c>
      <c r="AA560" s="2">
        <f>Table1[[#This Row],[Unit Price]]*Table1[[#This Row],[Quantity]]*(1-Table1[[#This Row],[Discount %]]/100)</f>
        <v>904.47</v>
      </c>
      <c r="AB560" s="2">
        <f>Table1[[#This Row],[Sales]]-Table1[[#This Row],[Cost]]</f>
        <v>323.41000000000008</v>
      </c>
    </row>
    <row r="561" spans="1:28" x14ac:dyDescent="0.25">
      <c r="A561" t="s">
        <v>1598</v>
      </c>
      <c r="B561" s="1">
        <v>45776</v>
      </c>
      <c r="C561" t="s">
        <v>1599</v>
      </c>
      <c r="D561" t="s">
        <v>3197</v>
      </c>
      <c r="E561" s="1">
        <v>45782</v>
      </c>
      <c r="F561" t="s">
        <v>40</v>
      </c>
      <c r="G561" t="s">
        <v>38</v>
      </c>
      <c r="H561" t="s">
        <v>39</v>
      </c>
      <c r="I561" t="s">
        <v>2631</v>
      </c>
      <c r="J561" t="s">
        <v>2639</v>
      </c>
      <c r="K561" t="s">
        <v>52</v>
      </c>
      <c r="L561">
        <v>58</v>
      </c>
      <c r="M561">
        <v>3</v>
      </c>
      <c r="N561">
        <v>25</v>
      </c>
      <c r="O561" t="s">
        <v>1600</v>
      </c>
      <c r="P561" t="s">
        <v>44</v>
      </c>
      <c r="Q561" t="s">
        <v>117</v>
      </c>
      <c r="R561" t="s">
        <v>71</v>
      </c>
      <c r="S561" t="s">
        <v>41</v>
      </c>
      <c r="T561">
        <v>3</v>
      </c>
      <c r="U561">
        <v>490.5</v>
      </c>
      <c r="V561">
        <v>725.13</v>
      </c>
      <c r="W561">
        <v>6</v>
      </c>
      <c r="X561" t="s">
        <v>49</v>
      </c>
      <c r="Y561">
        <v>2025</v>
      </c>
      <c r="Z561" t="str">
        <f>TEXT(Table1[[#This Row],[Order Date]], "MMM")</f>
        <v>Apr</v>
      </c>
      <c r="AA561" s="2">
        <f>Table1[[#This Row],[Unit Price]]*Table1[[#This Row],[Quantity]]*(1-Table1[[#This Row],[Discount %]]/100)</f>
        <v>1103.625</v>
      </c>
      <c r="AB561" s="2">
        <f>Table1[[#This Row],[Sales]]-Table1[[#This Row],[Cost]]</f>
        <v>378.495</v>
      </c>
    </row>
    <row r="562" spans="1:28" x14ac:dyDescent="0.25">
      <c r="A562" t="s">
        <v>1601</v>
      </c>
      <c r="B562" s="1">
        <v>45877</v>
      </c>
      <c r="C562" t="s">
        <v>1602</v>
      </c>
      <c r="D562" t="s">
        <v>3196</v>
      </c>
      <c r="E562" s="1">
        <v>45884</v>
      </c>
      <c r="F562" t="s">
        <v>29</v>
      </c>
      <c r="G562" t="s">
        <v>27</v>
      </c>
      <c r="H562" t="s">
        <v>28</v>
      </c>
      <c r="I562" t="s">
        <v>2635</v>
      </c>
      <c r="J562" t="s">
        <v>2636</v>
      </c>
      <c r="K562" t="s">
        <v>52</v>
      </c>
      <c r="L562">
        <v>18</v>
      </c>
      <c r="M562">
        <v>3</v>
      </c>
      <c r="N562">
        <v>30</v>
      </c>
      <c r="O562" t="s">
        <v>1603</v>
      </c>
      <c r="P562" t="s">
        <v>33</v>
      </c>
      <c r="Q562" t="s">
        <v>58</v>
      </c>
      <c r="R562" t="s">
        <v>62</v>
      </c>
      <c r="S562" t="s">
        <v>30</v>
      </c>
      <c r="T562">
        <v>2</v>
      </c>
      <c r="U562">
        <v>316.2</v>
      </c>
      <c r="V562">
        <v>524.38</v>
      </c>
      <c r="W562">
        <v>7</v>
      </c>
      <c r="X562" t="s">
        <v>45</v>
      </c>
      <c r="Y562">
        <v>2025</v>
      </c>
      <c r="Z562" t="str">
        <f>TEXT(Table1[[#This Row],[Order Date]], "MMM")</f>
        <v>Aug</v>
      </c>
      <c r="AA562" s="2">
        <f>Table1[[#This Row],[Unit Price]]*Table1[[#This Row],[Quantity]]*(1-Table1[[#This Row],[Discount %]]/100)</f>
        <v>664.01999999999987</v>
      </c>
      <c r="AB562" s="2">
        <f>Table1[[#This Row],[Sales]]-Table1[[#This Row],[Cost]]</f>
        <v>139.63999999999987</v>
      </c>
    </row>
    <row r="563" spans="1:28" x14ac:dyDescent="0.25">
      <c r="A563" t="s">
        <v>1604</v>
      </c>
      <c r="B563" s="1">
        <v>45416</v>
      </c>
      <c r="C563" t="s">
        <v>1605</v>
      </c>
      <c r="D563" t="s">
        <v>3195</v>
      </c>
      <c r="E563" s="1">
        <v>45422</v>
      </c>
      <c r="F563" t="s">
        <v>56</v>
      </c>
      <c r="G563" t="s">
        <v>54</v>
      </c>
      <c r="H563" t="s">
        <v>55</v>
      </c>
      <c r="I563" t="s">
        <v>2633</v>
      </c>
      <c r="J563" t="s">
        <v>99</v>
      </c>
      <c r="K563" t="s">
        <v>52</v>
      </c>
      <c r="L563">
        <v>62</v>
      </c>
      <c r="M563">
        <v>4</v>
      </c>
      <c r="N563">
        <v>5</v>
      </c>
      <c r="O563" t="s">
        <v>1114</v>
      </c>
      <c r="P563" t="s">
        <v>33</v>
      </c>
      <c r="Q563" t="s">
        <v>70</v>
      </c>
      <c r="R563" t="s">
        <v>62</v>
      </c>
      <c r="S563" t="s">
        <v>57</v>
      </c>
      <c r="T563">
        <v>5</v>
      </c>
      <c r="U563">
        <v>460.62</v>
      </c>
      <c r="V563">
        <v>944.72</v>
      </c>
      <c r="W563">
        <v>6</v>
      </c>
      <c r="X563" t="s">
        <v>49</v>
      </c>
      <c r="Y563">
        <v>2024</v>
      </c>
      <c r="Z563" t="str">
        <f>TEXT(Table1[[#This Row],[Order Date]], "MMM")</f>
        <v>May</v>
      </c>
      <c r="AA563" s="2">
        <f>Table1[[#This Row],[Unit Price]]*Table1[[#This Row],[Quantity]]*(1-Table1[[#This Row],[Discount %]]/100)</f>
        <v>1750.356</v>
      </c>
      <c r="AB563" s="2">
        <f>Table1[[#This Row],[Sales]]-Table1[[#This Row],[Cost]]</f>
        <v>805.63599999999997</v>
      </c>
    </row>
    <row r="564" spans="1:28" x14ac:dyDescent="0.25">
      <c r="A564" t="s">
        <v>1606</v>
      </c>
      <c r="B564" s="1">
        <v>46143</v>
      </c>
      <c r="C564" t="s">
        <v>1607</v>
      </c>
      <c r="D564" t="s">
        <v>3194</v>
      </c>
      <c r="E564" s="1">
        <v>46149</v>
      </c>
      <c r="F564" t="s">
        <v>100</v>
      </c>
      <c r="G564" t="s">
        <v>98</v>
      </c>
      <c r="H564" t="s">
        <v>99</v>
      </c>
      <c r="I564" t="s">
        <v>2621</v>
      </c>
      <c r="J564" t="s">
        <v>2622</v>
      </c>
      <c r="K564" t="s">
        <v>25</v>
      </c>
      <c r="L564">
        <v>39</v>
      </c>
      <c r="M564">
        <v>2</v>
      </c>
      <c r="N564">
        <v>10</v>
      </c>
      <c r="O564" t="s">
        <v>1351</v>
      </c>
      <c r="P564" t="s">
        <v>44</v>
      </c>
      <c r="Q564" t="s">
        <v>70</v>
      </c>
      <c r="R564" t="s">
        <v>71</v>
      </c>
      <c r="S564" t="s">
        <v>101</v>
      </c>
      <c r="T564">
        <v>5</v>
      </c>
      <c r="U564">
        <v>612.55999999999995</v>
      </c>
      <c r="V564">
        <v>909.93</v>
      </c>
      <c r="W564">
        <v>6</v>
      </c>
      <c r="X564" t="s">
        <v>49</v>
      </c>
      <c r="Y564">
        <v>2026</v>
      </c>
      <c r="Z564" t="str">
        <f>TEXT(Table1[[#This Row],[Order Date]], "MMM")</f>
        <v>May</v>
      </c>
      <c r="AA564" s="2">
        <f>Table1[[#This Row],[Unit Price]]*Table1[[#This Row],[Quantity]]*(1-Table1[[#This Row],[Discount %]]/100)</f>
        <v>1102.6079999999999</v>
      </c>
      <c r="AB564" s="2">
        <f>Table1[[#This Row],[Sales]]-Table1[[#This Row],[Cost]]</f>
        <v>192.678</v>
      </c>
    </row>
    <row r="565" spans="1:28" x14ac:dyDescent="0.25">
      <c r="A565" t="s">
        <v>1608</v>
      </c>
      <c r="B565" s="1">
        <v>45631</v>
      </c>
      <c r="C565" t="s">
        <v>1609</v>
      </c>
      <c r="D565" t="s">
        <v>3193</v>
      </c>
      <c r="E565" s="1">
        <v>45633</v>
      </c>
      <c r="F565" t="s">
        <v>100</v>
      </c>
      <c r="G565" t="s">
        <v>98</v>
      </c>
      <c r="H565" t="s">
        <v>99</v>
      </c>
      <c r="I565" t="s">
        <v>2659</v>
      </c>
      <c r="J565" t="s">
        <v>2666</v>
      </c>
      <c r="K565" t="s">
        <v>25</v>
      </c>
      <c r="L565">
        <v>52</v>
      </c>
      <c r="M565">
        <v>1</v>
      </c>
      <c r="N565">
        <v>5</v>
      </c>
      <c r="O565" t="s">
        <v>1610</v>
      </c>
      <c r="P565" t="s">
        <v>33</v>
      </c>
      <c r="Q565" t="s">
        <v>31</v>
      </c>
      <c r="R565" t="s">
        <v>62</v>
      </c>
      <c r="S565" t="s">
        <v>101</v>
      </c>
      <c r="T565">
        <v>1</v>
      </c>
      <c r="U565">
        <v>98.8</v>
      </c>
      <c r="V565">
        <v>50.62</v>
      </c>
      <c r="W565">
        <v>2</v>
      </c>
      <c r="X565" t="s">
        <v>94</v>
      </c>
      <c r="Y565">
        <v>2024</v>
      </c>
      <c r="Z565" t="str">
        <f>TEXT(Table1[[#This Row],[Order Date]], "MMM")</f>
        <v>Dec</v>
      </c>
      <c r="AA565" s="2">
        <f>Table1[[#This Row],[Unit Price]]*Table1[[#This Row],[Quantity]]*(1-Table1[[#This Row],[Discount %]]/100)</f>
        <v>93.86</v>
      </c>
      <c r="AB565" s="2">
        <f>Table1[[#This Row],[Sales]]-Table1[[#This Row],[Cost]]</f>
        <v>43.24</v>
      </c>
    </row>
    <row r="566" spans="1:28" x14ac:dyDescent="0.25">
      <c r="A566" t="s">
        <v>1611</v>
      </c>
      <c r="B566" s="1">
        <v>45550</v>
      </c>
      <c r="C566" t="s">
        <v>1612</v>
      </c>
      <c r="D566" t="s">
        <v>3192</v>
      </c>
      <c r="E566" s="1">
        <v>45553</v>
      </c>
      <c r="F566" t="s">
        <v>29</v>
      </c>
      <c r="G566" t="s">
        <v>27</v>
      </c>
      <c r="H566" t="s">
        <v>28</v>
      </c>
      <c r="I566" t="s">
        <v>2671</v>
      </c>
      <c r="J566" t="s">
        <v>2672</v>
      </c>
      <c r="K566" t="s">
        <v>25</v>
      </c>
      <c r="L566">
        <v>40</v>
      </c>
      <c r="M566">
        <v>5</v>
      </c>
      <c r="N566">
        <v>10</v>
      </c>
      <c r="O566" t="s">
        <v>126</v>
      </c>
      <c r="P566" t="s">
        <v>44</v>
      </c>
      <c r="Q566" t="s">
        <v>117</v>
      </c>
      <c r="R566" t="s">
        <v>62</v>
      </c>
      <c r="S566" t="s">
        <v>30</v>
      </c>
      <c r="T566">
        <v>1</v>
      </c>
      <c r="U566">
        <v>227.91</v>
      </c>
      <c r="V566">
        <v>855.1</v>
      </c>
      <c r="W566">
        <v>3</v>
      </c>
      <c r="X566" t="s">
        <v>45</v>
      </c>
      <c r="Y566">
        <v>2024</v>
      </c>
      <c r="Z566" t="str">
        <f>TEXT(Table1[[#This Row],[Order Date]], "MMM")</f>
        <v>Sep</v>
      </c>
      <c r="AA566" s="2">
        <f>Table1[[#This Row],[Unit Price]]*Table1[[#This Row],[Quantity]]*(1-Table1[[#This Row],[Discount %]]/100)</f>
        <v>1025.595</v>
      </c>
      <c r="AB566" s="2">
        <f>Table1[[#This Row],[Sales]]-Table1[[#This Row],[Cost]]</f>
        <v>170.495</v>
      </c>
    </row>
    <row r="567" spans="1:28" x14ac:dyDescent="0.25">
      <c r="A567" t="s">
        <v>1613</v>
      </c>
      <c r="B567" s="1">
        <v>45517</v>
      </c>
      <c r="C567" t="s">
        <v>1614</v>
      </c>
      <c r="D567" t="s">
        <v>3191</v>
      </c>
      <c r="E567" s="1">
        <v>45520</v>
      </c>
      <c r="F567" t="s">
        <v>68</v>
      </c>
      <c r="G567" t="s">
        <v>66</v>
      </c>
      <c r="H567" t="s">
        <v>67</v>
      </c>
      <c r="I567" t="s">
        <v>2668</v>
      </c>
      <c r="J567" t="s">
        <v>2712</v>
      </c>
      <c r="K567" t="s">
        <v>25</v>
      </c>
      <c r="L567">
        <v>18</v>
      </c>
      <c r="M567">
        <v>3</v>
      </c>
      <c r="N567">
        <v>10</v>
      </c>
      <c r="O567" t="s">
        <v>1615</v>
      </c>
      <c r="P567" t="s">
        <v>44</v>
      </c>
      <c r="Q567" t="s">
        <v>58</v>
      </c>
      <c r="R567" t="s">
        <v>62</v>
      </c>
      <c r="S567" t="s">
        <v>69</v>
      </c>
      <c r="T567">
        <v>1</v>
      </c>
      <c r="U567">
        <v>617.21</v>
      </c>
      <c r="V567">
        <v>1166.5899999999999</v>
      </c>
      <c r="W567">
        <v>3</v>
      </c>
      <c r="X567" t="s">
        <v>45</v>
      </c>
      <c r="Y567">
        <v>2024</v>
      </c>
      <c r="Z567" t="str">
        <f>TEXT(Table1[[#This Row],[Order Date]], "MMM")</f>
        <v>Aug</v>
      </c>
      <c r="AA567" s="2">
        <f>Table1[[#This Row],[Unit Price]]*Table1[[#This Row],[Quantity]]*(1-Table1[[#This Row],[Discount %]]/100)</f>
        <v>1666.4670000000001</v>
      </c>
      <c r="AB567" s="2">
        <f>Table1[[#This Row],[Sales]]-Table1[[#This Row],[Cost]]</f>
        <v>499.87700000000018</v>
      </c>
    </row>
    <row r="568" spans="1:28" x14ac:dyDescent="0.25">
      <c r="A568" t="s">
        <v>1616</v>
      </c>
      <c r="B568" s="1">
        <v>45987</v>
      </c>
      <c r="C568" t="s">
        <v>1617</v>
      </c>
      <c r="D568" t="s">
        <v>2753</v>
      </c>
      <c r="E568" s="1">
        <v>45992</v>
      </c>
      <c r="F568" t="s">
        <v>68</v>
      </c>
      <c r="G568" t="s">
        <v>66</v>
      </c>
      <c r="H568" t="s">
        <v>67</v>
      </c>
      <c r="I568" t="s">
        <v>2618</v>
      </c>
      <c r="J568" t="s">
        <v>2700</v>
      </c>
      <c r="K568" t="s">
        <v>52</v>
      </c>
      <c r="L568">
        <v>48</v>
      </c>
      <c r="M568">
        <v>3</v>
      </c>
      <c r="N568">
        <v>30</v>
      </c>
      <c r="O568" t="s">
        <v>1618</v>
      </c>
      <c r="P568" t="s">
        <v>33</v>
      </c>
      <c r="Q568" t="s">
        <v>31</v>
      </c>
      <c r="R568" t="s">
        <v>32</v>
      </c>
      <c r="S568" t="s">
        <v>69</v>
      </c>
      <c r="T568">
        <v>3</v>
      </c>
      <c r="U568">
        <v>841.15</v>
      </c>
      <c r="V568">
        <v>973.73</v>
      </c>
      <c r="W568">
        <v>5</v>
      </c>
      <c r="X568" t="s">
        <v>94</v>
      </c>
      <c r="Y568">
        <v>2025</v>
      </c>
      <c r="Z568" t="str">
        <f>TEXT(Table1[[#This Row],[Order Date]], "MMM")</f>
        <v>Nov</v>
      </c>
      <c r="AA568" s="2">
        <f>Table1[[#This Row],[Unit Price]]*Table1[[#This Row],[Quantity]]*(1-Table1[[#This Row],[Discount %]]/100)</f>
        <v>1766.4149999999997</v>
      </c>
      <c r="AB568" s="2">
        <f>Table1[[#This Row],[Sales]]-Table1[[#This Row],[Cost]]</f>
        <v>792.68499999999972</v>
      </c>
    </row>
    <row r="569" spans="1:28" x14ac:dyDescent="0.25">
      <c r="A569" t="s">
        <v>1619</v>
      </c>
      <c r="B569" s="1">
        <v>45327</v>
      </c>
      <c r="C569" t="s">
        <v>1620</v>
      </c>
      <c r="D569" t="s">
        <v>2752</v>
      </c>
      <c r="E569" s="1">
        <v>45333</v>
      </c>
      <c r="F569" t="s">
        <v>68</v>
      </c>
      <c r="G569" t="s">
        <v>66</v>
      </c>
      <c r="H569" t="s">
        <v>67</v>
      </c>
      <c r="I569" t="s">
        <v>2635</v>
      </c>
      <c r="J569" t="s">
        <v>2683</v>
      </c>
      <c r="K569" t="s">
        <v>25</v>
      </c>
      <c r="L569">
        <v>31</v>
      </c>
      <c r="M569">
        <v>3</v>
      </c>
      <c r="N569">
        <v>30</v>
      </c>
      <c r="O569" t="s">
        <v>479</v>
      </c>
      <c r="P569" t="s">
        <v>44</v>
      </c>
      <c r="Q569" t="s">
        <v>117</v>
      </c>
      <c r="R569" t="s">
        <v>43</v>
      </c>
      <c r="S569" t="s">
        <v>69</v>
      </c>
      <c r="T569">
        <v>2</v>
      </c>
      <c r="U569">
        <v>250.22</v>
      </c>
      <c r="V569">
        <v>344.4</v>
      </c>
      <c r="W569">
        <v>6</v>
      </c>
      <c r="X569" t="s">
        <v>34</v>
      </c>
      <c r="Y569">
        <v>2024</v>
      </c>
      <c r="Z569" t="str">
        <f>TEXT(Table1[[#This Row],[Order Date]], "MMM")</f>
        <v>Feb</v>
      </c>
      <c r="AA569" s="2">
        <f>Table1[[#This Row],[Unit Price]]*Table1[[#This Row],[Quantity]]*(1-Table1[[#This Row],[Discount %]]/100)</f>
        <v>525.46199999999999</v>
      </c>
      <c r="AB569" s="2">
        <f>Table1[[#This Row],[Sales]]-Table1[[#This Row],[Cost]]</f>
        <v>181.06200000000001</v>
      </c>
    </row>
    <row r="570" spans="1:28" x14ac:dyDescent="0.25">
      <c r="A570" t="s">
        <v>1621</v>
      </c>
      <c r="B570" s="1">
        <v>45440</v>
      </c>
      <c r="C570" t="s">
        <v>1622</v>
      </c>
      <c r="D570" t="s">
        <v>2751</v>
      </c>
      <c r="E570" s="1">
        <v>45446</v>
      </c>
      <c r="F570" t="s">
        <v>100</v>
      </c>
      <c r="G570" t="s">
        <v>98</v>
      </c>
      <c r="H570" t="s">
        <v>99</v>
      </c>
      <c r="I570" t="s">
        <v>2661</v>
      </c>
      <c r="J570" t="s">
        <v>2689</v>
      </c>
      <c r="K570" t="s">
        <v>52</v>
      </c>
      <c r="L570">
        <v>61</v>
      </c>
      <c r="M570">
        <v>4</v>
      </c>
      <c r="N570">
        <v>10</v>
      </c>
      <c r="O570" t="s">
        <v>808</v>
      </c>
      <c r="P570" t="s">
        <v>75</v>
      </c>
      <c r="Q570" t="s">
        <v>58</v>
      </c>
      <c r="R570" t="s">
        <v>43</v>
      </c>
      <c r="S570" t="s">
        <v>101</v>
      </c>
      <c r="T570">
        <v>5</v>
      </c>
      <c r="U570">
        <v>629.61</v>
      </c>
      <c r="V570">
        <v>1257.52</v>
      </c>
      <c r="W570">
        <v>6</v>
      </c>
      <c r="X570" t="s">
        <v>49</v>
      </c>
      <c r="Y570">
        <v>2024</v>
      </c>
      <c r="Z570" t="str">
        <f>TEXT(Table1[[#This Row],[Order Date]], "MMM")</f>
        <v>May</v>
      </c>
      <c r="AA570" s="2">
        <f>Table1[[#This Row],[Unit Price]]*Table1[[#This Row],[Quantity]]*(1-Table1[[#This Row],[Discount %]]/100)</f>
        <v>2266.596</v>
      </c>
      <c r="AB570" s="2">
        <f>Table1[[#This Row],[Sales]]-Table1[[#This Row],[Cost]]</f>
        <v>1009.076</v>
      </c>
    </row>
    <row r="571" spans="1:28" x14ac:dyDescent="0.25">
      <c r="A571" t="s">
        <v>1623</v>
      </c>
      <c r="B571" s="1">
        <v>46152</v>
      </c>
      <c r="C571" t="s">
        <v>1624</v>
      </c>
      <c r="D571" t="s">
        <v>2750</v>
      </c>
      <c r="E571" s="1">
        <v>46159</v>
      </c>
      <c r="F571" t="s">
        <v>128</v>
      </c>
      <c r="G571" t="s">
        <v>98</v>
      </c>
      <c r="H571" t="s">
        <v>127</v>
      </c>
      <c r="I571" t="s">
        <v>2627</v>
      </c>
      <c r="J571" t="s">
        <v>2707</v>
      </c>
      <c r="K571" t="s">
        <v>25</v>
      </c>
      <c r="L571">
        <v>31</v>
      </c>
      <c r="M571">
        <v>3</v>
      </c>
      <c r="N571">
        <v>30</v>
      </c>
      <c r="O571" t="s">
        <v>461</v>
      </c>
      <c r="P571" t="s">
        <v>75</v>
      </c>
      <c r="Q571" t="s">
        <v>58</v>
      </c>
      <c r="R571" t="s">
        <v>32</v>
      </c>
      <c r="S571" t="s">
        <v>129</v>
      </c>
      <c r="T571">
        <v>2</v>
      </c>
      <c r="U571">
        <v>24.56</v>
      </c>
      <c r="V571">
        <v>37.729999999999997</v>
      </c>
      <c r="W571">
        <v>7</v>
      </c>
      <c r="X571" t="s">
        <v>49</v>
      </c>
      <c r="Y571">
        <v>2026</v>
      </c>
      <c r="Z571" t="str">
        <f>TEXT(Table1[[#This Row],[Order Date]], "MMM")</f>
        <v>May</v>
      </c>
      <c r="AA571" s="2">
        <f>Table1[[#This Row],[Unit Price]]*Table1[[#This Row],[Quantity]]*(1-Table1[[#This Row],[Discount %]]/100)</f>
        <v>51.575999999999993</v>
      </c>
      <c r="AB571" s="2">
        <f>Table1[[#This Row],[Sales]]-Table1[[#This Row],[Cost]]</f>
        <v>13.845999999999997</v>
      </c>
    </row>
    <row r="572" spans="1:28" x14ac:dyDescent="0.25">
      <c r="A572" t="s">
        <v>1625</v>
      </c>
      <c r="B572" s="1">
        <v>46165</v>
      </c>
      <c r="C572" t="s">
        <v>1626</v>
      </c>
      <c r="D572" t="s">
        <v>3190</v>
      </c>
      <c r="E572" s="1">
        <v>46168</v>
      </c>
      <c r="F572" t="s">
        <v>128</v>
      </c>
      <c r="G572" t="s">
        <v>98</v>
      </c>
      <c r="H572" t="s">
        <v>127</v>
      </c>
      <c r="I572" t="s">
        <v>2631</v>
      </c>
      <c r="J572" t="s">
        <v>2716</v>
      </c>
      <c r="K572" t="s">
        <v>25</v>
      </c>
      <c r="L572">
        <v>26</v>
      </c>
      <c r="M572">
        <v>1</v>
      </c>
      <c r="N572">
        <v>15</v>
      </c>
      <c r="O572" t="s">
        <v>805</v>
      </c>
      <c r="P572" t="s">
        <v>44</v>
      </c>
      <c r="Q572" t="s">
        <v>117</v>
      </c>
      <c r="R572" t="s">
        <v>62</v>
      </c>
      <c r="S572" t="s">
        <v>129</v>
      </c>
      <c r="T572">
        <v>3</v>
      </c>
      <c r="U572">
        <v>448.08</v>
      </c>
      <c r="V572">
        <v>222.84</v>
      </c>
      <c r="W572">
        <v>3</v>
      </c>
      <c r="X572" t="s">
        <v>49</v>
      </c>
      <c r="Y572">
        <v>2026</v>
      </c>
      <c r="Z572" t="str">
        <f>TEXT(Table1[[#This Row],[Order Date]], "MMM")</f>
        <v>May</v>
      </c>
      <c r="AA572" s="2">
        <f>Table1[[#This Row],[Unit Price]]*Table1[[#This Row],[Quantity]]*(1-Table1[[#This Row],[Discount %]]/100)</f>
        <v>380.86799999999999</v>
      </c>
      <c r="AB572" s="2">
        <f>Table1[[#This Row],[Sales]]-Table1[[#This Row],[Cost]]</f>
        <v>158.02799999999999</v>
      </c>
    </row>
    <row r="573" spans="1:28" x14ac:dyDescent="0.25">
      <c r="A573" t="s">
        <v>1627</v>
      </c>
      <c r="B573" s="1">
        <v>46159</v>
      </c>
      <c r="C573" t="s">
        <v>1628</v>
      </c>
      <c r="D573" t="s">
        <v>3189</v>
      </c>
      <c r="E573" s="1">
        <v>46166</v>
      </c>
      <c r="F573" t="s">
        <v>40</v>
      </c>
      <c r="G573" t="s">
        <v>38</v>
      </c>
      <c r="H573" t="s">
        <v>39</v>
      </c>
      <c r="I573" t="s">
        <v>2627</v>
      </c>
      <c r="J573" t="s">
        <v>2670</v>
      </c>
      <c r="K573" t="s">
        <v>25</v>
      </c>
      <c r="L573">
        <v>22</v>
      </c>
      <c r="M573">
        <v>2</v>
      </c>
      <c r="N573">
        <v>10</v>
      </c>
      <c r="O573" t="s">
        <v>874</v>
      </c>
      <c r="P573" t="s">
        <v>75</v>
      </c>
      <c r="Q573" t="s">
        <v>31</v>
      </c>
      <c r="R573" t="s">
        <v>71</v>
      </c>
      <c r="S573" t="s">
        <v>41</v>
      </c>
      <c r="T573">
        <v>2</v>
      </c>
      <c r="U573">
        <v>753.83</v>
      </c>
      <c r="V573">
        <v>986</v>
      </c>
      <c r="W573">
        <v>7</v>
      </c>
      <c r="X573" t="s">
        <v>49</v>
      </c>
      <c r="Y573">
        <v>2026</v>
      </c>
      <c r="Z573" t="str">
        <f>TEXT(Table1[[#This Row],[Order Date]], "MMM")</f>
        <v>May</v>
      </c>
      <c r="AA573" s="2">
        <f>Table1[[#This Row],[Unit Price]]*Table1[[#This Row],[Quantity]]*(1-Table1[[#This Row],[Discount %]]/100)</f>
        <v>1356.894</v>
      </c>
      <c r="AB573" s="2">
        <f>Table1[[#This Row],[Sales]]-Table1[[#This Row],[Cost]]</f>
        <v>370.89400000000001</v>
      </c>
    </row>
    <row r="574" spans="1:28" x14ac:dyDescent="0.25">
      <c r="A574" t="s">
        <v>1629</v>
      </c>
      <c r="B574" s="1">
        <v>45388</v>
      </c>
      <c r="C574" t="s">
        <v>1630</v>
      </c>
      <c r="D574" t="s">
        <v>3188</v>
      </c>
      <c r="E574" s="1">
        <v>45391</v>
      </c>
      <c r="F574" t="s">
        <v>29</v>
      </c>
      <c r="G574" t="s">
        <v>27</v>
      </c>
      <c r="H574" t="s">
        <v>28</v>
      </c>
      <c r="I574" t="s">
        <v>2661</v>
      </c>
      <c r="J574" t="s">
        <v>2662</v>
      </c>
      <c r="K574" t="s">
        <v>25</v>
      </c>
      <c r="L574">
        <v>44</v>
      </c>
      <c r="M574">
        <v>5</v>
      </c>
      <c r="N574">
        <v>10</v>
      </c>
      <c r="O574" t="s">
        <v>159</v>
      </c>
      <c r="P574" t="s">
        <v>33</v>
      </c>
      <c r="Q574" t="s">
        <v>42</v>
      </c>
      <c r="R574" t="s">
        <v>62</v>
      </c>
      <c r="S574" t="s">
        <v>30</v>
      </c>
      <c r="T574">
        <v>4</v>
      </c>
      <c r="U574">
        <v>525.12</v>
      </c>
      <c r="V574">
        <v>1611.68</v>
      </c>
      <c r="W574">
        <v>3</v>
      </c>
      <c r="X574" t="s">
        <v>49</v>
      </c>
      <c r="Y574">
        <v>2024</v>
      </c>
      <c r="Z574" t="str">
        <f>TEXT(Table1[[#This Row],[Order Date]], "MMM")</f>
        <v>Apr</v>
      </c>
      <c r="AA574" s="2">
        <f>Table1[[#This Row],[Unit Price]]*Table1[[#This Row],[Quantity]]*(1-Table1[[#This Row],[Discount %]]/100)</f>
        <v>2363.04</v>
      </c>
      <c r="AB574" s="2">
        <f>Table1[[#This Row],[Sales]]-Table1[[#This Row],[Cost]]</f>
        <v>751.3599999999999</v>
      </c>
    </row>
    <row r="575" spans="1:28" x14ac:dyDescent="0.25">
      <c r="A575" t="s">
        <v>1631</v>
      </c>
      <c r="B575" s="1">
        <v>46021</v>
      </c>
      <c r="C575" t="s">
        <v>1632</v>
      </c>
      <c r="D575" t="s">
        <v>3187</v>
      </c>
      <c r="E575" s="1">
        <v>46026</v>
      </c>
      <c r="F575" t="s">
        <v>56</v>
      </c>
      <c r="G575" t="s">
        <v>54</v>
      </c>
      <c r="H575" t="s">
        <v>55</v>
      </c>
      <c r="I575" t="s">
        <v>2619</v>
      </c>
      <c r="J575" t="s">
        <v>2620</v>
      </c>
      <c r="K575" t="s">
        <v>52</v>
      </c>
      <c r="L575">
        <v>36</v>
      </c>
      <c r="M575">
        <v>4</v>
      </c>
      <c r="N575">
        <v>10</v>
      </c>
      <c r="O575" t="s">
        <v>1552</v>
      </c>
      <c r="P575" t="s">
        <v>44</v>
      </c>
      <c r="Q575" t="s">
        <v>70</v>
      </c>
      <c r="R575" t="s">
        <v>62</v>
      </c>
      <c r="S575" t="s">
        <v>57</v>
      </c>
      <c r="T575">
        <v>2</v>
      </c>
      <c r="U575">
        <v>969.52</v>
      </c>
      <c r="V575">
        <v>2845.41</v>
      </c>
      <c r="W575">
        <v>5</v>
      </c>
      <c r="X575" t="s">
        <v>94</v>
      </c>
      <c r="Y575">
        <v>2025</v>
      </c>
      <c r="Z575" t="str">
        <f>TEXT(Table1[[#This Row],[Order Date]], "MMM")</f>
        <v>Dec</v>
      </c>
      <c r="AA575" s="2">
        <f>Table1[[#This Row],[Unit Price]]*Table1[[#This Row],[Quantity]]*(1-Table1[[#This Row],[Discount %]]/100)</f>
        <v>3490.2719999999999</v>
      </c>
      <c r="AB575" s="2">
        <f>Table1[[#This Row],[Sales]]-Table1[[#This Row],[Cost]]</f>
        <v>644.86200000000008</v>
      </c>
    </row>
    <row r="576" spans="1:28" x14ac:dyDescent="0.25">
      <c r="A576" t="s">
        <v>1633</v>
      </c>
      <c r="B576" s="1">
        <v>45917</v>
      </c>
      <c r="C576" t="s">
        <v>1634</v>
      </c>
      <c r="D576" t="s">
        <v>3186</v>
      </c>
      <c r="E576" s="1">
        <v>45919</v>
      </c>
      <c r="F576" t="s">
        <v>56</v>
      </c>
      <c r="G576" t="s">
        <v>54</v>
      </c>
      <c r="H576" t="s">
        <v>55</v>
      </c>
      <c r="I576" t="s">
        <v>2668</v>
      </c>
      <c r="J576" t="s">
        <v>2669</v>
      </c>
      <c r="K576" t="s">
        <v>52</v>
      </c>
      <c r="L576">
        <v>61</v>
      </c>
      <c r="M576">
        <v>2</v>
      </c>
      <c r="N576">
        <v>20</v>
      </c>
      <c r="O576" t="s">
        <v>84</v>
      </c>
      <c r="P576" t="s">
        <v>33</v>
      </c>
      <c r="Q576" t="s">
        <v>70</v>
      </c>
      <c r="R576" t="s">
        <v>32</v>
      </c>
      <c r="S576" t="s">
        <v>57</v>
      </c>
      <c r="T576">
        <v>2</v>
      </c>
      <c r="U576">
        <v>564.74</v>
      </c>
      <c r="V576">
        <v>574.62</v>
      </c>
      <c r="W576">
        <v>2</v>
      </c>
      <c r="X576" t="s">
        <v>45</v>
      </c>
      <c r="Y576">
        <v>2025</v>
      </c>
      <c r="Z576" t="str">
        <f>TEXT(Table1[[#This Row],[Order Date]], "MMM")</f>
        <v>Sep</v>
      </c>
      <c r="AA576" s="2">
        <f>Table1[[#This Row],[Unit Price]]*Table1[[#This Row],[Quantity]]*(1-Table1[[#This Row],[Discount %]]/100)</f>
        <v>903.58400000000006</v>
      </c>
      <c r="AB576" s="2">
        <f>Table1[[#This Row],[Sales]]-Table1[[#This Row],[Cost]]</f>
        <v>328.96400000000006</v>
      </c>
    </row>
    <row r="577" spans="1:28" x14ac:dyDescent="0.25">
      <c r="A577" t="s">
        <v>1635</v>
      </c>
      <c r="B577" s="1">
        <v>45365</v>
      </c>
      <c r="C577" t="s">
        <v>1636</v>
      </c>
      <c r="D577" t="s">
        <v>3185</v>
      </c>
      <c r="E577" s="1">
        <v>45369</v>
      </c>
      <c r="F577" t="s">
        <v>122</v>
      </c>
      <c r="G577" t="s">
        <v>120</v>
      </c>
      <c r="H577" t="s">
        <v>121</v>
      </c>
      <c r="I577" t="s">
        <v>2648</v>
      </c>
      <c r="J577" t="s">
        <v>2649</v>
      </c>
      <c r="K577" t="s">
        <v>52</v>
      </c>
      <c r="L577">
        <v>61</v>
      </c>
      <c r="M577">
        <v>5</v>
      </c>
      <c r="N577">
        <v>0</v>
      </c>
      <c r="O577" t="s">
        <v>1637</v>
      </c>
      <c r="P577" t="s">
        <v>44</v>
      </c>
      <c r="Q577" t="s">
        <v>58</v>
      </c>
      <c r="R577" t="s">
        <v>71</v>
      </c>
      <c r="S577" t="s">
        <v>123</v>
      </c>
      <c r="T577">
        <v>5</v>
      </c>
      <c r="U577">
        <v>243.58</v>
      </c>
      <c r="V577">
        <v>615.91</v>
      </c>
      <c r="W577">
        <v>4</v>
      </c>
      <c r="X577" t="s">
        <v>34</v>
      </c>
      <c r="Y577">
        <v>2024</v>
      </c>
      <c r="Z577" t="str">
        <f>TEXT(Table1[[#This Row],[Order Date]], "MMM")</f>
        <v>Mar</v>
      </c>
      <c r="AA577" s="2">
        <f>Table1[[#This Row],[Unit Price]]*Table1[[#This Row],[Quantity]]*(1-Table1[[#This Row],[Discount %]]/100)</f>
        <v>1217.9000000000001</v>
      </c>
      <c r="AB577" s="2">
        <f>Table1[[#This Row],[Sales]]-Table1[[#This Row],[Cost]]</f>
        <v>601.99000000000012</v>
      </c>
    </row>
    <row r="578" spans="1:28" x14ac:dyDescent="0.25">
      <c r="A578" t="s">
        <v>1638</v>
      </c>
      <c r="B578" s="1">
        <v>45668</v>
      </c>
      <c r="C578" t="s">
        <v>1639</v>
      </c>
      <c r="D578" t="s">
        <v>3184</v>
      </c>
      <c r="E578" s="1">
        <v>45669</v>
      </c>
      <c r="F578" t="s">
        <v>56</v>
      </c>
      <c r="G578" t="s">
        <v>54</v>
      </c>
      <c r="H578" t="s">
        <v>55</v>
      </c>
      <c r="I578" t="s">
        <v>2619</v>
      </c>
      <c r="J578" t="s">
        <v>2620</v>
      </c>
      <c r="K578" t="s">
        <v>52</v>
      </c>
      <c r="L578">
        <v>54</v>
      </c>
      <c r="M578">
        <v>5</v>
      </c>
      <c r="N578">
        <v>15</v>
      </c>
      <c r="O578" t="s">
        <v>1618</v>
      </c>
      <c r="P578" t="s">
        <v>75</v>
      </c>
      <c r="Q578" t="s">
        <v>42</v>
      </c>
      <c r="R578" t="s">
        <v>62</v>
      </c>
      <c r="S578" t="s">
        <v>57</v>
      </c>
      <c r="T578">
        <v>5</v>
      </c>
      <c r="U578">
        <v>186.64</v>
      </c>
      <c r="V578">
        <v>536.35</v>
      </c>
      <c r="W578">
        <v>1</v>
      </c>
      <c r="X578" t="s">
        <v>34</v>
      </c>
      <c r="Y578">
        <v>2025</v>
      </c>
      <c r="Z578" t="str">
        <f>TEXT(Table1[[#This Row],[Order Date]], "MMM")</f>
        <v>Jan</v>
      </c>
      <c r="AA578" s="2">
        <f>Table1[[#This Row],[Unit Price]]*Table1[[#This Row],[Quantity]]*(1-Table1[[#This Row],[Discount %]]/100)</f>
        <v>793.21999999999991</v>
      </c>
      <c r="AB578" s="2">
        <f>Table1[[#This Row],[Sales]]-Table1[[#This Row],[Cost]]</f>
        <v>256.86999999999989</v>
      </c>
    </row>
    <row r="579" spans="1:28" x14ac:dyDescent="0.25">
      <c r="A579" t="s">
        <v>1640</v>
      </c>
      <c r="B579" s="1">
        <v>45842</v>
      </c>
      <c r="C579" t="s">
        <v>1641</v>
      </c>
      <c r="D579" t="s">
        <v>3183</v>
      </c>
      <c r="E579" s="1">
        <v>45847</v>
      </c>
      <c r="F579" t="s">
        <v>68</v>
      </c>
      <c r="G579" t="s">
        <v>66</v>
      </c>
      <c r="H579" t="s">
        <v>67</v>
      </c>
      <c r="I579" t="s">
        <v>2630</v>
      </c>
      <c r="J579" t="s">
        <v>2640</v>
      </c>
      <c r="K579" t="s">
        <v>25</v>
      </c>
      <c r="L579">
        <v>45</v>
      </c>
      <c r="M579">
        <v>1</v>
      </c>
      <c r="N579">
        <v>25</v>
      </c>
      <c r="O579" t="s">
        <v>1642</v>
      </c>
      <c r="P579" t="s">
        <v>75</v>
      </c>
      <c r="Q579" t="s">
        <v>117</v>
      </c>
      <c r="R579" t="s">
        <v>62</v>
      </c>
      <c r="S579" t="s">
        <v>69</v>
      </c>
      <c r="T579">
        <v>3</v>
      </c>
      <c r="U579">
        <v>789.3</v>
      </c>
      <c r="V579">
        <v>296.94</v>
      </c>
      <c r="W579">
        <v>5</v>
      </c>
      <c r="X579" t="s">
        <v>45</v>
      </c>
      <c r="Y579">
        <v>2025</v>
      </c>
      <c r="Z579" t="str">
        <f>TEXT(Table1[[#This Row],[Order Date]], "MMM")</f>
        <v>Jul</v>
      </c>
      <c r="AA579" s="2">
        <f>Table1[[#This Row],[Unit Price]]*Table1[[#This Row],[Quantity]]*(1-Table1[[#This Row],[Discount %]]/100)</f>
        <v>591.97499999999991</v>
      </c>
      <c r="AB579" s="2">
        <f>Table1[[#This Row],[Sales]]-Table1[[#This Row],[Cost]]</f>
        <v>295.03499999999991</v>
      </c>
    </row>
    <row r="580" spans="1:28" x14ac:dyDescent="0.25">
      <c r="A580" t="s">
        <v>1643</v>
      </c>
      <c r="B580" s="1">
        <v>45942</v>
      </c>
      <c r="C580" t="s">
        <v>1644</v>
      </c>
      <c r="D580" t="s">
        <v>3182</v>
      </c>
      <c r="E580" s="1">
        <v>45944</v>
      </c>
      <c r="F580" t="s">
        <v>68</v>
      </c>
      <c r="G580" t="s">
        <v>66</v>
      </c>
      <c r="H580" t="s">
        <v>67</v>
      </c>
      <c r="I580" t="s">
        <v>2630</v>
      </c>
      <c r="J580" t="s">
        <v>2640</v>
      </c>
      <c r="K580" t="s">
        <v>25</v>
      </c>
      <c r="L580">
        <v>38</v>
      </c>
      <c r="M580">
        <v>2</v>
      </c>
      <c r="N580">
        <v>20</v>
      </c>
      <c r="O580" t="s">
        <v>1645</v>
      </c>
      <c r="P580" t="s">
        <v>75</v>
      </c>
      <c r="Q580" t="s">
        <v>70</v>
      </c>
      <c r="R580" t="s">
        <v>32</v>
      </c>
      <c r="S580" t="s">
        <v>69</v>
      </c>
      <c r="T580">
        <v>3</v>
      </c>
      <c r="U580">
        <v>787.46</v>
      </c>
      <c r="V580">
        <v>821.56</v>
      </c>
      <c r="W580">
        <v>2</v>
      </c>
      <c r="X580" t="s">
        <v>94</v>
      </c>
      <c r="Y580">
        <v>2025</v>
      </c>
      <c r="Z580" t="str">
        <f>TEXT(Table1[[#This Row],[Order Date]], "MMM")</f>
        <v>Oct</v>
      </c>
      <c r="AA580" s="2">
        <f>Table1[[#This Row],[Unit Price]]*Table1[[#This Row],[Quantity]]*(1-Table1[[#This Row],[Discount %]]/100)</f>
        <v>1259.9360000000001</v>
      </c>
      <c r="AB580" s="2">
        <f>Table1[[#This Row],[Sales]]-Table1[[#This Row],[Cost]]</f>
        <v>438.3760000000002</v>
      </c>
    </row>
    <row r="581" spans="1:28" x14ac:dyDescent="0.25">
      <c r="A581" t="s">
        <v>1646</v>
      </c>
      <c r="B581" s="1">
        <v>45905</v>
      </c>
      <c r="C581" t="s">
        <v>1647</v>
      </c>
      <c r="D581" t="s">
        <v>3181</v>
      </c>
      <c r="E581" s="1">
        <v>45910</v>
      </c>
      <c r="F581" t="s">
        <v>122</v>
      </c>
      <c r="G581" t="s">
        <v>120</v>
      </c>
      <c r="H581" t="s">
        <v>121</v>
      </c>
      <c r="I581" t="s">
        <v>2648</v>
      </c>
      <c r="J581" t="s">
        <v>2684</v>
      </c>
      <c r="K581" t="s">
        <v>52</v>
      </c>
      <c r="L581">
        <v>38</v>
      </c>
      <c r="M581">
        <v>5</v>
      </c>
      <c r="N581">
        <v>0</v>
      </c>
      <c r="O581" t="s">
        <v>379</v>
      </c>
      <c r="P581" t="s">
        <v>44</v>
      </c>
      <c r="Q581" t="s">
        <v>70</v>
      </c>
      <c r="R581" t="s">
        <v>32</v>
      </c>
      <c r="S581" t="s">
        <v>123</v>
      </c>
      <c r="T581">
        <v>5</v>
      </c>
      <c r="U581">
        <v>778.07</v>
      </c>
      <c r="V581">
        <v>2763.08</v>
      </c>
      <c r="W581">
        <v>5</v>
      </c>
      <c r="X581" t="s">
        <v>45</v>
      </c>
      <c r="Y581">
        <v>2025</v>
      </c>
      <c r="Z581" t="str">
        <f>TEXT(Table1[[#This Row],[Order Date]], "MMM")</f>
        <v>Sep</v>
      </c>
      <c r="AA581" s="2">
        <f>Table1[[#This Row],[Unit Price]]*Table1[[#This Row],[Quantity]]*(1-Table1[[#This Row],[Discount %]]/100)</f>
        <v>3890.3500000000004</v>
      </c>
      <c r="AB581" s="2">
        <f>Table1[[#This Row],[Sales]]-Table1[[#This Row],[Cost]]</f>
        <v>1127.2700000000004</v>
      </c>
    </row>
    <row r="582" spans="1:28" x14ac:dyDescent="0.25">
      <c r="A582" t="s">
        <v>1648</v>
      </c>
      <c r="B582" s="1">
        <v>45577</v>
      </c>
      <c r="C582" t="s">
        <v>1649</v>
      </c>
      <c r="D582" t="s">
        <v>3180</v>
      </c>
      <c r="E582" s="1">
        <v>45583</v>
      </c>
      <c r="F582" t="s">
        <v>29</v>
      </c>
      <c r="G582" t="s">
        <v>27</v>
      </c>
      <c r="H582" t="s">
        <v>28</v>
      </c>
      <c r="I582" t="s">
        <v>2619</v>
      </c>
      <c r="J582" t="s">
        <v>2620</v>
      </c>
      <c r="K582" t="s">
        <v>52</v>
      </c>
      <c r="L582">
        <v>31</v>
      </c>
      <c r="M582">
        <v>3</v>
      </c>
      <c r="N582">
        <v>10</v>
      </c>
      <c r="O582" t="s">
        <v>255</v>
      </c>
      <c r="P582" t="s">
        <v>44</v>
      </c>
      <c r="Q582" t="s">
        <v>70</v>
      </c>
      <c r="R582" t="s">
        <v>62</v>
      </c>
      <c r="S582" t="s">
        <v>30</v>
      </c>
      <c r="T582">
        <v>1</v>
      </c>
      <c r="U582">
        <v>756.45</v>
      </c>
      <c r="V582">
        <v>1107.75</v>
      </c>
      <c r="W582">
        <v>6</v>
      </c>
      <c r="X582" t="s">
        <v>94</v>
      </c>
      <c r="Y582">
        <v>2024</v>
      </c>
      <c r="Z582" t="str">
        <f>TEXT(Table1[[#This Row],[Order Date]], "MMM")</f>
        <v>Oct</v>
      </c>
      <c r="AA582" s="2">
        <f>Table1[[#This Row],[Unit Price]]*Table1[[#This Row],[Quantity]]*(1-Table1[[#This Row],[Discount %]]/100)</f>
        <v>2042.4150000000004</v>
      </c>
      <c r="AB582" s="2">
        <f>Table1[[#This Row],[Sales]]-Table1[[#This Row],[Cost]]</f>
        <v>934.66500000000042</v>
      </c>
    </row>
    <row r="583" spans="1:28" x14ac:dyDescent="0.25">
      <c r="A583" t="s">
        <v>1650</v>
      </c>
      <c r="B583" s="1">
        <v>46162</v>
      </c>
      <c r="C583" t="s">
        <v>1651</v>
      </c>
      <c r="D583" t="s">
        <v>3179</v>
      </c>
      <c r="E583" s="1">
        <v>46163</v>
      </c>
      <c r="F583" t="s">
        <v>140</v>
      </c>
      <c r="G583" t="s">
        <v>38</v>
      </c>
      <c r="H583" t="s">
        <v>139</v>
      </c>
      <c r="I583" t="s">
        <v>2664</v>
      </c>
      <c r="J583" t="s">
        <v>2665</v>
      </c>
      <c r="K583" t="s">
        <v>52</v>
      </c>
      <c r="L583">
        <v>43</v>
      </c>
      <c r="M583">
        <v>2</v>
      </c>
      <c r="N583">
        <v>25</v>
      </c>
      <c r="O583" t="s">
        <v>969</v>
      </c>
      <c r="P583" t="s">
        <v>33</v>
      </c>
      <c r="Q583" t="s">
        <v>70</v>
      </c>
      <c r="R583" t="s">
        <v>62</v>
      </c>
      <c r="S583" t="s">
        <v>141</v>
      </c>
      <c r="T583">
        <v>3</v>
      </c>
      <c r="U583">
        <v>448.24</v>
      </c>
      <c r="V583">
        <v>446.96</v>
      </c>
      <c r="W583">
        <v>1</v>
      </c>
      <c r="X583" t="s">
        <v>49</v>
      </c>
      <c r="Y583">
        <v>2026</v>
      </c>
      <c r="Z583" t="str">
        <f>TEXT(Table1[[#This Row],[Order Date]], "MMM")</f>
        <v>May</v>
      </c>
      <c r="AA583" s="2">
        <f>Table1[[#This Row],[Unit Price]]*Table1[[#This Row],[Quantity]]*(1-Table1[[#This Row],[Discount %]]/100)</f>
        <v>672.36</v>
      </c>
      <c r="AB583" s="2">
        <f>Table1[[#This Row],[Sales]]-Table1[[#This Row],[Cost]]</f>
        <v>225.40000000000003</v>
      </c>
    </row>
    <row r="584" spans="1:28" x14ac:dyDescent="0.25">
      <c r="A584" t="s">
        <v>1652</v>
      </c>
      <c r="B584" s="1">
        <v>46026</v>
      </c>
      <c r="C584" t="s">
        <v>1653</v>
      </c>
      <c r="D584" t="s">
        <v>3178</v>
      </c>
      <c r="E584" s="1">
        <v>46030</v>
      </c>
      <c r="F584" t="s">
        <v>29</v>
      </c>
      <c r="G584" t="s">
        <v>27</v>
      </c>
      <c r="H584" t="s">
        <v>28</v>
      </c>
      <c r="I584" t="s">
        <v>2631</v>
      </c>
      <c r="J584" t="s">
        <v>2639</v>
      </c>
      <c r="K584" t="s">
        <v>52</v>
      </c>
      <c r="L584">
        <v>24</v>
      </c>
      <c r="M584">
        <v>2</v>
      </c>
      <c r="N584">
        <v>15</v>
      </c>
      <c r="O584" t="s">
        <v>1654</v>
      </c>
      <c r="P584" t="s">
        <v>44</v>
      </c>
      <c r="Q584" t="s">
        <v>42</v>
      </c>
      <c r="R584" t="s">
        <v>32</v>
      </c>
      <c r="S584" t="s">
        <v>30</v>
      </c>
      <c r="T584">
        <v>1</v>
      </c>
      <c r="U584">
        <v>833.32</v>
      </c>
      <c r="V584">
        <v>954.68</v>
      </c>
      <c r="W584">
        <v>4</v>
      </c>
      <c r="X584" t="s">
        <v>34</v>
      </c>
      <c r="Y584">
        <v>2026</v>
      </c>
      <c r="Z584" t="str">
        <f>TEXT(Table1[[#This Row],[Order Date]], "MMM")</f>
        <v>Jan</v>
      </c>
      <c r="AA584" s="2">
        <f>Table1[[#This Row],[Unit Price]]*Table1[[#This Row],[Quantity]]*(1-Table1[[#This Row],[Discount %]]/100)</f>
        <v>1416.644</v>
      </c>
      <c r="AB584" s="2">
        <f>Table1[[#This Row],[Sales]]-Table1[[#This Row],[Cost]]</f>
        <v>461.96400000000006</v>
      </c>
    </row>
    <row r="585" spans="1:28" x14ac:dyDescent="0.25">
      <c r="A585" t="s">
        <v>1655</v>
      </c>
      <c r="B585" s="1">
        <v>46189</v>
      </c>
      <c r="C585" t="s">
        <v>1656</v>
      </c>
      <c r="D585" t="s">
        <v>3177</v>
      </c>
      <c r="E585" s="1">
        <v>46190</v>
      </c>
      <c r="F585" t="s">
        <v>56</v>
      </c>
      <c r="G585" t="s">
        <v>54</v>
      </c>
      <c r="H585" t="s">
        <v>55</v>
      </c>
      <c r="I585" t="s">
        <v>2659</v>
      </c>
      <c r="J585" t="s">
        <v>2666</v>
      </c>
      <c r="K585" t="s">
        <v>25</v>
      </c>
      <c r="L585">
        <v>45</v>
      </c>
      <c r="M585">
        <v>3</v>
      </c>
      <c r="N585">
        <v>20</v>
      </c>
      <c r="O585" t="s">
        <v>264</v>
      </c>
      <c r="P585" t="s">
        <v>33</v>
      </c>
      <c r="Q585" t="s">
        <v>42</v>
      </c>
      <c r="R585" t="s">
        <v>32</v>
      </c>
      <c r="S585" t="s">
        <v>57</v>
      </c>
      <c r="T585">
        <v>3</v>
      </c>
      <c r="U585">
        <v>293.18</v>
      </c>
      <c r="V585">
        <v>490.96</v>
      </c>
      <c r="W585">
        <v>1</v>
      </c>
      <c r="X585" t="s">
        <v>49</v>
      </c>
      <c r="Y585">
        <v>2026</v>
      </c>
      <c r="Z585" t="str">
        <f>TEXT(Table1[[#This Row],[Order Date]], "MMM")</f>
        <v>Jun</v>
      </c>
      <c r="AA585" s="2">
        <f>Table1[[#This Row],[Unit Price]]*Table1[[#This Row],[Quantity]]*(1-Table1[[#This Row],[Discount %]]/100)</f>
        <v>703.63200000000006</v>
      </c>
      <c r="AB585" s="2">
        <f>Table1[[#This Row],[Sales]]-Table1[[#This Row],[Cost]]</f>
        <v>212.67200000000008</v>
      </c>
    </row>
    <row r="586" spans="1:28" x14ac:dyDescent="0.25">
      <c r="A586" t="s">
        <v>1657</v>
      </c>
      <c r="B586" s="1">
        <v>45480</v>
      </c>
      <c r="C586" t="s">
        <v>1658</v>
      </c>
      <c r="D586" t="s">
        <v>3176</v>
      </c>
      <c r="E586" s="1">
        <v>45483</v>
      </c>
      <c r="F586" t="s">
        <v>122</v>
      </c>
      <c r="G586" t="s">
        <v>120</v>
      </c>
      <c r="H586" t="s">
        <v>121</v>
      </c>
      <c r="I586" t="s">
        <v>2664</v>
      </c>
      <c r="J586" t="s">
        <v>2665</v>
      </c>
      <c r="K586" t="s">
        <v>25</v>
      </c>
      <c r="L586">
        <v>56</v>
      </c>
      <c r="M586">
        <v>3</v>
      </c>
      <c r="N586">
        <v>25</v>
      </c>
      <c r="O586" t="s">
        <v>1380</v>
      </c>
      <c r="P586" t="s">
        <v>44</v>
      </c>
      <c r="Q586" t="s">
        <v>42</v>
      </c>
      <c r="R586" t="s">
        <v>32</v>
      </c>
      <c r="S586" t="s">
        <v>123</v>
      </c>
      <c r="T586">
        <v>3</v>
      </c>
      <c r="U586">
        <v>630.54999999999995</v>
      </c>
      <c r="V586">
        <v>732.86</v>
      </c>
      <c r="W586">
        <v>3</v>
      </c>
      <c r="X586" t="s">
        <v>45</v>
      </c>
      <c r="Y586">
        <v>2024</v>
      </c>
      <c r="Z586" t="str">
        <f>TEXT(Table1[[#This Row],[Order Date]], "MMM")</f>
        <v>Jul</v>
      </c>
      <c r="AA586" s="2">
        <f>Table1[[#This Row],[Unit Price]]*Table1[[#This Row],[Quantity]]*(1-Table1[[#This Row],[Discount %]]/100)</f>
        <v>1418.7375</v>
      </c>
      <c r="AB586" s="2">
        <f>Table1[[#This Row],[Sales]]-Table1[[#This Row],[Cost]]</f>
        <v>685.87749999999994</v>
      </c>
    </row>
    <row r="587" spans="1:28" x14ac:dyDescent="0.25">
      <c r="A587" t="s">
        <v>1659</v>
      </c>
      <c r="B587" s="1">
        <v>45966</v>
      </c>
      <c r="C587" t="s">
        <v>1660</v>
      </c>
      <c r="D587" t="s">
        <v>3175</v>
      </c>
      <c r="E587" s="1">
        <v>45970</v>
      </c>
      <c r="F587" t="s">
        <v>128</v>
      </c>
      <c r="G587" t="s">
        <v>98</v>
      </c>
      <c r="H587" t="s">
        <v>127</v>
      </c>
      <c r="I587" t="s">
        <v>2619</v>
      </c>
      <c r="J587" t="s">
        <v>2692</v>
      </c>
      <c r="K587" t="s">
        <v>25</v>
      </c>
      <c r="L587">
        <v>49</v>
      </c>
      <c r="M587">
        <v>2</v>
      </c>
      <c r="N587">
        <v>5</v>
      </c>
      <c r="O587" t="s">
        <v>1661</v>
      </c>
      <c r="P587" t="s">
        <v>33</v>
      </c>
      <c r="Q587" t="s">
        <v>31</v>
      </c>
      <c r="R587" t="s">
        <v>32</v>
      </c>
      <c r="S587" t="s">
        <v>129</v>
      </c>
      <c r="T587">
        <v>2</v>
      </c>
      <c r="U587">
        <v>780.91</v>
      </c>
      <c r="V587">
        <v>816.54</v>
      </c>
      <c r="W587">
        <v>4</v>
      </c>
      <c r="X587" t="s">
        <v>94</v>
      </c>
      <c r="Y587">
        <v>2025</v>
      </c>
      <c r="Z587" t="str">
        <f>TEXT(Table1[[#This Row],[Order Date]], "MMM")</f>
        <v>Nov</v>
      </c>
      <c r="AA587" s="2">
        <f>Table1[[#This Row],[Unit Price]]*Table1[[#This Row],[Quantity]]*(1-Table1[[#This Row],[Discount %]]/100)</f>
        <v>1483.7289999999998</v>
      </c>
      <c r="AB587" s="2">
        <f>Table1[[#This Row],[Sales]]-Table1[[#This Row],[Cost]]</f>
        <v>667.18899999999985</v>
      </c>
    </row>
    <row r="588" spans="1:28" x14ac:dyDescent="0.25">
      <c r="A588" t="s">
        <v>1662</v>
      </c>
      <c r="B588" s="1">
        <v>45643</v>
      </c>
      <c r="C588" t="s">
        <v>373</v>
      </c>
      <c r="D588" t="s">
        <v>3174</v>
      </c>
      <c r="E588" s="1">
        <v>45646</v>
      </c>
      <c r="F588" t="s">
        <v>100</v>
      </c>
      <c r="G588" t="s">
        <v>98</v>
      </c>
      <c r="H588" t="s">
        <v>99</v>
      </c>
      <c r="I588" t="s">
        <v>2627</v>
      </c>
      <c r="J588" t="s">
        <v>2670</v>
      </c>
      <c r="K588" t="s">
        <v>52</v>
      </c>
      <c r="L588">
        <v>24</v>
      </c>
      <c r="M588">
        <v>2</v>
      </c>
      <c r="N588">
        <v>15</v>
      </c>
      <c r="O588" t="s">
        <v>1663</v>
      </c>
      <c r="P588" t="s">
        <v>75</v>
      </c>
      <c r="Q588" t="s">
        <v>70</v>
      </c>
      <c r="R588" t="s">
        <v>71</v>
      </c>
      <c r="S588" t="s">
        <v>101</v>
      </c>
      <c r="T588">
        <v>3</v>
      </c>
      <c r="U588">
        <v>841.7</v>
      </c>
      <c r="V588">
        <v>1002.74</v>
      </c>
      <c r="W588">
        <v>3</v>
      </c>
      <c r="X588" t="s">
        <v>94</v>
      </c>
      <c r="Y588">
        <v>2024</v>
      </c>
      <c r="Z588" t="str">
        <f>TEXT(Table1[[#This Row],[Order Date]], "MMM")</f>
        <v>Dec</v>
      </c>
      <c r="AA588" s="2">
        <f>Table1[[#This Row],[Unit Price]]*Table1[[#This Row],[Quantity]]*(1-Table1[[#This Row],[Discount %]]/100)</f>
        <v>1430.89</v>
      </c>
      <c r="AB588" s="2">
        <f>Table1[[#This Row],[Sales]]-Table1[[#This Row],[Cost]]</f>
        <v>428.15000000000009</v>
      </c>
    </row>
    <row r="589" spans="1:28" x14ac:dyDescent="0.25">
      <c r="A589" t="s">
        <v>1664</v>
      </c>
      <c r="B589" s="1">
        <v>45918</v>
      </c>
      <c r="C589" t="s">
        <v>1665</v>
      </c>
      <c r="D589" t="s">
        <v>3173</v>
      </c>
      <c r="E589" s="1">
        <v>45924</v>
      </c>
      <c r="F589" t="s">
        <v>29</v>
      </c>
      <c r="G589" t="s">
        <v>27</v>
      </c>
      <c r="H589" t="s">
        <v>28</v>
      </c>
      <c r="I589" t="s">
        <v>2625</v>
      </c>
      <c r="J589" t="s">
        <v>2693</v>
      </c>
      <c r="K589" t="s">
        <v>52</v>
      </c>
      <c r="L589">
        <v>41</v>
      </c>
      <c r="M589">
        <v>3</v>
      </c>
      <c r="N589">
        <v>0</v>
      </c>
      <c r="O589" t="s">
        <v>1666</v>
      </c>
      <c r="P589" t="s">
        <v>44</v>
      </c>
      <c r="Q589" t="s">
        <v>58</v>
      </c>
      <c r="R589" t="s">
        <v>71</v>
      </c>
      <c r="S589" t="s">
        <v>30</v>
      </c>
      <c r="T589">
        <v>1</v>
      </c>
      <c r="U589">
        <v>552.12</v>
      </c>
      <c r="V589">
        <v>1129.24</v>
      </c>
      <c r="W589">
        <v>6</v>
      </c>
      <c r="X589" t="s">
        <v>45</v>
      </c>
      <c r="Y589">
        <v>2025</v>
      </c>
      <c r="Z589" t="str">
        <f>TEXT(Table1[[#This Row],[Order Date]], "MMM")</f>
        <v>Sep</v>
      </c>
      <c r="AA589" s="2">
        <f>Table1[[#This Row],[Unit Price]]*Table1[[#This Row],[Quantity]]*(1-Table1[[#This Row],[Discount %]]/100)</f>
        <v>1656.3600000000001</v>
      </c>
      <c r="AB589" s="2">
        <f>Table1[[#This Row],[Sales]]-Table1[[#This Row],[Cost]]</f>
        <v>527.12000000000012</v>
      </c>
    </row>
    <row r="590" spans="1:28" x14ac:dyDescent="0.25">
      <c r="A590" t="s">
        <v>1667</v>
      </c>
      <c r="B590" s="1">
        <v>45476</v>
      </c>
      <c r="C590" t="s">
        <v>1668</v>
      </c>
      <c r="D590" t="s">
        <v>3172</v>
      </c>
      <c r="E590" s="1">
        <v>45483</v>
      </c>
      <c r="F590" t="s">
        <v>29</v>
      </c>
      <c r="G590" t="s">
        <v>27</v>
      </c>
      <c r="H590" t="s">
        <v>28</v>
      </c>
      <c r="I590" t="s">
        <v>2631</v>
      </c>
      <c r="J590" t="s">
        <v>2639</v>
      </c>
      <c r="K590" t="s">
        <v>52</v>
      </c>
      <c r="L590">
        <v>50</v>
      </c>
      <c r="M590">
        <v>5</v>
      </c>
      <c r="N590">
        <v>15</v>
      </c>
      <c r="O590" t="s">
        <v>1669</v>
      </c>
      <c r="P590" t="s">
        <v>33</v>
      </c>
      <c r="Q590" t="s">
        <v>42</v>
      </c>
      <c r="R590" t="s">
        <v>71</v>
      </c>
      <c r="S590" t="s">
        <v>30</v>
      </c>
      <c r="T590">
        <v>2</v>
      </c>
      <c r="U590">
        <v>43.12</v>
      </c>
      <c r="V590">
        <v>112.26</v>
      </c>
      <c r="W590">
        <v>7</v>
      </c>
      <c r="X590" t="s">
        <v>45</v>
      </c>
      <c r="Y590">
        <v>2024</v>
      </c>
      <c r="Z590" t="str">
        <f>TEXT(Table1[[#This Row],[Order Date]], "MMM")</f>
        <v>Jul</v>
      </c>
      <c r="AA590" s="2">
        <f>Table1[[#This Row],[Unit Price]]*Table1[[#This Row],[Quantity]]*(1-Table1[[#This Row],[Discount %]]/100)</f>
        <v>183.26</v>
      </c>
      <c r="AB590" s="2">
        <f>Table1[[#This Row],[Sales]]-Table1[[#This Row],[Cost]]</f>
        <v>70.999999999999986</v>
      </c>
    </row>
    <row r="591" spans="1:28" x14ac:dyDescent="0.25">
      <c r="A591" t="s">
        <v>1670</v>
      </c>
      <c r="B591" s="1">
        <v>45811</v>
      </c>
      <c r="C591" t="s">
        <v>1671</v>
      </c>
      <c r="D591" t="s">
        <v>3171</v>
      </c>
      <c r="E591" s="1">
        <v>45812</v>
      </c>
      <c r="F591" t="s">
        <v>68</v>
      </c>
      <c r="G591" t="s">
        <v>66</v>
      </c>
      <c r="H591" t="s">
        <v>67</v>
      </c>
      <c r="I591" t="s">
        <v>2668</v>
      </c>
      <c r="J591" t="s">
        <v>2686</v>
      </c>
      <c r="K591" t="s">
        <v>25</v>
      </c>
      <c r="L591">
        <v>59</v>
      </c>
      <c r="M591">
        <v>2</v>
      </c>
      <c r="N591">
        <v>30</v>
      </c>
      <c r="O591" t="s">
        <v>1672</v>
      </c>
      <c r="P591" t="s">
        <v>33</v>
      </c>
      <c r="Q591" t="s">
        <v>42</v>
      </c>
      <c r="R591" t="s">
        <v>32</v>
      </c>
      <c r="S591" t="s">
        <v>69</v>
      </c>
      <c r="T591">
        <v>5</v>
      </c>
      <c r="U591">
        <v>905.54</v>
      </c>
      <c r="V591">
        <v>1046.71</v>
      </c>
      <c r="W591">
        <v>1</v>
      </c>
      <c r="X591" t="s">
        <v>49</v>
      </c>
      <c r="Y591">
        <v>2025</v>
      </c>
      <c r="Z591" t="str">
        <f>TEXT(Table1[[#This Row],[Order Date]], "MMM")</f>
        <v>Jun</v>
      </c>
      <c r="AA591" s="2">
        <f>Table1[[#This Row],[Unit Price]]*Table1[[#This Row],[Quantity]]*(1-Table1[[#This Row],[Discount %]]/100)</f>
        <v>1267.7559999999999</v>
      </c>
      <c r="AB591" s="2">
        <f>Table1[[#This Row],[Sales]]-Table1[[#This Row],[Cost]]</f>
        <v>221.04599999999982</v>
      </c>
    </row>
    <row r="592" spans="1:28" x14ac:dyDescent="0.25">
      <c r="A592" t="s">
        <v>1673</v>
      </c>
      <c r="B592" s="1">
        <v>45515</v>
      </c>
      <c r="C592" t="s">
        <v>1674</v>
      </c>
      <c r="D592" t="s">
        <v>3170</v>
      </c>
      <c r="E592" s="1">
        <v>45519</v>
      </c>
      <c r="F592" t="s">
        <v>29</v>
      </c>
      <c r="G592" t="s">
        <v>27</v>
      </c>
      <c r="H592" t="s">
        <v>28</v>
      </c>
      <c r="I592" t="s">
        <v>2625</v>
      </c>
      <c r="J592" t="s">
        <v>2693</v>
      </c>
      <c r="K592" t="s">
        <v>25</v>
      </c>
      <c r="L592">
        <v>61</v>
      </c>
      <c r="M592">
        <v>3</v>
      </c>
      <c r="N592">
        <v>10</v>
      </c>
      <c r="O592" t="s">
        <v>1675</v>
      </c>
      <c r="P592" t="s">
        <v>33</v>
      </c>
      <c r="Q592" t="s">
        <v>70</v>
      </c>
      <c r="R592" t="s">
        <v>71</v>
      </c>
      <c r="S592" t="s">
        <v>30</v>
      </c>
      <c r="T592">
        <v>4</v>
      </c>
      <c r="U592">
        <v>117.31</v>
      </c>
      <c r="V592">
        <v>167.8</v>
      </c>
      <c r="W592">
        <v>4</v>
      </c>
      <c r="X592" t="s">
        <v>45</v>
      </c>
      <c r="Y592">
        <v>2024</v>
      </c>
      <c r="Z592" t="str">
        <f>TEXT(Table1[[#This Row],[Order Date]], "MMM")</f>
        <v>Aug</v>
      </c>
      <c r="AA592" s="2">
        <f>Table1[[#This Row],[Unit Price]]*Table1[[#This Row],[Quantity]]*(1-Table1[[#This Row],[Discount %]]/100)</f>
        <v>316.73700000000002</v>
      </c>
      <c r="AB592" s="2">
        <f>Table1[[#This Row],[Sales]]-Table1[[#This Row],[Cost]]</f>
        <v>148.93700000000001</v>
      </c>
    </row>
    <row r="593" spans="1:28" x14ac:dyDescent="0.25">
      <c r="A593" t="s">
        <v>1676</v>
      </c>
      <c r="B593" s="1">
        <v>45546</v>
      </c>
      <c r="C593" t="s">
        <v>1677</v>
      </c>
      <c r="D593" t="s">
        <v>3169</v>
      </c>
      <c r="E593" s="1">
        <v>45553</v>
      </c>
      <c r="F593" t="s">
        <v>115</v>
      </c>
      <c r="G593" t="s">
        <v>66</v>
      </c>
      <c r="H593" t="s">
        <v>114</v>
      </c>
      <c r="I593" t="s">
        <v>2621</v>
      </c>
      <c r="J593" t="s">
        <v>2699</v>
      </c>
      <c r="K593" t="s">
        <v>52</v>
      </c>
      <c r="L593">
        <v>20</v>
      </c>
      <c r="M593">
        <v>4</v>
      </c>
      <c r="N593">
        <v>25</v>
      </c>
      <c r="O593" t="s">
        <v>1029</v>
      </c>
      <c r="P593" t="s">
        <v>33</v>
      </c>
      <c r="Q593" t="s">
        <v>58</v>
      </c>
      <c r="R593" t="s">
        <v>62</v>
      </c>
      <c r="S593" t="s">
        <v>116</v>
      </c>
      <c r="T593">
        <v>3</v>
      </c>
      <c r="U593">
        <v>282.45999999999998</v>
      </c>
      <c r="V593">
        <v>504.34</v>
      </c>
      <c r="W593">
        <v>7</v>
      </c>
      <c r="X593" t="s">
        <v>45</v>
      </c>
      <c r="Y593">
        <v>2024</v>
      </c>
      <c r="Z593" t="str">
        <f>TEXT(Table1[[#This Row],[Order Date]], "MMM")</f>
        <v>Sep</v>
      </c>
      <c r="AA593" s="2">
        <f>Table1[[#This Row],[Unit Price]]*Table1[[#This Row],[Quantity]]*(1-Table1[[#This Row],[Discount %]]/100)</f>
        <v>847.37999999999988</v>
      </c>
      <c r="AB593" s="2">
        <f>Table1[[#This Row],[Sales]]-Table1[[#This Row],[Cost]]</f>
        <v>343.03999999999991</v>
      </c>
    </row>
    <row r="594" spans="1:28" x14ac:dyDescent="0.25">
      <c r="A594" t="s">
        <v>1678</v>
      </c>
      <c r="B594" s="1">
        <v>45689</v>
      </c>
      <c r="C594" t="s">
        <v>1679</v>
      </c>
      <c r="D594" t="s">
        <v>3168</v>
      </c>
      <c r="E594" s="1">
        <v>45692</v>
      </c>
      <c r="F594" t="s">
        <v>40</v>
      </c>
      <c r="G594" t="s">
        <v>38</v>
      </c>
      <c r="H594" t="s">
        <v>39</v>
      </c>
      <c r="I594" t="s">
        <v>2655</v>
      </c>
      <c r="J594" t="s">
        <v>2677</v>
      </c>
      <c r="K594" t="s">
        <v>25</v>
      </c>
      <c r="L594">
        <v>54</v>
      </c>
      <c r="M594">
        <v>4</v>
      </c>
      <c r="N594">
        <v>5</v>
      </c>
      <c r="O594" t="s">
        <v>1149</v>
      </c>
      <c r="P594" t="s">
        <v>75</v>
      </c>
      <c r="Q594" t="s">
        <v>70</v>
      </c>
      <c r="R594" t="s">
        <v>32</v>
      </c>
      <c r="S594" t="s">
        <v>41</v>
      </c>
      <c r="T594">
        <v>5</v>
      </c>
      <c r="U594">
        <v>482.27</v>
      </c>
      <c r="V594">
        <v>1139.19</v>
      </c>
      <c r="W594">
        <v>3</v>
      </c>
      <c r="X594" t="s">
        <v>34</v>
      </c>
      <c r="Y594">
        <v>2025</v>
      </c>
      <c r="Z594" t="str">
        <f>TEXT(Table1[[#This Row],[Order Date]], "MMM")</f>
        <v>Feb</v>
      </c>
      <c r="AA594" s="2">
        <f>Table1[[#This Row],[Unit Price]]*Table1[[#This Row],[Quantity]]*(1-Table1[[#This Row],[Discount %]]/100)</f>
        <v>1832.6259999999997</v>
      </c>
      <c r="AB594" s="2">
        <f>Table1[[#This Row],[Sales]]-Table1[[#This Row],[Cost]]</f>
        <v>693.43599999999969</v>
      </c>
    </row>
    <row r="595" spans="1:28" x14ac:dyDescent="0.25">
      <c r="A595" t="s">
        <v>1680</v>
      </c>
      <c r="B595" s="1">
        <v>46081</v>
      </c>
      <c r="C595" t="s">
        <v>1241</v>
      </c>
      <c r="D595" t="s">
        <v>2749</v>
      </c>
      <c r="E595" s="1">
        <v>46088</v>
      </c>
      <c r="F595" t="s">
        <v>122</v>
      </c>
      <c r="G595" t="s">
        <v>120</v>
      </c>
      <c r="H595" t="s">
        <v>121</v>
      </c>
      <c r="I595" t="s">
        <v>2648</v>
      </c>
      <c r="J595" t="s">
        <v>2649</v>
      </c>
      <c r="K595" t="s">
        <v>25</v>
      </c>
      <c r="L595">
        <v>41</v>
      </c>
      <c r="M595">
        <v>5</v>
      </c>
      <c r="N595">
        <v>10</v>
      </c>
      <c r="O595" t="s">
        <v>1681</v>
      </c>
      <c r="P595" t="s">
        <v>44</v>
      </c>
      <c r="Q595" t="s">
        <v>31</v>
      </c>
      <c r="R595" t="s">
        <v>32</v>
      </c>
      <c r="S595" t="s">
        <v>123</v>
      </c>
      <c r="T595">
        <v>5</v>
      </c>
      <c r="U595">
        <v>465.3</v>
      </c>
      <c r="V595">
        <v>1189.6600000000001</v>
      </c>
      <c r="W595">
        <v>7</v>
      </c>
      <c r="X595" t="s">
        <v>34</v>
      </c>
      <c r="Y595">
        <v>2026</v>
      </c>
      <c r="Z595" t="str">
        <f>TEXT(Table1[[#This Row],[Order Date]], "MMM")</f>
        <v>Feb</v>
      </c>
      <c r="AA595" s="2">
        <f>Table1[[#This Row],[Unit Price]]*Table1[[#This Row],[Quantity]]*(1-Table1[[#This Row],[Discount %]]/100)</f>
        <v>2093.85</v>
      </c>
      <c r="AB595" s="2">
        <f>Table1[[#This Row],[Sales]]-Table1[[#This Row],[Cost]]</f>
        <v>904.18999999999983</v>
      </c>
    </row>
    <row r="596" spans="1:28" x14ac:dyDescent="0.25">
      <c r="A596" t="s">
        <v>1682</v>
      </c>
      <c r="B596" s="1">
        <v>45983</v>
      </c>
      <c r="C596" t="s">
        <v>1683</v>
      </c>
      <c r="D596" t="s">
        <v>3167</v>
      </c>
      <c r="E596" s="1">
        <v>45985</v>
      </c>
      <c r="F596" t="s">
        <v>56</v>
      </c>
      <c r="G596" t="s">
        <v>54</v>
      </c>
      <c r="H596" t="s">
        <v>55</v>
      </c>
      <c r="I596" t="s">
        <v>2627</v>
      </c>
      <c r="J596" t="s">
        <v>2707</v>
      </c>
      <c r="K596" t="s">
        <v>52</v>
      </c>
      <c r="L596">
        <v>25</v>
      </c>
      <c r="M596">
        <v>5</v>
      </c>
      <c r="N596">
        <v>0</v>
      </c>
      <c r="O596" t="s">
        <v>1684</v>
      </c>
      <c r="P596" t="s">
        <v>75</v>
      </c>
      <c r="Q596" t="s">
        <v>70</v>
      </c>
      <c r="R596" t="s">
        <v>62</v>
      </c>
      <c r="S596" t="s">
        <v>57</v>
      </c>
      <c r="T596">
        <v>4</v>
      </c>
      <c r="U596">
        <v>136.41999999999999</v>
      </c>
      <c r="V596">
        <v>355.19</v>
      </c>
      <c r="W596">
        <v>2</v>
      </c>
      <c r="X596" t="s">
        <v>94</v>
      </c>
      <c r="Y596">
        <v>2025</v>
      </c>
      <c r="Z596" t="str">
        <f>TEXT(Table1[[#This Row],[Order Date]], "MMM")</f>
        <v>Nov</v>
      </c>
      <c r="AA596" s="2">
        <f>Table1[[#This Row],[Unit Price]]*Table1[[#This Row],[Quantity]]*(1-Table1[[#This Row],[Discount %]]/100)</f>
        <v>682.09999999999991</v>
      </c>
      <c r="AB596" s="2">
        <f>Table1[[#This Row],[Sales]]-Table1[[#This Row],[Cost]]</f>
        <v>326.90999999999991</v>
      </c>
    </row>
    <row r="597" spans="1:28" x14ac:dyDescent="0.25">
      <c r="A597" t="s">
        <v>1685</v>
      </c>
      <c r="B597" s="1">
        <v>46167</v>
      </c>
      <c r="C597" t="s">
        <v>1686</v>
      </c>
      <c r="D597" t="s">
        <v>3166</v>
      </c>
      <c r="E597" s="1">
        <v>46169</v>
      </c>
      <c r="F597" t="s">
        <v>122</v>
      </c>
      <c r="G597" t="s">
        <v>120</v>
      </c>
      <c r="H597" t="s">
        <v>121</v>
      </c>
      <c r="I597" t="s">
        <v>2650</v>
      </c>
      <c r="J597" t="s">
        <v>2680</v>
      </c>
      <c r="K597" t="s">
        <v>52</v>
      </c>
      <c r="L597">
        <v>30</v>
      </c>
      <c r="M597">
        <v>5</v>
      </c>
      <c r="N597">
        <v>0</v>
      </c>
      <c r="O597" t="s">
        <v>264</v>
      </c>
      <c r="P597" t="s">
        <v>75</v>
      </c>
      <c r="Q597" t="s">
        <v>42</v>
      </c>
      <c r="R597" t="s">
        <v>62</v>
      </c>
      <c r="S597" t="s">
        <v>123</v>
      </c>
      <c r="T597">
        <v>1</v>
      </c>
      <c r="U597">
        <v>553.69000000000005</v>
      </c>
      <c r="V597">
        <v>1531.13</v>
      </c>
      <c r="W597">
        <v>2</v>
      </c>
      <c r="X597" t="s">
        <v>49</v>
      </c>
      <c r="Y597">
        <v>2026</v>
      </c>
      <c r="Z597" t="str">
        <f>TEXT(Table1[[#This Row],[Order Date]], "MMM")</f>
        <v>May</v>
      </c>
      <c r="AA597" s="2">
        <f>Table1[[#This Row],[Unit Price]]*Table1[[#This Row],[Quantity]]*(1-Table1[[#This Row],[Discount %]]/100)</f>
        <v>2768.4500000000003</v>
      </c>
      <c r="AB597" s="2">
        <f>Table1[[#This Row],[Sales]]-Table1[[#This Row],[Cost]]</f>
        <v>1237.3200000000002</v>
      </c>
    </row>
    <row r="598" spans="1:28" x14ac:dyDescent="0.25">
      <c r="A598" t="s">
        <v>1687</v>
      </c>
      <c r="B598" s="1">
        <v>45981</v>
      </c>
      <c r="C598" t="s">
        <v>1688</v>
      </c>
      <c r="D598" t="s">
        <v>2748</v>
      </c>
      <c r="E598" s="1">
        <v>45982</v>
      </c>
      <c r="F598" t="s">
        <v>128</v>
      </c>
      <c r="G598" t="s">
        <v>98</v>
      </c>
      <c r="H598" t="s">
        <v>127</v>
      </c>
      <c r="I598" t="s">
        <v>2618</v>
      </c>
      <c r="J598" t="s">
        <v>2682</v>
      </c>
      <c r="K598" t="s">
        <v>25</v>
      </c>
      <c r="L598">
        <v>52</v>
      </c>
      <c r="M598">
        <v>3</v>
      </c>
      <c r="N598">
        <v>30</v>
      </c>
      <c r="O598" t="s">
        <v>1689</v>
      </c>
      <c r="P598" t="s">
        <v>75</v>
      </c>
      <c r="Q598" t="s">
        <v>117</v>
      </c>
      <c r="R598" t="s">
        <v>62</v>
      </c>
      <c r="S598" t="s">
        <v>129</v>
      </c>
      <c r="T598">
        <v>4</v>
      </c>
      <c r="U598">
        <v>751.63</v>
      </c>
      <c r="V598">
        <v>1143.01</v>
      </c>
      <c r="W598">
        <v>1</v>
      </c>
      <c r="X598" t="s">
        <v>94</v>
      </c>
      <c r="Y598">
        <v>2025</v>
      </c>
      <c r="Z598" t="str">
        <f>TEXT(Table1[[#This Row],[Order Date]], "MMM")</f>
        <v>Nov</v>
      </c>
      <c r="AA598" s="2">
        <f>Table1[[#This Row],[Unit Price]]*Table1[[#This Row],[Quantity]]*(1-Table1[[#This Row],[Discount %]]/100)</f>
        <v>1578.4229999999998</v>
      </c>
      <c r="AB598" s="2">
        <f>Table1[[#This Row],[Sales]]-Table1[[#This Row],[Cost]]</f>
        <v>435.41299999999978</v>
      </c>
    </row>
    <row r="599" spans="1:28" x14ac:dyDescent="0.25">
      <c r="A599" t="s">
        <v>1690</v>
      </c>
      <c r="B599" s="1">
        <v>45532</v>
      </c>
      <c r="C599" t="s">
        <v>1691</v>
      </c>
      <c r="D599" t="s">
        <v>2746</v>
      </c>
      <c r="E599" s="1">
        <v>45536</v>
      </c>
      <c r="F599" t="s">
        <v>128</v>
      </c>
      <c r="G599" t="s">
        <v>98</v>
      </c>
      <c r="H599" t="s">
        <v>127</v>
      </c>
      <c r="I599" t="s">
        <v>2648</v>
      </c>
      <c r="J599" t="s">
        <v>2649</v>
      </c>
      <c r="K599" t="s">
        <v>52</v>
      </c>
      <c r="L599">
        <v>32</v>
      </c>
      <c r="M599">
        <v>5</v>
      </c>
      <c r="N599">
        <v>5</v>
      </c>
      <c r="O599" t="s">
        <v>1692</v>
      </c>
      <c r="P599" t="s">
        <v>44</v>
      </c>
      <c r="Q599" t="s">
        <v>31</v>
      </c>
      <c r="R599" t="s">
        <v>43</v>
      </c>
      <c r="S599" t="s">
        <v>129</v>
      </c>
      <c r="T599">
        <v>2</v>
      </c>
      <c r="U599">
        <v>967.42</v>
      </c>
      <c r="V599">
        <v>3597.23</v>
      </c>
      <c r="W599">
        <v>4</v>
      </c>
      <c r="X599" t="s">
        <v>45</v>
      </c>
      <c r="Y599">
        <v>2024</v>
      </c>
      <c r="Z599" t="str">
        <f>TEXT(Table1[[#This Row],[Order Date]], "MMM")</f>
        <v>Aug</v>
      </c>
      <c r="AA599" s="2">
        <f>Table1[[#This Row],[Unit Price]]*Table1[[#This Row],[Quantity]]*(1-Table1[[#This Row],[Discount %]]/100)</f>
        <v>4595.244999999999</v>
      </c>
      <c r="AB599" s="2">
        <f>Table1[[#This Row],[Sales]]-Table1[[#This Row],[Cost]]</f>
        <v>998.01499999999896</v>
      </c>
    </row>
    <row r="600" spans="1:28" x14ac:dyDescent="0.25">
      <c r="A600" t="s">
        <v>1693</v>
      </c>
      <c r="B600" s="1">
        <v>45527</v>
      </c>
      <c r="C600" t="s">
        <v>1694</v>
      </c>
      <c r="D600" t="s">
        <v>3165</v>
      </c>
      <c r="E600" s="1">
        <v>45531</v>
      </c>
      <c r="F600" t="s">
        <v>115</v>
      </c>
      <c r="G600" t="s">
        <v>66</v>
      </c>
      <c r="H600" t="s">
        <v>114</v>
      </c>
      <c r="I600" t="s">
        <v>2625</v>
      </c>
      <c r="J600" t="s">
        <v>2685</v>
      </c>
      <c r="K600" t="s">
        <v>52</v>
      </c>
      <c r="L600">
        <v>47</v>
      </c>
      <c r="M600">
        <v>3</v>
      </c>
      <c r="N600">
        <v>20</v>
      </c>
      <c r="O600" t="s">
        <v>1695</v>
      </c>
      <c r="P600" t="s">
        <v>33</v>
      </c>
      <c r="Q600" t="s">
        <v>117</v>
      </c>
      <c r="R600" t="s">
        <v>62</v>
      </c>
      <c r="S600" t="s">
        <v>116</v>
      </c>
      <c r="T600">
        <v>2</v>
      </c>
      <c r="U600">
        <v>104.43</v>
      </c>
      <c r="V600">
        <v>132.74</v>
      </c>
      <c r="W600">
        <v>4</v>
      </c>
      <c r="X600" t="s">
        <v>45</v>
      </c>
      <c r="Y600">
        <v>2024</v>
      </c>
      <c r="Z600" t="str">
        <f>TEXT(Table1[[#This Row],[Order Date]], "MMM")</f>
        <v>Aug</v>
      </c>
      <c r="AA600" s="2">
        <f>Table1[[#This Row],[Unit Price]]*Table1[[#This Row],[Quantity]]*(1-Table1[[#This Row],[Discount %]]/100)</f>
        <v>250.63200000000003</v>
      </c>
      <c r="AB600" s="2">
        <f>Table1[[#This Row],[Sales]]-Table1[[#This Row],[Cost]]</f>
        <v>117.89200000000002</v>
      </c>
    </row>
    <row r="601" spans="1:28" x14ac:dyDescent="0.25">
      <c r="A601" t="s">
        <v>1696</v>
      </c>
      <c r="B601" s="1">
        <v>45720</v>
      </c>
      <c r="C601" t="s">
        <v>1697</v>
      </c>
      <c r="D601" t="s">
        <v>2747</v>
      </c>
      <c r="E601" s="1">
        <v>45725</v>
      </c>
      <c r="F601" t="s">
        <v>40</v>
      </c>
      <c r="G601" t="s">
        <v>38</v>
      </c>
      <c r="H601" t="s">
        <v>39</v>
      </c>
      <c r="I601" t="s">
        <v>2650</v>
      </c>
      <c r="J601" t="s">
        <v>2651</v>
      </c>
      <c r="K601" t="s">
        <v>25</v>
      </c>
      <c r="L601">
        <v>33</v>
      </c>
      <c r="M601">
        <v>3</v>
      </c>
      <c r="N601">
        <v>10</v>
      </c>
      <c r="O601" t="s">
        <v>637</v>
      </c>
      <c r="P601" t="s">
        <v>75</v>
      </c>
      <c r="Q601" t="s">
        <v>70</v>
      </c>
      <c r="R601" t="s">
        <v>62</v>
      </c>
      <c r="S601" t="s">
        <v>41</v>
      </c>
      <c r="T601">
        <v>1</v>
      </c>
      <c r="U601">
        <v>423.84</v>
      </c>
      <c r="V601">
        <v>573.54</v>
      </c>
      <c r="W601">
        <v>5</v>
      </c>
      <c r="X601" t="s">
        <v>34</v>
      </c>
      <c r="Y601">
        <v>2025</v>
      </c>
      <c r="Z601" t="str">
        <f>TEXT(Table1[[#This Row],[Order Date]], "MMM")</f>
        <v>Mar</v>
      </c>
      <c r="AA601" s="2">
        <f>Table1[[#This Row],[Unit Price]]*Table1[[#This Row],[Quantity]]*(1-Table1[[#This Row],[Discount %]]/100)</f>
        <v>1144.3679999999999</v>
      </c>
      <c r="AB601" s="2">
        <f>Table1[[#This Row],[Sales]]-Table1[[#This Row],[Cost]]</f>
        <v>570.82799999999997</v>
      </c>
    </row>
    <row r="602" spans="1:28" x14ac:dyDescent="0.25">
      <c r="A602" t="s">
        <v>1698</v>
      </c>
      <c r="B602" s="1">
        <v>45866</v>
      </c>
      <c r="C602" t="s">
        <v>1699</v>
      </c>
      <c r="D602" t="s">
        <v>3164</v>
      </c>
      <c r="E602" s="1">
        <v>45869</v>
      </c>
      <c r="F602" t="s">
        <v>29</v>
      </c>
      <c r="G602" t="s">
        <v>27</v>
      </c>
      <c r="H602" t="s">
        <v>28</v>
      </c>
      <c r="I602" t="s">
        <v>2650</v>
      </c>
      <c r="J602" t="s">
        <v>2698</v>
      </c>
      <c r="K602" t="s">
        <v>52</v>
      </c>
      <c r="L602">
        <v>61</v>
      </c>
      <c r="M602">
        <v>3</v>
      </c>
      <c r="N602">
        <v>25</v>
      </c>
      <c r="O602" t="s">
        <v>1700</v>
      </c>
      <c r="P602" t="s">
        <v>33</v>
      </c>
      <c r="Q602" t="s">
        <v>42</v>
      </c>
      <c r="R602" t="s">
        <v>71</v>
      </c>
      <c r="S602" t="s">
        <v>30</v>
      </c>
      <c r="T602">
        <v>1</v>
      </c>
      <c r="U602">
        <v>243.71</v>
      </c>
      <c r="V602">
        <v>317.32</v>
      </c>
      <c r="W602">
        <v>3</v>
      </c>
      <c r="X602" t="s">
        <v>45</v>
      </c>
      <c r="Y602">
        <v>2025</v>
      </c>
      <c r="Z602" t="str">
        <f>TEXT(Table1[[#This Row],[Order Date]], "MMM")</f>
        <v>Jul</v>
      </c>
      <c r="AA602" s="2">
        <f>Table1[[#This Row],[Unit Price]]*Table1[[#This Row],[Quantity]]*(1-Table1[[#This Row],[Discount %]]/100)</f>
        <v>548.34749999999997</v>
      </c>
      <c r="AB602" s="2">
        <f>Table1[[#This Row],[Sales]]-Table1[[#This Row],[Cost]]</f>
        <v>231.02749999999997</v>
      </c>
    </row>
    <row r="603" spans="1:28" x14ac:dyDescent="0.25">
      <c r="A603" t="s">
        <v>1701</v>
      </c>
      <c r="B603" s="1">
        <v>45539</v>
      </c>
      <c r="C603" t="s">
        <v>1702</v>
      </c>
      <c r="D603" t="s">
        <v>3163</v>
      </c>
      <c r="E603" s="1">
        <v>45546</v>
      </c>
      <c r="F603" t="s">
        <v>68</v>
      </c>
      <c r="G603" t="s">
        <v>66</v>
      </c>
      <c r="H603" t="s">
        <v>67</v>
      </c>
      <c r="I603" t="s">
        <v>2625</v>
      </c>
      <c r="J603" t="s">
        <v>2626</v>
      </c>
      <c r="K603" t="s">
        <v>52</v>
      </c>
      <c r="L603">
        <v>56</v>
      </c>
      <c r="M603">
        <v>1</v>
      </c>
      <c r="N603">
        <v>20</v>
      </c>
      <c r="O603" t="s">
        <v>1703</v>
      </c>
      <c r="P603" t="s">
        <v>44</v>
      </c>
      <c r="Q603" t="s">
        <v>70</v>
      </c>
      <c r="R603" t="s">
        <v>62</v>
      </c>
      <c r="S603" t="s">
        <v>69</v>
      </c>
      <c r="T603">
        <v>2</v>
      </c>
      <c r="U603">
        <v>689.69</v>
      </c>
      <c r="V603">
        <v>377.13</v>
      </c>
      <c r="W603">
        <v>7</v>
      </c>
      <c r="X603" t="s">
        <v>45</v>
      </c>
      <c r="Y603">
        <v>2024</v>
      </c>
      <c r="Z603" t="str">
        <f>TEXT(Table1[[#This Row],[Order Date]], "MMM")</f>
        <v>Sep</v>
      </c>
      <c r="AA603" s="2">
        <f>Table1[[#This Row],[Unit Price]]*Table1[[#This Row],[Quantity]]*(1-Table1[[#This Row],[Discount %]]/100)</f>
        <v>551.75200000000007</v>
      </c>
      <c r="AB603" s="2">
        <f>Table1[[#This Row],[Sales]]-Table1[[#This Row],[Cost]]</f>
        <v>174.62200000000007</v>
      </c>
    </row>
    <row r="604" spans="1:28" x14ac:dyDescent="0.25">
      <c r="A604" t="s">
        <v>1704</v>
      </c>
      <c r="B604" s="1">
        <v>46112</v>
      </c>
      <c r="C604" t="s">
        <v>1705</v>
      </c>
      <c r="D604" t="s">
        <v>3162</v>
      </c>
      <c r="E604" s="1">
        <v>46114</v>
      </c>
      <c r="F604" t="s">
        <v>68</v>
      </c>
      <c r="G604" t="s">
        <v>66</v>
      </c>
      <c r="H604" t="s">
        <v>67</v>
      </c>
      <c r="I604" t="s">
        <v>2630</v>
      </c>
      <c r="J604" t="s">
        <v>2640</v>
      </c>
      <c r="K604" t="s">
        <v>52</v>
      </c>
      <c r="L604">
        <v>51</v>
      </c>
      <c r="M604">
        <v>2</v>
      </c>
      <c r="N604">
        <v>15</v>
      </c>
      <c r="O604" t="s">
        <v>276</v>
      </c>
      <c r="P604" t="s">
        <v>75</v>
      </c>
      <c r="Q604" t="s">
        <v>31</v>
      </c>
      <c r="R604" t="s">
        <v>71</v>
      </c>
      <c r="S604" t="s">
        <v>69</v>
      </c>
      <c r="T604">
        <v>2</v>
      </c>
      <c r="U604">
        <v>69.290000000000006</v>
      </c>
      <c r="V604">
        <v>60.16</v>
      </c>
      <c r="W604">
        <v>2</v>
      </c>
      <c r="X604" t="s">
        <v>34</v>
      </c>
      <c r="Y604">
        <v>2026</v>
      </c>
      <c r="Z604" t="str">
        <f>TEXT(Table1[[#This Row],[Order Date]], "MMM")</f>
        <v>Mar</v>
      </c>
      <c r="AA604" s="2">
        <f>Table1[[#This Row],[Unit Price]]*Table1[[#This Row],[Quantity]]*(1-Table1[[#This Row],[Discount %]]/100)</f>
        <v>117.79300000000001</v>
      </c>
      <c r="AB604" s="2">
        <f>Table1[[#This Row],[Sales]]-Table1[[#This Row],[Cost]]</f>
        <v>57.63300000000001</v>
      </c>
    </row>
    <row r="605" spans="1:28" x14ac:dyDescent="0.25">
      <c r="A605" t="s">
        <v>1706</v>
      </c>
      <c r="B605" s="1">
        <v>45772</v>
      </c>
      <c r="C605" t="s">
        <v>1707</v>
      </c>
      <c r="D605" t="s">
        <v>3161</v>
      </c>
      <c r="E605" s="1">
        <v>45773</v>
      </c>
      <c r="F605" t="s">
        <v>68</v>
      </c>
      <c r="G605" t="s">
        <v>66</v>
      </c>
      <c r="H605" t="s">
        <v>67</v>
      </c>
      <c r="I605" t="s">
        <v>2631</v>
      </c>
      <c r="J605" t="s">
        <v>2716</v>
      </c>
      <c r="K605" t="s">
        <v>25</v>
      </c>
      <c r="L605">
        <v>62</v>
      </c>
      <c r="M605">
        <v>1</v>
      </c>
      <c r="N605">
        <v>15</v>
      </c>
      <c r="O605" t="s">
        <v>350</v>
      </c>
      <c r="P605" t="s">
        <v>33</v>
      </c>
      <c r="Q605" t="s">
        <v>70</v>
      </c>
      <c r="R605" t="s">
        <v>62</v>
      </c>
      <c r="S605" t="s">
        <v>69</v>
      </c>
      <c r="T605">
        <v>5</v>
      </c>
      <c r="U605">
        <v>596.9</v>
      </c>
      <c r="V605">
        <v>411.16</v>
      </c>
      <c r="W605">
        <v>1</v>
      </c>
      <c r="X605" t="s">
        <v>49</v>
      </c>
      <c r="Y605">
        <v>2025</v>
      </c>
      <c r="Z605" t="str">
        <f>TEXT(Table1[[#This Row],[Order Date]], "MMM")</f>
        <v>Apr</v>
      </c>
      <c r="AA605" s="2">
        <f>Table1[[#This Row],[Unit Price]]*Table1[[#This Row],[Quantity]]*(1-Table1[[#This Row],[Discount %]]/100)</f>
        <v>507.36499999999995</v>
      </c>
      <c r="AB605" s="2">
        <f>Table1[[#This Row],[Sales]]-Table1[[#This Row],[Cost]]</f>
        <v>96.204999999999927</v>
      </c>
    </row>
    <row r="606" spans="1:28" x14ac:dyDescent="0.25">
      <c r="A606" t="s">
        <v>1708</v>
      </c>
      <c r="B606" s="1">
        <v>46109</v>
      </c>
      <c r="C606" t="s">
        <v>1709</v>
      </c>
      <c r="D606" t="s">
        <v>3160</v>
      </c>
      <c r="E606" s="1">
        <v>46115</v>
      </c>
      <c r="F606" t="s">
        <v>68</v>
      </c>
      <c r="G606" t="s">
        <v>66</v>
      </c>
      <c r="H606" t="s">
        <v>67</v>
      </c>
      <c r="I606" t="s">
        <v>2650</v>
      </c>
      <c r="J606" t="s">
        <v>2651</v>
      </c>
      <c r="K606" t="s">
        <v>25</v>
      </c>
      <c r="L606">
        <v>26</v>
      </c>
      <c r="M606">
        <v>1</v>
      </c>
      <c r="N606">
        <v>10</v>
      </c>
      <c r="O606" t="s">
        <v>1600</v>
      </c>
      <c r="P606" t="s">
        <v>33</v>
      </c>
      <c r="Q606" t="s">
        <v>117</v>
      </c>
      <c r="R606" t="s">
        <v>71</v>
      </c>
      <c r="S606" t="s">
        <v>69</v>
      </c>
      <c r="T606">
        <v>2</v>
      </c>
      <c r="U606">
        <v>150.33000000000001</v>
      </c>
      <c r="V606">
        <v>88.06</v>
      </c>
      <c r="W606">
        <v>6</v>
      </c>
      <c r="X606" t="s">
        <v>34</v>
      </c>
      <c r="Y606">
        <v>2026</v>
      </c>
      <c r="Z606" t="str">
        <f>TEXT(Table1[[#This Row],[Order Date]], "MMM")</f>
        <v>Mar</v>
      </c>
      <c r="AA606" s="2">
        <f>Table1[[#This Row],[Unit Price]]*Table1[[#This Row],[Quantity]]*(1-Table1[[#This Row],[Discount %]]/100)</f>
        <v>135.29700000000003</v>
      </c>
      <c r="AB606" s="2">
        <f>Table1[[#This Row],[Sales]]-Table1[[#This Row],[Cost]]</f>
        <v>47.237000000000023</v>
      </c>
    </row>
    <row r="607" spans="1:28" x14ac:dyDescent="0.25">
      <c r="A607" t="s">
        <v>1710</v>
      </c>
      <c r="B607" s="1">
        <v>46000</v>
      </c>
      <c r="C607" t="s">
        <v>1711</v>
      </c>
      <c r="D607" t="s">
        <v>3159</v>
      </c>
      <c r="E607" s="1">
        <v>46003</v>
      </c>
      <c r="F607" t="s">
        <v>140</v>
      </c>
      <c r="G607" t="s">
        <v>38</v>
      </c>
      <c r="H607" t="s">
        <v>139</v>
      </c>
      <c r="I607" t="s">
        <v>2630</v>
      </c>
      <c r="J607" t="s">
        <v>2646</v>
      </c>
      <c r="K607" t="s">
        <v>25</v>
      </c>
      <c r="L607">
        <v>39</v>
      </c>
      <c r="M607">
        <v>4</v>
      </c>
      <c r="N607">
        <v>15</v>
      </c>
      <c r="O607" t="s">
        <v>1712</v>
      </c>
      <c r="P607" t="s">
        <v>75</v>
      </c>
      <c r="Q607" t="s">
        <v>117</v>
      </c>
      <c r="R607" t="s">
        <v>43</v>
      </c>
      <c r="S607" t="s">
        <v>141</v>
      </c>
      <c r="T607">
        <v>2</v>
      </c>
      <c r="U607">
        <v>300.99</v>
      </c>
      <c r="V607">
        <v>741.26</v>
      </c>
      <c r="W607">
        <v>3</v>
      </c>
      <c r="X607" t="s">
        <v>94</v>
      </c>
      <c r="Y607">
        <v>2025</v>
      </c>
      <c r="Z607" t="str">
        <f>TEXT(Table1[[#This Row],[Order Date]], "MMM")</f>
        <v>Dec</v>
      </c>
      <c r="AA607" s="2">
        <f>Table1[[#This Row],[Unit Price]]*Table1[[#This Row],[Quantity]]*(1-Table1[[#This Row],[Discount %]]/100)</f>
        <v>1023.366</v>
      </c>
      <c r="AB607" s="2">
        <f>Table1[[#This Row],[Sales]]-Table1[[#This Row],[Cost]]</f>
        <v>282.10599999999999</v>
      </c>
    </row>
    <row r="608" spans="1:28" x14ac:dyDescent="0.25">
      <c r="A608" t="s">
        <v>1713</v>
      </c>
      <c r="B608" s="1">
        <v>45397</v>
      </c>
      <c r="C608" t="s">
        <v>1714</v>
      </c>
      <c r="D608" t="s">
        <v>3158</v>
      </c>
      <c r="E608" s="1">
        <v>45400</v>
      </c>
      <c r="F608" t="s">
        <v>56</v>
      </c>
      <c r="G608" t="s">
        <v>54</v>
      </c>
      <c r="H608" t="s">
        <v>55</v>
      </c>
      <c r="I608" t="s">
        <v>2621</v>
      </c>
      <c r="J608" t="s">
        <v>2647</v>
      </c>
      <c r="K608" t="s">
        <v>52</v>
      </c>
      <c r="L608">
        <v>32</v>
      </c>
      <c r="M608">
        <v>4</v>
      </c>
      <c r="N608">
        <v>5</v>
      </c>
      <c r="O608" t="s">
        <v>1715</v>
      </c>
      <c r="P608" t="s">
        <v>33</v>
      </c>
      <c r="Q608" t="s">
        <v>42</v>
      </c>
      <c r="R608" t="s">
        <v>71</v>
      </c>
      <c r="S608" t="s">
        <v>57</v>
      </c>
      <c r="T608">
        <v>3</v>
      </c>
      <c r="U608">
        <v>568.14</v>
      </c>
      <c r="V608">
        <v>1136.75</v>
      </c>
      <c r="W608">
        <v>3</v>
      </c>
      <c r="X608" t="s">
        <v>49</v>
      </c>
      <c r="Y608">
        <v>2024</v>
      </c>
      <c r="Z608" t="str">
        <f>TEXT(Table1[[#This Row],[Order Date]], "MMM")</f>
        <v>Apr</v>
      </c>
      <c r="AA608" s="2">
        <f>Table1[[#This Row],[Unit Price]]*Table1[[#This Row],[Quantity]]*(1-Table1[[#This Row],[Discount %]]/100)</f>
        <v>2158.9319999999998</v>
      </c>
      <c r="AB608" s="2">
        <f>Table1[[#This Row],[Sales]]-Table1[[#This Row],[Cost]]</f>
        <v>1022.1819999999998</v>
      </c>
    </row>
    <row r="609" spans="1:28" x14ac:dyDescent="0.25">
      <c r="A609" t="s">
        <v>1716</v>
      </c>
      <c r="B609" s="1">
        <v>45850</v>
      </c>
      <c r="C609" t="s">
        <v>1717</v>
      </c>
      <c r="D609" t="s">
        <v>3157</v>
      </c>
      <c r="E609" s="1">
        <v>45854</v>
      </c>
      <c r="F609" t="s">
        <v>40</v>
      </c>
      <c r="G609" t="s">
        <v>38</v>
      </c>
      <c r="H609" t="s">
        <v>39</v>
      </c>
      <c r="I609" t="s">
        <v>2629</v>
      </c>
      <c r="J609" t="s">
        <v>2632</v>
      </c>
      <c r="K609" t="s">
        <v>25</v>
      </c>
      <c r="L609">
        <v>33</v>
      </c>
      <c r="M609">
        <v>2</v>
      </c>
      <c r="N609">
        <v>5</v>
      </c>
      <c r="O609" t="s">
        <v>204</v>
      </c>
      <c r="P609" t="s">
        <v>75</v>
      </c>
      <c r="Q609" t="s">
        <v>58</v>
      </c>
      <c r="R609" t="s">
        <v>43</v>
      </c>
      <c r="S609" t="s">
        <v>41</v>
      </c>
      <c r="T609">
        <v>3</v>
      </c>
      <c r="U609">
        <v>682.29</v>
      </c>
      <c r="V609">
        <v>980.23</v>
      </c>
      <c r="W609">
        <v>4</v>
      </c>
      <c r="X609" t="s">
        <v>45</v>
      </c>
      <c r="Y609">
        <v>2025</v>
      </c>
      <c r="Z609" t="str">
        <f>TEXT(Table1[[#This Row],[Order Date]], "MMM")</f>
        <v>Jul</v>
      </c>
      <c r="AA609" s="2">
        <f>Table1[[#This Row],[Unit Price]]*Table1[[#This Row],[Quantity]]*(1-Table1[[#This Row],[Discount %]]/100)</f>
        <v>1296.3509999999999</v>
      </c>
      <c r="AB609" s="2">
        <f>Table1[[#This Row],[Sales]]-Table1[[#This Row],[Cost]]</f>
        <v>316.12099999999987</v>
      </c>
    </row>
    <row r="610" spans="1:28" x14ac:dyDescent="0.25">
      <c r="A610" t="s">
        <v>1718</v>
      </c>
      <c r="B610" s="1">
        <v>45332</v>
      </c>
      <c r="C610" t="s">
        <v>1719</v>
      </c>
      <c r="D610" t="s">
        <v>3156</v>
      </c>
      <c r="E610" s="1">
        <v>45336</v>
      </c>
      <c r="F610" t="s">
        <v>128</v>
      </c>
      <c r="G610" t="s">
        <v>98</v>
      </c>
      <c r="H610" t="s">
        <v>127</v>
      </c>
      <c r="I610" t="s">
        <v>2618</v>
      </c>
      <c r="J610" t="s">
        <v>2682</v>
      </c>
      <c r="K610" t="s">
        <v>52</v>
      </c>
      <c r="L610">
        <v>23</v>
      </c>
      <c r="M610">
        <v>3</v>
      </c>
      <c r="N610">
        <v>20</v>
      </c>
      <c r="O610" t="s">
        <v>1720</v>
      </c>
      <c r="P610" t="s">
        <v>44</v>
      </c>
      <c r="Q610" t="s">
        <v>31</v>
      </c>
      <c r="R610" t="s">
        <v>71</v>
      </c>
      <c r="S610" t="s">
        <v>129</v>
      </c>
      <c r="T610">
        <v>4</v>
      </c>
      <c r="U610">
        <v>43.71</v>
      </c>
      <c r="V610">
        <v>58.27</v>
      </c>
      <c r="W610">
        <v>4</v>
      </c>
      <c r="X610" t="s">
        <v>34</v>
      </c>
      <c r="Y610">
        <v>2024</v>
      </c>
      <c r="Z610" t="str">
        <f>TEXT(Table1[[#This Row],[Order Date]], "MMM")</f>
        <v>Feb</v>
      </c>
      <c r="AA610" s="2">
        <f>Table1[[#This Row],[Unit Price]]*Table1[[#This Row],[Quantity]]*(1-Table1[[#This Row],[Discount %]]/100)</f>
        <v>104.904</v>
      </c>
      <c r="AB610" s="2">
        <f>Table1[[#This Row],[Sales]]-Table1[[#This Row],[Cost]]</f>
        <v>46.633999999999993</v>
      </c>
    </row>
    <row r="611" spans="1:28" x14ac:dyDescent="0.25">
      <c r="A611" t="s">
        <v>1721</v>
      </c>
      <c r="B611" s="1">
        <v>45778</v>
      </c>
      <c r="C611" t="s">
        <v>1722</v>
      </c>
      <c r="D611" t="s">
        <v>3155</v>
      </c>
      <c r="E611" s="1">
        <v>45781</v>
      </c>
      <c r="F611" t="s">
        <v>29</v>
      </c>
      <c r="G611" t="s">
        <v>27</v>
      </c>
      <c r="H611" t="s">
        <v>28</v>
      </c>
      <c r="I611" t="s">
        <v>2664</v>
      </c>
      <c r="J611" t="s">
        <v>2678</v>
      </c>
      <c r="K611" t="s">
        <v>25</v>
      </c>
      <c r="L611">
        <v>23</v>
      </c>
      <c r="M611">
        <v>4</v>
      </c>
      <c r="N611">
        <v>30</v>
      </c>
      <c r="O611" t="s">
        <v>1723</v>
      </c>
      <c r="P611" t="s">
        <v>75</v>
      </c>
      <c r="Q611" t="s">
        <v>42</v>
      </c>
      <c r="R611" t="s">
        <v>71</v>
      </c>
      <c r="S611" t="s">
        <v>30</v>
      </c>
      <c r="T611">
        <v>1</v>
      </c>
      <c r="U611">
        <v>314.61</v>
      </c>
      <c r="V611">
        <v>693.34</v>
      </c>
      <c r="W611">
        <v>3</v>
      </c>
      <c r="X611" t="s">
        <v>49</v>
      </c>
      <c r="Y611">
        <v>2025</v>
      </c>
      <c r="Z611" t="str">
        <f>TEXT(Table1[[#This Row],[Order Date]], "MMM")</f>
        <v>May</v>
      </c>
      <c r="AA611" s="2">
        <f>Table1[[#This Row],[Unit Price]]*Table1[[#This Row],[Quantity]]*(1-Table1[[#This Row],[Discount %]]/100)</f>
        <v>880.90800000000002</v>
      </c>
      <c r="AB611" s="2">
        <f>Table1[[#This Row],[Sales]]-Table1[[#This Row],[Cost]]</f>
        <v>187.56799999999998</v>
      </c>
    </row>
    <row r="612" spans="1:28" x14ac:dyDescent="0.25">
      <c r="A612" t="s">
        <v>1724</v>
      </c>
      <c r="B612" s="1">
        <v>45870</v>
      </c>
      <c r="C612" t="s">
        <v>1725</v>
      </c>
      <c r="D612" t="s">
        <v>3154</v>
      </c>
      <c r="E612" s="1">
        <v>45872</v>
      </c>
      <c r="F612" t="s">
        <v>56</v>
      </c>
      <c r="G612" t="s">
        <v>54</v>
      </c>
      <c r="H612" t="s">
        <v>55</v>
      </c>
      <c r="I612" t="s">
        <v>2628</v>
      </c>
      <c r="J612" t="s">
        <v>2642</v>
      </c>
      <c r="K612" t="s">
        <v>52</v>
      </c>
      <c r="L612">
        <v>25</v>
      </c>
      <c r="M612">
        <v>3</v>
      </c>
      <c r="N612">
        <v>15</v>
      </c>
      <c r="O612" t="s">
        <v>204</v>
      </c>
      <c r="P612" t="s">
        <v>75</v>
      </c>
      <c r="Q612" t="s">
        <v>70</v>
      </c>
      <c r="R612" t="s">
        <v>62</v>
      </c>
      <c r="S612" t="s">
        <v>57</v>
      </c>
      <c r="T612">
        <v>2</v>
      </c>
      <c r="U612">
        <v>709.29</v>
      </c>
      <c r="V612">
        <v>1055.6500000000001</v>
      </c>
      <c r="W612">
        <v>2</v>
      </c>
      <c r="X612" t="s">
        <v>45</v>
      </c>
      <c r="Y612">
        <v>2025</v>
      </c>
      <c r="Z612" t="str">
        <f>TEXT(Table1[[#This Row],[Order Date]], "MMM")</f>
        <v>Aug</v>
      </c>
      <c r="AA612" s="2">
        <f>Table1[[#This Row],[Unit Price]]*Table1[[#This Row],[Quantity]]*(1-Table1[[#This Row],[Discount %]]/100)</f>
        <v>1808.6895</v>
      </c>
      <c r="AB612" s="2">
        <f>Table1[[#This Row],[Sales]]-Table1[[#This Row],[Cost]]</f>
        <v>753.03949999999986</v>
      </c>
    </row>
    <row r="613" spans="1:28" x14ac:dyDescent="0.25">
      <c r="A613" t="s">
        <v>1726</v>
      </c>
      <c r="B613" s="1">
        <v>45706</v>
      </c>
      <c r="C613" t="s">
        <v>1727</v>
      </c>
      <c r="D613" t="s">
        <v>3153</v>
      </c>
      <c r="E613" s="1">
        <v>45708</v>
      </c>
      <c r="F613" t="s">
        <v>29</v>
      </c>
      <c r="G613" t="s">
        <v>27</v>
      </c>
      <c r="H613" t="s">
        <v>28</v>
      </c>
      <c r="I613" t="s">
        <v>2621</v>
      </c>
      <c r="J613" t="s">
        <v>2647</v>
      </c>
      <c r="K613" t="s">
        <v>25</v>
      </c>
      <c r="L613">
        <v>44</v>
      </c>
      <c r="M613">
        <v>1</v>
      </c>
      <c r="N613">
        <v>25</v>
      </c>
      <c r="O613" t="s">
        <v>1728</v>
      </c>
      <c r="P613" t="s">
        <v>75</v>
      </c>
      <c r="Q613" t="s">
        <v>117</v>
      </c>
      <c r="R613" t="s">
        <v>71</v>
      </c>
      <c r="S613" t="s">
        <v>30</v>
      </c>
      <c r="T613">
        <v>1</v>
      </c>
      <c r="U613">
        <v>822.6</v>
      </c>
      <c r="V613">
        <v>405.25</v>
      </c>
      <c r="W613">
        <v>2</v>
      </c>
      <c r="X613" t="s">
        <v>34</v>
      </c>
      <c r="Y613">
        <v>2025</v>
      </c>
      <c r="Z613" t="str">
        <f>TEXT(Table1[[#This Row],[Order Date]], "MMM")</f>
        <v>Feb</v>
      </c>
      <c r="AA613" s="2">
        <f>Table1[[#This Row],[Unit Price]]*Table1[[#This Row],[Quantity]]*(1-Table1[[#This Row],[Discount %]]/100)</f>
        <v>616.95000000000005</v>
      </c>
      <c r="AB613" s="2">
        <f>Table1[[#This Row],[Sales]]-Table1[[#This Row],[Cost]]</f>
        <v>211.70000000000005</v>
      </c>
    </row>
    <row r="614" spans="1:28" x14ac:dyDescent="0.25">
      <c r="A614" t="s">
        <v>1729</v>
      </c>
      <c r="B614" s="1">
        <v>45388</v>
      </c>
      <c r="C614" t="s">
        <v>1730</v>
      </c>
      <c r="D614" t="s">
        <v>3152</v>
      </c>
      <c r="E614" s="1">
        <v>45390</v>
      </c>
      <c r="F614" t="s">
        <v>56</v>
      </c>
      <c r="G614" t="s">
        <v>54</v>
      </c>
      <c r="H614" t="s">
        <v>55</v>
      </c>
      <c r="I614" t="s">
        <v>2621</v>
      </c>
      <c r="J614" t="s">
        <v>2647</v>
      </c>
      <c r="K614" t="s">
        <v>52</v>
      </c>
      <c r="L614">
        <v>50</v>
      </c>
      <c r="M614">
        <v>3</v>
      </c>
      <c r="N614">
        <v>20</v>
      </c>
      <c r="O614" t="s">
        <v>1731</v>
      </c>
      <c r="P614" t="s">
        <v>33</v>
      </c>
      <c r="Q614" t="s">
        <v>42</v>
      </c>
      <c r="R614" t="s">
        <v>62</v>
      </c>
      <c r="S614" t="s">
        <v>57</v>
      </c>
      <c r="T614">
        <v>4</v>
      </c>
      <c r="U614">
        <v>486.54</v>
      </c>
      <c r="V614">
        <v>926.55</v>
      </c>
      <c r="W614">
        <v>2</v>
      </c>
      <c r="X614" t="s">
        <v>49</v>
      </c>
      <c r="Y614">
        <v>2024</v>
      </c>
      <c r="Z614" t="str">
        <f>TEXT(Table1[[#This Row],[Order Date]], "MMM")</f>
        <v>Apr</v>
      </c>
      <c r="AA614" s="2">
        <f>Table1[[#This Row],[Unit Price]]*Table1[[#This Row],[Quantity]]*(1-Table1[[#This Row],[Discount %]]/100)</f>
        <v>1167.6960000000001</v>
      </c>
      <c r="AB614" s="2">
        <f>Table1[[#This Row],[Sales]]-Table1[[#This Row],[Cost]]</f>
        <v>241.14600000000019</v>
      </c>
    </row>
    <row r="615" spans="1:28" x14ac:dyDescent="0.25">
      <c r="A615" t="s">
        <v>1732</v>
      </c>
      <c r="B615" s="1">
        <v>45914</v>
      </c>
      <c r="C615" t="s">
        <v>1733</v>
      </c>
      <c r="D615" t="s">
        <v>3151</v>
      </c>
      <c r="E615" s="1">
        <v>45918</v>
      </c>
      <c r="F615" t="s">
        <v>115</v>
      </c>
      <c r="G615" t="s">
        <v>66</v>
      </c>
      <c r="H615" t="s">
        <v>114</v>
      </c>
      <c r="I615" t="s">
        <v>2664</v>
      </c>
      <c r="J615" t="s">
        <v>2678</v>
      </c>
      <c r="K615" t="s">
        <v>25</v>
      </c>
      <c r="L615">
        <v>45</v>
      </c>
      <c r="M615">
        <v>4</v>
      </c>
      <c r="N615">
        <v>0</v>
      </c>
      <c r="O615" t="s">
        <v>1084</v>
      </c>
      <c r="P615" t="s">
        <v>33</v>
      </c>
      <c r="Q615" t="s">
        <v>70</v>
      </c>
      <c r="R615" t="s">
        <v>71</v>
      </c>
      <c r="S615" t="s">
        <v>116</v>
      </c>
      <c r="T615">
        <v>5</v>
      </c>
      <c r="U615">
        <v>489.09</v>
      </c>
      <c r="V615">
        <v>1241.3</v>
      </c>
      <c r="W615">
        <v>4</v>
      </c>
      <c r="X615" t="s">
        <v>45</v>
      </c>
      <c r="Y615">
        <v>2025</v>
      </c>
      <c r="Z615" t="str">
        <f>TEXT(Table1[[#This Row],[Order Date]], "MMM")</f>
        <v>Sep</v>
      </c>
      <c r="AA615" s="2">
        <f>Table1[[#This Row],[Unit Price]]*Table1[[#This Row],[Quantity]]*(1-Table1[[#This Row],[Discount %]]/100)</f>
        <v>1956.36</v>
      </c>
      <c r="AB615" s="2">
        <f>Table1[[#This Row],[Sales]]-Table1[[#This Row],[Cost]]</f>
        <v>715.06</v>
      </c>
    </row>
    <row r="616" spans="1:28" x14ac:dyDescent="0.25">
      <c r="A616" t="s">
        <v>1734</v>
      </c>
      <c r="B616" s="1">
        <v>45850</v>
      </c>
      <c r="C616" t="s">
        <v>1735</v>
      </c>
      <c r="D616" t="s">
        <v>3150</v>
      </c>
      <c r="E616" s="1">
        <v>45855</v>
      </c>
      <c r="F616" t="s">
        <v>29</v>
      </c>
      <c r="G616" t="s">
        <v>27</v>
      </c>
      <c r="H616" t="s">
        <v>28</v>
      </c>
      <c r="I616" t="s">
        <v>2657</v>
      </c>
      <c r="J616" t="s">
        <v>2658</v>
      </c>
      <c r="K616" t="s">
        <v>25</v>
      </c>
      <c r="L616">
        <v>51</v>
      </c>
      <c r="M616">
        <v>3</v>
      </c>
      <c r="N616">
        <v>20</v>
      </c>
      <c r="O616" t="s">
        <v>1736</v>
      </c>
      <c r="P616" t="s">
        <v>33</v>
      </c>
      <c r="Q616" t="s">
        <v>31</v>
      </c>
      <c r="R616" t="s">
        <v>71</v>
      </c>
      <c r="S616" t="s">
        <v>30</v>
      </c>
      <c r="T616">
        <v>4</v>
      </c>
      <c r="U616">
        <v>544.99</v>
      </c>
      <c r="V616">
        <v>692.35</v>
      </c>
      <c r="W616">
        <v>5</v>
      </c>
      <c r="X616" t="s">
        <v>45</v>
      </c>
      <c r="Y616">
        <v>2025</v>
      </c>
      <c r="Z616" t="str">
        <f>TEXT(Table1[[#This Row],[Order Date]], "MMM")</f>
        <v>Jul</v>
      </c>
      <c r="AA616" s="2">
        <f>Table1[[#This Row],[Unit Price]]*Table1[[#This Row],[Quantity]]*(1-Table1[[#This Row],[Discount %]]/100)</f>
        <v>1307.9760000000001</v>
      </c>
      <c r="AB616" s="2">
        <f>Table1[[#This Row],[Sales]]-Table1[[#This Row],[Cost]]</f>
        <v>615.62600000000009</v>
      </c>
    </row>
    <row r="617" spans="1:28" x14ac:dyDescent="0.25">
      <c r="A617" t="s">
        <v>1737</v>
      </c>
      <c r="B617" s="1">
        <v>45832</v>
      </c>
      <c r="C617" t="s">
        <v>1738</v>
      </c>
      <c r="D617" t="s">
        <v>3149</v>
      </c>
      <c r="E617" s="1">
        <v>45839</v>
      </c>
      <c r="F617" t="s">
        <v>29</v>
      </c>
      <c r="G617" t="s">
        <v>27</v>
      </c>
      <c r="H617" t="s">
        <v>28</v>
      </c>
      <c r="I617" t="s">
        <v>2668</v>
      </c>
      <c r="J617" t="s">
        <v>2712</v>
      </c>
      <c r="K617" t="s">
        <v>25</v>
      </c>
      <c r="L617">
        <v>31</v>
      </c>
      <c r="M617">
        <v>3</v>
      </c>
      <c r="N617">
        <v>0</v>
      </c>
      <c r="O617" t="s">
        <v>1739</v>
      </c>
      <c r="P617" t="s">
        <v>75</v>
      </c>
      <c r="Q617" t="s">
        <v>117</v>
      </c>
      <c r="R617" t="s">
        <v>62</v>
      </c>
      <c r="S617" t="s">
        <v>30</v>
      </c>
      <c r="T617">
        <v>1</v>
      </c>
      <c r="U617">
        <v>661.78</v>
      </c>
      <c r="V617">
        <v>1259.3599999999999</v>
      </c>
      <c r="W617">
        <v>7</v>
      </c>
      <c r="X617" t="s">
        <v>49</v>
      </c>
      <c r="Y617">
        <v>2025</v>
      </c>
      <c r="Z617" t="str">
        <f>TEXT(Table1[[#This Row],[Order Date]], "MMM")</f>
        <v>Jun</v>
      </c>
      <c r="AA617" s="2">
        <f>Table1[[#This Row],[Unit Price]]*Table1[[#This Row],[Quantity]]*(1-Table1[[#This Row],[Discount %]]/100)</f>
        <v>1985.34</v>
      </c>
      <c r="AB617" s="2">
        <f>Table1[[#This Row],[Sales]]-Table1[[#This Row],[Cost]]</f>
        <v>725.98</v>
      </c>
    </row>
    <row r="618" spans="1:28" x14ac:dyDescent="0.25">
      <c r="A618" t="s">
        <v>1740</v>
      </c>
      <c r="B618" s="1">
        <v>45895</v>
      </c>
      <c r="C618" t="s">
        <v>1741</v>
      </c>
      <c r="D618" t="s">
        <v>3148</v>
      </c>
      <c r="E618" s="1">
        <v>45898</v>
      </c>
      <c r="F618" t="s">
        <v>29</v>
      </c>
      <c r="G618" t="s">
        <v>27</v>
      </c>
      <c r="H618" t="s">
        <v>28</v>
      </c>
      <c r="I618" t="s">
        <v>2630</v>
      </c>
      <c r="J618" t="s">
        <v>2646</v>
      </c>
      <c r="K618" t="s">
        <v>25</v>
      </c>
      <c r="L618">
        <v>63</v>
      </c>
      <c r="M618">
        <v>2</v>
      </c>
      <c r="N618">
        <v>30</v>
      </c>
      <c r="O618" t="s">
        <v>1531</v>
      </c>
      <c r="P618" t="s">
        <v>44</v>
      </c>
      <c r="Q618" t="s">
        <v>70</v>
      </c>
      <c r="R618" t="s">
        <v>71</v>
      </c>
      <c r="S618" t="s">
        <v>30</v>
      </c>
      <c r="T618">
        <v>1</v>
      </c>
      <c r="U618">
        <v>693.02</v>
      </c>
      <c r="V618">
        <v>544.11</v>
      </c>
      <c r="W618">
        <v>3</v>
      </c>
      <c r="X618" t="s">
        <v>45</v>
      </c>
      <c r="Y618">
        <v>2025</v>
      </c>
      <c r="Z618" t="str">
        <f>TEXT(Table1[[#This Row],[Order Date]], "MMM")</f>
        <v>Aug</v>
      </c>
      <c r="AA618" s="2">
        <f>Table1[[#This Row],[Unit Price]]*Table1[[#This Row],[Quantity]]*(1-Table1[[#This Row],[Discount %]]/100)</f>
        <v>970.22799999999995</v>
      </c>
      <c r="AB618" s="2">
        <f>Table1[[#This Row],[Sales]]-Table1[[#This Row],[Cost]]</f>
        <v>426.11799999999994</v>
      </c>
    </row>
    <row r="619" spans="1:28" x14ac:dyDescent="0.25">
      <c r="A619" t="s">
        <v>1742</v>
      </c>
      <c r="B619" s="1">
        <v>45890</v>
      </c>
      <c r="C619" t="s">
        <v>1743</v>
      </c>
      <c r="D619" t="s">
        <v>3147</v>
      </c>
      <c r="E619" s="1">
        <v>45893</v>
      </c>
      <c r="F619" t="s">
        <v>140</v>
      </c>
      <c r="G619" t="s">
        <v>38</v>
      </c>
      <c r="H619" t="s">
        <v>139</v>
      </c>
      <c r="I619" t="s">
        <v>2635</v>
      </c>
      <c r="J619" t="s">
        <v>2700</v>
      </c>
      <c r="K619" t="s">
        <v>25</v>
      </c>
      <c r="L619">
        <v>50</v>
      </c>
      <c r="M619">
        <v>3</v>
      </c>
      <c r="N619">
        <v>5</v>
      </c>
      <c r="O619" t="s">
        <v>1744</v>
      </c>
      <c r="P619" t="s">
        <v>33</v>
      </c>
      <c r="Q619" t="s">
        <v>70</v>
      </c>
      <c r="R619" t="s">
        <v>32</v>
      </c>
      <c r="S619" t="s">
        <v>141</v>
      </c>
      <c r="T619">
        <v>4</v>
      </c>
      <c r="U619">
        <v>868.75</v>
      </c>
      <c r="V619">
        <v>1459.81</v>
      </c>
      <c r="W619">
        <v>3</v>
      </c>
      <c r="X619" t="s">
        <v>45</v>
      </c>
      <c r="Y619">
        <v>2025</v>
      </c>
      <c r="Z619" t="str">
        <f>TEXT(Table1[[#This Row],[Order Date]], "MMM")</f>
        <v>Aug</v>
      </c>
      <c r="AA619" s="2">
        <f>Table1[[#This Row],[Unit Price]]*Table1[[#This Row],[Quantity]]*(1-Table1[[#This Row],[Discount %]]/100)</f>
        <v>2475.9375</v>
      </c>
      <c r="AB619" s="2">
        <f>Table1[[#This Row],[Sales]]-Table1[[#This Row],[Cost]]</f>
        <v>1016.1275000000001</v>
      </c>
    </row>
    <row r="620" spans="1:28" x14ac:dyDescent="0.25">
      <c r="A620" t="s">
        <v>1745</v>
      </c>
      <c r="B620" s="1">
        <v>45309</v>
      </c>
      <c r="C620" t="s">
        <v>1746</v>
      </c>
      <c r="D620" t="s">
        <v>3146</v>
      </c>
      <c r="E620" s="1">
        <v>45315</v>
      </c>
      <c r="F620" t="s">
        <v>122</v>
      </c>
      <c r="G620" t="s">
        <v>120</v>
      </c>
      <c r="H620" t="s">
        <v>121</v>
      </c>
      <c r="I620" t="s">
        <v>2621</v>
      </c>
      <c r="J620" t="s">
        <v>2699</v>
      </c>
      <c r="K620" t="s">
        <v>52</v>
      </c>
      <c r="L620">
        <v>63</v>
      </c>
      <c r="M620">
        <v>1</v>
      </c>
      <c r="N620">
        <v>30</v>
      </c>
      <c r="O620" t="s">
        <v>440</v>
      </c>
      <c r="P620" t="s">
        <v>33</v>
      </c>
      <c r="Q620" t="s">
        <v>70</v>
      </c>
      <c r="R620" t="s">
        <v>62</v>
      </c>
      <c r="S620" t="s">
        <v>123</v>
      </c>
      <c r="T620">
        <v>3</v>
      </c>
      <c r="U620">
        <v>974.08</v>
      </c>
      <c r="V620">
        <v>501.45</v>
      </c>
      <c r="W620">
        <v>6</v>
      </c>
      <c r="X620" t="s">
        <v>34</v>
      </c>
      <c r="Y620">
        <v>2024</v>
      </c>
      <c r="Z620" t="str">
        <f>TEXT(Table1[[#This Row],[Order Date]], "MMM")</f>
        <v>Jan</v>
      </c>
      <c r="AA620" s="2">
        <f>Table1[[#This Row],[Unit Price]]*Table1[[#This Row],[Quantity]]*(1-Table1[[#This Row],[Discount %]]/100)</f>
        <v>681.85599999999999</v>
      </c>
      <c r="AB620" s="2">
        <f>Table1[[#This Row],[Sales]]-Table1[[#This Row],[Cost]]</f>
        <v>180.40600000000001</v>
      </c>
    </row>
    <row r="621" spans="1:28" x14ac:dyDescent="0.25">
      <c r="A621" t="s">
        <v>1747</v>
      </c>
      <c r="B621" s="1">
        <v>45583</v>
      </c>
      <c r="C621" t="s">
        <v>1748</v>
      </c>
      <c r="D621" t="s">
        <v>3145</v>
      </c>
      <c r="E621" s="1">
        <v>45587</v>
      </c>
      <c r="F621" t="s">
        <v>115</v>
      </c>
      <c r="G621" t="s">
        <v>66</v>
      </c>
      <c r="H621" t="s">
        <v>114</v>
      </c>
      <c r="I621" t="s">
        <v>2635</v>
      </c>
      <c r="J621" t="s">
        <v>2683</v>
      </c>
      <c r="K621" t="s">
        <v>52</v>
      </c>
      <c r="L621">
        <v>40</v>
      </c>
      <c r="M621">
        <v>3</v>
      </c>
      <c r="N621">
        <v>15</v>
      </c>
      <c r="O621" t="s">
        <v>490</v>
      </c>
      <c r="P621" t="s">
        <v>75</v>
      </c>
      <c r="Q621" t="s">
        <v>58</v>
      </c>
      <c r="R621" t="s">
        <v>43</v>
      </c>
      <c r="S621" t="s">
        <v>116</v>
      </c>
      <c r="T621">
        <v>3</v>
      </c>
      <c r="U621">
        <v>404.02</v>
      </c>
      <c r="V621">
        <v>683.24</v>
      </c>
      <c r="W621">
        <v>4</v>
      </c>
      <c r="X621" t="s">
        <v>94</v>
      </c>
      <c r="Y621">
        <v>2024</v>
      </c>
      <c r="Z621" t="str">
        <f>TEXT(Table1[[#This Row],[Order Date]], "MMM")</f>
        <v>Oct</v>
      </c>
      <c r="AA621" s="2">
        <f>Table1[[#This Row],[Unit Price]]*Table1[[#This Row],[Quantity]]*(1-Table1[[#This Row],[Discount %]]/100)</f>
        <v>1030.251</v>
      </c>
      <c r="AB621" s="2">
        <f>Table1[[#This Row],[Sales]]-Table1[[#This Row],[Cost]]</f>
        <v>347.01099999999997</v>
      </c>
    </row>
    <row r="622" spans="1:28" x14ac:dyDescent="0.25">
      <c r="A622" t="s">
        <v>1749</v>
      </c>
      <c r="B622" s="1">
        <v>46045</v>
      </c>
      <c r="C622" t="s">
        <v>1179</v>
      </c>
      <c r="D622" t="s">
        <v>3144</v>
      </c>
      <c r="E622" s="1">
        <v>46050</v>
      </c>
      <c r="F622" t="s">
        <v>29</v>
      </c>
      <c r="G622" t="s">
        <v>27</v>
      </c>
      <c r="H622" t="s">
        <v>28</v>
      </c>
      <c r="I622" t="s">
        <v>2627</v>
      </c>
      <c r="J622" t="s">
        <v>2690</v>
      </c>
      <c r="K622" t="s">
        <v>25</v>
      </c>
      <c r="L622">
        <v>24</v>
      </c>
      <c r="M622">
        <v>3</v>
      </c>
      <c r="N622">
        <v>5</v>
      </c>
      <c r="O622" t="s">
        <v>484</v>
      </c>
      <c r="P622" t="s">
        <v>44</v>
      </c>
      <c r="Q622" t="s">
        <v>70</v>
      </c>
      <c r="R622" t="s">
        <v>62</v>
      </c>
      <c r="S622" t="s">
        <v>30</v>
      </c>
      <c r="T622">
        <v>1</v>
      </c>
      <c r="U622">
        <v>282.52999999999997</v>
      </c>
      <c r="V622">
        <v>648.46</v>
      </c>
      <c r="W622">
        <v>5</v>
      </c>
      <c r="X622" t="s">
        <v>34</v>
      </c>
      <c r="Y622">
        <v>2026</v>
      </c>
      <c r="Z622" t="str">
        <f>TEXT(Table1[[#This Row],[Order Date]], "MMM")</f>
        <v>Jan</v>
      </c>
      <c r="AA622" s="2">
        <f>Table1[[#This Row],[Unit Price]]*Table1[[#This Row],[Quantity]]*(1-Table1[[#This Row],[Discount %]]/100)</f>
        <v>805.21049999999991</v>
      </c>
      <c r="AB622" s="2">
        <f>Table1[[#This Row],[Sales]]-Table1[[#This Row],[Cost]]</f>
        <v>156.75049999999987</v>
      </c>
    </row>
    <row r="623" spans="1:28" x14ac:dyDescent="0.25">
      <c r="A623" t="s">
        <v>1750</v>
      </c>
      <c r="B623" s="1">
        <v>45856</v>
      </c>
      <c r="C623" t="s">
        <v>1262</v>
      </c>
      <c r="D623" t="s">
        <v>3143</v>
      </c>
      <c r="E623" s="1">
        <v>45860</v>
      </c>
      <c r="F623" t="s">
        <v>56</v>
      </c>
      <c r="G623" t="s">
        <v>54</v>
      </c>
      <c r="H623" t="s">
        <v>55</v>
      </c>
      <c r="I623" t="s">
        <v>2635</v>
      </c>
      <c r="J623" t="s">
        <v>2700</v>
      </c>
      <c r="K623" t="s">
        <v>52</v>
      </c>
      <c r="L623">
        <v>32</v>
      </c>
      <c r="M623">
        <v>3</v>
      </c>
      <c r="N623">
        <v>0</v>
      </c>
      <c r="O623" t="s">
        <v>1751</v>
      </c>
      <c r="P623" t="s">
        <v>44</v>
      </c>
      <c r="Q623" t="s">
        <v>117</v>
      </c>
      <c r="R623" t="s">
        <v>62</v>
      </c>
      <c r="S623" t="s">
        <v>57</v>
      </c>
      <c r="T623">
        <v>2</v>
      </c>
      <c r="U623">
        <v>140.19</v>
      </c>
      <c r="V623">
        <v>246.74</v>
      </c>
      <c r="W623">
        <v>4</v>
      </c>
      <c r="X623" t="s">
        <v>45</v>
      </c>
      <c r="Y623">
        <v>2025</v>
      </c>
      <c r="Z623" t="str">
        <f>TEXT(Table1[[#This Row],[Order Date]], "MMM")</f>
        <v>Jul</v>
      </c>
      <c r="AA623" s="2">
        <f>Table1[[#This Row],[Unit Price]]*Table1[[#This Row],[Quantity]]*(1-Table1[[#This Row],[Discount %]]/100)</f>
        <v>420.57</v>
      </c>
      <c r="AB623" s="2">
        <f>Table1[[#This Row],[Sales]]-Table1[[#This Row],[Cost]]</f>
        <v>173.82999999999998</v>
      </c>
    </row>
    <row r="624" spans="1:28" x14ac:dyDescent="0.25">
      <c r="A624" t="s">
        <v>1752</v>
      </c>
      <c r="B624" s="1">
        <v>45892</v>
      </c>
      <c r="C624" t="s">
        <v>1753</v>
      </c>
      <c r="D624" t="s">
        <v>3142</v>
      </c>
      <c r="E624" s="1">
        <v>45898</v>
      </c>
      <c r="F624" t="s">
        <v>122</v>
      </c>
      <c r="G624" t="s">
        <v>120</v>
      </c>
      <c r="H624" t="s">
        <v>121</v>
      </c>
      <c r="I624" t="s">
        <v>2629</v>
      </c>
      <c r="J624" t="s">
        <v>2632</v>
      </c>
      <c r="K624" t="s">
        <v>25</v>
      </c>
      <c r="L624">
        <v>29</v>
      </c>
      <c r="M624">
        <v>2</v>
      </c>
      <c r="N624">
        <v>5</v>
      </c>
      <c r="O624" t="s">
        <v>1754</v>
      </c>
      <c r="P624" t="s">
        <v>33</v>
      </c>
      <c r="Q624" t="s">
        <v>117</v>
      </c>
      <c r="R624" t="s">
        <v>62</v>
      </c>
      <c r="S624" t="s">
        <v>123</v>
      </c>
      <c r="T624">
        <v>4</v>
      </c>
      <c r="U624">
        <v>185.6</v>
      </c>
      <c r="V624">
        <v>186.48</v>
      </c>
      <c r="W624">
        <v>6</v>
      </c>
      <c r="X624" t="s">
        <v>45</v>
      </c>
      <c r="Y624">
        <v>2025</v>
      </c>
      <c r="Z624" t="str">
        <f>TEXT(Table1[[#This Row],[Order Date]], "MMM")</f>
        <v>Aug</v>
      </c>
      <c r="AA624" s="2">
        <f>Table1[[#This Row],[Unit Price]]*Table1[[#This Row],[Quantity]]*(1-Table1[[#This Row],[Discount %]]/100)</f>
        <v>352.64</v>
      </c>
      <c r="AB624" s="2">
        <f>Table1[[#This Row],[Sales]]-Table1[[#This Row],[Cost]]</f>
        <v>166.16</v>
      </c>
    </row>
    <row r="625" spans="1:28" x14ac:dyDescent="0.25">
      <c r="A625" t="s">
        <v>1755</v>
      </c>
      <c r="B625" s="1">
        <v>45468</v>
      </c>
      <c r="C625" t="s">
        <v>1756</v>
      </c>
      <c r="D625" t="s">
        <v>3141</v>
      </c>
      <c r="E625" s="1">
        <v>45475</v>
      </c>
      <c r="F625" t="s">
        <v>29</v>
      </c>
      <c r="G625" t="s">
        <v>27</v>
      </c>
      <c r="H625" t="s">
        <v>28</v>
      </c>
      <c r="I625" t="s">
        <v>2655</v>
      </c>
      <c r="J625" t="s">
        <v>2656</v>
      </c>
      <c r="K625" t="s">
        <v>25</v>
      </c>
      <c r="L625">
        <v>25</v>
      </c>
      <c r="M625">
        <v>4</v>
      </c>
      <c r="N625">
        <v>30</v>
      </c>
      <c r="O625" t="s">
        <v>1757</v>
      </c>
      <c r="P625" t="s">
        <v>75</v>
      </c>
      <c r="Q625" t="s">
        <v>58</v>
      </c>
      <c r="R625" t="s">
        <v>62</v>
      </c>
      <c r="S625" t="s">
        <v>30</v>
      </c>
      <c r="T625">
        <v>5</v>
      </c>
      <c r="U625">
        <v>679.85</v>
      </c>
      <c r="V625">
        <v>1594.19</v>
      </c>
      <c r="W625">
        <v>7</v>
      </c>
      <c r="X625" t="s">
        <v>49</v>
      </c>
      <c r="Y625">
        <v>2024</v>
      </c>
      <c r="Z625" t="str">
        <f>TEXT(Table1[[#This Row],[Order Date]], "MMM")</f>
        <v>Jun</v>
      </c>
      <c r="AA625" s="2">
        <f>Table1[[#This Row],[Unit Price]]*Table1[[#This Row],[Quantity]]*(1-Table1[[#This Row],[Discount %]]/100)</f>
        <v>1903.58</v>
      </c>
      <c r="AB625" s="2">
        <f>Table1[[#This Row],[Sales]]-Table1[[#This Row],[Cost]]</f>
        <v>309.38999999999987</v>
      </c>
    </row>
    <row r="626" spans="1:28" x14ac:dyDescent="0.25">
      <c r="A626" t="s">
        <v>1758</v>
      </c>
      <c r="B626" s="1">
        <v>45349</v>
      </c>
      <c r="C626" t="s">
        <v>1759</v>
      </c>
      <c r="D626" t="s">
        <v>3140</v>
      </c>
      <c r="E626" s="1">
        <v>45356</v>
      </c>
      <c r="F626" t="s">
        <v>122</v>
      </c>
      <c r="G626" t="s">
        <v>120</v>
      </c>
      <c r="H626" t="s">
        <v>121</v>
      </c>
      <c r="I626" t="s">
        <v>2664</v>
      </c>
      <c r="J626" t="s">
        <v>2665</v>
      </c>
      <c r="K626" t="s">
        <v>52</v>
      </c>
      <c r="L626">
        <v>34</v>
      </c>
      <c r="M626">
        <v>4</v>
      </c>
      <c r="N626">
        <v>5</v>
      </c>
      <c r="O626" t="s">
        <v>1222</v>
      </c>
      <c r="P626" t="s">
        <v>75</v>
      </c>
      <c r="Q626" t="s">
        <v>70</v>
      </c>
      <c r="R626" t="s">
        <v>62</v>
      </c>
      <c r="S626" t="s">
        <v>123</v>
      </c>
      <c r="T626">
        <v>1</v>
      </c>
      <c r="U626">
        <v>945.39</v>
      </c>
      <c r="V626">
        <v>2268.56</v>
      </c>
      <c r="W626">
        <v>7</v>
      </c>
      <c r="X626" t="s">
        <v>34</v>
      </c>
      <c r="Y626">
        <v>2024</v>
      </c>
      <c r="Z626" t="str">
        <f>TEXT(Table1[[#This Row],[Order Date]], "MMM")</f>
        <v>Feb</v>
      </c>
      <c r="AA626" s="2">
        <f>Table1[[#This Row],[Unit Price]]*Table1[[#This Row],[Quantity]]*(1-Table1[[#This Row],[Discount %]]/100)</f>
        <v>3592.482</v>
      </c>
      <c r="AB626" s="2">
        <f>Table1[[#This Row],[Sales]]-Table1[[#This Row],[Cost]]</f>
        <v>1323.922</v>
      </c>
    </row>
    <row r="627" spans="1:28" x14ac:dyDescent="0.25">
      <c r="A627" t="s">
        <v>1760</v>
      </c>
      <c r="B627" s="1">
        <v>45787</v>
      </c>
      <c r="C627" t="s">
        <v>1761</v>
      </c>
      <c r="D627" t="s">
        <v>3139</v>
      </c>
      <c r="E627" s="1">
        <v>45791</v>
      </c>
      <c r="F627" t="s">
        <v>122</v>
      </c>
      <c r="G627" t="s">
        <v>120</v>
      </c>
      <c r="H627" t="s">
        <v>121</v>
      </c>
      <c r="I627" t="s">
        <v>2664</v>
      </c>
      <c r="J627" t="s">
        <v>2678</v>
      </c>
      <c r="K627" t="s">
        <v>25</v>
      </c>
      <c r="L627">
        <v>53</v>
      </c>
      <c r="M627">
        <v>3</v>
      </c>
      <c r="N627">
        <v>25</v>
      </c>
      <c r="O627" t="s">
        <v>883</v>
      </c>
      <c r="P627" t="s">
        <v>75</v>
      </c>
      <c r="Q627" t="s">
        <v>117</v>
      </c>
      <c r="R627" t="s">
        <v>43</v>
      </c>
      <c r="S627" t="s">
        <v>123</v>
      </c>
      <c r="T627">
        <v>1</v>
      </c>
      <c r="U627">
        <v>950.69</v>
      </c>
      <c r="V627">
        <v>1652.06</v>
      </c>
      <c r="W627">
        <v>4</v>
      </c>
      <c r="X627" t="s">
        <v>49</v>
      </c>
      <c r="Y627">
        <v>2025</v>
      </c>
      <c r="Z627" t="str">
        <f>TEXT(Table1[[#This Row],[Order Date]], "MMM")</f>
        <v>May</v>
      </c>
      <c r="AA627" s="2">
        <f>Table1[[#This Row],[Unit Price]]*Table1[[#This Row],[Quantity]]*(1-Table1[[#This Row],[Discount %]]/100)</f>
        <v>2139.0525000000002</v>
      </c>
      <c r="AB627" s="2">
        <f>Table1[[#This Row],[Sales]]-Table1[[#This Row],[Cost]]</f>
        <v>486.99250000000029</v>
      </c>
    </row>
    <row r="628" spans="1:28" x14ac:dyDescent="0.25">
      <c r="A628" t="s">
        <v>1762</v>
      </c>
      <c r="B628" s="1">
        <v>45717</v>
      </c>
      <c r="C628" t="s">
        <v>1763</v>
      </c>
      <c r="D628" t="s">
        <v>3138</v>
      </c>
      <c r="E628" s="1">
        <v>45722</v>
      </c>
      <c r="F628" t="s">
        <v>128</v>
      </c>
      <c r="G628" t="s">
        <v>98</v>
      </c>
      <c r="H628" t="s">
        <v>127</v>
      </c>
      <c r="I628" t="s">
        <v>2619</v>
      </c>
      <c r="J628" t="s">
        <v>2692</v>
      </c>
      <c r="K628" t="s">
        <v>25</v>
      </c>
      <c r="L628">
        <v>45</v>
      </c>
      <c r="M628">
        <v>5</v>
      </c>
      <c r="N628">
        <v>20</v>
      </c>
      <c r="O628" t="s">
        <v>771</v>
      </c>
      <c r="P628" t="s">
        <v>33</v>
      </c>
      <c r="Q628" t="s">
        <v>117</v>
      </c>
      <c r="R628" t="s">
        <v>71</v>
      </c>
      <c r="S628" t="s">
        <v>129</v>
      </c>
      <c r="T628">
        <v>1</v>
      </c>
      <c r="U628">
        <v>218.67</v>
      </c>
      <c r="V628">
        <v>457.92</v>
      </c>
      <c r="W628">
        <v>5</v>
      </c>
      <c r="X628" t="s">
        <v>34</v>
      </c>
      <c r="Y628">
        <v>2025</v>
      </c>
      <c r="Z628" t="str">
        <f>TEXT(Table1[[#This Row],[Order Date]], "MMM")</f>
        <v>Mar</v>
      </c>
      <c r="AA628" s="2">
        <f>Table1[[#This Row],[Unit Price]]*Table1[[#This Row],[Quantity]]*(1-Table1[[#This Row],[Discount %]]/100)</f>
        <v>874.68</v>
      </c>
      <c r="AB628" s="2">
        <f>Table1[[#This Row],[Sales]]-Table1[[#This Row],[Cost]]</f>
        <v>416.75999999999993</v>
      </c>
    </row>
    <row r="629" spans="1:28" x14ac:dyDescent="0.25">
      <c r="A629" t="s">
        <v>1764</v>
      </c>
      <c r="B629" s="1">
        <v>45427</v>
      </c>
      <c r="C629" t="s">
        <v>1765</v>
      </c>
      <c r="D629" t="s">
        <v>3137</v>
      </c>
      <c r="E629" s="1">
        <v>45432</v>
      </c>
      <c r="F629" t="s">
        <v>68</v>
      </c>
      <c r="G629" t="s">
        <v>66</v>
      </c>
      <c r="H629" t="s">
        <v>67</v>
      </c>
      <c r="I629" t="s">
        <v>2675</v>
      </c>
      <c r="J629" t="s">
        <v>2703</v>
      </c>
      <c r="K629" t="s">
        <v>52</v>
      </c>
      <c r="L629">
        <v>39</v>
      </c>
      <c r="M629">
        <v>1</v>
      </c>
      <c r="N629">
        <v>30</v>
      </c>
      <c r="O629" t="s">
        <v>1161</v>
      </c>
      <c r="P629" t="s">
        <v>75</v>
      </c>
      <c r="Q629" t="s">
        <v>117</v>
      </c>
      <c r="R629" t="s">
        <v>32</v>
      </c>
      <c r="S629" t="s">
        <v>69</v>
      </c>
      <c r="T629">
        <v>1</v>
      </c>
      <c r="U629">
        <v>505.2</v>
      </c>
      <c r="V629">
        <v>264.01</v>
      </c>
      <c r="W629">
        <v>5</v>
      </c>
      <c r="X629" t="s">
        <v>49</v>
      </c>
      <c r="Y629">
        <v>2024</v>
      </c>
      <c r="Z629" t="str">
        <f>TEXT(Table1[[#This Row],[Order Date]], "MMM")</f>
        <v>May</v>
      </c>
      <c r="AA629" s="2">
        <f>Table1[[#This Row],[Unit Price]]*Table1[[#This Row],[Quantity]]*(1-Table1[[#This Row],[Discount %]]/100)</f>
        <v>353.64</v>
      </c>
      <c r="AB629" s="2">
        <f>Table1[[#This Row],[Sales]]-Table1[[#This Row],[Cost]]</f>
        <v>89.63</v>
      </c>
    </row>
    <row r="630" spans="1:28" x14ac:dyDescent="0.25">
      <c r="A630" t="s">
        <v>1766</v>
      </c>
      <c r="B630" s="1">
        <v>45511</v>
      </c>
      <c r="C630" t="s">
        <v>1767</v>
      </c>
      <c r="D630" t="s">
        <v>3136</v>
      </c>
      <c r="E630" s="1">
        <v>45518</v>
      </c>
      <c r="F630" t="s">
        <v>68</v>
      </c>
      <c r="G630" t="s">
        <v>66</v>
      </c>
      <c r="H630" t="s">
        <v>67</v>
      </c>
      <c r="I630" t="s">
        <v>2637</v>
      </c>
      <c r="J630" t="s">
        <v>2709</v>
      </c>
      <c r="K630" t="s">
        <v>52</v>
      </c>
      <c r="L630">
        <v>65</v>
      </c>
      <c r="M630">
        <v>3</v>
      </c>
      <c r="N630">
        <v>25</v>
      </c>
      <c r="O630" t="s">
        <v>1327</v>
      </c>
      <c r="P630" t="s">
        <v>44</v>
      </c>
      <c r="Q630" t="s">
        <v>58</v>
      </c>
      <c r="R630" t="s">
        <v>62</v>
      </c>
      <c r="S630" t="s">
        <v>69</v>
      </c>
      <c r="T630">
        <v>5</v>
      </c>
      <c r="U630">
        <v>430.05</v>
      </c>
      <c r="V630">
        <v>710.73</v>
      </c>
      <c r="W630">
        <v>7</v>
      </c>
      <c r="X630" t="s">
        <v>45</v>
      </c>
      <c r="Y630">
        <v>2024</v>
      </c>
      <c r="Z630" t="str">
        <f>TEXT(Table1[[#This Row],[Order Date]], "MMM")</f>
        <v>Aug</v>
      </c>
      <c r="AA630" s="2">
        <f>Table1[[#This Row],[Unit Price]]*Table1[[#This Row],[Quantity]]*(1-Table1[[#This Row],[Discount %]]/100)</f>
        <v>967.61250000000007</v>
      </c>
      <c r="AB630" s="2">
        <f>Table1[[#This Row],[Sales]]-Table1[[#This Row],[Cost]]</f>
        <v>256.88250000000005</v>
      </c>
    </row>
    <row r="631" spans="1:28" x14ac:dyDescent="0.25">
      <c r="A631" t="s">
        <v>1768</v>
      </c>
      <c r="B631" s="1">
        <v>45428</v>
      </c>
      <c r="C631" t="s">
        <v>1769</v>
      </c>
      <c r="D631" t="s">
        <v>3135</v>
      </c>
      <c r="E631" s="1">
        <v>45434</v>
      </c>
      <c r="F631" t="s">
        <v>29</v>
      </c>
      <c r="G631" t="s">
        <v>27</v>
      </c>
      <c r="H631" t="s">
        <v>28</v>
      </c>
      <c r="I631" t="s">
        <v>2629</v>
      </c>
      <c r="J631" t="s">
        <v>2691</v>
      </c>
      <c r="K631" t="s">
        <v>52</v>
      </c>
      <c r="L631">
        <v>40</v>
      </c>
      <c r="M631">
        <v>5</v>
      </c>
      <c r="N631">
        <v>15</v>
      </c>
      <c r="O631" t="s">
        <v>78</v>
      </c>
      <c r="P631" t="s">
        <v>33</v>
      </c>
      <c r="Q631" t="s">
        <v>70</v>
      </c>
      <c r="R631" t="s">
        <v>32</v>
      </c>
      <c r="S631" t="s">
        <v>30</v>
      </c>
      <c r="T631">
        <v>1</v>
      </c>
      <c r="U631">
        <v>758.16</v>
      </c>
      <c r="V631">
        <v>2367.4499999999998</v>
      </c>
      <c r="W631">
        <v>6</v>
      </c>
      <c r="X631" t="s">
        <v>49</v>
      </c>
      <c r="Y631">
        <v>2024</v>
      </c>
      <c r="Z631" t="str">
        <f>TEXT(Table1[[#This Row],[Order Date]], "MMM")</f>
        <v>May</v>
      </c>
      <c r="AA631" s="2">
        <f>Table1[[#This Row],[Unit Price]]*Table1[[#This Row],[Quantity]]*(1-Table1[[#This Row],[Discount %]]/100)</f>
        <v>3222.18</v>
      </c>
      <c r="AB631" s="2">
        <f>Table1[[#This Row],[Sales]]-Table1[[#This Row],[Cost]]</f>
        <v>854.73</v>
      </c>
    </row>
    <row r="632" spans="1:28" x14ac:dyDescent="0.25">
      <c r="A632" t="s">
        <v>1770</v>
      </c>
      <c r="B632" s="1">
        <v>45860</v>
      </c>
      <c r="C632" t="s">
        <v>1771</v>
      </c>
      <c r="D632" t="s">
        <v>3134</v>
      </c>
      <c r="E632" s="1">
        <v>45865</v>
      </c>
      <c r="F632" t="s">
        <v>122</v>
      </c>
      <c r="G632" t="s">
        <v>120</v>
      </c>
      <c r="H632" t="s">
        <v>121</v>
      </c>
      <c r="I632" t="s">
        <v>2625</v>
      </c>
      <c r="J632" t="s">
        <v>2685</v>
      </c>
      <c r="K632" t="s">
        <v>25</v>
      </c>
      <c r="L632">
        <v>28</v>
      </c>
      <c r="M632">
        <v>2</v>
      </c>
      <c r="N632">
        <v>10</v>
      </c>
      <c r="O632" t="s">
        <v>1772</v>
      </c>
      <c r="P632" t="s">
        <v>75</v>
      </c>
      <c r="Q632" t="s">
        <v>42</v>
      </c>
      <c r="R632" t="s">
        <v>62</v>
      </c>
      <c r="S632" t="s">
        <v>123</v>
      </c>
      <c r="T632">
        <v>4</v>
      </c>
      <c r="U632">
        <v>197.3</v>
      </c>
      <c r="V632">
        <v>232.18</v>
      </c>
      <c r="W632">
        <v>5</v>
      </c>
      <c r="X632" t="s">
        <v>45</v>
      </c>
      <c r="Y632">
        <v>2025</v>
      </c>
      <c r="Z632" t="str">
        <f>TEXT(Table1[[#This Row],[Order Date]], "MMM")</f>
        <v>Jul</v>
      </c>
      <c r="AA632" s="2">
        <f>Table1[[#This Row],[Unit Price]]*Table1[[#This Row],[Quantity]]*(1-Table1[[#This Row],[Discount %]]/100)</f>
        <v>355.14000000000004</v>
      </c>
      <c r="AB632" s="2">
        <f>Table1[[#This Row],[Sales]]-Table1[[#This Row],[Cost]]</f>
        <v>122.96000000000004</v>
      </c>
    </row>
    <row r="633" spans="1:28" x14ac:dyDescent="0.25">
      <c r="A633" t="s">
        <v>1773</v>
      </c>
      <c r="B633" s="1">
        <v>45576</v>
      </c>
      <c r="C633" t="s">
        <v>1774</v>
      </c>
      <c r="D633" t="s">
        <v>3133</v>
      </c>
      <c r="E633" s="1">
        <v>45580</v>
      </c>
      <c r="F633" t="s">
        <v>128</v>
      </c>
      <c r="G633" t="s">
        <v>98</v>
      </c>
      <c r="H633" t="s">
        <v>127</v>
      </c>
      <c r="I633" t="s">
        <v>2625</v>
      </c>
      <c r="J633" t="s">
        <v>2693</v>
      </c>
      <c r="K633" t="s">
        <v>25</v>
      </c>
      <c r="L633">
        <v>26</v>
      </c>
      <c r="M633">
        <v>4</v>
      </c>
      <c r="N633">
        <v>10</v>
      </c>
      <c r="O633" t="s">
        <v>1435</v>
      </c>
      <c r="P633" t="s">
        <v>44</v>
      </c>
      <c r="Q633" t="s">
        <v>42</v>
      </c>
      <c r="R633" t="s">
        <v>43</v>
      </c>
      <c r="S633" t="s">
        <v>129</v>
      </c>
      <c r="T633">
        <v>4</v>
      </c>
      <c r="U633">
        <v>231.12</v>
      </c>
      <c r="V633">
        <v>511.65</v>
      </c>
      <c r="W633">
        <v>4</v>
      </c>
      <c r="X633" t="s">
        <v>94</v>
      </c>
      <c r="Y633">
        <v>2024</v>
      </c>
      <c r="Z633" t="str">
        <f>TEXT(Table1[[#This Row],[Order Date]], "MMM")</f>
        <v>Oct</v>
      </c>
      <c r="AA633" s="2">
        <f>Table1[[#This Row],[Unit Price]]*Table1[[#This Row],[Quantity]]*(1-Table1[[#This Row],[Discount %]]/100)</f>
        <v>832.03200000000004</v>
      </c>
      <c r="AB633" s="2">
        <f>Table1[[#This Row],[Sales]]-Table1[[#This Row],[Cost]]</f>
        <v>320.38200000000006</v>
      </c>
    </row>
    <row r="634" spans="1:28" x14ac:dyDescent="0.25">
      <c r="A634" t="s">
        <v>1775</v>
      </c>
      <c r="B634" s="1">
        <v>45889</v>
      </c>
      <c r="C634" t="s">
        <v>1776</v>
      </c>
      <c r="D634" t="s">
        <v>3132</v>
      </c>
      <c r="E634" s="1">
        <v>45892</v>
      </c>
      <c r="F634" t="s">
        <v>100</v>
      </c>
      <c r="G634" t="s">
        <v>98</v>
      </c>
      <c r="H634" t="s">
        <v>99</v>
      </c>
      <c r="I634" t="s">
        <v>2659</v>
      </c>
      <c r="J634" t="s">
        <v>2660</v>
      </c>
      <c r="K634" t="s">
        <v>25</v>
      </c>
      <c r="L634">
        <v>36</v>
      </c>
      <c r="M634">
        <v>2</v>
      </c>
      <c r="N634">
        <v>20</v>
      </c>
      <c r="O634" t="s">
        <v>1777</v>
      </c>
      <c r="P634" t="s">
        <v>33</v>
      </c>
      <c r="Q634" t="s">
        <v>58</v>
      </c>
      <c r="R634" t="s">
        <v>32</v>
      </c>
      <c r="S634" t="s">
        <v>101</v>
      </c>
      <c r="T634">
        <v>5</v>
      </c>
      <c r="U634">
        <v>829.98</v>
      </c>
      <c r="V634">
        <v>962.67</v>
      </c>
      <c r="W634">
        <v>3</v>
      </c>
      <c r="X634" t="s">
        <v>45</v>
      </c>
      <c r="Y634">
        <v>2025</v>
      </c>
      <c r="Z634" t="str">
        <f>TEXT(Table1[[#This Row],[Order Date]], "MMM")</f>
        <v>Aug</v>
      </c>
      <c r="AA634" s="2">
        <f>Table1[[#This Row],[Unit Price]]*Table1[[#This Row],[Quantity]]*(1-Table1[[#This Row],[Discount %]]/100)</f>
        <v>1327.9680000000001</v>
      </c>
      <c r="AB634" s="2">
        <f>Table1[[#This Row],[Sales]]-Table1[[#This Row],[Cost]]</f>
        <v>365.29800000000012</v>
      </c>
    </row>
    <row r="635" spans="1:28" x14ac:dyDescent="0.25">
      <c r="A635" t="s">
        <v>1778</v>
      </c>
      <c r="B635" s="1">
        <v>45597</v>
      </c>
      <c r="C635" t="s">
        <v>1779</v>
      </c>
      <c r="D635" t="s">
        <v>3131</v>
      </c>
      <c r="E635" s="1">
        <v>45604</v>
      </c>
      <c r="F635" t="s">
        <v>29</v>
      </c>
      <c r="G635" t="s">
        <v>27</v>
      </c>
      <c r="H635" t="s">
        <v>28</v>
      </c>
      <c r="I635" t="s">
        <v>2633</v>
      </c>
      <c r="J635" t="s">
        <v>2645</v>
      </c>
      <c r="K635" t="s">
        <v>52</v>
      </c>
      <c r="L635">
        <v>57</v>
      </c>
      <c r="M635">
        <v>5</v>
      </c>
      <c r="N635">
        <v>25</v>
      </c>
      <c r="O635" t="s">
        <v>1780</v>
      </c>
      <c r="P635" t="s">
        <v>44</v>
      </c>
      <c r="Q635" t="s">
        <v>70</v>
      </c>
      <c r="R635" t="s">
        <v>43</v>
      </c>
      <c r="S635" t="s">
        <v>30</v>
      </c>
      <c r="T635">
        <v>2</v>
      </c>
      <c r="U635">
        <v>943.06</v>
      </c>
      <c r="V635">
        <v>1835.78</v>
      </c>
      <c r="W635">
        <v>7</v>
      </c>
      <c r="X635" t="s">
        <v>94</v>
      </c>
      <c r="Y635">
        <v>2024</v>
      </c>
      <c r="Z635" t="str">
        <f>TEXT(Table1[[#This Row],[Order Date]], "MMM")</f>
        <v>Nov</v>
      </c>
      <c r="AA635" s="2">
        <f>Table1[[#This Row],[Unit Price]]*Table1[[#This Row],[Quantity]]*(1-Table1[[#This Row],[Discount %]]/100)</f>
        <v>3536.4749999999995</v>
      </c>
      <c r="AB635" s="2">
        <f>Table1[[#This Row],[Sales]]-Table1[[#This Row],[Cost]]</f>
        <v>1700.6949999999995</v>
      </c>
    </row>
    <row r="636" spans="1:28" x14ac:dyDescent="0.25">
      <c r="A636" t="s">
        <v>1781</v>
      </c>
      <c r="B636" s="1">
        <v>46112</v>
      </c>
      <c r="C636" t="s">
        <v>1782</v>
      </c>
      <c r="D636" t="s">
        <v>3130</v>
      </c>
      <c r="E636" s="1">
        <v>46118</v>
      </c>
      <c r="F636" t="s">
        <v>56</v>
      </c>
      <c r="G636" t="s">
        <v>54</v>
      </c>
      <c r="H636" t="s">
        <v>55</v>
      </c>
      <c r="I636" t="s">
        <v>2643</v>
      </c>
      <c r="J636" t="s">
        <v>2654</v>
      </c>
      <c r="K636" t="s">
        <v>25</v>
      </c>
      <c r="L636">
        <v>48</v>
      </c>
      <c r="M636">
        <v>5</v>
      </c>
      <c r="N636">
        <v>20</v>
      </c>
      <c r="O636" t="s">
        <v>1783</v>
      </c>
      <c r="P636" t="s">
        <v>44</v>
      </c>
      <c r="Q636" t="s">
        <v>42</v>
      </c>
      <c r="R636" t="s">
        <v>62</v>
      </c>
      <c r="S636" t="s">
        <v>57</v>
      </c>
      <c r="T636">
        <v>4</v>
      </c>
      <c r="U636">
        <v>489.83</v>
      </c>
      <c r="V636">
        <v>1533.46</v>
      </c>
      <c r="W636">
        <v>6</v>
      </c>
      <c r="X636" t="s">
        <v>34</v>
      </c>
      <c r="Y636">
        <v>2026</v>
      </c>
      <c r="Z636" t="str">
        <f>TEXT(Table1[[#This Row],[Order Date]], "MMM")</f>
        <v>Mar</v>
      </c>
      <c r="AA636" s="2">
        <f>Table1[[#This Row],[Unit Price]]*Table1[[#This Row],[Quantity]]*(1-Table1[[#This Row],[Discount %]]/100)</f>
        <v>1959.3200000000002</v>
      </c>
      <c r="AB636" s="2">
        <f>Table1[[#This Row],[Sales]]-Table1[[#This Row],[Cost]]</f>
        <v>425.86000000000013</v>
      </c>
    </row>
    <row r="637" spans="1:28" x14ac:dyDescent="0.25">
      <c r="A637" t="s">
        <v>1784</v>
      </c>
      <c r="B637" s="1">
        <v>46125</v>
      </c>
      <c r="C637" t="s">
        <v>1785</v>
      </c>
      <c r="D637" t="s">
        <v>3129</v>
      </c>
      <c r="E637" s="1">
        <v>46129</v>
      </c>
      <c r="F637" t="s">
        <v>122</v>
      </c>
      <c r="G637" t="s">
        <v>120</v>
      </c>
      <c r="H637" t="s">
        <v>121</v>
      </c>
      <c r="I637" t="s">
        <v>2630</v>
      </c>
      <c r="J637" t="s">
        <v>2710</v>
      </c>
      <c r="K637" t="s">
        <v>52</v>
      </c>
      <c r="L637">
        <v>30</v>
      </c>
      <c r="M637">
        <v>4</v>
      </c>
      <c r="N637">
        <v>15</v>
      </c>
      <c r="O637" t="s">
        <v>543</v>
      </c>
      <c r="P637" t="s">
        <v>44</v>
      </c>
      <c r="Q637" t="s">
        <v>31</v>
      </c>
      <c r="R637" t="s">
        <v>43</v>
      </c>
      <c r="S637" t="s">
        <v>123</v>
      </c>
      <c r="T637">
        <v>5</v>
      </c>
      <c r="U637">
        <v>846.78</v>
      </c>
      <c r="V637">
        <v>1799.77</v>
      </c>
      <c r="W637">
        <v>4</v>
      </c>
      <c r="X637" t="s">
        <v>49</v>
      </c>
      <c r="Y637">
        <v>2026</v>
      </c>
      <c r="Z637" t="str">
        <f>TEXT(Table1[[#This Row],[Order Date]], "MMM")</f>
        <v>Apr</v>
      </c>
      <c r="AA637" s="2">
        <f>Table1[[#This Row],[Unit Price]]*Table1[[#This Row],[Quantity]]*(1-Table1[[#This Row],[Discount %]]/100)</f>
        <v>2879.0519999999997</v>
      </c>
      <c r="AB637" s="2">
        <f>Table1[[#This Row],[Sales]]-Table1[[#This Row],[Cost]]</f>
        <v>1079.2819999999997</v>
      </c>
    </row>
    <row r="638" spans="1:28" x14ac:dyDescent="0.25">
      <c r="A638" t="s">
        <v>1786</v>
      </c>
      <c r="B638" s="1">
        <v>45782</v>
      </c>
      <c r="C638" t="s">
        <v>1787</v>
      </c>
      <c r="D638" t="s">
        <v>3128</v>
      </c>
      <c r="E638" s="1">
        <v>45787</v>
      </c>
      <c r="F638" t="s">
        <v>68</v>
      </c>
      <c r="G638" t="s">
        <v>66</v>
      </c>
      <c r="H638" t="s">
        <v>67</v>
      </c>
      <c r="I638" t="s">
        <v>2619</v>
      </c>
      <c r="J638" t="s">
        <v>2692</v>
      </c>
      <c r="K638" t="s">
        <v>52</v>
      </c>
      <c r="L638">
        <v>40</v>
      </c>
      <c r="M638">
        <v>4</v>
      </c>
      <c r="N638">
        <v>15</v>
      </c>
      <c r="O638" t="s">
        <v>1788</v>
      </c>
      <c r="P638" t="s">
        <v>33</v>
      </c>
      <c r="Q638" t="s">
        <v>42</v>
      </c>
      <c r="R638" t="s">
        <v>62</v>
      </c>
      <c r="S638" t="s">
        <v>69</v>
      </c>
      <c r="T638">
        <v>1</v>
      </c>
      <c r="U638">
        <v>732.29</v>
      </c>
      <c r="V638">
        <v>1871.67</v>
      </c>
      <c r="W638">
        <v>5</v>
      </c>
      <c r="X638" t="s">
        <v>49</v>
      </c>
      <c r="Y638">
        <v>2025</v>
      </c>
      <c r="Z638" t="str">
        <f>TEXT(Table1[[#This Row],[Order Date]], "MMM")</f>
        <v>May</v>
      </c>
      <c r="AA638" s="2">
        <f>Table1[[#This Row],[Unit Price]]*Table1[[#This Row],[Quantity]]*(1-Table1[[#This Row],[Discount %]]/100)</f>
        <v>2489.7859999999996</v>
      </c>
      <c r="AB638" s="2">
        <f>Table1[[#This Row],[Sales]]-Table1[[#This Row],[Cost]]</f>
        <v>618.11599999999953</v>
      </c>
    </row>
    <row r="639" spans="1:28" x14ac:dyDescent="0.25">
      <c r="A639" t="s">
        <v>1789</v>
      </c>
      <c r="B639" s="1">
        <v>45547</v>
      </c>
      <c r="C639" t="s">
        <v>1790</v>
      </c>
      <c r="D639" t="s">
        <v>3127</v>
      </c>
      <c r="E639" s="1">
        <v>45549</v>
      </c>
      <c r="F639" t="s">
        <v>100</v>
      </c>
      <c r="G639" t="s">
        <v>98</v>
      </c>
      <c r="H639" t="s">
        <v>99</v>
      </c>
      <c r="I639" t="s">
        <v>2675</v>
      </c>
      <c r="J639" t="s">
        <v>2681</v>
      </c>
      <c r="K639" t="s">
        <v>52</v>
      </c>
      <c r="L639">
        <v>30</v>
      </c>
      <c r="M639">
        <v>4</v>
      </c>
      <c r="N639">
        <v>20</v>
      </c>
      <c r="O639" t="s">
        <v>1791</v>
      </c>
      <c r="P639" t="s">
        <v>33</v>
      </c>
      <c r="Q639" t="s">
        <v>70</v>
      </c>
      <c r="R639" t="s">
        <v>32</v>
      </c>
      <c r="S639" t="s">
        <v>101</v>
      </c>
      <c r="T639">
        <v>3</v>
      </c>
      <c r="U639">
        <v>910</v>
      </c>
      <c r="V639">
        <v>2217.9</v>
      </c>
      <c r="W639">
        <v>2</v>
      </c>
      <c r="X639" t="s">
        <v>45</v>
      </c>
      <c r="Y639">
        <v>2024</v>
      </c>
      <c r="Z639" t="str">
        <f>TEXT(Table1[[#This Row],[Order Date]], "MMM")</f>
        <v>Sep</v>
      </c>
      <c r="AA639" s="2">
        <f>Table1[[#This Row],[Unit Price]]*Table1[[#This Row],[Quantity]]*(1-Table1[[#This Row],[Discount %]]/100)</f>
        <v>2912</v>
      </c>
      <c r="AB639" s="2">
        <f>Table1[[#This Row],[Sales]]-Table1[[#This Row],[Cost]]</f>
        <v>694.09999999999991</v>
      </c>
    </row>
    <row r="640" spans="1:28" x14ac:dyDescent="0.25">
      <c r="A640" t="s">
        <v>1792</v>
      </c>
      <c r="B640" s="1">
        <v>45846</v>
      </c>
      <c r="C640" t="s">
        <v>1793</v>
      </c>
      <c r="D640" t="s">
        <v>3126</v>
      </c>
      <c r="E640" s="1">
        <v>45849</v>
      </c>
      <c r="F640" t="s">
        <v>29</v>
      </c>
      <c r="G640" t="s">
        <v>27</v>
      </c>
      <c r="H640" t="s">
        <v>28</v>
      </c>
      <c r="I640" t="s">
        <v>2664</v>
      </c>
      <c r="J640" t="s">
        <v>2704</v>
      </c>
      <c r="K640" t="s">
        <v>52</v>
      </c>
      <c r="L640">
        <v>64</v>
      </c>
      <c r="M640">
        <v>4</v>
      </c>
      <c r="N640">
        <v>20</v>
      </c>
      <c r="O640" t="s">
        <v>889</v>
      </c>
      <c r="P640" t="s">
        <v>75</v>
      </c>
      <c r="Q640" t="s">
        <v>117</v>
      </c>
      <c r="R640" t="s">
        <v>43</v>
      </c>
      <c r="S640" t="s">
        <v>30</v>
      </c>
      <c r="T640">
        <v>5</v>
      </c>
      <c r="U640">
        <v>311.19</v>
      </c>
      <c r="V640">
        <v>656.73</v>
      </c>
      <c r="W640">
        <v>3</v>
      </c>
      <c r="X640" t="s">
        <v>45</v>
      </c>
      <c r="Y640">
        <v>2025</v>
      </c>
      <c r="Z640" t="str">
        <f>TEXT(Table1[[#This Row],[Order Date]], "MMM")</f>
        <v>Jul</v>
      </c>
      <c r="AA640" s="2">
        <f>Table1[[#This Row],[Unit Price]]*Table1[[#This Row],[Quantity]]*(1-Table1[[#This Row],[Discount %]]/100)</f>
        <v>995.80799999999999</v>
      </c>
      <c r="AB640" s="2">
        <f>Table1[[#This Row],[Sales]]-Table1[[#This Row],[Cost]]</f>
        <v>339.07799999999997</v>
      </c>
    </row>
    <row r="641" spans="1:28" x14ac:dyDescent="0.25">
      <c r="A641" t="s">
        <v>1794</v>
      </c>
      <c r="B641" s="1">
        <v>45667</v>
      </c>
      <c r="C641" t="s">
        <v>1795</v>
      </c>
      <c r="D641" t="s">
        <v>3125</v>
      </c>
      <c r="E641" s="1">
        <v>45668</v>
      </c>
      <c r="F641" t="s">
        <v>56</v>
      </c>
      <c r="G641" t="s">
        <v>54</v>
      </c>
      <c r="H641" t="s">
        <v>55</v>
      </c>
      <c r="I641" t="s">
        <v>2650</v>
      </c>
      <c r="J641" t="s">
        <v>2698</v>
      </c>
      <c r="K641" t="s">
        <v>52</v>
      </c>
      <c r="L641">
        <v>23</v>
      </c>
      <c r="M641">
        <v>5</v>
      </c>
      <c r="N641">
        <v>15</v>
      </c>
      <c r="O641" t="s">
        <v>1109</v>
      </c>
      <c r="P641" t="s">
        <v>44</v>
      </c>
      <c r="Q641" t="s">
        <v>58</v>
      </c>
      <c r="R641" t="s">
        <v>43</v>
      </c>
      <c r="S641" t="s">
        <v>57</v>
      </c>
      <c r="T641">
        <v>5</v>
      </c>
      <c r="U641">
        <v>394.96</v>
      </c>
      <c r="V641">
        <v>1286.0999999999999</v>
      </c>
      <c r="W641">
        <v>1</v>
      </c>
      <c r="X641" t="s">
        <v>34</v>
      </c>
      <c r="Y641">
        <v>2025</v>
      </c>
      <c r="Z641" t="str">
        <f>TEXT(Table1[[#This Row],[Order Date]], "MMM")</f>
        <v>Jan</v>
      </c>
      <c r="AA641" s="2">
        <f>Table1[[#This Row],[Unit Price]]*Table1[[#This Row],[Quantity]]*(1-Table1[[#This Row],[Discount %]]/100)</f>
        <v>1678.58</v>
      </c>
      <c r="AB641" s="2">
        <f>Table1[[#This Row],[Sales]]-Table1[[#This Row],[Cost]]</f>
        <v>392.48</v>
      </c>
    </row>
    <row r="642" spans="1:28" x14ac:dyDescent="0.25">
      <c r="A642" t="s">
        <v>1796</v>
      </c>
      <c r="B642" s="1">
        <v>46121</v>
      </c>
      <c r="C642" t="s">
        <v>1797</v>
      </c>
      <c r="D642" t="s">
        <v>3124</v>
      </c>
      <c r="E642" s="1">
        <v>46125</v>
      </c>
      <c r="F642" t="s">
        <v>122</v>
      </c>
      <c r="G642" t="s">
        <v>120</v>
      </c>
      <c r="H642" t="s">
        <v>121</v>
      </c>
      <c r="I642" t="s">
        <v>2664</v>
      </c>
      <c r="J642" t="s">
        <v>2678</v>
      </c>
      <c r="K642" t="s">
        <v>52</v>
      </c>
      <c r="L642">
        <v>55</v>
      </c>
      <c r="M642">
        <v>5</v>
      </c>
      <c r="N642">
        <v>10</v>
      </c>
      <c r="O642" t="s">
        <v>1059</v>
      </c>
      <c r="P642" t="s">
        <v>75</v>
      </c>
      <c r="Q642" t="s">
        <v>58</v>
      </c>
      <c r="R642" t="s">
        <v>32</v>
      </c>
      <c r="S642" t="s">
        <v>123</v>
      </c>
      <c r="T642">
        <v>3</v>
      </c>
      <c r="U642">
        <v>232.45</v>
      </c>
      <c r="V642">
        <v>547.89</v>
      </c>
      <c r="W642">
        <v>4</v>
      </c>
      <c r="X642" t="s">
        <v>49</v>
      </c>
      <c r="Y642">
        <v>2026</v>
      </c>
      <c r="Z642" t="str">
        <f>TEXT(Table1[[#This Row],[Order Date]], "MMM")</f>
        <v>Apr</v>
      </c>
      <c r="AA642" s="2">
        <f>Table1[[#This Row],[Unit Price]]*Table1[[#This Row],[Quantity]]*(1-Table1[[#This Row],[Discount %]]/100)</f>
        <v>1046.0250000000001</v>
      </c>
      <c r="AB642" s="2">
        <f>Table1[[#This Row],[Sales]]-Table1[[#This Row],[Cost]]</f>
        <v>498.1350000000001</v>
      </c>
    </row>
    <row r="643" spans="1:28" x14ac:dyDescent="0.25">
      <c r="A643" t="s">
        <v>1798</v>
      </c>
      <c r="B643" s="1">
        <v>45414</v>
      </c>
      <c r="C643" t="s">
        <v>1799</v>
      </c>
      <c r="D643" t="s">
        <v>3123</v>
      </c>
      <c r="E643" s="1">
        <v>45415</v>
      </c>
      <c r="F643" t="s">
        <v>122</v>
      </c>
      <c r="G643" t="s">
        <v>120</v>
      </c>
      <c r="H643" t="s">
        <v>121</v>
      </c>
      <c r="I643" t="s">
        <v>2657</v>
      </c>
      <c r="J643" t="s">
        <v>2667</v>
      </c>
      <c r="K643" t="s">
        <v>52</v>
      </c>
      <c r="L643">
        <v>45</v>
      </c>
      <c r="M643">
        <v>3</v>
      </c>
      <c r="N643">
        <v>0</v>
      </c>
      <c r="O643" t="s">
        <v>1669</v>
      </c>
      <c r="P643" t="s">
        <v>75</v>
      </c>
      <c r="Q643" t="s">
        <v>31</v>
      </c>
      <c r="R643" t="s">
        <v>62</v>
      </c>
      <c r="S643" t="s">
        <v>123</v>
      </c>
      <c r="T643">
        <v>2</v>
      </c>
      <c r="U643">
        <v>172.18</v>
      </c>
      <c r="V643">
        <v>348.2</v>
      </c>
      <c r="W643">
        <v>1</v>
      </c>
      <c r="X643" t="s">
        <v>49</v>
      </c>
      <c r="Y643">
        <v>2024</v>
      </c>
      <c r="Z643" t="str">
        <f>TEXT(Table1[[#This Row],[Order Date]], "MMM")</f>
        <v>May</v>
      </c>
      <c r="AA643" s="2">
        <f>Table1[[#This Row],[Unit Price]]*Table1[[#This Row],[Quantity]]*(1-Table1[[#This Row],[Discount %]]/100)</f>
        <v>516.54</v>
      </c>
      <c r="AB643" s="2">
        <f>Table1[[#This Row],[Sales]]-Table1[[#This Row],[Cost]]</f>
        <v>168.33999999999997</v>
      </c>
    </row>
    <row r="644" spans="1:28" x14ac:dyDescent="0.25">
      <c r="A644" t="s">
        <v>1800</v>
      </c>
      <c r="B644" s="1">
        <v>45536</v>
      </c>
      <c r="C644" t="s">
        <v>1801</v>
      </c>
      <c r="D644" t="s">
        <v>2745</v>
      </c>
      <c r="E644" s="1">
        <v>45541</v>
      </c>
      <c r="F644" t="s">
        <v>100</v>
      </c>
      <c r="G644" t="s">
        <v>98</v>
      </c>
      <c r="H644" t="s">
        <v>99</v>
      </c>
      <c r="I644" t="s">
        <v>2621</v>
      </c>
      <c r="J644" t="s">
        <v>2663</v>
      </c>
      <c r="K644" t="s">
        <v>25</v>
      </c>
      <c r="L644">
        <v>20</v>
      </c>
      <c r="M644">
        <v>4</v>
      </c>
      <c r="N644">
        <v>10</v>
      </c>
      <c r="O644" t="s">
        <v>1802</v>
      </c>
      <c r="P644" t="s">
        <v>75</v>
      </c>
      <c r="Q644" t="s">
        <v>58</v>
      </c>
      <c r="R644" t="s">
        <v>43</v>
      </c>
      <c r="S644" t="s">
        <v>101</v>
      </c>
      <c r="T644">
        <v>5</v>
      </c>
      <c r="U644">
        <v>272.16000000000003</v>
      </c>
      <c r="V644">
        <v>774.21</v>
      </c>
      <c r="W644">
        <v>5</v>
      </c>
      <c r="X644" t="s">
        <v>45</v>
      </c>
      <c r="Y644">
        <v>2024</v>
      </c>
      <c r="Z644" t="str">
        <f>TEXT(Table1[[#This Row],[Order Date]], "MMM")</f>
        <v>Sep</v>
      </c>
      <c r="AA644" s="2">
        <f>Table1[[#This Row],[Unit Price]]*Table1[[#This Row],[Quantity]]*(1-Table1[[#This Row],[Discount %]]/100)</f>
        <v>979.77600000000007</v>
      </c>
      <c r="AB644" s="2">
        <f>Table1[[#This Row],[Sales]]-Table1[[#This Row],[Cost]]</f>
        <v>205.56600000000003</v>
      </c>
    </row>
    <row r="645" spans="1:28" x14ac:dyDescent="0.25">
      <c r="A645" t="s">
        <v>1803</v>
      </c>
      <c r="B645" s="1">
        <v>45663</v>
      </c>
      <c r="C645" t="s">
        <v>1804</v>
      </c>
      <c r="D645" t="s">
        <v>3122</v>
      </c>
      <c r="E645" s="1">
        <v>45670</v>
      </c>
      <c r="F645" t="s">
        <v>56</v>
      </c>
      <c r="G645" t="s">
        <v>54</v>
      </c>
      <c r="H645" t="s">
        <v>55</v>
      </c>
      <c r="I645" t="s">
        <v>2628</v>
      </c>
      <c r="J645" t="s">
        <v>2641</v>
      </c>
      <c r="K645" t="s">
        <v>52</v>
      </c>
      <c r="L645">
        <v>41</v>
      </c>
      <c r="M645">
        <v>3</v>
      </c>
      <c r="N645">
        <v>30</v>
      </c>
      <c r="O645" t="s">
        <v>1805</v>
      </c>
      <c r="P645" t="s">
        <v>75</v>
      </c>
      <c r="Q645" t="s">
        <v>58</v>
      </c>
      <c r="R645" t="s">
        <v>32</v>
      </c>
      <c r="S645" t="s">
        <v>57</v>
      </c>
      <c r="T645">
        <v>3</v>
      </c>
      <c r="U645">
        <v>776.26</v>
      </c>
      <c r="V645">
        <v>1331.91</v>
      </c>
      <c r="W645">
        <v>7</v>
      </c>
      <c r="X645" t="s">
        <v>34</v>
      </c>
      <c r="Y645">
        <v>2025</v>
      </c>
      <c r="Z645" t="str">
        <f>TEXT(Table1[[#This Row],[Order Date]], "MMM")</f>
        <v>Jan</v>
      </c>
      <c r="AA645" s="2">
        <f>Table1[[#This Row],[Unit Price]]*Table1[[#This Row],[Quantity]]*(1-Table1[[#This Row],[Discount %]]/100)</f>
        <v>1630.1459999999997</v>
      </c>
      <c r="AB645" s="2">
        <f>Table1[[#This Row],[Sales]]-Table1[[#This Row],[Cost]]</f>
        <v>298.23599999999965</v>
      </c>
    </row>
    <row r="646" spans="1:28" x14ac:dyDescent="0.25">
      <c r="A646" t="s">
        <v>1806</v>
      </c>
      <c r="B646" s="1">
        <v>45749</v>
      </c>
      <c r="C646" t="s">
        <v>1807</v>
      </c>
      <c r="D646" t="s">
        <v>3121</v>
      </c>
      <c r="E646" s="1">
        <v>45753</v>
      </c>
      <c r="F646" t="s">
        <v>40</v>
      </c>
      <c r="G646" t="s">
        <v>38</v>
      </c>
      <c r="H646" t="s">
        <v>39</v>
      </c>
      <c r="I646" t="s">
        <v>2664</v>
      </c>
      <c r="J646" t="s">
        <v>2704</v>
      </c>
      <c r="K646" t="s">
        <v>52</v>
      </c>
      <c r="L646">
        <v>45</v>
      </c>
      <c r="M646">
        <v>5</v>
      </c>
      <c r="N646">
        <v>0</v>
      </c>
      <c r="O646" t="s">
        <v>1295</v>
      </c>
      <c r="P646" t="s">
        <v>44</v>
      </c>
      <c r="Q646" t="s">
        <v>70</v>
      </c>
      <c r="R646" t="s">
        <v>43</v>
      </c>
      <c r="S646" t="s">
        <v>41</v>
      </c>
      <c r="T646">
        <v>2</v>
      </c>
      <c r="U646">
        <v>770.87</v>
      </c>
      <c r="V646">
        <v>2195.36</v>
      </c>
      <c r="W646">
        <v>4</v>
      </c>
      <c r="X646" t="s">
        <v>49</v>
      </c>
      <c r="Y646">
        <v>2025</v>
      </c>
      <c r="Z646" t="str">
        <f>TEXT(Table1[[#This Row],[Order Date]], "MMM")</f>
        <v>Apr</v>
      </c>
      <c r="AA646" s="2">
        <f>Table1[[#This Row],[Unit Price]]*Table1[[#This Row],[Quantity]]*(1-Table1[[#This Row],[Discount %]]/100)</f>
        <v>3854.35</v>
      </c>
      <c r="AB646" s="2">
        <f>Table1[[#This Row],[Sales]]-Table1[[#This Row],[Cost]]</f>
        <v>1658.9899999999998</v>
      </c>
    </row>
    <row r="647" spans="1:28" x14ac:dyDescent="0.25">
      <c r="A647" t="s">
        <v>1808</v>
      </c>
      <c r="B647" s="1">
        <v>45659</v>
      </c>
      <c r="C647" t="s">
        <v>1809</v>
      </c>
      <c r="D647" t="s">
        <v>2744</v>
      </c>
      <c r="E647" s="1">
        <v>45666</v>
      </c>
      <c r="F647" t="s">
        <v>115</v>
      </c>
      <c r="G647" t="s">
        <v>66</v>
      </c>
      <c r="H647" t="s">
        <v>114</v>
      </c>
      <c r="I647" t="s">
        <v>2618</v>
      </c>
      <c r="J647" t="s">
        <v>2682</v>
      </c>
      <c r="K647" t="s">
        <v>52</v>
      </c>
      <c r="L647">
        <v>62</v>
      </c>
      <c r="M647">
        <v>4</v>
      </c>
      <c r="N647">
        <v>15</v>
      </c>
      <c r="O647" t="s">
        <v>687</v>
      </c>
      <c r="P647" t="s">
        <v>33</v>
      </c>
      <c r="Q647" t="s">
        <v>70</v>
      </c>
      <c r="R647" t="s">
        <v>43</v>
      </c>
      <c r="S647" t="s">
        <v>116</v>
      </c>
      <c r="T647">
        <v>2</v>
      </c>
      <c r="U647">
        <v>71.72</v>
      </c>
      <c r="V647">
        <v>191.49</v>
      </c>
      <c r="W647">
        <v>7</v>
      </c>
      <c r="X647" t="s">
        <v>34</v>
      </c>
      <c r="Y647">
        <v>2025</v>
      </c>
      <c r="Z647" t="str">
        <f>TEXT(Table1[[#This Row],[Order Date]], "MMM")</f>
        <v>Jan</v>
      </c>
      <c r="AA647" s="2">
        <f>Table1[[#This Row],[Unit Price]]*Table1[[#This Row],[Quantity]]*(1-Table1[[#This Row],[Discount %]]/100)</f>
        <v>243.84799999999998</v>
      </c>
      <c r="AB647" s="2">
        <f>Table1[[#This Row],[Sales]]-Table1[[#This Row],[Cost]]</f>
        <v>52.357999999999976</v>
      </c>
    </row>
    <row r="648" spans="1:28" x14ac:dyDescent="0.25">
      <c r="A648" t="s">
        <v>1810</v>
      </c>
      <c r="B648" s="1">
        <v>45461</v>
      </c>
      <c r="C648" t="s">
        <v>1811</v>
      </c>
      <c r="D648" t="s">
        <v>2742</v>
      </c>
      <c r="E648" s="1">
        <v>45466</v>
      </c>
      <c r="F648" t="s">
        <v>40</v>
      </c>
      <c r="G648" t="s">
        <v>38</v>
      </c>
      <c r="H648" t="s">
        <v>39</v>
      </c>
      <c r="I648" t="s">
        <v>2627</v>
      </c>
      <c r="J648" t="s">
        <v>2670</v>
      </c>
      <c r="K648" t="s">
        <v>52</v>
      </c>
      <c r="L648">
        <v>47</v>
      </c>
      <c r="M648">
        <v>5</v>
      </c>
      <c r="N648">
        <v>0</v>
      </c>
      <c r="O648" t="s">
        <v>347</v>
      </c>
      <c r="P648" t="s">
        <v>44</v>
      </c>
      <c r="Q648" t="s">
        <v>31</v>
      </c>
      <c r="R648" t="s">
        <v>62</v>
      </c>
      <c r="S648" t="s">
        <v>41</v>
      </c>
      <c r="T648">
        <v>1</v>
      </c>
      <c r="U648">
        <v>425.1</v>
      </c>
      <c r="V648">
        <v>1492.4</v>
      </c>
      <c r="W648">
        <v>5</v>
      </c>
      <c r="X648" t="s">
        <v>49</v>
      </c>
      <c r="Y648">
        <v>2024</v>
      </c>
      <c r="Z648" t="str">
        <f>TEXT(Table1[[#This Row],[Order Date]], "MMM")</f>
        <v>Jun</v>
      </c>
      <c r="AA648" s="2">
        <f>Table1[[#This Row],[Unit Price]]*Table1[[#This Row],[Quantity]]*(1-Table1[[#This Row],[Discount %]]/100)</f>
        <v>2125.5</v>
      </c>
      <c r="AB648" s="2">
        <f>Table1[[#This Row],[Sales]]-Table1[[#This Row],[Cost]]</f>
        <v>633.09999999999991</v>
      </c>
    </row>
    <row r="649" spans="1:28" x14ac:dyDescent="0.25">
      <c r="A649" t="s">
        <v>1812</v>
      </c>
      <c r="B649" s="1">
        <v>46163</v>
      </c>
      <c r="C649" t="s">
        <v>1813</v>
      </c>
      <c r="D649" t="s">
        <v>3120</v>
      </c>
      <c r="E649" s="1">
        <v>46164</v>
      </c>
      <c r="F649" t="s">
        <v>140</v>
      </c>
      <c r="G649" t="s">
        <v>38</v>
      </c>
      <c r="H649" t="s">
        <v>139</v>
      </c>
      <c r="I649" t="s">
        <v>2652</v>
      </c>
      <c r="J649" t="s">
        <v>2708</v>
      </c>
      <c r="K649" t="s">
        <v>52</v>
      </c>
      <c r="L649">
        <v>43</v>
      </c>
      <c r="M649">
        <v>4</v>
      </c>
      <c r="N649">
        <v>20</v>
      </c>
      <c r="O649" t="s">
        <v>1814</v>
      </c>
      <c r="P649" t="s">
        <v>33</v>
      </c>
      <c r="Q649" t="s">
        <v>31</v>
      </c>
      <c r="R649" t="s">
        <v>43</v>
      </c>
      <c r="S649" t="s">
        <v>141</v>
      </c>
      <c r="T649">
        <v>3</v>
      </c>
      <c r="U649">
        <v>499.31</v>
      </c>
      <c r="V649">
        <v>1144.54</v>
      </c>
      <c r="W649">
        <v>1</v>
      </c>
      <c r="X649" t="s">
        <v>49</v>
      </c>
      <c r="Y649">
        <v>2026</v>
      </c>
      <c r="Z649" t="str">
        <f>TEXT(Table1[[#This Row],[Order Date]], "MMM")</f>
        <v>May</v>
      </c>
      <c r="AA649" s="2">
        <f>Table1[[#This Row],[Unit Price]]*Table1[[#This Row],[Quantity]]*(1-Table1[[#This Row],[Discount %]]/100)</f>
        <v>1597.7920000000001</v>
      </c>
      <c r="AB649" s="2">
        <f>Table1[[#This Row],[Sales]]-Table1[[#This Row],[Cost]]</f>
        <v>453.25200000000018</v>
      </c>
    </row>
    <row r="650" spans="1:28" x14ac:dyDescent="0.25">
      <c r="A650" t="s">
        <v>1815</v>
      </c>
      <c r="B650" s="1">
        <v>45299</v>
      </c>
      <c r="C650" t="s">
        <v>1816</v>
      </c>
      <c r="D650" t="s">
        <v>2743</v>
      </c>
      <c r="E650" s="1">
        <v>45302</v>
      </c>
      <c r="F650" t="s">
        <v>122</v>
      </c>
      <c r="G650" t="s">
        <v>120</v>
      </c>
      <c r="H650" t="s">
        <v>121</v>
      </c>
      <c r="I650" t="s">
        <v>2675</v>
      </c>
      <c r="J650" t="s">
        <v>2681</v>
      </c>
      <c r="K650" t="s">
        <v>25</v>
      </c>
      <c r="L650">
        <v>24</v>
      </c>
      <c r="M650">
        <v>1</v>
      </c>
      <c r="N650">
        <v>15</v>
      </c>
      <c r="O650" t="s">
        <v>1059</v>
      </c>
      <c r="P650" t="s">
        <v>75</v>
      </c>
      <c r="Q650" t="s">
        <v>117</v>
      </c>
      <c r="R650" t="s">
        <v>43</v>
      </c>
      <c r="S650" t="s">
        <v>123</v>
      </c>
      <c r="T650">
        <v>1</v>
      </c>
      <c r="U650">
        <v>650.23</v>
      </c>
      <c r="V650">
        <v>338.6</v>
      </c>
      <c r="W650">
        <v>3</v>
      </c>
      <c r="X650" t="s">
        <v>34</v>
      </c>
      <c r="Y650">
        <v>2024</v>
      </c>
      <c r="Z650" t="str">
        <f>TEXT(Table1[[#This Row],[Order Date]], "MMM")</f>
        <v>Jan</v>
      </c>
      <c r="AA650" s="2">
        <f>Table1[[#This Row],[Unit Price]]*Table1[[#This Row],[Quantity]]*(1-Table1[[#This Row],[Discount %]]/100)</f>
        <v>552.69550000000004</v>
      </c>
      <c r="AB650" s="2">
        <f>Table1[[#This Row],[Sales]]-Table1[[#This Row],[Cost]]</f>
        <v>214.09550000000002</v>
      </c>
    </row>
    <row r="651" spans="1:28" x14ac:dyDescent="0.25">
      <c r="A651" t="s">
        <v>1817</v>
      </c>
      <c r="B651" s="1">
        <v>46052</v>
      </c>
      <c r="C651" t="s">
        <v>1818</v>
      </c>
      <c r="D651" t="s">
        <v>3119</v>
      </c>
      <c r="E651" s="1">
        <v>46055</v>
      </c>
      <c r="F651" t="s">
        <v>122</v>
      </c>
      <c r="G651" t="s">
        <v>120</v>
      </c>
      <c r="H651" t="s">
        <v>121</v>
      </c>
      <c r="I651" t="s">
        <v>2675</v>
      </c>
      <c r="J651" t="s">
        <v>2703</v>
      </c>
      <c r="K651" t="s">
        <v>52</v>
      </c>
      <c r="L651">
        <v>26</v>
      </c>
      <c r="M651">
        <v>2</v>
      </c>
      <c r="N651">
        <v>15</v>
      </c>
      <c r="O651" t="s">
        <v>899</v>
      </c>
      <c r="P651" t="s">
        <v>75</v>
      </c>
      <c r="Q651" t="s">
        <v>31</v>
      </c>
      <c r="R651" t="s">
        <v>62</v>
      </c>
      <c r="S651" t="s">
        <v>123</v>
      </c>
      <c r="T651">
        <v>2</v>
      </c>
      <c r="U651">
        <v>268.19</v>
      </c>
      <c r="V651">
        <v>345.97</v>
      </c>
      <c r="W651">
        <v>3</v>
      </c>
      <c r="X651" t="s">
        <v>34</v>
      </c>
      <c r="Y651">
        <v>2026</v>
      </c>
      <c r="Z651" t="str">
        <f>TEXT(Table1[[#This Row],[Order Date]], "MMM")</f>
        <v>Jan</v>
      </c>
      <c r="AA651" s="2">
        <f>Table1[[#This Row],[Unit Price]]*Table1[[#This Row],[Quantity]]*(1-Table1[[#This Row],[Discount %]]/100)</f>
        <v>455.923</v>
      </c>
      <c r="AB651" s="2">
        <f>Table1[[#This Row],[Sales]]-Table1[[#This Row],[Cost]]</f>
        <v>109.95299999999997</v>
      </c>
    </row>
    <row r="652" spans="1:28" x14ac:dyDescent="0.25">
      <c r="A652" t="s">
        <v>1819</v>
      </c>
      <c r="B652" s="1">
        <v>45802</v>
      </c>
      <c r="C652" t="s">
        <v>1820</v>
      </c>
      <c r="D652" t="s">
        <v>3118</v>
      </c>
      <c r="E652" s="1">
        <v>45807</v>
      </c>
      <c r="F652" t="s">
        <v>122</v>
      </c>
      <c r="G652" t="s">
        <v>120</v>
      </c>
      <c r="H652" t="s">
        <v>121</v>
      </c>
      <c r="I652" t="s">
        <v>2628</v>
      </c>
      <c r="J652" t="s">
        <v>2641</v>
      </c>
      <c r="K652" t="s">
        <v>52</v>
      </c>
      <c r="L652">
        <v>20</v>
      </c>
      <c r="M652">
        <v>4</v>
      </c>
      <c r="N652">
        <v>15</v>
      </c>
      <c r="O652" t="s">
        <v>1821</v>
      </c>
      <c r="P652" t="s">
        <v>75</v>
      </c>
      <c r="Q652" t="s">
        <v>42</v>
      </c>
      <c r="R652" t="s">
        <v>71</v>
      </c>
      <c r="S652" t="s">
        <v>123</v>
      </c>
      <c r="T652">
        <v>3</v>
      </c>
      <c r="U652">
        <v>796.92</v>
      </c>
      <c r="V652">
        <v>1946.25</v>
      </c>
      <c r="W652">
        <v>5</v>
      </c>
      <c r="X652" t="s">
        <v>49</v>
      </c>
      <c r="Y652">
        <v>2025</v>
      </c>
      <c r="Z652" t="str">
        <f>TEXT(Table1[[#This Row],[Order Date]], "MMM")</f>
        <v>May</v>
      </c>
      <c r="AA652" s="2">
        <f>Table1[[#This Row],[Unit Price]]*Table1[[#This Row],[Quantity]]*(1-Table1[[#This Row],[Discount %]]/100)</f>
        <v>2709.5279999999998</v>
      </c>
      <c r="AB652" s="2">
        <f>Table1[[#This Row],[Sales]]-Table1[[#This Row],[Cost]]</f>
        <v>763.27799999999979</v>
      </c>
    </row>
    <row r="653" spans="1:28" x14ac:dyDescent="0.25">
      <c r="A653" t="s">
        <v>1822</v>
      </c>
      <c r="B653" s="1">
        <v>45342</v>
      </c>
      <c r="C653" t="s">
        <v>1823</v>
      </c>
      <c r="D653" t="s">
        <v>3117</v>
      </c>
      <c r="E653" s="1">
        <v>45344</v>
      </c>
      <c r="F653" t="s">
        <v>29</v>
      </c>
      <c r="G653" t="s">
        <v>27</v>
      </c>
      <c r="H653" t="s">
        <v>28</v>
      </c>
      <c r="I653" t="s">
        <v>2628</v>
      </c>
      <c r="J653" t="s">
        <v>2641</v>
      </c>
      <c r="K653" t="s">
        <v>25</v>
      </c>
      <c r="L653">
        <v>35</v>
      </c>
      <c r="M653">
        <v>3</v>
      </c>
      <c r="N653">
        <v>20</v>
      </c>
      <c r="O653" t="s">
        <v>1180</v>
      </c>
      <c r="P653" t="s">
        <v>33</v>
      </c>
      <c r="Q653" t="s">
        <v>31</v>
      </c>
      <c r="R653" t="s">
        <v>62</v>
      </c>
      <c r="S653" t="s">
        <v>30</v>
      </c>
      <c r="T653">
        <v>4</v>
      </c>
      <c r="U653">
        <v>605.34</v>
      </c>
      <c r="V653">
        <v>1064.9000000000001</v>
      </c>
      <c r="W653">
        <v>2</v>
      </c>
      <c r="X653" t="s">
        <v>34</v>
      </c>
      <c r="Y653">
        <v>2024</v>
      </c>
      <c r="Z653" t="str">
        <f>TEXT(Table1[[#This Row],[Order Date]], "MMM")</f>
        <v>Feb</v>
      </c>
      <c r="AA653" s="2">
        <f>Table1[[#This Row],[Unit Price]]*Table1[[#This Row],[Quantity]]*(1-Table1[[#This Row],[Discount %]]/100)</f>
        <v>1452.816</v>
      </c>
      <c r="AB653" s="2">
        <f>Table1[[#This Row],[Sales]]-Table1[[#This Row],[Cost]]</f>
        <v>387.91599999999994</v>
      </c>
    </row>
    <row r="654" spans="1:28" x14ac:dyDescent="0.25">
      <c r="A654" t="s">
        <v>1824</v>
      </c>
      <c r="B654" s="1">
        <v>45968</v>
      </c>
      <c r="C654" t="s">
        <v>1825</v>
      </c>
      <c r="D654" t="s">
        <v>3116</v>
      </c>
      <c r="E654" s="1">
        <v>45975</v>
      </c>
      <c r="F654" t="s">
        <v>128</v>
      </c>
      <c r="G654" t="s">
        <v>98</v>
      </c>
      <c r="H654" t="s">
        <v>127</v>
      </c>
      <c r="I654" t="s">
        <v>2619</v>
      </c>
      <c r="J654" t="s">
        <v>2687</v>
      </c>
      <c r="K654" t="s">
        <v>52</v>
      </c>
      <c r="L654">
        <v>60</v>
      </c>
      <c r="M654">
        <v>4</v>
      </c>
      <c r="N654">
        <v>5</v>
      </c>
      <c r="O654" t="s">
        <v>291</v>
      </c>
      <c r="P654" t="s">
        <v>44</v>
      </c>
      <c r="Q654" t="s">
        <v>42</v>
      </c>
      <c r="R654" t="s">
        <v>71</v>
      </c>
      <c r="S654" t="s">
        <v>129</v>
      </c>
      <c r="T654">
        <v>3</v>
      </c>
      <c r="U654">
        <v>826.33</v>
      </c>
      <c r="V654">
        <v>2057.62</v>
      </c>
      <c r="W654">
        <v>7</v>
      </c>
      <c r="X654" t="s">
        <v>94</v>
      </c>
      <c r="Y654">
        <v>2025</v>
      </c>
      <c r="Z654" t="str">
        <f>TEXT(Table1[[#This Row],[Order Date]], "MMM")</f>
        <v>Nov</v>
      </c>
      <c r="AA654" s="2">
        <f>Table1[[#This Row],[Unit Price]]*Table1[[#This Row],[Quantity]]*(1-Table1[[#This Row],[Discount %]]/100)</f>
        <v>3140.0540000000001</v>
      </c>
      <c r="AB654" s="2">
        <f>Table1[[#This Row],[Sales]]-Table1[[#This Row],[Cost]]</f>
        <v>1082.4340000000002</v>
      </c>
    </row>
    <row r="655" spans="1:28" x14ac:dyDescent="0.25">
      <c r="A655" t="s">
        <v>1826</v>
      </c>
      <c r="B655" s="1">
        <v>45417</v>
      </c>
      <c r="C655" t="s">
        <v>1827</v>
      </c>
      <c r="D655" t="s">
        <v>3115</v>
      </c>
      <c r="E655" s="1">
        <v>45419</v>
      </c>
      <c r="F655" t="s">
        <v>122</v>
      </c>
      <c r="G655" t="s">
        <v>120</v>
      </c>
      <c r="H655" t="s">
        <v>121</v>
      </c>
      <c r="I655" t="s">
        <v>2631</v>
      </c>
      <c r="J655" t="s">
        <v>2639</v>
      </c>
      <c r="K655" t="s">
        <v>52</v>
      </c>
      <c r="L655">
        <v>21</v>
      </c>
      <c r="M655">
        <v>1</v>
      </c>
      <c r="N655">
        <v>30</v>
      </c>
      <c r="O655" t="s">
        <v>920</v>
      </c>
      <c r="P655" t="s">
        <v>44</v>
      </c>
      <c r="Q655" t="s">
        <v>70</v>
      </c>
      <c r="R655" t="s">
        <v>71</v>
      </c>
      <c r="S655" t="s">
        <v>123</v>
      </c>
      <c r="T655">
        <v>2</v>
      </c>
      <c r="U655">
        <v>355.64</v>
      </c>
      <c r="V655">
        <v>139.44</v>
      </c>
      <c r="W655">
        <v>2</v>
      </c>
      <c r="X655" t="s">
        <v>49</v>
      </c>
      <c r="Y655">
        <v>2024</v>
      </c>
      <c r="Z655" t="str">
        <f>TEXT(Table1[[#This Row],[Order Date]], "MMM")</f>
        <v>May</v>
      </c>
      <c r="AA655" s="2">
        <f>Table1[[#This Row],[Unit Price]]*Table1[[#This Row],[Quantity]]*(1-Table1[[#This Row],[Discount %]]/100)</f>
        <v>248.94799999999998</v>
      </c>
      <c r="AB655" s="2">
        <f>Table1[[#This Row],[Sales]]-Table1[[#This Row],[Cost]]</f>
        <v>109.50799999999998</v>
      </c>
    </row>
    <row r="656" spans="1:28" x14ac:dyDescent="0.25">
      <c r="A656" t="s">
        <v>1828</v>
      </c>
      <c r="B656" s="1">
        <v>45556</v>
      </c>
      <c r="C656" t="s">
        <v>1829</v>
      </c>
      <c r="D656" t="s">
        <v>3114</v>
      </c>
      <c r="E656" s="1">
        <v>45558</v>
      </c>
      <c r="F656" t="s">
        <v>29</v>
      </c>
      <c r="G656" t="s">
        <v>27</v>
      </c>
      <c r="H656" t="s">
        <v>28</v>
      </c>
      <c r="I656" t="s">
        <v>2629</v>
      </c>
      <c r="J656" t="s">
        <v>2632</v>
      </c>
      <c r="K656" t="s">
        <v>25</v>
      </c>
      <c r="L656">
        <v>33</v>
      </c>
      <c r="M656">
        <v>5</v>
      </c>
      <c r="N656">
        <v>10</v>
      </c>
      <c r="O656" t="s">
        <v>1830</v>
      </c>
      <c r="P656" t="s">
        <v>44</v>
      </c>
      <c r="Q656" t="s">
        <v>42</v>
      </c>
      <c r="R656" t="s">
        <v>62</v>
      </c>
      <c r="S656" t="s">
        <v>30</v>
      </c>
      <c r="T656">
        <v>2</v>
      </c>
      <c r="U656">
        <v>664.73</v>
      </c>
      <c r="V656">
        <v>1826.07</v>
      </c>
      <c r="W656">
        <v>2</v>
      </c>
      <c r="X656" t="s">
        <v>45</v>
      </c>
      <c r="Y656">
        <v>2024</v>
      </c>
      <c r="Z656" t="str">
        <f>TEXT(Table1[[#This Row],[Order Date]], "MMM")</f>
        <v>Sep</v>
      </c>
      <c r="AA656" s="2">
        <f>Table1[[#This Row],[Unit Price]]*Table1[[#This Row],[Quantity]]*(1-Table1[[#This Row],[Discount %]]/100)</f>
        <v>2991.2850000000003</v>
      </c>
      <c r="AB656" s="2">
        <f>Table1[[#This Row],[Sales]]-Table1[[#This Row],[Cost]]</f>
        <v>1165.2150000000004</v>
      </c>
    </row>
    <row r="657" spans="1:28" x14ac:dyDescent="0.25">
      <c r="A657" t="s">
        <v>1831</v>
      </c>
      <c r="B657" s="1">
        <v>45539</v>
      </c>
      <c r="C657" t="s">
        <v>1832</v>
      </c>
      <c r="D657" t="s">
        <v>3113</v>
      </c>
      <c r="E657" s="1">
        <v>45540</v>
      </c>
      <c r="F657" t="s">
        <v>140</v>
      </c>
      <c r="G657" t="s">
        <v>38</v>
      </c>
      <c r="H657" t="s">
        <v>139</v>
      </c>
      <c r="I657" t="s">
        <v>2627</v>
      </c>
      <c r="J657" t="s">
        <v>2690</v>
      </c>
      <c r="K657" t="s">
        <v>25</v>
      </c>
      <c r="L657">
        <v>64</v>
      </c>
      <c r="M657">
        <v>5</v>
      </c>
      <c r="N657">
        <v>5</v>
      </c>
      <c r="O657" t="s">
        <v>156</v>
      </c>
      <c r="P657" t="s">
        <v>44</v>
      </c>
      <c r="Q657" t="s">
        <v>58</v>
      </c>
      <c r="R657" t="s">
        <v>71</v>
      </c>
      <c r="S657" t="s">
        <v>141</v>
      </c>
      <c r="T657">
        <v>5</v>
      </c>
      <c r="U657">
        <v>303.98</v>
      </c>
      <c r="V657">
        <v>865.91</v>
      </c>
      <c r="W657">
        <v>1</v>
      </c>
      <c r="X657" t="s">
        <v>45</v>
      </c>
      <c r="Y657">
        <v>2024</v>
      </c>
      <c r="Z657" t="str">
        <f>TEXT(Table1[[#This Row],[Order Date]], "MMM")</f>
        <v>Sep</v>
      </c>
      <c r="AA657" s="2">
        <f>Table1[[#This Row],[Unit Price]]*Table1[[#This Row],[Quantity]]*(1-Table1[[#This Row],[Discount %]]/100)</f>
        <v>1443.905</v>
      </c>
      <c r="AB657" s="2">
        <f>Table1[[#This Row],[Sales]]-Table1[[#This Row],[Cost]]</f>
        <v>577.995</v>
      </c>
    </row>
    <row r="658" spans="1:28" x14ac:dyDescent="0.25">
      <c r="A658" t="s">
        <v>1833</v>
      </c>
      <c r="B658" s="1">
        <v>45454</v>
      </c>
      <c r="C658" t="s">
        <v>1834</v>
      </c>
      <c r="D658" t="s">
        <v>3112</v>
      </c>
      <c r="E658" s="1">
        <v>45455</v>
      </c>
      <c r="F658" t="s">
        <v>128</v>
      </c>
      <c r="G658" t="s">
        <v>98</v>
      </c>
      <c r="H658" t="s">
        <v>127</v>
      </c>
      <c r="I658" t="s">
        <v>2671</v>
      </c>
      <c r="J658" t="s">
        <v>2672</v>
      </c>
      <c r="K658" t="s">
        <v>25</v>
      </c>
      <c r="L658">
        <v>28</v>
      </c>
      <c r="M658">
        <v>2</v>
      </c>
      <c r="N658">
        <v>30</v>
      </c>
      <c r="O658" t="s">
        <v>791</v>
      </c>
      <c r="P658" t="s">
        <v>44</v>
      </c>
      <c r="Q658" t="s">
        <v>117</v>
      </c>
      <c r="R658" t="s">
        <v>62</v>
      </c>
      <c r="S658" t="s">
        <v>129</v>
      </c>
      <c r="T658">
        <v>3</v>
      </c>
      <c r="U658">
        <v>221.27</v>
      </c>
      <c r="V658">
        <v>230.44</v>
      </c>
      <c r="W658">
        <v>1</v>
      </c>
      <c r="X658" t="s">
        <v>49</v>
      </c>
      <c r="Y658">
        <v>2024</v>
      </c>
      <c r="Z658" t="str">
        <f>TEXT(Table1[[#This Row],[Order Date]], "MMM")</f>
        <v>Jun</v>
      </c>
      <c r="AA658" s="2">
        <f>Table1[[#This Row],[Unit Price]]*Table1[[#This Row],[Quantity]]*(1-Table1[[#This Row],[Discount %]]/100)</f>
        <v>309.77800000000002</v>
      </c>
      <c r="AB658" s="2">
        <f>Table1[[#This Row],[Sales]]-Table1[[#This Row],[Cost]]</f>
        <v>79.338000000000022</v>
      </c>
    </row>
    <row r="659" spans="1:28" x14ac:dyDescent="0.25">
      <c r="A659" t="s">
        <v>1835</v>
      </c>
      <c r="B659" s="1">
        <v>45908</v>
      </c>
      <c r="C659" t="s">
        <v>1836</v>
      </c>
      <c r="D659" t="s">
        <v>3111</v>
      </c>
      <c r="E659" s="1">
        <v>45909</v>
      </c>
      <c r="F659" t="s">
        <v>29</v>
      </c>
      <c r="G659" t="s">
        <v>27</v>
      </c>
      <c r="H659" t="s">
        <v>28</v>
      </c>
      <c r="I659" t="s">
        <v>2623</v>
      </c>
      <c r="J659" t="s">
        <v>2694</v>
      </c>
      <c r="K659" t="s">
        <v>52</v>
      </c>
      <c r="L659">
        <v>64</v>
      </c>
      <c r="M659">
        <v>5</v>
      </c>
      <c r="N659">
        <v>30</v>
      </c>
      <c r="O659" t="s">
        <v>1837</v>
      </c>
      <c r="P659" t="s">
        <v>75</v>
      </c>
      <c r="Q659" t="s">
        <v>42</v>
      </c>
      <c r="R659" t="s">
        <v>71</v>
      </c>
      <c r="S659" t="s">
        <v>30</v>
      </c>
      <c r="T659">
        <v>2</v>
      </c>
      <c r="U659">
        <v>245.94</v>
      </c>
      <c r="V659">
        <v>672.19</v>
      </c>
      <c r="W659">
        <v>1</v>
      </c>
      <c r="X659" t="s">
        <v>45</v>
      </c>
      <c r="Y659">
        <v>2025</v>
      </c>
      <c r="Z659" t="str">
        <f>TEXT(Table1[[#This Row],[Order Date]], "MMM")</f>
        <v>Sep</v>
      </c>
      <c r="AA659" s="2">
        <f>Table1[[#This Row],[Unit Price]]*Table1[[#This Row],[Quantity]]*(1-Table1[[#This Row],[Discount %]]/100)</f>
        <v>860.79</v>
      </c>
      <c r="AB659" s="2">
        <f>Table1[[#This Row],[Sales]]-Table1[[#This Row],[Cost]]</f>
        <v>188.59999999999991</v>
      </c>
    </row>
    <row r="660" spans="1:28" x14ac:dyDescent="0.25">
      <c r="A660" t="s">
        <v>1838</v>
      </c>
      <c r="B660" s="1">
        <v>45908</v>
      </c>
      <c r="C660" t="s">
        <v>1839</v>
      </c>
      <c r="D660" t="s">
        <v>3110</v>
      </c>
      <c r="E660" s="1">
        <v>45912</v>
      </c>
      <c r="F660" t="s">
        <v>40</v>
      </c>
      <c r="G660" t="s">
        <v>38</v>
      </c>
      <c r="H660" t="s">
        <v>39</v>
      </c>
      <c r="I660" t="s">
        <v>2627</v>
      </c>
      <c r="J660" t="s">
        <v>2670</v>
      </c>
      <c r="K660" t="s">
        <v>25</v>
      </c>
      <c r="L660">
        <v>63</v>
      </c>
      <c r="M660">
        <v>5</v>
      </c>
      <c r="N660">
        <v>30</v>
      </c>
      <c r="O660" t="s">
        <v>877</v>
      </c>
      <c r="P660" t="s">
        <v>33</v>
      </c>
      <c r="Q660" t="s">
        <v>70</v>
      </c>
      <c r="R660" t="s">
        <v>32</v>
      </c>
      <c r="S660" t="s">
        <v>41</v>
      </c>
      <c r="T660">
        <v>4</v>
      </c>
      <c r="U660">
        <v>174.85</v>
      </c>
      <c r="V660">
        <v>386.74</v>
      </c>
      <c r="W660">
        <v>4</v>
      </c>
      <c r="X660" t="s">
        <v>45</v>
      </c>
      <c r="Y660">
        <v>2025</v>
      </c>
      <c r="Z660" t="str">
        <f>TEXT(Table1[[#This Row],[Order Date]], "MMM")</f>
        <v>Sep</v>
      </c>
      <c r="AA660" s="2">
        <f>Table1[[#This Row],[Unit Price]]*Table1[[#This Row],[Quantity]]*(1-Table1[[#This Row],[Discount %]]/100)</f>
        <v>611.97499999999991</v>
      </c>
      <c r="AB660" s="2">
        <f>Table1[[#This Row],[Sales]]-Table1[[#This Row],[Cost]]</f>
        <v>225.2349999999999</v>
      </c>
    </row>
    <row r="661" spans="1:28" x14ac:dyDescent="0.25">
      <c r="A661" t="s">
        <v>1840</v>
      </c>
      <c r="B661" s="1">
        <v>46032</v>
      </c>
      <c r="C661" t="s">
        <v>1841</v>
      </c>
      <c r="D661" t="s">
        <v>3109</v>
      </c>
      <c r="E661" s="1">
        <v>46035</v>
      </c>
      <c r="F661" t="s">
        <v>115</v>
      </c>
      <c r="G661" t="s">
        <v>66</v>
      </c>
      <c r="H661" t="s">
        <v>114</v>
      </c>
      <c r="I661" t="s">
        <v>2664</v>
      </c>
      <c r="J661" t="s">
        <v>2704</v>
      </c>
      <c r="K661" t="s">
        <v>52</v>
      </c>
      <c r="L661">
        <v>19</v>
      </c>
      <c r="M661">
        <v>5</v>
      </c>
      <c r="N661">
        <v>5</v>
      </c>
      <c r="O661" t="s">
        <v>583</v>
      </c>
      <c r="P661" t="s">
        <v>44</v>
      </c>
      <c r="Q661" t="s">
        <v>42</v>
      </c>
      <c r="R661" t="s">
        <v>32</v>
      </c>
      <c r="S661" t="s">
        <v>116</v>
      </c>
      <c r="T661">
        <v>2</v>
      </c>
      <c r="U661">
        <v>608.64</v>
      </c>
      <c r="V661">
        <v>2056.52</v>
      </c>
      <c r="W661">
        <v>3</v>
      </c>
      <c r="X661" t="s">
        <v>34</v>
      </c>
      <c r="Y661">
        <v>2026</v>
      </c>
      <c r="Z661" t="str">
        <f>TEXT(Table1[[#This Row],[Order Date]], "MMM")</f>
        <v>Jan</v>
      </c>
      <c r="AA661" s="2">
        <f>Table1[[#This Row],[Unit Price]]*Table1[[#This Row],[Quantity]]*(1-Table1[[#This Row],[Discount %]]/100)</f>
        <v>2891.0399999999995</v>
      </c>
      <c r="AB661" s="2">
        <f>Table1[[#This Row],[Sales]]-Table1[[#This Row],[Cost]]</f>
        <v>834.51999999999953</v>
      </c>
    </row>
    <row r="662" spans="1:28" x14ac:dyDescent="0.25">
      <c r="A662" t="s">
        <v>1842</v>
      </c>
      <c r="B662" s="1">
        <v>45299</v>
      </c>
      <c r="C662" t="s">
        <v>1843</v>
      </c>
      <c r="D662" t="s">
        <v>3108</v>
      </c>
      <c r="E662" s="1">
        <v>45300</v>
      </c>
      <c r="F662" t="s">
        <v>140</v>
      </c>
      <c r="G662" t="s">
        <v>38</v>
      </c>
      <c r="H662" t="s">
        <v>139</v>
      </c>
      <c r="I662" t="s">
        <v>2618</v>
      </c>
      <c r="J662" t="s">
        <v>2618</v>
      </c>
      <c r="K662" t="s">
        <v>52</v>
      </c>
      <c r="L662">
        <v>62</v>
      </c>
      <c r="M662">
        <v>5</v>
      </c>
      <c r="N662">
        <v>10</v>
      </c>
      <c r="O662" t="s">
        <v>1155</v>
      </c>
      <c r="P662" t="s">
        <v>33</v>
      </c>
      <c r="Q662" t="s">
        <v>70</v>
      </c>
      <c r="R662" t="s">
        <v>71</v>
      </c>
      <c r="S662" t="s">
        <v>141</v>
      </c>
      <c r="T662">
        <v>3</v>
      </c>
      <c r="U662">
        <v>581.39</v>
      </c>
      <c r="V662">
        <v>1680.44</v>
      </c>
      <c r="W662">
        <v>1</v>
      </c>
      <c r="X662" t="s">
        <v>34</v>
      </c>
      <c r="Y662">
        <v>2024</v>
      </c>
      <c r="Z662" t="str">
        <f>TEXT(Table1[[#This Row],[Order Date]], "MMM")</f>
        <v>Jan</v>
      </c>
      <c r="AA662" s="2">
        <f>Table1[[#This Row],[Unit Price]]*Table1[[#This Row],[Quantity]]*(1-Table1[[#This Row],[Discount %]]/100)</f>
        <v>2616.2550000000001</v>
      </c>
      <c r="AB662" s="2">
        <f>Table1[[#This Row],[Sales]]-Table1[[#This Row],[Cost]]</f>
        <v>935.81500000000005</v>
      </c>
    </row>
    <row r="663" spans="1:28" x14ac:dyDescent="0.25">
      <c r="A663" t="s">
        <v>1844</v>
      </c>
      <c r="B663" s="1">
        <v>45497</v>
      </c>
      <c r="C663" t="s">
        <v>1845</v>
      </c>
      <c r="D663" t="s">
        <v>3107</v>
      </c>
      <c r="E663" s="1">
        <v>45502</v>
      </c>
      <c r="F663" t="s">
        <v>40</v>
      </c>
      <c r="G663" t="s">
        <v>38</v>
      </c>
      <c r="H663" t="s">
        <v>39</v>
      </c>
      <c r="I663" t="s">
        <v>2659</v>
      </c>
      <c r="J663" t="s">
        <v>2666</v>
      </c>
      <c r="K663" t="s">
        <v>52</v>
      </c>
      <c r="L663">
        <v>23</v>
      </c>
      <c r="M663">
        <v>1</v>
      </c>
      <c r="N663">
        <v>0</v>
      </c>
      <c r="O663" t="s">
        <v>1610</v>
      </c>
      <c r="P663" t="s">
        <v>75</v>
      </c>
      <c r="Q663" t="s">
        <v>117</v>
      </c>
      <c r="R663" t="s">
        <v>62</v>
      </c>
      <c r="S663" t="s">
        <v>41</v>
      </c>
      <c r="T663">
        <v>1</v>
      </c>
      <c r="U663">
        <v>927.18</v>
      </c>
      <c r="V663">
        <v>759.06</v>
      </c>
      <c r="W663">
        <v>5</v>
      </c>
      <c r="X663" t="s">
        <v>45</v>
      </c>
      <c r="Y663">
        <v>2024</v>
      </c>
      <c r="Z663" t="str">
        <f>TEXT(Table1[[#This Row],[Order Date]], "MMM")</f>
        <v>Jul</v>
      </c>
      <c r="AA663" s="2">
        <f>Table1[[#This Row],[Unit Price]]*Table1[[#This Row],[Quantity]]*(1-Table1[[#This Row],[Discount %]]/100)</f>
        <v>927.18</v>
      </c>
      <c r="AB663" s="2">
        <f>Table1[[#This Row],[Sales]]-Table1[[#This Row],[Cost]]</f>
        <v>168.12</v>
      </c>
    </row>
    <row r="664" spans="1:28" x14ac:dyDescent="0.25">
      <c r="A664" t="s">
        <v>1846</v>
      </c>
      <c r="B664" s="1">
        <v>45983</v>
      </c>
      <c r="C664" t="s">
        <v>1847</v>
      </c>
      <c r="D664" t="s">
        <v>3106</v>
      </c>
      <c r="E664" s="1">
        <v>45990</v>
      </c>
      <c r="F664" t="s">
        <v>100</v>
      </c>
      <c r="G664" t="s">
        <v>98</v>
      </c>
      <c r="H664" t="s">
        <v>99</v>
      </c>
      <c r="I664" t="s">
        <v>2627</v>
      </c>
      <c r="J664" t="s">
        <v>2707</v>
      </c>
      <c r="K664" t="s">
        <v>52</v>
      </c>
      <c r="L664">
        <v>56</v>
      </c>
      <c r="M664">
        <v>2</v>
      </c>
      <c r="N664">
        <v>10</v>
      </c>
      <c r="O664" t="s">
        <v>1848</v>
      </c>
      <c r="P664" t="s">
        <v>33</v>
      </c>
      <c r="Q664" t="s">
        <v>117</v>
      </c>
      <c r="R664" t="s">
        <v>71</v>
      </c>
      <c r="S664" t="s">
        <v>101</v>
      </c>
      <c r="T664">
        <v>2</v>
      </c>
      <c r="U664">
        <v>746.92</v>
      </c>
      <c r="V664">
        <v>968.73</v>
      </c>
      <c r="W664">
        <v>7</v>
      </c>
      <c r="X664" t="s">
        <v>94</v>
      </c>
      <c r="Y664">
        <v>2025</v>
      </c>
      <c r="Z664" t="str">
        <f>TEXT(Table1[[#This Row],[Order Date]], "MMM")</f>
        <v>Nov</v>
      </c>
      <c r="AA664" s="2">
        <f>Table1[[#This Row],[Unit Price]]*Table1[[#This Row],[Quantity]]*(1-Table1[[#This Row],[Discount %]]/100)</f>
        <v>1344.4559999999999</v>
      </c>
      <c r="AB664" s="2">
        <f>Table1[[#This Row],[Sales]]-Table1[[#This Row],[Cost]]</f>
        <v>375.72599999999989</v>
      </c>
    </row>
    <row r="665" spans="1:28" x14ac:dyDescent="0.25">
      <c r="A665" t="s">
        <v>1849</v>
      </c>
      <c r="B665" s="1">
        <v>45637</v>
      </c>
      <c r="C665" t="s">
        <v>1850</v>
      </c>
      <c r="D665" t="s">
        <v>3105</v>
      </c>
      <c r="E665" s="1">
        <v>45641</v>
      </c>
      <c r="F665" t="s">
        <v>56</v>
      </c>
      <c r="G665" t="s">
        <v>54</v>
      </c>
      <c r="H665" t="s">
        <v>55</v>
      </c>
      <c r="I665" t="s">
        <v>2628</v>
      </c>
      <c r="J665" t="s">
        <v>2642</v>
      </c>
      <c r="K665" t="s">
        <v>25</v>
      </c>
      <c r="L665">
        <v>57</v>
      </c>
      <c r="M665">
        <v>2</v>
      </c>
      <c r="N665">
        <v>10</v>
      </c>
      <c r="O665" t="s">
        <v>1689</v>
      </c>
      <c r="P665" t="s">
        <v>75</v>
      </c>
      <c r="Q665" t="s">
        <v>58</v>
      </c>
      <c r="R665" t="s">
        <v>32</v>
      </c>
      <c r="S665" t="s">
        <v>57</v>
      </c>
      <c r="T665">
        <v>1</v>
      </c>
      <c r="U665">
        <v>398.73</v>
      </c>
      <c r="V665">
        <v>601.52</v>
      </c>
      <c r="W665">
        <v>4</v>
      </c>
      <c r="X665" t="s">
        <v>94</v>
      </c>
      <c r="Y665">
        <v>2024</v>
      </c>
      <c r="Z665" t="str">
        <f>TEXT(Table1[[#This Row],[Order Date]], "MMM")</f>
        <v>Dec</v>
      </c>
      <c r="AA665" s="2">
        <f>Table1[[#This Row],[Unit Price]]*Table1[[#This Row],[Quantity]]*(1-Table1[[#This Row],[Discount %]]/100)</f>
        <v>717.71400000000006</v>
      </c>
      <c r="AB665" s="2">
        <f>Table1[[#This Row],[Sales]]-Table1[[#This Row],[Cost]]</f>
        <v>116.19400000000007</v>
      </c>
    </row>
    <row r="666" spans="1:28" x14ac:dyDescent="0.25">
      <c r="A666" t="s">
        <v>1851</v>
      </c>
      <c r="B666" s="1">
        <v>46133</v>
      </c>
      <c r="C666" t="s">
        <v>213</v>
      </c>
      <c r="D666" t="s">
        <v>3104</v>
      </c>
      <c r="E666" s="1">
        <v>46134</v>
      </c>
      <c r="F666" t="s">
        <v>56</v>
      </c>
      <c r="G666" t="s">
        <v>54</v>
      </c>
      <c r="H666" t="s">
        <v>55</v>
      </c>
      <c r="I666" t="s">
        <v>2631</v>
      </c>
      <c r="J666" t="s">
        <v>2673</v>
      </c>
      <c r="K666" t="s">
        <v>25</v>
      </c>
      <c r="L666">
        <v>32</v>
      </c>
      <c r="M666">
        <v>1</v>
      </c>
      <c r="N666">
        <v>5</v>
      </c>
      <c r="O666" t="s">
        <v>316</v>
      </c>
      <c r="P666" t="s">
        <v>75</v>
      </c>
      <c r="Q666" t="s">
        <v>42</v>
      </c>
      <c r="R666" t="s">
        <v>32</v>
      </c>
      <c r="S666" t="s">
        <v>57</v>
      </c>
      <c r="T666">
        <v>3</v>
      </c>
      <c r="U666">
        <v>434.86</v>
      </c>
      <c r="V666">
        <v>288.44</v>
      </c>
      <c r="W666">
        <v>1</v>
      </c>
      <c r="X666" t="s">
        <v>49</v>
      </c>
      <c r="Y666">
        <v>2026</v>
      </c>
      <c r="Z666" t="str">
        <f>TEXT(Table1[[#This Row],[Order Date]], "MMM")</f>
        <v>Apr</v>
      </c>
      <c r="AA666" s="2">
        <f>Table1[[#This Row],[Unit Price]]*Table1[[#This Row],[Quantity]]*(1-Table1[[#This Row],[Discount %]]/100)</f>
        <v>413.11700000000002</v>
      </c>
      <c r="AB666" s="2">
        <f>Table1[[#This Row],[Sales]]-Table1[[#This Row],[Cost]]</f>
        <v>124.67700000000002</v>
      </c>
    </row>
    <row r="667" spans="1:28" x14ac:dyDescent="0.25">
      <c r="A667" t="s">
        <v>1852</v>
      </c>
      <c r="B667" s="1">
        <v>46068</v>
      </c>
      <c r="C667" t="s">
        <v>1853</v>
      </c>
      <c r="D667" t="s">
        <v>3103</v>
      </c>
      <c r="E667" s="1">
        <v>46072</v>
      </c>
      <c r="F667" t="s">
        <v>29</v>
      </c>
      <c r="G667" t="s">
        <v>27</v>
      </c>
      <c r="H667" t="s">
        <v>28</v>
      </c>
      <c r="I667" t="s">
        <v>2630</v>
      </c>
      <c r="J667" t="s">
        <v>2710</v>
      </c>
      <c r="K667" t="s">
        <v>25</v>
      </c>
      <c r="L667">
        <v>26</v>
      </c>
      <c r="M667">
        <v>3</v>
      </c>
      <c r="N667">
        <v>25</v>
      </c>
      <c r="O667" t="s">
        <v>1854</v>
      </c>
      <c r="P667" t="s">
        <v>75</v>
      </c>
      <c r="Q667" t="s">
        <v>117</v>
      </c>
      <c r="R667" t="s">
        <v>43</v>
      </c>
      <c r="S667" t="s">
        <v>30</v>
      </c>
      <c r="T667">
        <v>4</v>
      </c>
      <c r="U667">
        <v>617.23</v>
      </c>
      <c r="V667">
        <v>956.1</v>
      </c>
      <c r="W667">
        <v>4</v>
      </c>
      <c r="X667" t="s">
        <v>34</v>
      </c>
      <c r="Y667">
        <v>2026</v>
      </c>
      <c r="Z667" t="str">
        <f>TEXT(Table1[[#This Row],[Order Date]], "MMM")</f>
        <v>Feb</v>
      </c>
      <c r="AA667" s="2">
        <f>Table1[[#This Row],[Unit Price]]*Table1[[#This Row],[Quantity]]*(1-Table1[[#This Row],[Discount %]]/100)</f>
        <v>1388.7674999999999</v>
      </c>
      <c r="AB667" s="2">
        <f>Table1[[#This Row],[Sales]]-Table1[[#This Row],[Cost]]</f>
        <v>432.6674999999999</v>
      </c>
    </row>
    <row r="668" spans="1:28" x14ac:dyDescent="0.25">
      <c r="A668" t="s">
        <v>1855</v>
      </c>
      <c r="B668" s="1">
        <v>45578</v>
      </c>
      <c r="C668" t="s">
        <v>1856</v>
      </c>
      <c r="D668" t="s">
        <v>3102</v>
      </c>
      <c r="E668" s="1">
        <v>45580</v>
      </c>
      <c r="F668" t="s">
        <v>40</v>
      </c>
      <c r="G668" t="s">
        <v>38</v>
      </c>
      <c r="H668" t="s">
        <v>39</v>
      </c>
      <c r="I668" t="s">
        <v>2630</v>
      </c>
      <c r="J668" t="s">
        <v>2710</v>
      </c>
      <c r="K668" t="s">
        <v>25</v>
      </c>
      <c r="L668">
        <v>18</v>
      </c>
      <c r="M668">
        <v>3</v>
      </c>
      <c r="N668">
        <v>0</v>
      </c>
      <c r="O668" t="s">
        <v>1857</v>
      </c>
      <c r="P668" t="s">
        <v>75</v>
      </c>
      <c r="Q668" t="s">
        <v>117</v>
      </c>
      <c r="R668" t="s">
        <v>62</v>
      </c>
      <c r="S668" t="s">
        <v>41</v>
      </c>
      <c r="T668">
        <v>5</v>
      </c>
      <c r="U668">
        <v>353.12</v>
      </c>
      <c r="V668">
        <v>684.62</v>
      </c>
      <c r="W668">
        <v>2</v>
      </c>
      <c r="X668" t="s">
        <v>94</v>
      </c>
      <c r="Y668">
        <v>2024</v>
      </c>
      <c r="Z668" t="str">
        <f>TEXT(Table1[[#This Row],[Order Date]], "MMM")</f>
        <v>Oct</v>
      </c>
      <c r="AA668" s="2">
        <f>Table1[[#This Row],[Unit Price]]*Table1[[#This Row],[Quantity]]*(1-Table1[[#This Row],[Discount %]]/100)</f>
        <v>1059.3600000000001</v>
      </c>
      <c r="AB668" s="2">
        <f>Table1[[#This Row],[Sales]]-Table1[[#This Row],[Cost]]</f>
        <v>374.74000000000012</v>
      </c>
    </row>
    <row r="669" spans="1:28" x14ac:dyDescent="0.25">
      <c r="A669" t="s">
        <v>1858</v>
      </c>
      <c r="B669" s="1">
        <v>45802</v>
      </c>
      <c r="C669" t="s">
        <v>1859</v>
      </c>
      <c r="D669" t="s">
        <v>3101</v>
      </c>
      <c r="E669" s="1">
        <v>45807</v>
      </c>
      <c r="F669" t="s">
        <v>122</v>
      </c>
      <c r="G669" t="s">
        <v>120</v>
      </c>
      <c r="H669" t="s">
        <v>121</v>
      </c>
      <c r="I669" t="s">
        <v>2625</v>
      </c>
      <c r="J669" t="s">
        <v>2626</v>
      </c>
      <c r="K669" t="s">
        <v>52</v>
      </c>
      <c r="L669">
        <v>52</v>
      </c>
      <c r="M669">
        <v>2</v>
      </c>
      <c r="N669">
        <v>0</v>
      </c>
      <c r="O669" t="s">
        <v>1751</v>
      </c>
      <c r="P669" t="s">
        <v>44</v>
      </c>
      <c r="Q669" t="s">
        <v>117</v>
      </c>
      <c r="R669" t="s">
        <v>32</v>
      </c>
      <c r="S669" t="s">
        <v>123</v>
      </c>
      <c r="T669">
        <v>5</v>
      </c>
      <c r="U669">
        <v>221.86</v>
      </c>
      <c r="V669">
        <v>292.18</v>
      </c>
      <c r="W669">
        <v>5</v>
      </c>
      <c r="X669" t="s">
        <v>49</v>
      </c>
      <c r="Y669">
        <v>2025</v>
      </c>
      <c r="Z669" t="str">
        <f>TEXT(Table1[[#This Row],[Order Date]], "MMM")</f>
        <v>May</v>
      </c>
      <c r="AA669" s="2">
        <f>Table1[[#This Row],[Unit Price]]*Table1[[#This Row],[Quantity]]*(1-Table1[[#This Row],[Discount %]]/100)</f>
        <v>443.72</v>
      </c>
      <c r="AB669" s="2">
        <f>Table1[[#This Row],[Sales]]-Table1[[#This Row],[Cost]]</f>
        <v>151.54000000000002</v>
      </c>
    </row>
    <row r="670" spans="1:28" x14ac:dyDescent="0.25">
      <c r="A670" t="s">
        <v>1860</v>
      </c>
      <c r="B670" s="1">
        <v>45603</v>
      </c>
      <c r="C670" t="s">
        <v>1861</v>
      </c>
      <c r="D670" t="s">
        <v>3100</v>
      </c>
      <c r="E670" s="1">
        <v>45608</v>
      </c>
      <c r="F670" t="s">
        <v>40</v>
      </c>
      <c r="G670" t="s">
        <v>38</v>
      </c>
      <c r="H670" t="s">
        <v>39</v>
      </c>
      <c r="I670" t="s">
        <v>2629</v>
      </c>
      <c r="J670" t="s">
        <v>2674</v>
      </c>
      <c r="K670" t="s">
        <v>52</v>
      </c>
      <c r="L670">
        <v>55</v>
      </c>
      <c r="M670">
        <v>2</v>
      </c>
      <c r="N670">
        <v>5</v>
      </c>
      <c r="O670" t="s">
        <v>1862</v>
      </c>
      <c r="P670" t="s">
        <v>44</v>
      </c>
      <c r="Q670" t="s">
        <v>58</v>
      </c>
      <c r="R670" t="s">
        <v>71</v>
      </c>
      <c r="S670" t="s">
        <v>41</v>
      </c>
      <c r="T670">
        <v>4</v>
      </c>
      <c r="U670">
        <v>698.81</v>
      </c>
      <c r="V670">
        <v>1105.3399999999999</v>
      </c>
      <c r="W670">
        <v>5</v>
      </c>
      <c r="X670" t="s">
        <v>94</v>
      </c>
      <c r="Y670">
        <v>2024</v>
      </c>
      <c r="Z670" t="str">
        <f>TEXT(Table1[[#This Row],[Order Date]], "MMM")</f>
        <v>Nov</v>
      </c>
      <c r="AA670" s="2">
        <f>Table1[[#This Row],[Unit Price]]*Table1[[#This Row],[Quantity]]*(1-Table1[[#This Row],[Discount %]]/100)</f>
        <v>1327.7389999999998</v>
      </c>
      <c r="AB670" s="2">
        <f>Table1[[#This Row],[Sales]]-Table1[[#This Row],[Cost]]</f>
        <v>222.39899999999989</v>
      </c>
    </row>
    <row r="671" spans="1:28" x14ac:dyDescent="0.25">
      <c r="A671" t="s">
        <v>1863</v>
      </c>
      <c r="B671" s="1">
        <v>45624</v>
      </c>
      <c r="C671" t="s">
        <v>1864</v>
      </c>
      <c r="D671" t="s">
        <v>3099</v>
      </c>
      <c r="E671" s="1">
        <v>45630</v>
      </c>
      <c r="F671" t="s">
        <v>115</v>
      </c>
      <c r="G671" t="s">
        <v>66</v>
      </c>
      <c r="H671" t="s">
        <v>114</v>
      </c>
      <c r="I671" t="s">
        <v>2625</v>
      </c>
      <c r="J671" t="s">
        <v>2705</v>
      </c>
      <c r="K671" t="s">
        <v>25</v>
      </c>
      <c r="L671">
        <v>49</v>
      </c>
      <c r="M671">
        <v>4</v>
      </c>
      <c r="N671">
        <v>30</v>
      </c>
      <c r="O671" t="s">
        <v>1865</v>
      </c>
      <c r="P671" t="s">
        <v>33</v>
      </c>
      <c r="Q671" t="s">
        <v>58</v>
      </c>
      <c r="R671" t="s">
        <v>62</v>
      </c>
      <c r="S671" t="s">
        <v>116</v>
      </c>
      <c r="T671">
        <v>1</v>
      </c>
      <c r="U671">
        <v>717.13</v>
      </c>
      <c r="V671">
        <v>1225.32</v>
      </c>
      <c r="W671">
        <v>6</v>
      </c>
      <c r="X671" t="s">
        <v>94</v>
      </c>
      <c r="Y671">
        <v>2024</v>
      </c>
      <c r="Z671" t="str">
        <f>TEXT(Table1[[#This Row],[Order Date]], "MMM")</f>
        <v>Nov</v>
      </c>
      <c r="AA671" s="2">
        <f>Table1[[#This Row],[Unit Price]]*Table1[[#This Row],[Quantity]]*(1-Table1[[#This Row],[Discount %]]/100)</f>
        <v>2007.9639999999999</v>
      </c>
      <c r="AB671" s="2">
        <f>Table1[[#This Row],[Sales]]-Table1[[#This Row],[Cost]]</f>
        <v>782.64400000000001</v>
      </c>
    </row>
    <row r="672" spans="1:28" x14ac:dyDescent="0.25">
      <c r="A672" t="s">
        <v>1866</v>
      </c>
      <c r="B672" s="1">
        <v>46095</v>
      </c>
      <c r="C672" t="s">
        <v>1867</v>
      </c>
      <c r="D672" t="s">
        <v>3098</v>
      </c>
      <c r="E672" s="1">
        <v>46100</v>
      </c>
      <c r="F672" t="s">
        <v>140</v>
      </c>
      <c r="G672" t="s">
        <v>38</v>
      </c>
      <c r="H672" t="s">
        <v>139</v>
      </c>
      <c r="I672" t="s">
        <v>2652</v>
      </c>
      <c r="J672" t="s">
        <v>2679</v>
      </c>
      <c r="K672" t="s">
        <v>25</v>
      </c>
      <c r="L672">
        <v>36</v>
      </c>
      <c r="M672">
        <v>5</v>
      </c>
      <c r="N672">
        <v>20</v>
      </c>
      <c r="O672" t="s">
        <v>1868</v>
      </c>
      <c r="P672" t="s">
        <v>33</v>
      </c>
      <c r="Q672" t="s">
        <v>70</v>
      </c>
      <c r="R672" t="s">
        <v>71</v>
      </c>
      <c r="S672" t="s">
        <v>141</v>
      </c>
      <c r="T672">
        <v>5</v>
      </c>
      <c r="U672">
        <v>789.81</v>
      </c>
      <c r="V672">
        <v>2237.56</v>
      </c>
      <c r="W672">
        <v>5</v>
      </c>
      <c r="X672" t="s">
        <v>34</v>
      </c>
      <c r="Y672">
        <v>2026</v>
      </c>
      <c r="Z672" t="str">
        <f>TEXT(Table1[[#This Row],[Order Date]], "MMM")</f>
        <v>Mar</v>
      </c>
      <c r="AA672" s="2">
        <f>Table1[[#This Row],[Unit Price]]*Table1[[#This Row],[Quantity]]*(1-Table1[[#This Row],[Discount %]]/100)</f>
        <v>3159.24</v>
      </c>
      <c r="AB672" s="2">
        <f>Table1[[#This Row],[Sales]]-Table1[[#This Row],[Cost]]</f>
        <v>921.67999999999984</v>
      </c>
    </row>
    <row r="673" spans="1:28" x14ac:dyDescent="0.25">
      <c r="A673" t="s">
        <v>1869</v>
      </c>
      <c r="B673" s="1">
        <v>45889</v>
      </c>
      <c r="C673" t="s">
        <v>1870</v>
      </c>
      <c r="D673" t="s">
        <v>3097</v>
      </c>
      <c r="E673" s="1">
        <v>45892</v>
      </c>
      <c r="F673" t="s">
        <v>128</v>
      </c>
      <c r="G673" t="s">
        <v>98</v>
      </c>
      <c r="H673" t="s">
        <v>127</v>
      </c>
      <c r="I673" t="s">
        <v>2619</v>
      </c>
      <c r="J673" t="s">
        <v>2620</v>
      </c>
      <c r="K673" t="s">
        <v>25</v>
      </c>
      <c r="L673">
        <v>51</v>
      </c>
      <c r="M673">
        <v>2</v>
      </c>
      <c r="N673">
        <v>5</v>
      </c>
      <c r="O673" t="s">
        <v>698</v>
      </c>
      <c r="P673" t="s">
        <v>75</v>
      </c>
      <c r="Q673" t="s">
        <v>31</v>
      </c>
      <c r="R673" t="s">
        <v>71</v>
      </c>
      <c r="S673" t="s">
        <v>129</v>
      </c>
      <c r="T673">
        <v>3</v>
      </c>
      <c r="U673">
        <v>827.88</v>
      </c>
      <c r="V673">
        <v>1106.07</v>
      </c>
      <c r="W673">
        <v>3</v>
      </c>
      <c r="X673" t="s">
        <v>45</v>
      </c>
      <c r="Y673">
        <v>2025</v>
      </c>
      <c r="Z673" t="str">
        <f>TEXT(Table1[[#This Row],[Order Date]], "MMM")</f>
        <v>Aug</v>
      </c>
      <c r="AA673" s="2">
        <f>Table1[[#This Row],[Unit Price]]*Table1[[#This Row],[Quantity]]*(1-Table1[[#This Row],[Discount %]]/100)</f>
        <v>1572.972</v>
      </c>
      <c r="AB673" s="2">
        <f>Table1[[#This Row],[Sales]]-Table1[[#This Row],[Cost]]</f>
        <v>466.90200000000004</v>
      </c>
    </row>
    <row r="674" spans="1:28" x14ac:dyDescent="0.25">
      <c r="A674" t="s">
        <v>1871</v>
      </c>
      <c r="B674" s="1">
        <v>45665</v>
      </c>
      <c r="C674" t="s">
        <v>1872</v>
      </c>
      <c r="D674" t="s">
        <v>3096</v>
      </c>
      <c r="E674" s="1">
        <v>45671</v>
      </c>
      <c r="F674" t="s">
        <v>56</v>
      </c>
      <c r="G674" t="s">
        <v>54</v>
      </c>
      <c r="H674" t="s">
        <v>55</v>
      </c>
      <c r="I674" t="s">
        <v>2661</v>
      </c>
      <c r="J674" t="s">
        <v>2689</v>
      </c>
      <c r="K674" t="s">
        <v>25</v>
      </c>
      <c r="L674">
        <v>34</v>
      </c>
      <c r="M674">
        <v>4</v>
      </c>
      <c r="N674">
        <v>0</v>
      </c>
      <c r="O674" t="s">
        <v>1449</v>
      </c>
      <c r="P674" t="s">
        <v>33</v>
      </c>
      <c r="Q674" t="s">
        <v>31</v>
      </c>
      <c r="R674" t="s">
        <v>62</v>
      </c>
      <c r="S674" t="s">
        <v>57</v>
      </c>
      <c r="T674">
        <v>3</v>
      </c>
      <c r="U674">
        <v>142.11000000000001</v>
      </c>
      <c r="V674">
        <v>315.64</v>
      </c>
      <c r="W674">
        <v>6</v>
      </c>
      <c r="X674" t="s">
        <v>34</v>
      </c>
      <c r="Y674">
        <v>2025</v>
      </c>
      <c r="Z674" t="str">
        <f>TEXT(Table1[[#This Row],[Order Date]], "MMM")</f>
        <v>Jan</v>
      </c>
      <c r="AA674" s="2">
        <f>Table1[[#This Row],[Unit Price]]*Table1[[#This Row],[Quantity]]*(1-Table1[[#This Row],[Discount %]]/100)</f>
        <v>568.44000000000005</v>
      </c>
      <c r="AB674" s="2">
        <f>Table1[[#This Row],[Sales]]-Table1[[#This Row],[Cost]]</f>
        <v>252.80000000000007</v>
      </c>
    </row>
    <row r="675" spans="1:28" x14ac:dyDescent="0.25">
      <c r="A675" t="s">
        <v>1873</v>
      </c>
      <c r="B675" s="1">
        <v>45488</v>
      </c>
      <c r="C675" t="s">
        <v>1874</v>
      </c>
      <c r="D675" t="s">
        <v>3095</v>
      </c>
      <c r="E675" s="1">
        <v>45494</v>
      </c>
      <c r="F675" t="s">
        <v>29</v>
      </c>
      <c r="G675" t="s">
        <v>27</v>
      </c>
      <c r="H675" t="s">
        <v>28</v>
      </c>
      <c r="I675" t="s">
        <v>2631</v>
      </c>
      <c r="J675" t="s">
        <v>2673</v>
      </c>
      <c r="K675" t="s">
        <v>52</v>
      </c>
      <c r="L675">
        <v>27</v>
      </c>
      <c r="M675">
        <v>2</v>
      </c>
      <c r="N675">
        <v>15</v>
      </c>
      <c r="O675" t="s">
        <v>1117</v>
      </c>
      <c r="P675" t="s">
        <v>75</v>
      </c>
      <c r="Q675" t="s">
        <v>117</v>
      </c>
      <c r="R675" t="s">
        <v>43</v>
      </c>
      <c r="S675" t="s">
        <v>30</v>
      </c>
      <c r="T675">
        <v>5</v>
      </c>
      <c r="U675">
        <v>301.06</v>
      </c>
      <c r="V675">
        <v>367.54</v>
      </c>
      <c r="W675">
        <v>6</v>
      </c>
      <c r="X675" t="s">
        <v>45</v>
      </c>
      <c r="Y675">
        <v>2024</v>
      </c>
      <c r="Z675" t="str">
        <f>TEXT(Table1[[#This Row],[Order Date]], "MMM")</f>
        <v>Jul</v>
      </c>
      <c r="AA675" s="2">
        <f>Table1[[#This Row],[Unit Price]]*Table1[[#This Row],[Quantity]]*(1-Table1[[#This Row],[Discount %]]/100)</f>
        <v>511.80199999999996</v>
      </c>
      <c r="AB675" s="2">
        <f>Table1[[#This Row],[Sales]]-Table1[[#This Row],[Cost]]</f>
        <v>144.26199999999994</v>
      </c>
    </row>
    <row r="676" spans="1:28" x14ac:dyDescent="0.25">
      <c r="A676" t="s">
        <v>1875</v>
      </c>
      <c r="B676" s="1">
        <v>45451</v>
      </c>
      <c r="C676" t="s">
        <v>1876</v>
      </c>
      <c r="D676" t="s">
        <v>3094</v>
      </c>
      <c r="E676" s="1">
        <v>45452</v>
      </c>
      <c r="F676" t="s">
        <v>100</v>
      </c>
      <c r="G676" t="s">
        <v>98</v>
      </c>
      <c r="H676" t="s">
        <v>99</v>
      </c>
      <c r="I676" t="s">
        <v>2618</v>
      </c>
      <c r="J676" t="s">
        <v>2701</v>
      </c>
      <c r="K676" t="s">
        <v>52</v>
      </c>
      <c r="L676">
        <v>42</v>
      </c>
      <c r="M676">
        <v>3</v>
      </c>
      <c r="N676">
        <v>15</v>
      </c>
      <c r="O676" t="s">
        <v>1324</v>
      </c>
      <c r="P676" t="s">
        <v>33</v>
      </c>
      <c r="Q676" t="s">
        <v>70</v>
      </c>
      <c r="R676" t="s">
        <v>43</v>
      </c>
      <c r="S676" t="s">
        <v>101</v>
      </c>
      <c r="T676">
        <v>5</v>
      </c>
      <c r="U676">
        <v>498.64</v>
      </c>
      <c r="V676">
        <v>829.27</v>
      </c>
      <c r="W676">
        <v>1</v>
      </c>
      <c r="X676" t="s">
        <v>49</v>
      </c>
      <c r="Y676">
        <v>2024</v>
      </c>
      <c r="Z676" t="str">
        <f>TEXT(Table1[[#This Row],[Order Date]], "MMM")</f>
        <v>Jun</v>
      </c>
      <c r="AA676" s="2">
        <f>Table1[[#This Row],[Unit Price]]*Table1[[#This Row],[Quantity]]*(1-Table1[[#This Row],[Discount %]]/100)</f>
        <v>1271.5319999999999</v>
      </c>
      <c r="AB676" s="2">
        <f>Table1[[#This Row],[Sales]]-Table1[[#This Row],[Cost]]</f>
        <v>442.26199999999994</v>
      </c>
    </row>
    <row r="677" spans="1:28" x14ac:dyDescent="0.25">
      <c r="A677" t="s">
        <v>1877</v>
      </c>
      <c r="B677" s="1">
        <v>46006</v>
      </c>
      <c r="C677" t="s">
        <v>1878</v>
      </c>
      <c r="D677" t="s">
        <v>3093</v>
      </c>
      <c r="E677" s="1">
        <v>46008</v>
      </c>
      <c r="F677" t="s">
        <v>115</v>
      </c>
      <c r="G677" t="s">
        <v>66</v>
      </c>
      <c r="H677" t="s">
        <v>114</v>
      </c>
      <c r="I677" t="s">
        <v>2629</v>
      </c>
      <c r="J677" t="s">
        <v>2632</v>
      </c>
      <c r="K677" t="s">
        <v>52</v>
      </c>
      <c r="L677">
        <v>23</v>
      </c>
      <c r="M677">
        <v>4</v>
      </c>
      <c r="N677">
        <v>30</v>
      </c>
      <c r="O677" t="s">
        <v>815</v>
      </c>
      <c r="P677" t="s">
        <v>75</v>
      </c>
      <c r="Q677" t="s">
        <v>31</v>
      </c>
      <c r="R677" t="s">
        <v>62</v>
      </c>
      <c r="S677" t="s">
        <v>116</v>
      </c>
      <c r="T677">
        <v>4</v>
      </c>
      <c r="U677">
        <v>912.41</v>
      </c>
      <c r="V677">
        <v>1281.1099999999999</v>
      </c>
      <c r="W677">
        <v>2</v>
      </c>
      <c r="X677" t="s">
        <v>94</v>
      </c>
      <c r="Y677">
        <v>2025</v>
      </c>
      <c r="Z677" t="str">
        <f>TEXT(Table1[[#This Row],[Order Date]], "MMM")</f>
        <v>Dec</v>
      </c>
      <c r="AA677" s="2">
        <f>Table1[[#This Row],[Unit Price]]*Table1[[#This Row],[Quantity]]*(1-Table1[[#This Row],[Discount %]]/100)</f>
        <v>2554.7479999999996</v>
      </c>
      <c r="AB677" s="2">
        <f>Table1[[#This Row],[Sales]]-Table1[[#This Row],[Cost]]</f>
        <v>1273.6379999999997</v>
      </c>
    </row>
    <row r="678" spans="1:28" x14ac:dyDescent="0.25">
      <c r="A678" t="s">
        <v>1879</v>
      </c>
      <c r="B678" s="1">
        <v>45953</v>
      </c>
      <c r="C678" t="s">
        <v>1880</v>
      </c>
      <c r="D678" t="s">
        <v>3092</v>
      </c>
      <c r="E678" s="1">
        <v>45956</v>
      </c>
      <c r="F678" t="s">
        <v>29</v>
      </c>
      <c r="G678" t="s">
        <v>27</v>
      </c>
      <c r="H678" t="s">
        <v>28</v>
      </c>
      <c r="I678" t="s">
        <v>2627</v>
      </c>
      <c r="J678" t="s">
        <v>2707</v>
      </c>
      <c r="K678" t="s">
        <v>25</v>
      </c>
      <c r="L678">
        <v>37</v>
      </c>
      <c r="M678">
        <v>1</v>
      </c>
      <c r="N678">
        <v>10</v>
      </c>
      <c r="O678" t="s">
        <v>1233</v>
      </c>
      <c r="P678" t="s">
        <v>44</v>
      </c>
      <c r="Q678" t="s">
        <v>31</v>
      </c>
      <c r="R678" t="s">
        <v>62</v>
      </c>
      <c r="S678" t="s">
        <v>30</v>
      </c>
      <c r="T678">
        <v>4</v>
      </c>
      <c r="U678">
        <v>14.73</v>
      </c>
      <c r="V678">
        <v>9.7200000000000006</v>
      </c>
      <c r="W678">
        <v>3</v>
      </c>
      <c r="X678" t="s">
        <v>94</v>
      </c>
      <c r="Y678">
        <v>2025</v>
      </c>
      <c r="Z678" t="str">
        <f>TEXT(Table1[[#This Row],[Order Date]], "MMM")</f>
        <v>Oct</v>
      </c>
      <c r="AA678" s="2">
        <f>Table1[[#This Row],[Unit Price]]*Table1[[#This Row],[Quantity]]*(1-Table1[[#This Row],[Discount %]]/100)</f>
        <v>13.257000000000001</v>
      </c>
      <c r="AB678" s="2">
        <f>Table1[[#This Row],[Sales]]-Table1[[#This Row],[Cost]]</f>
        <v>3.5370000000000008</v>
      </c>
    </row>
    <row r="679" spans="1:28" x14ac:dyDescent="0.25">
      <c r="A679" t="s">
        <v>1881</v>
      </c>
      <c r="B679" s="1">
        <v>45992</v>
      </c>
      <c r="C679" t="s">
        <v>1882</v>
      </c>
      <c r="D679" t="s">
        <v>3091</v>
      </c>
      <c r="E679" s="1">
        <v>45998</v>
      </c>
      <c r="F679" t="s">
        <v>122</v>
      </c>
      <c r="G679" t="s">
        <v>120</v>
      </c>
      <c r="H679" t="s">
        <v>121</v>
      </c>
      <c r="I679" t="s">
        <v>2630</v>
      </c>
      <c r="J679" t="s">
        <v>2710</v>
      </c>
      <c r="K679" t="s">
        <v>52</v>
      </c>
      <c r="L679">
        <v>49</v>
      </c>
      <c r="M679">
        <v>1</v>
      </c>
      <c r="N679">
        <v>30</v>
      </c>
      <c r="O679" t="s">
        <v>1883</v>
      </c>
      <c r="P679" t="s">
        <v>44</v>
      </c>
      <c r="Q679" t="s">
        <v>70</v>
      </c>
      <c r="R679" t="s">
        <v>71</v>
      </c>
      <c r="S679" t="s">
        <v>123</v>
      </c>
      <c r="T679">
        <v>4</v>
      </c>
      <c r="U679">
        <v>336.29</v>
      </c>
      <c r="V679">
        <v>132.62</v>
      </c>
      <c r="W679">
        <v>6</v>
      </c>
      <c r="X679" t="s">
        <v>94</v>
      </c>
      <c r="Y679">
        <v>2025</v>
      </c>
      <c r="Z679" t="str">
        <f>TEXT(Table1[[#This Row],[Order Date]], "MMM")</f>
        <v>Dec</v>
      </c>
      <c r="AA679" s="2">
        <f>Table1[[#This Row],[Unit Price]]*Table1[[#This Row],[Quantity]]*(1-Table1[[#This Row],[Discount %]]/100)</f>
        <v>235.40299999999999</v>
      </c>
      <c r="AB679" s="2">
        <f>Table1[[#This Row],[Sales]]-Table1[[#This Row],[Cost]]</f>
        <v>102.78299999999999</v>
      </c>
    </row>
    <row r="680" spans="1:28" x14ac:dyDescent="0.25">
      <c r="A680" t="s">
        <v>1884</v>
      </c>
      <c r="B680" s="1">
        <v>45704</v>
      </c>
      <c r="C680" t="s">
        <v>1885</v>
      </c>
      <c r="D680" t="s">
        <v>3090</v>
      </c>
      <c r="E680" s="1">
        <v>45710</v>
      </c>
      <c r="F680" t="s">
        <v>29</v>
      </c>
      <c r="G680" t="s">
        <v>27</v>
      </c>
      <c r="H680" t="s">
        <v>28</v>
      </c>
      <c r="I680" t="s">
        <v>2618</v>
      </c>
      <c r="J680" t="s">
        <v>2700</v>
      </c>
      <c r="K680" t="s">
        <v>52</v>
      </c>
      <c r="L680">
        <v>28</v>
      </c>
      <c r="M680">
        <v>5</v>
      </c>
      <c r="N680">
        <v>10</v>
      </c>
      <c r="O680" t="s">
        <v>1082</v>
      </c>
      <c r="P680" t="s">
        <v>33</v>
      </c>
      <c r="Q680" t="s">
        <v>70</v>
      </c>
      <c r="R680" t="s">
        <v>43</v>
      </c>
      <c r="S680" t="s">
        <v>30</v>
      </c>
      <c r="T680">
        <v>1</v>
      </c>
      <c r="U680">
        <v>757.59</v>
      </c>
      <c r="V680">
        <v>2867.46</v>
      </c>
      <c r="W680">
        <v>6</v>
      </c>
      <c r="X680" t="s">
        <v>34</v>
      </c>
      <c r="Y680">
        <v>2025</v>
      </c>
      <c r="Z680" t="str">
        <f>TEXT(Table1[[#This Row],[Order Date]], "MMM")</f>
        <v>Feb</v>
      </c>
      <c r="AA680" s="2">
        <f>Table1[[#This Row],[Unit Price]]*Table1[[#This Row],[Quantity]]*(1-Table1[[#This Row],[Discount %]]/100)</f>
        <v>3409.1550000000002</v>
      </c>
      <c r="AB680" s="2">
        <f>Table1[[#This Row],[Sales]]-Table1[[#This Row],[Cost]]</f>
        <v>541.69500000000016</v>
      </c>
    </row>
    <row r="681" spans="1:28" x14ac:dyDescent="0.25">
      <c r="A681" t="s">
        <v>1886</v>
      </c>
      <c r="B681" s="1">
        <v>45771</v>
      </c>
      <c r="C681" t="s">
        <v>1887</v>
      </c>
      <c r="D681" t="s">
        <v>3089</v>
      </c>
      <c r="E681" s="1">
        <v>45774</v>
      </c>
      <c r="F681" t="s">
        <v>122</v>
      </c>
      <c r="G681" t="s">
        <v>120</v>
      </c>
      <c r="H681" t="s">
        <v>121</v>
      </c>
      <c r="I681" t="s">
        <v>2643</v>
      </c>
      <c r="J681" t="s">
        <v>2717</v>
      </c>
      <c r="K681" t="s">
        <v>25</v>
      </c>
      <c r="L681">
        <v>55</v>
      </c>
      <c r="M681">
        <v>1</v>
      </c>
      <c r="N681">
        <v>25</v>
      </c>
      <c r="O681" t="s">
        <v>1888</v>
      </c>
      <c r="P681" t="s">
        <v>33</v>
      </c>
      <c r="Q681" t="s">
        <v>117</v>
      </c>
      <c r="R681" t="s">
        <v>62</v>
      </c>
      <c r="S681" t="s">
        <v>123</v>
      </c>
      <c r="T681">
        <v>5</v>
      </c>
      <c r="U681">
        <v>803.83</v>
      </c>
      <c r="V681">
        <v>468.61</v>
      </c>
      <c r="W681">
        <v>3</v>
      </c>
      <c r="X681" t="s">
        <v>49</v>
      </c>
      <c r="Y681">
        <v>2025</v>
      </c>
      <c r="Z681" t="str">
        <f>TEXT(Table1[[#This Row],[Order Date]], "MMM")</f>
        <v>Apr</v>
      </c>
      <c r="AA681" s="2">
        <f>Table1[[#This Row],[Unit Price]]*Table1[[#This Row],[Quantity]]*(1-Table1[[#This Row],[Discount %]]/100)</f>
        <v>602.87250000000006</v>
      </c>
      <c r="AB681" s="2">
        <f>Table1[[#This Row],[Sales]]-Table1[[#This Row],[Cost]]</f>
        <v>134.26250000000005</v>
      </c>
    </row>
    <row r="682" spans="1:28" x14ac:dyDescent="0.25">
      <c r="A682" t="s">
        <v>1889</v>
      </c>
      <c r="B682" s="1">
        <v>45350</v>
      </c>
      <c r="C682" t="s">
        <v>1890</v>
      </c>
      <c r="D682" t="s">
        <v>3088</v>
      </c>
      <c r="E682" s="1">
        <v>45351</v>
      </c>
      <c r="F682" t="s">
        <v>115</v>
      </c>
      <c r="G682" t="s">
        <v>66</v>
      </c>
      <c r="H682" t="s">
        <v>114</v>
      </c>
      <c r="I682" t="s">
        <v>2628</v>
      </c>
      <c r="J682" t="s">
        <v>2711</v>
      </c>
      <c r="K682" t="s">
        <v>25</v>
      </c>
      <c r="L682">
        <v>39</v>
      </c>
      <c r="M682">
        <v>2</v>
      </c>
      <c r="N682">
        <v>25</v>
      </c>
      <c r="O682" t="s">
        <v>332</v>
      </c>
      <c r="P682" t="s">
        <v>75</v>
      </c>
      <c r="Q682" t="s">
        <v>58</v>
      </c>
      <c r="R682" t="s">
        <v>32</v>
      </c>
      <c r="S682" t="s">
        <v>116</v>
      </c>
      <c r="T682">
        <v>1</v>
      </c>
      <c r="U682">
        <v>235.71</v>
      </c>
      <c r="V682">
        <v>200.21</v>
      </c>
      <c r="W682">
        <v>1</v>
      </c>
      <c r="X682" t="s">
        <v>34</v>
      </c>
      <c r="Y682">
        <v>2024</v>
      </c>
      <c r="Z682" t="str">
        <f>TEXT(Table1[[#This Row],[Order Date]], "MMM")</f>
        <v>Feb</v>
      </c>
      <c r="AA682" s="2">
        <f>Table1[[#This Row],[Unit Price]]*Table1[[#This Row],[Quantity]]*(1-Table1[[#This Row],[Discount %]]/100)</f>
        <v>353.565</v>
      </c>
      <c r="AB682" s="2">
        <f>Table1[[#This Row],[Sales]]-Table1[[#This Row],[Cost]]</f>
        <v>153.35499999999999</v>
      </c>
    </row>
    <row r="683" spans="1:28" x14ac:dyDescent="0.25">
      <c r="A683" t="s">
        <v>1891</v>
      </c>
      <c r="B683" s="1">
        <v>45659</v>
      </c>
      <c r="C683" t="s">
        <v>1892</v>
      </c>
      <c r="D683" t="s">
        <v>3087</v>
      </c>
      <c r="E683" s="1">
        <v>45664</v>
      </c>
      <c r="F683" t="s">
        <v>68</v>
      </c>
      <c r="G683" t="s">
        <v>66</v>
      </c>
      <c r="H683" t="s">
        <v>67</v>
      </c>
      <c r="I683" t="s">
        <v>2623</v>
      </c>
      <c r="J683" t="s">
        <v>2713</v>
      </c>
      <c r="K683" t="s">
        <v>52</v>
      </c>
      <c r="L683">
        <v>30</v>
      </c>
      <c r="M683">
        <v>5</v>
      </c>
      <c r="N683">
        <v>0</v>
      </c>
      <c r="O683" t="s">
        <v>332</v>
      </c>
      <c r="P683" t="s">
        <v>44</v>
      </c>
      <c r="Q683" t="s">
        <v>31</v>
      </c>
      <c r="R683" t="s">
        <v>32</v>
      </c>
      <c r="S683" t="s">
        <v>69</v>
      </c>
      <c r="T683">
        <v>4</v>
      </c>
      <c r="U683">
        <v>541.01</v>
      </c>
      <c r="V683">
        <v>1873.33</v>
      </c>
      <c r="W683">
        <v>5</v>
      </c>
      <c r="X683" t="s">
        <v>34</v>
      </c>
      <c r="Y683">
        <v>2025</v>
      </c>
      <c r="Z683" t="str">
        <f>TEXT(Table1[[#This Row],[Order Date]], "MMM")</f>
        <v>Jan</v>
      </c>
      <c r="AA683" s="2">
        <f>Table1[[#This Row],[Unit Price]]*Table1[[#This Row],[Quantity]]*(1-Table1[[#This Row],[Discount %]]/100)</f>
        <v>2705.05</v>
      </c>
      <c r="AB683" s="2">
        <f>Table1[[#This Row],[Sales]]-Table1[[#This Row],[Cost]]</f>
        <v>831.72000000000025</v>
      </c>
    </row>
    <row r="684" spans="1:28" x14ac:dyDescent="0.25">
      <c r="A684" t="s">
        <v>1893</v>
      </c>
      <c r="B684" s="1">
        <v>45386</v>
      </c>
      <c r="C684" t="s">
        <v>1894</v>
      </c>
      <c r="D684" t="s">
        <v>3086</v>
      </c>
      <c r="E684" s="1">
        <v>45387</v>
      </c>
      <c r="F684" t="s">
        <v>29</v>
      </c>
      <c r="G684" t="s">
        <v>27</v>
      </c>
      <c r="H684" t="s">
        <v>28</v>
      </c>
      <c r="I684" t="s">
        <v>2657</v>
      </c>
      <c r="J684" t="s">
        <v>2667</v>
      </c>
      <c r="K684" t="s">
        <v>25</v>
      </c>
      <c r="L684">
        <v>18</v>
      </c>
      <c r="M684">
        <v>4</v>
      </c>
      <c r="N684">
        <v>20</v>
      </c>
      <c r="O684" t="s">
        <v>273</v>
      </c>
      <c r="P684" t="s">
        <v>44</v>
      </c>
      <c r="Q684" t="s">
        <v>58</v>
      </c>
      <c r="R684" t="s">
        <v>43</v>
      </c>
      <c r="S684" t="s">
        <v>30</v>
      </c>
      <c r="T684">
        <v>4</v>
      </c>
      <c r="U684">
        <v>590.83000000000004</v>
      </c>
      <c r="V684">
        <v>1335.62</v>
      </c>
      <c r="W684">
        <v>1</v>
      </c>
      <c r="X684" t="s">
        <v>49</v>
      </c>
      <c r="Y684">
        <v>2024</v>
      </c>
      <c r="Z684" t="str">
        <f>TEXT(Table1[[#This Row],[Order Date]], "MMM")</f>
        <v>Apr</v>
      </c>
      <c r="AA684" s="2">
        <f>Table1[[#This Row],[Unit Price]]*Table1[[#This Row],[Quantity]]*(1-Table1[[#This Row],[Discount %]]/100)</f>
        <v>1890.6560000000002</v>
      </c>
      <c r="AB684" s="2">
        <f>Table1[[#This Row],[Sales]]-Table1[[#This Row],[Cost]]</f>
        <v>555.03600000000029</v>
      </c>
    </row>
    <row r="685" spans="1:28" x14ac:dyDescent="0.25">
      <c r="A685" t="s">
        <v>1895</v>
      </c>
      <c r="B685" s="1">
        <v>45655</v>
      </c>
      <c r="C685" t="s">
        <v>1896</v>
      </c>
      <c r="D685" t="s">
        <v>3085</v>
      </c>
      <c r="E685" s="1">
        <v>45657</v>
      </c>
      <c r="F685" t="s">
        <v>68</v>
      </c>
      <c r="G685" t="s">
        <v>66</v>
      </c>
      <c r="H685" t="s">
        <v>67</v>
      </c>
      <c r="I685" t="s">
        <v>2618</v>
      </c>
      <c r="J685" t="s">
        <v>2618</v>
      </c>
      <c r="K685" t="s">
        <v>52</v>
      </c>
      <c r="L685">
        <v>23</v>
      </c>
      <c r="M685">
        <v>4</v>
      </c>
      <c r="N685">
        <v>15</v>
      </c>
      <c r="O685" t="s">
        <v>1897</v>
      </c>
      <c r="P685" t="s">
        <v>75</v>
      </c>
      <c r="Q685" t="s">
        <v>70</v>
      </c>
      <c r="R685" t="s">
        <v>71</v>
      </c>
      <c r="S685" t="s">
        <v>69</v>
      </c>
      <c r="T685">
        <v>1</v>
      </c>
      <c r="U685">
        <v>38.200000000000003</v>
      </c>
      <c r="V685">
        <v>103.74</v>
      </c>
      <c r="W685">
        <v>2</v>
      </c>
      <c r="X685" t="s">
        <v>94</v>
      </c>
      <c r="Y685">
        <v>2024</v>
      </c>
      <c r="Z685" t="str">
        <f>TEXT(Table1[[#This Row],[Order Date]], "MMM")</f>
        <v>Dec</v>
      </c>
      <c r="AA685" s="2">
        <f>Table1[[#This Row],[Unit Price]]*Table1[[#This Row],[Quantity]]*(1-Table1[[#This Row],[Discount %]]/100)</f>
        <v>129.88</v>
      </c>
      <c r="AB685" s="2">
        <f>Table1[[#This Row],[Sales]]-Table1[[#This Row],[Cost]]</f>
        <v>26.14</v>
      </c>
    </row>
    <row r="686" spans="1:28" x14ac:dyDescent="0.25">
      <c r="A686" t="s">
        <v>1898</v>
      </c>
      <c r="B686" s="1">
        <v>45874</v>
      </c>
      <c r="C686" t="s">
        <v>1899</v>
      </c>
      <c r="D686" t="s">
        <v>3084</v>
      </c>
      <c r="E686" s="1">
        <v>45875</v>
      </c>
      <c r="F686" t="s">
        <v>128</v>
      </c>
      <c r="G686" t="s">
        <v>98</v>
      </c>
      <c r="H686" t="s">
        <v>127</v>
      </c>
      <c r="I686" t="s">
        <v>2648</v>
      </c>
      <c r="J686" t="s">
        <v>2649</v>
      </c>
      <c r="K686" t="s">
        <v>52</v>
      </c>
      <c r="L686">
        <v>30</v>
      </c>
      <c r="M686">
        <v>3</v>
      </c>
      <c r="N686">
        <v>0</v>
      </c>
      <c r="O686" t="s">
        <v>1059</v>
      </c>
      <c r="P686" t="s">
        <v>75</v>
      </c>
      <c r="Q686" t="s">
        <v>70</v>
      </c>
      <c r="R686" t="s">
        <v>71</v>
      </c>
      <c r="S686" t="s">
        <v>129</v>
      </c>
      <c r="T686">
        <v>3</v>
      </c>
      <c r="U686">
        <v>660.69</v>
      </c>
      <c r="V686">
        <v>1140.33</v>
      </c>
      <c r="W686">
        <v>1</v>
      </c>
      <c r="X686" t="s">
        <v>45</v>
      </c>
      <c r="Y686">
        <v>2025</v>
      </c>
      <c r="Z686" t="str">
        <f>TEXT(Table1[[#This Row],[Order Date]], "MMM")</f>
        <v>Aug</v>
      </c>
      <c r="AA686" s="2">
        <f>Table1[[#This Row],[Unit Price]]*Table1[[#This Row],[Quantity]]*(1-Table1[[#This Row],[Discount %]]/100)</f>
        <v>1982.0700000000002</v>
      </c>
      <c r="AB686" s="2">
        <f>Table1[[#This Row],[Sales]]-Table1[[#This Row],[Cost]]</f>
        <v>841.74000000000024</v>
      </c>
    </row>
    <row r="687" spans="1:28" x14ac:dyDescent="0.25">
      <c r="A687" t="s">
        <v>1900</v>
      </c>
      <c r="B687" s="1">
        <v>45858</v>
      </c>
      <c r="C687" t="s">
        <v>1901</v>
      </c>
      <c r="D687" t="s">
        <v>3083</v>
      </c>
      <c r="E687" s="1">
        <v>45865</v>
      </c>
      <c r="F687" t="s">
        <v>122</v>
      </c>
      <c r="G687" t="s">
        <v>120</v>
      </c>
      <c r="H687" t="s">
        <v>121</v>
      </c>
      <c r="I687" t="s">
        <v>2625</v>
      </c>
      <c r="J687" t="s">
        <v>2705</v>
      </c>
      <c r="K687" t="s">
        <v>25</v>
      </c>
      <c r="L687">
        <v>62</v>
      </c>
      <c r="M687">
        <v>1</v>
      </c>
      <c r="N687">
        <v>25</v>
      </c>
      <c r="O687" t="s">
        <v>1096</v>
      </c>
      <c r="P687" t="s">
        <v>44</v>
      </c>
      <c r="Q687" t="s">
        <v>70</v>
      </c>
      <c r="R687" t="s">
        <v>62</v>
      </c>
      <c r="S687" t="s">
        <v>123</v>
      </c>
      <c r="T687">
        <v>3</v>
      </c>
      <c r="U687">
        <v>60.12</v>
      </c>
      <c r="V687">
        <v>37.19</v>
      </c>
      <c r="W687">
        <v>7</v>
      </c>
      <c r="X687" t="s">
        <v>45</v>
      </c>
      <c r="Y687">
        <v>2025</v>
      </c>
      <c r="Z687" t="str">
        <f>TEXT(Table1[[#This Row],[Order Date]], "MMM")</f>
        <v>Jul</v>
      </c>
      <c r="AA687" s="2">
        <f>Table1[[#This Row],[Unit Price]]*Table1[[#This Row],[Quantity]]*(1-Table1[[#This Row],[Discount %]]/100)</f>
        <v>45.089999999999996</v>
      </c>
      <c r="AB687" s="2">
        <f>Table1[[#This Row],[Sales]]-Table1[[#This Row],[Cost]]</f>
        <v>7.8999999999999986</v>
      </c>
    </row>
    <row r="688" spans="1:28" x14ac:dyDescent="0.25">
      <c r="A688" t="s">
        <v>1902</v>
      </c>
      <c r="B688" s="1">
        <v>45970</v>
      </c>
      <c r="C688" t="s">
        <v>1903</v>
      </c>
      <c r="D688" t="s">
        <v>3082</v>
      </c>
      <c r="E688" s="1">
        <v>45977</v>
      </c>
      <c r="F688" t="s">
        <v>122</v>
      </c>
      <c r="G688" t="s">
        <v>120</v>
      </c>
      <c r="H688" t="s">
        <v>121</v>
      </c>
      <c r="I688" t="s">
        <v>2619</v>
      </c>
      <c r="J688" t="s">
        <v>2687</v>
      </c>
      <c r="K688" t="s">
        <v>52</v>
      </c>
      <c r="L688">
        <v>64</v>
      </c>
      <c r="M688">
        <v>5</v>
      </c>
      <c r="N688">
        <v>10</v>
      </c>
      <c r="O688" t="s">
        <v>138</v>
      </c>
      <c r="P688" t="s">
        <v>75</v>
      </c>
      <c r="Q688" t="s">
        <v>70</v>
      </c>
      <c r="R688" t="s">
        <v>71</v>
      </c>
      <c r="S688" t="s">
        <v>123</v>
      </c>
      <c r="T688">
        <v>1</v>
      </c>
      <c r="U688">
        <v>730.79</v>
      </c>
      <c r="V688">
        <v>2188.42</v>
      </c>
      <c r="W688">
        <v>7</v>
      </c>
      <c r="X688" t="s">
        <v>94</v>
      </c>
      <c r="Y688">
        <v>2025</v>
      </c>
      <c r="Z688" t="str">
        <f>TEXT(Table1[[#This Row],[Order Date]], "MMM")</f>
        <v>Nov</v>
      </c>
      <c r="AA688" s="2">
        <f>Table1[[#This Row],[Unit Price]]*Table1[[#This Row],[Quantity]]*(1-Table1[[#This Row],[Discount %]]/100)</f>
        <v>3288.5549999999998</v>
      </c>
      <c r="AB688" s="2">
        <f>Table1[[#This Row],[Sales]]-Table1[[#This Row],[Cost]]</f>
        <v>1100.1349999999998</v>
      </c>
    </row>
    <row r="689" spans="1:28" x14ac:dyDescent="0.25">
      <c r="A689" t="s">
        <v>1904</v>
      </c>
      <c r="B689" s="1">
        <v>46115</v>
      </c>
      <c r="C689" t="s">
        <v>1905</v>
      </c>
      <c r="D689" t="s">
        <v>3081</v>
      </c>
      <c r="E689" s="1">
        <v>46122</v>
      </c>
      <c r="F689" t="s">
        <v>100</v>
      </c>
      <c r="G689" t="s">
        <v>98</v>
      </c>
      <c r="H689" t="s">
        <v>99</v>
      </c>
      <c r="I689" t="s">
        <v>2655</v>
      </c>
      <c r="J689" t="s">
        <v>2714</v>
      </c>
      <c r="K689" t="s">
        <v>52</v>
      </c>
      <c r="L689">
        <v>64</v>
      </c>
      <c r="M689">
        <v>4</v>
      </c>
      <c r="N689">
        <v>30</v>
      </c>
      <c r="O689" t="s">
        <v>1386</v>
      </c>
      <c r="P689" t="s">
        <v>33</v>
      </c>
      <c r="Q689" t="s">
        <v>70</v>
      </c>
      <c r="R689" t="s">
        <v>43</v>
      </c>
      <c r="S689" t="s">
        <v>101</v>
      </c>
      <c r="T689">
        <v>3</v>
      </c>
      <c r="U689">
        <v>506.53</v>
      </c>
      <c r="V689">
        <v>1024.24</v>
      </c>
      <c r="W689">
        <v>7</v>
      </c>
      <c r="X689" t="s">
        <v>49</v>
      </c>
      <c r="Y689">
        <v>2026</v>
      </c>
      <c r="Z689" t="str">
        <f>TEXT(Table1[[#This Row],[Order Date]], "MMM")</f>
        <v>Apr</v>
      </c>
      <c r="AA689" s="2">
        <f>Table1[[#This Row],[Unit Price]]*Table1[[#This Row],[Quantity]]*(1-Table1[[#This Row],[Discount %]]/100)</f>
        <v>1418.2839999999999</v>
      </c>
      <c r="AB689" s="2">
        <f>Table1[[#This Row],[Sales]]-Table1[[#This Row],[Cost]]</f>
        <v>394.04399999999987</v>
      </c>
    </row>
    <row r="690" spans="1:28" x14ac:dyDescent="0.25">
      <c r="A690" t="s">
        <v>1906</v>
      </c>
      <c r="B690" s="1">
        <v>45957</v>
      </c>
      <c r="C690" t="s">
        <v>1907</v>
      </c>
      <c r="D690" t="s">
        <v>3080</v>
      </c>
      <c r="E690" s="1">
        <v>45961</v>
      </c>
      <c r="F690" t="s">
        <v>100</v>
      </c>
      <c r="G690" t="s">
        <v>98</v>
      </c>
      <c r="H690" t="s">
        <v>99</v>
      </c>
      <c r="I690" t="s">
        <v>2619</v>
      </c>
      <c r="J690" t="s">
        <v>2697</v>
      </c>
      <c r="K690" t="s">
        <v>25</v>
      </c>
      <c r="L690">
        <v>36</v>
      </c>
      <c r="M690">
        <v>4</v>
      </c>
      <c r="N690">
        <v>5</v>
      </c>
      <c r="O690" t="s">
        <v>506</v>
      </c>
      <c r="P690" t="s">
        <v>75</v>
      </c>
      <c r="Q690" t="s">
        <v>31</v>
      </c>
      <c r="R690" t="s">
        <v>43</v>
      </c>
      <c r="S690" t="s">
        <v>101</v>
      </c>
      <c r="T690">
        <v>3</v>
      </c>
      <c r="U690">
        <v>627.46</v>
      </c>
      <c r="V690">
        <v>1669.33</v>
      </c>
      <c r="W690">
        <v>4</v>
      </c>
      <c r="X690" t="s">
        <v>94</v>
      </c>
      <c r="Y690">
        <v>2025</v>
      </c>
      <c r="Z690" t="str">
        <f>TEXT(Table1[[#This Row],[Order Date]], "MMM")</f>
        <v>Oct</v>
      </c>
      <c r="AA690" s="2">
        <f>Table1[[#This Row],[Unit Price]]*Table1[[#This Row],[Quantity]]*(1-Table1[[#This Row],[Discount %]]/100)</f>
        <v>2384.348</v>
      </c>
      <c r="AB690" s="2">
        <f>Table1[[#This Row],[Sales]]-Table1[[#This Row],[Cost]]</f>
        <v>715.01800000000003</v>
      </c>
    </row>
    <row r="691" spans="1:28" x14ac:dyDescent="0.25">
      <c r="A691" t="s">
        <v>1908</v>
      </c>
      <c r="B691" s="1">
        <v>46045</v>
      </c>
      <c r="C691" t="s">
        <v>1909</v>
      </c>
      <c r="D691" t="s">
        <v>3079</v>
      </c>
      <c r="E691" s="1">
        <v>46050</v>
      </c>
      <c r="F691" t="s">
        <v>100</v>
      </c>
      <c r="G691" t="s">
        <v>98</v>
      </c>
      <c r="H691" t="s">
        <v>99</v>
      </c>
      <c r="I691" t="s">
        <v>2629</v>
      </c>
      <c r="J691" t="s">
        <v>2632</v>
      </c>
      <c r="K691" t="s">
        <v>52</v>
      </c>
      <c r="L691">
        <v>64</v>
      </c>
      <c r="M691">
        <v>4</v>
      </c>
      <c r="N691">
        <v>25</v>
      </c>
      <c r="O691" t="s">
        <v>899</v>
      </c>
      <c r="P691" t="s">
        <v>33</v>
      </c>
      <c r="Q691" t="s">
        <v>117</v>
      </c>
      <c r="R691" t="s">
        <v>62</v>
      </c>
      <c r="S691" t="s">
        <v>101</v>
      </c>
      <c r="T691">
        <v>5</v>
      </c>
      <c r="U691">
        <v>658.88</v>
      </c>
      <c r="V691">
        <v>1521.92</v>
      </c>
      <c r="W691">
        <v>5</v>
      </c>
      <c r="X691" t="s">
        <v>34</v>
      </c>
      <c r="Y691">
        <v>2026</v>
      </c>
      <c r="Z691" t="str">
        <f>TEXT(Table1[[#This Row],[Order Date]], "MMM")</f>
        <v>Jan</v>
      </c>
      <c r="AA691" s="2">
        <f>Table1[[#This Row],[Unit Price]]*Table1[[#This Row],[Quantity]]*(1-Table1[[#This Row],[Discount %]]/100)</f>
        <v>1976.6399999999999</v>
      </c>
      <c r="AB691" s="2">
        <f>Table1[[#This Row],[Sales]]-Table1[[#This Row],[Cost]]</f>
        <v>454.7199999999998</v>
      </c>
    </row>
    <row r="692" spans="1:28" x14ac:dyDescent="0.25">
      <c r="A692" t="s">
        <v>1910</v>
      </c>
      <c r="B692" s="1">
        <v>45649</v>
      </c>
      <c r="C692" t="s">
        <v>1911</v>
      </c>
      <c r="D692" t="s">
        <v>3078</v>
      </c>
      <c r="E692" s="1">
        <v>45650</v>
      </c>
      <c r="F692" t="s">
        <v>122</v>
      </c>
      <c r="G692" t="s">
        <v>120</v>
      </c>
      <c r="H692" t="s">
        <v>121</v>
      </c>
      <c r="I692" t="s">
        <v>2633</v>
      </c>
      <c r="J692" t="s">
        <v>2634</v>
      </c>
      <c r="K692" t="s">
        <v>25</v>
      </c>
      <c r="L692">
        <v>58</v>
      </c>
      <c r="M692">
        <v>5</v>
      </c>
      <c r="N692">
        <v>20</v>
      </c>
      <c r="O692" t="s">
        <v>1912</v>
      </c>
      <c r="P692" t="s">
        <v>75</v>
      </c>
      <c r="Q692" t="s">
        <v>117</v>
      </c>
      <c r="R692" t="s">
        <v>71</v>
      </c>
      <c r="S692" t="s">
        <v>123</v>
      </c>
      <c r="T692">
        <v>2</v>
      </c>
      <c r="U692">
        <v>168.5</v>
      </c>
      <c r="V692">
        <v>350.07</v>
      </c>
      <c r="W692">
        <v>1</v>
      </c>
      <c r="X692" t="s">
        <v>94</v>
      </c>
      <c r="Y692">
        <v>2024</v>
      </c>
      <c r="Z692" t="str">
        <f>TEXT(Table1[[#This Row],[Order Date]], "MMM")</f>
        <v>Dec</v>
      </c>
      <c r="AA692" s="2">
        <f>Table1[[#This Row],[Unit Price]]*Table1[[#This Row],[Quantity]]*(1-Table1[[#This Row],[Discount %]]/100)</f>
        <v>674</v>
      </c>
      <c r="AB692" s="2">
        <f>Table1[[#This Row],[Sales]]-Table1[[#This Row],[Cost]]</f>
        <v>323.93</v>
      </c>
    </row>
    <row r="693" spans="1:28" x14ac:dyDescent="0.25">
      <c r="A693" t="s">
        <v>1913</v>
      </c>
      <c r="B693" s="1">
        <v>45504</v>
      </c>
      <c r="C693" t="s">
        <v>1914</v>
      </c>
      <c r="D693" t="s">
        <v>2741</v>
      </c>
      <c r="E693" s="1">
        <v>45510</v>
      </c>
      <c r="F693" t="s">
        <v>56</v>
      </c>
      <c r="G693" t="s">
        <v>54</v>
      </c>
      <c r="H693" t="s">
        <v>55</v>
      </c>
      <c r="I693" t="s">
        <v>2643</v>
      </c>
      <c r="J693" t="s">
        <v>2644</v>
      </c>
      <c r="K693" t="s">
        <v>25</v>
      </c>
      <c r="L693">
        <v>53</v>
      </c>
      <c r="M693">
        <v>3</v>
      </c>
      <c r="N693">
        <v>15</v>
      </c>
      <c r="O693" t="s">
        <v>1047</v>
      </c>
      <c r="P693" t="s">
        <v>44</v>
      </c>
      <c r="Q693" t="s">
        <v>58</v>
      </c>
      <c r="R693" t="s">
        <v>43</v>
      </c>
      <c r="S693" t="s">
        <v>57</v>
      </c>
      <c r="T693">
        <v>1</v>
      </c>
      <c r="U693">
        <v>138.05000000000001</v>
      </c>
      <c r="V693">
        <v>189.96</v>
      </c>
      <c r="W693">
        <v>6</v>
      </c>
      <c r="X693" t="s">
        <v>45</v>
      </c>
      <c r="Y693">
        <v>2024</v>
      </c>
      <c r="Z693" t="str">
        <f>TEXT(Table1[[#This Row],[Order Date]], "MMM")</f>
        <v>Jul</v>
      </c>
      <c r="AA693" s="2">
        <f>Table1[[#This Row],[Unit Price]]*Table1[[#This Row],[Quantity]]*(1-Table1[[#This Row],[Discount %]]/100)</f>
        <v>352.02750000000003</v>
      </c>
      <c r="AB693" s="2">
        <f>Table1[[#This Row],[Sales]]-Table1[[#This Row],[Cost]]</f>
        <v>162.06750000000002</v>
      </c>
    </row>
    <row r="694" spans="1:28" x14ac:dyDescent="0.25">
      <c r="A694" t="s">
        <v>1915</v>
      </c>
      <c r="B694" s="1">
        <v>45489</v>
      </c>
      <c r="C694" t="s">
        <v>1916</v>
      </c>
      <c r="D694" t="s">
        <v>3077</v>
      </c>
      <c r="E694" s="1">
        <v>45495</v>
      </c>
      <c r="F694" t="s">
        <v>128</v>
      </c>
      <c r="G694" t="s">
        <v>98</v>
      </c>
      <c r="H694" t="s">
        <v>127</v>
      </c>
      <c r="I694" t="s">
        <v>2657</v>
      </c>
      <c r="J694" t="s">
        <v>2667</v>
      </c>
      <c r="K694" t="s">
        <v>52</v>
      </c>
      <c r="L694">
        <v>53</v>
      </c>
      <c r="M694">
        <v>3</v>
      </c>
      <c r="N694">
        <v>5</v>
      </c>
      <c r="O694" t="s">
        <v>1324</v>
      </c>
      <c r="P694" t="s">
        <v>33</v>
      </c>
      <c r="Q694" t="s">
        <v>58</v>
      </c>
      <c r="R694" t="s">
        <v>62</v>
      </c>
      <c r="S694" t="s">
        <v>129</v>
      </c>
      <c r="T694">
        <v>1</v>
      </c>
      <c r="U694">
        <v>43.7</v>
      </c>
      <c r="V694">
        <v>78.819999999999993</v>
      </c>
      <c r="W694">
        <v>6</v>
      </c>
      <c r="X694" t="s">
        <v>45</v>
      </c>
      <c r="Y694">
        <v>2024</v>
      </c>
      <c r="Z694" t="str">
        <f>TEXT(Table1[[#This Row],[Order Date]], "MMM")</f>
        <v>Jul</v>
      </c>
      <c r="AA694" s="2">
        <f>Table1[[#This Row],[Unit Price]]*Table1[[#This Row],[Quantity]]*(1-Table1[[#This Row],[Discount %]]/100)</f>
        <v>124.54500000000002</v>
      </c>
      <c r="AB694" s="2">
        <f>Table1[[#This Row],[Sales]]-Table1[[#This Row],[Cost]]</f>
        <v>45.725000000000023</v>
      </c>
    </row>
    <row r="695" spans="1:28" x14ac:dyDescent="0.25">
      <c r="A695" t="s">
        <v>1917</v>
      </c>
      <c r="B695" s="1">
        <v>46026</v>
      </c>
      <c r="C695" t="s">
        <v>1918</v>
      </c>
      <c r="D695" t="s">
        <v>3076</v>
      </c>
      <c r="E695" s="1">
        <v>46027</v>
      </c>
      <c r="F695" t="s">
        <v>122</v>
      </c>
      <c r="G695" t="s">
        <v>120</v>
      </c>
      <c r="H695" t="s">
        <v>121</v>
      </c>
      <c r="I695" t="s">
        <v>2671</v>
      </c>
      <c r="J695" t="s">
        <v>2672</v>
      </c>
      <c r="K695" t="s">
        <v>25</v>
      </c>
      <c r="L695">
        <v>51</v>
      </c>
      <c r="M695">
        <v>4</v>
      </c>
      <c r="N695">
        <v>30</v>
      </c>
      <c r="O695" t="s">
        <v>1919</v>
      </c>
      <c r="P695" t="s">
        <v>75</v>
      </c>
      <c r="Q695" t="s">
        <v>58</v>
      </c>
      <c r="R695" t="s">
        <v>62</v>
      </c>
      <c r="S695" t="s">
        <v>123</v>
      </c>
      <c r="T695">
        <v>1</v>
      </c>
      <c r="U695">
        <v>820.17</v>
      </c>
      <c r="V695">
        <v>1767.55</v>
      </c>
      <c r="W695">
        <v>1</v>
      </c>
      <c r="X695" t="s">
        <v>34</v>
      </c>
      <c r="Y695">
        <v>2026</v>
      </c>
      <c r="Z695" t="str">
        <f>TEXT(Table1[[#This Row],[Order Date]], "MMM")</f>
        <v>Jan</v>
      </c>
      <c r="AA695" s="2">
        <f>Table1[[#This Row],[Unit Price]]*Table1[[#This Row],[Quantity]]*(1-Table1[[#This Row],[Discount %]]/100)</f>
        <v>2296.4759999999997</v>
      </c>
      <c r="AB695" s="2">
        <f>Table1[[#This Row],[Sales]]-Table1[[#This Row],[Cost]]</f>
        <v>528.9259999999997</v>
      </c>
    </row>
    <row r="696" spans="1:28" x14ac:dyDescent="0.25">
      <c r="A696" t="s">
        <v>1920</v>
      </c>
      <c r="B696" s="1">
        <v>45905</v>
      </c>
      <c r="C696" t="s">
        <v>1921</v>
      </c>
      <c r="D696" t="s">
        <v>2740</v>
      </c>
      <c r="E696" s="1">
        <v>45911</v>
      </c>
      <c r="F696" t="s">
        <v>122</v>
      </c>
      <c r="G696" t="s">
        <v>120</v>
      </c>
      <c r="H696" t="s">
        <v>121</v>
      </c>
      <c r="I696" t="s">
        <v>2629</v>
      </c>
      <c r="J696" t="s">
        <v>2632</v>
      </c>
      <c r="K696" t="s">
        <v>25</v>
      </c>
      <c r="L696">
        <v>37</v>
      </c>
      <c r="M696">
        <v>3</v>
      </c>
      <c r="N696">
        <v>0</v>
      </c>
      <c r="O696" t="s">
        <v>774</v>
      </c>
      <c r="P696" t="s">
        <v>33</v>
      </c>
      <c r="Q696" t="s">
        <v>42</v>
      </c>
      <c r="R696" t="s">
        <v>43</v>
      </c>
      <c r="S696" t="s">
        <v>123</v>
      </c>
      <c r="T696">
        <v>1</v>
      </c>
      <c r="U696">
        <v>582.80999999999995</v>
      </c>
      <c r="V696">
        <v>1385.29</v>
      </c>
      <c r="W696">
        <v>6</v>
      </c>
      <c r="X696" t="s">
        <v>45</v>
      </c>
      <c r="Y696">
        <v>2025</v>
      </c>
      <c r="Z696" t="str">
        <f>TEXT(Table1[[#This Row],[Order Date]], "MMM")</f>
        <v>Sep</v>
      </c>
      <c r="AA696" s="2">
        <f>Table1[[#This Row],[Unit Price]]*Table1[[#This Row],[Quantity]]*(1-Table1[[#This Row],[Discount %]]/100)</f>
        <v>1748.4299999999998</v>
      </c>
      <c r="AB696" s="2">
        <f>Table1[[#This Row],[Sales]]-Table1[[#This Row],[Cost]]</f>
        <v>363.13999999999987</v>
      </c>
    </row>
    <row r="697" spans="1:28" x14ac:dyDescent="0.25">
      <c r="A697" t="s">
        <v>1922</v>
      </c>
      <c r="B697" s="1">
        <v>46059</v>
      </c>
      <c r="C697" t="s">
        <v>1923</v>
      </c>
      <c r="D697" t="s">
        <v>2738</v>
      </c>
      <c r="E697" s="1">
        <v>46064</v>
      </c>
      <c r="F697" t="s">
        <v>100</v>
      </c>
      <c r="G697" t="s">
        <v>98</v>
      </c>
      <c r="H697" t="s">
        <v>99</v>
      </c>
      <c r="I697" t="s">
        <v>2657</v>
      </c>
      <c r="J697" t="s">
        <v>2667</v>
      </c>
      <c r="K697" t="s">
        <v>25</v>
      </c>
      <c r="L697">
        <v>18</v>
      </c>
      <c r="M697">
        <v>4</v>
      </c>
      <c r="N697">
        <v>0</v>
      </c>
      <c r="O697" t="s">
        <v>414</v>
      </c>
      <c r="P697" t="s">
        <v>33</v>
      </c>
      <c r="Q697" t="s">
        <v>31</v>
      </c>
      <c r="R697" t="s">
        <v>71</v>
      </c>
      <c r="S697" t="s">
        <v>101</v>
      </c>
      <c r="T697">
        <v>2</v>
      </c>
      <c r="U697">
        <v>19.149999999999999</v>
      </c>
      <c r="V697">
        <v>38.4</v>
      </c>
      <c r="W697">
        <v>5</v>
      </c>
      <c r="X697" t="s">
        <v>34</v>
      </c>
      <c r="Y697">
        <v>2026</v>
      </c>
      <c r="Z697" t="str">
        <f>TEXT(Table1[[#This Row],[Order Date]], "MMM")</f>
        <v>Feb</v>
      </c>
      <c r="AA697" s="2">
        <f>Table1[[#This Row],[Unit Price]]*Table1[[#This Row],[Quantity]]*(1-Table1[[#This Row],[Discount %]]/100)</f>
        <v>76.599999999999994</v>
      </c>
      <c r="AB697" s="2">
        <f>Table1[[#This Row],[Sales]]-Table1[[#This Row],[Cost]]</f>
        <v>38.199999999999996</v>
      </c>
    </row>
    <row r="698" spans="1:28" x14ac:dyDescent="0.25">
      <c r="A698" t="s">
        <v>1924</v>
      </c>
      <c r="B698" s="1">
        <v>45407</v>
      </c>
      <c r="C698" t="s">
        <v>1925</v>
      </c>
      <c r="D698" t="s">
        <v>3075</v>
      </c>
      <c r="E698" s="1">
        <v>45411</v>
      </c>
      <c r="F698" t="s">
        <v>140</v>
      </c>
      <c r="G698" t="s">
        <v>38</v>
      </c>
      <c r="H698" t="s">
        <v>139</v>
      </c>
      <c r="I698" t="s">
        <v>2629</v>
      </c>
      <c r="J698" t="s">
        <v>2691</v>
      </c>
      <c r="K698" t="s">
        <v>52</v>
      </c>
      <c r="L698">
        <v>65</v>
      </c>
      <c r="M698">
        <v>5</v>
      </c>
      <c r="N698">
        <v>15</v>
      </c>
      <c r="O698" t="s">
        <v>1926</v>
      </c>
      <c r="P698" t="s">
        <v>44</v>
      </c>
      <c r="Q698" t="s">
        <v>117</v>
      </c>
      <c r="R698" t="s">
        <v>62</v>
      </c>
      <c r="S698" t="s">
        <v>141</v>
      </c>
      <c r="T698">
        <v>5</v>
      </c>
      <c r="U698">
        <v>284.62</v>
      </c>
      <c r="V698">
        <v>758.61</v>
      </c>
      <c r="W698">
        <v>4</v>
      </c>
      <c r="X698" t="s">
        <v>49</v>
      </c>
      <c r="Y698">
        <v>2024</v>
      </c>
      <c r="Z698" t="str">
        <f>TEXT(Table1[[#This Row],[Order Date]], "MMM")</f>
        <v>Apr</v>
      </c>
      <c r="AA698" s="2">
        <f>Table1[[#This Row],[Unit Price]]*Table1[[#This Row],[Quantity]]*(1-Table1[[#This Row],[Discount %]]/100)</f>
        <v>1209.635</v>
      </c>
      <c r="AB698" s="2">
        <f>Table1[[#This Row],[Sales]]-Table1[[#This Row],[Cost]]</f>
        <v>451.02499999999998</v>
      </c>
    </row>
    <row r="699" spans="1:28" x14ac:dyDescent="0.25">
      <c r="A699" t="s">
        <v>1927</v>
      </c>
      <c r="B699" s="1">
        <v>45430</v>
      </c>
      <c r="C699" t="s">
        <v>1928</v>
      </c>
      <c r="D699" t="s">
        <v>2739</v>
      </c>
      <c r="E699" s="1">
        <v>45434</v>
      </c>
      <c r="F699" t="s">
        <v>68</v>
      </c>
      <c r="G699" t="s">
        <v>66</v>
      </c>
      <c r="H699" t="s">
        <v>67</v>
      </c>
      <c r="I699" t="s">
        <v>2675</v>
      </c>
      <c r="J699" t="s">
        <v>2703</v>
      </c>
      <c r="K699" t="s">
        <v>52</v>
      </c>
      <c r="L699">
        <v>36</v>
      </c>
      <c r="M699">
        <v>1</v>
      </c>
      <c r="N699">
        <v>10</v>
      </c>
      <c r="O699" t="s">
        <v>93</v>
      </c>
      <c r="P699" t="s">
        <v>44</v>
      </c>
      <c r="Q699" t="s">
        <v>58</v>
      </c>
      <c r="R699" t="s">
        <v>43</v>
      </c>
      <c r="S699" t="s">
        <v>69</v>
      </c>
      <c r="T699">
        <v>5</v>
      </c>
      <c r="U699">
        <v>350.09</v>
      </c>
      <c r="V699">
        <v>185.55</v>
      </c>
      <c r="W699">
        <v>4</v>
      </c>
      <c r="X699" t="s">
        <v>49</v>
      </c>
      <c r="Y699">
        <v>2024</v>
      </c>
      <c r="Z699" t="str">
        <f>TEXT(Table1[[#This Row],[Order Date]], "MMM")</f>
        <v>May</v>
      </c>
      <c r="AA699" s="2">
        <f>Table1[[#This Row],[Unit Price]]*Table1[[#This Row],[Quantity]]*(1-Table1[[#This Row],[Discount %]]/100)</f>
        <v>315.08099999999996</v>
      </c>
      <c r="AB699" s="2">
        <f>Table1[[#This Row],[Sales]]-Table1[[#This Row],[Cost]]</f>
        <v>129.53099999999995</v>
      </c>
    </row>
    <row r="700" spans="1:28" x14ac:dyDescent="0.25">
      <c r="A700" t="s">
        <v>1929</v>
      </c>
      <c r="B700" s="1">
        <v>45721</v>
      </c>
      <c r="C700" t="s">
        <v>838</v>
      </c>
      <c r="D700" t="s">
        <v>3074</v>
      </c>
      <c r="E700" s="1">
        <v>45727</v>
      </c>
      <c r="F700" t="s">
        <v>40</v>
      </c>
      <c r="G700" t="s">
        <v>38</v>
      </c>
      <c r="H700" t="s">
        <v>39</v>
      </c>
      <c r="I700" t="s">
        <v>2618</v>
      </c>
      <c r="J700" t="s">
        <v>2682</v>
      </c>
      <c r="K700" t="s">
        <v>52</v>
      </c>
      <c r="L700">
        <v>25</v>
      </c>
      <c r="M700">
        <v>5</v>
      </c>
      <c r="N700">
        <v>5</v>
      </c>
      <c r="O700" t="s">
        <v>1930</v>
      </c>
      <c r="P700" t="s">
        <v>44</v>
      </c>
      <c r="Q700" t="s">
        <v>31</v>
      </c>
      <c r="R700" t="s">
        <v>43</v>
      </c>
      <c r="S700" t="s">
        <v>41</v>
      </c>
      <c r="T700">
        <v>5</v>
      </c>
      <c r="U700">
        <v>296.92</v>
      </c>
      <c r="V700">
        <v>815.62</v>
      </c>
      <c r="W700">
        <v>6</v>
      </c>
      <c r="X700" t="s">
        <v>34</v>
      </c>
      <c r="Y700">
        <v>2025</v>
      </c>
      <c r="Z700" t="str">
        <f>TEXT(Table1[[#This Row],[Order Date]], "MMM")</f>
        <v>Mar</v>
      </c>
      <c r="AA700" s="2">
        <f>Table1[[#This Row],[Unit Price]]*Table1[[#This Row],[Quantity]]*(1-Table1[[#This Row],[Discount %]]/100)</f>
        <v>1410.3700000000001</v>
      </c>
      <c r="AB700" s="2">
        <f>Table1[[#This Row],[Sales]]-Table1[[#This Row],[Cost]]</f>
        <v>594.75000000000011</v>
      </c>
    </row>
    <row r="701" spans="1:28" x14ac:dyDescent="0.25">
      <c r="A701" t="s">
        <v>1931</v>
      </c>
      <c r="B701" s="1">
        <v>45412</v>
      </c>
      <c r="C701" t="s">
        <v>1932</v>
      </c>
      <c r="D701" t="s">
        <v>3073</v>
      </c>
      <c r="E701" s="1">
        <v>45418</v>
      </c>
      <c r="F701" t="s">
        <v>128</v>
      </c>
      <c r="G701" t="s">
        <v>98</v>
      </c>
      <c r="H701" t="s">
        <v>127</v>
      </c>
      <c r="I701" t="s">
        <v>2619</v>
      </c>
      <c r="J701" t="s">
        <v>2620</v>
      </c>
      <c r="K701" t="s">
        <v>52</v>
      </c>
      <c r="L701">
        <v>47</v>
      </c>
      <c r="M701">
        <v>5</v>
      </c>
      <c r="N701">
        <v>5</v>
      </c>
      <c r="O701" t="s">
        <v>1933</v>
      </c>
      <c r="P701" t="s">
        <v>33</v>
      </c>
      <c r="Q701" t="s">
        <v>117</v>
      </c>
      <c r="R701" t="s">
        <v>62</v>
      </c>
      <c r="S701" t="s">
        <v>129</v>
      </c>
      <c r="T701">
        <v>3</v>
      </c>
      <c r="U701">
        <v>677.06</v>
      </c>
      <c r="V701">
        <v>1656.89</v>
      </c>
      <c r="W701">
        <v>6</v>
      </c>
      <c r="X701" t="s">
        <v>49</v>
      </c>
      <c r="Y701">
        <v>2024</v>
      </c>
      <c r="Z701" t="str">
        <f>TEXT(Table1[[#This Row],[Order Date]], "MMM")</f>
        <v>Apr</v>
      </c>
      <c r="AA701" s="2">
        <f>Table1[[#This Row],[Unit Price]]*Table1[[#This Row],[Quantity]]*(1-Table1[[#This Row],[Discount %]]/100)</f>
        <v>3216.0349999999994</v>
      </c>
      <c r="AB701" s="2">
        <f>Table1[[#This Row],[Sales]]-Table1[[#This Row],[Cost]]</f>
        <v>1559.1449999999993</v>
      </c>
    </row>
    <row r="702" spans="1:28" x14ac:dyDescent="0.25">
      <c r="A702" t="s">
        <v>1934</v>
      </c>
      <c r="B702" s="1">
        <v>45448</v>
      </c>
      <c r="C702" t="s">
        <v>170</v>
      </c>
      <c r="D702" t="s">
        <v>3072</v>
      </c>
      <c r="E702" s="1">
        <v>45449</v>
      </c>
      <c r="F702" t="s">
        <v>29</v>
      </c>
      <c r="G702" t="s">
        <v>27</v>
      </c>
      <c r="H702" t="s">
        <v>28</v>
      </c>
      <c r="I702" t="s">
        <v>2625</v>
      </c>
      <c r="J702" t="s">
        <v>2705</v>
      </c>
      <c r="K702" t="s">
        <v>25</v>
      </c>
      <c r="L702">
        <v>47</v>
      </c>
      <c r="M702">
        <v>5</v>
      </c>
      <c r="N702">
        <v>0</v>
      </c>
      <c r="O702" t="s">
        <v>1935</v>
      </c>
      <c r="P702" t="s">
        <v>44</v>
      </c>
      <c r="Q702" t="s">
        <v>117</v>
      </c>
      <c r="R702" t="s">
        <v>71</v>
      </c>
      <c r="S702" t="s">
        <v>30</v>
      </c>
      <c r="T702">
        <v>4</v>
      </c>
      <c r="U702">
        <v>152.76</v>
      </c>
      <c r="V702">
        <v>477.5</v>
      </c>
      <c r="W702">
        <v>1</v>
      </c>
      <c r="X702" t="s">
        <v>49</v>
      </c>
      <c r="Y702">
        <v>2024</v>
      </c>
      <c r="Z702" t="str">
        <f>TEXT(Table1[[#This Row],[Order Date]], "MMM")</f>
        <v>Jun</v>
      </c>
      <c r="AA702" s="2">
        <f>Table1[[#This Row],[Unit Price]]*Table1[[#This Row],[Quantity]]*(1-Table1[[#This Row],[Discount %]]/100)</f>
        <v>763.8</v>
      </c>
      <c r="AB702" s="2">
        <f>Table1[[#This Row],[Sales]]-Table1[[#This Row],[Cost]]</f>
        <v>286.29999999999995</v>
      </c>
    </row>
    <row r="703" spans="1:28" x14ac:dyDescent="0.25">
      <c r="A703" t="s">
        <v>1936</v>
      </c>
      <c r="B703" s="1">
        <v>45565</v>
      </c>
      <c r="C703" t="s">
        <v>1937</v>
      </c>
      <c r="D703" t="s">
        <v>3071</v>
      </c>
      <c r="E703" s="1">
        <v>45572</v>
      </c>
      <c r="F703" t="s">
        <v>29</v>
      </c>
      <c r="G703" t="s">
        <v>27</v>
      </c>
      <c r="H703" t="s">
        <v>28</v>
      </c>
      <c r="I703" t="s">
        <v>2652</v>
      </c>
      <c r="J703" t="s">
        <v>2679</v>
      </c>
      <c r="K703" t="s">
        <v>25</v>
      </c>
      <c r="L703">
        <v>48</v>
      </c>
      <c r="M703">
        <v>3</v>
      </c>
      <c r="N703">
        <v>10</v>
      </c>
      <c r="O703" t="s">
        <v>1938</v>
      </c>
      <c r="P703" t="s">
        <v>75</v>
      </c>
      <c r="Q703" t="s">
        <v>31</v>
      </c>
      <c r="R703" t="s">
        <v>71</v>
      </c>
      <c r="S703" t="s">
        <v>30</v>
      </c>
      <c r="T703">
        <v>3</v>
      </c>
      <c r="U703">
        <v>916.38</v>
      </c>
      <c r="V703">
        <v>1759.09</v>
      </c>
      <c r="W703">
        <v>7</v>
      </c>
      <c r="X703" t="s">
        <v>45</v>
      </c>
      <c r="Y703">
        <v>2024</v>
      </c>
      <c r="Z703" t="str">
        <f>TEXT(Table1[[#This Row],[Order Date]], "MMM")</f>
        <v>Sep</v>
      </c>
      <c r="AA703" s="2">
        <f>Table1[[#This Row],[Unit Price]]*Table1[[#This Row],[Quantity]]*(1-Table1[[#This Row],[Discount %]]/100)</f>
        <v>2474.2260000000001</v>
      </c>
      <c r="AB703" s="2">
        <f>Table1[[#This Row],[Sales]]-Table1[[#This Row],[Cost]]</f>
        <v>715.13600000000019</v>
      </c>
    </row>
    <row r="704" spans="1:28" x14ac:dyDescent="0.25">
      <c r="A704" t="s">
        <v>1939</v>
      </c>
      <c r="B704" s="1">
        <v>45457</v>
      </c>
      <c r="C704" t="s">
        <v>1940</v>
      </c>
      <c r="D704" t="s">
        <v>3070</v>
      </c>
      <c r="E704" s="1">
        <v>45463</v>
      </c>
      <c r="F704" t="s">
        <v>115</v>
      </c>
      <c r="G704" t="s">
        <v>66</v>
      </c>
      <c r="H704" t="s">
        <v>114</v>
      </c>
      <c r="I704" t="s">
        <v>2619</v>
      </c>
      <c r="J704" t="s">
        <v>2692</v>
      </c>
      <c r="K704" t="s">
        <v>52</v>
      </c>
      <c r="L704">
        <v>58</v>
      </c>
      <c r="M704">
        <v>2</v>
      </c>
      <c r="N704">
        <v>0</v>
      </c>
      <c r="O704" t="s">
        <v>634</v>
      </c>
      <c r="P704" t="s">
        <v>33</v>
      </c>
      <c r="Q704" t="s">
        <v>70</v>
      </c>
      <c r="R704" t="s">
        <v>43</v>
      </c>
      <c r="S704" t="s">
        <v>116</v>
      </c>
      <c r="T704">
        <v>5</v>
      </c>
      <c r="U704">
        <v>724.75</v>
      </c>
      <c r="V704">
        <v>1202.3699999999999</v>
      </c>
      <c r="W704">
        <v>6</v>
      </c>
      <c r="X704" t="s">
        <v>49</v>
      </c>
      <c r="Y704">
        <v>2024</v>
      </c>
      <c r="Z704" t="str">
        <f>TEXT(Table1[[#This Row],[Order Date]], "MMM")</f>
        <v>Jun</v>
      </c>
      <c r="AA704" s="2">
        <f>Table1[[#This Row],[Unit Price]]*Table1[[#This Row],[Quantity]]*(1-Table1[[#This Row],[Discount %]]/100)</f>
        <v>1449.5</v>
      </c>
      <c r="AB704" s="2">
        <f>Table1[[#This Row],[Sales]]-Table1[[#This Row],[Cost]]</f>
        <v>247.13000000000011</v>
      </c>
    </row>
    <row r="705" spans="1:28" x14ac:dyDescent="0.25">
      <c r="A705" t="s">
        <v>1941</v>
      </c>
      <c r="B705" s="1">
        <v>45503</v>
      </c>
      <c r="C705" t="s">
        <v>1942</v>
      </c>
      <c r="D705" t="s">
        <v>3069</v>
      </c>
      <c r="E705" s="1">
        <v>45509</v>
      </c>
      <c r="F705" t="s">
        <v>128</v>
      </c>
      <c r="G705" t="s">
        <v>98</v>
      </c>
      <c r="H705" t="s">
        <v>127</v>
      </c>
      <c r="I705" t="s">
        <v>2650</v>
      </c>
      <c r="J705" t="s">
        <v>2651</v>
      </c>
      <c r="K705" t="s">
        <v>52</v>
      </c>
      <c r="L705">
        <v>24</v>
      </c>
      <c r="M705">
        <v>4</v>
      </c>
      <c r="N705">
        <v>5</v>
      </c>
      <c r="O705" t="s">
        <v>135</v>
      </c>
      <c r="P705" t="s">
        <v>75</v>
      </c>
      <c r="Q705" t="s">
        <v>42</v>
      </c>
      <c r="R705" t="s">
        <v>62</v>
      </c>
      <c r="S705" t="s">
        <v>129</v>
      </c>
      <c r="T705">
        <v>5</v>
      </c>
      <c r="U705">
        <v>984.72</v>
      </c>
      <c r="V705">
        <v>2731.21</v>
      </c>
      <c r="W705">
        <v>6</v>
      </c>
      <c r="X705" t="s">
        <v>45</v>
      </c>
      <c r="Y705">
        <v>2024</v>
      </c>
      <c r="Z705" t="str">
        <f>TEXT(Table1[[#This Row],[Order Date]], "MMM")</f>
        <v>Jul</v>
      </c>
      <c r="AA705" s="2">
        <f>Table1[[#This Row],[Unit Price]]*Table1[[#This Row],[Quantity]]*(1-Table1[[#This Row],[Discount %]]/100)</f>
        <v>3741.9360000000001</v>
      </c>
      <c r="AB705" s="2">
        <f>Table1[[#This Row],[Sales]]-Table1[[#This Row],[Cost]]</f>
        <v>1010.7260000000001</v>
      </c>
    </row>
    <row r="706" spans="1:28" x14ac:dyDescent="0.25">
      <c r="A706" t="s">
        <v>1943</v>
      </c>
      <c r="B706" s="1">
        <v>45760</v>
      </c>
      <c r="C706" t="s">
        <v>1944</v>
      </c>
      <c r="D706" t="s">
        <v>3068</v>
      </c>
      <c r="E706" s="1">
        <v>45761</v>
      </c>
      <c r="F706" t="s">
        <v>56</v>
      </c>
      <c r="G706" t="s">
        <v>54</v>
      </c>
      <c r="H706" t="s">
        <v>55</v>
      </c>
      <c r="I706" t="s">
        <v>2635</v>
      </c>
      <c r="J706" t="s">
        <v>2636</v>
      </c>
      <c r="K706" t="s">
        <v>52</v>
      </c>
      <c r="L706">
        <v>58</v>
      </c>
      <c r="M706">
        <v>1</v>
      </c>
      <c r="N706">
        <v>20</v>
      </c>
      <c r="O706" t="s">
        <v>649</v>
      </c>
      <c r="P706" t="s">
        <v>44</v>
      </c>
      <c r="Q706" t="s">
        <v>58</v>
      </c>
      <c r="R706" t="s">
        <v>32</v>
      </c>
      <c r="S706" t="s">
        <v>57</v>
      </c>
      <c r="T706">
        <v>2</v>
      </c>
      <c r="U706">
        <v>841.61</v>
      </c>
      <c r="V706">
        <v>349.68</v>
      </c>
      <c r="W706">
        <v>1</v>
      </c>
      <c r="X706" t="s">
        <v>49</v>
      </c>
      <c r="Y706">
        <v>2025</v>
      </c>
      <c r="Z706" t="str">
        <f>TEXT(Table1[[#This Row],[Order Date]], "MMM")</f>
        <v>Apr</v>
      </c>
      <c r="AA706" s="2">
        <f>Table1[[#This Row],[Unit Price]]*Table1[[#This Row],[Quantity]]*(1-Table1[[#This Row],[Discount %]]/100)</f>
        <v>673.28800000000001</v>
      </c>
      <c r="AB706" s="2">
        <f>Table1[[#This Row],[Sales]]-Table1[[#This Row],[Cost]]</f>
        <v>323.608</v>
      </c>
    </row>
    <row r="707" spans="1:28" x14ac:dyDescent="0.25">
      <c r="A707" t="s">
        <v>1945</v>
      </c>
      <c r="B707" s="1">
        <v>45563</v>
      </c>
      <c r="C707" t="s">
        <v>1946</v>
      </c>
      <c r="D707" t="s">
        <v>3067</v>
      </c>
      <c r="E707" s="1">
        <v>45569</v>
      </c>
      <c r="F707" t="s">
        <v>115</v>
      </c>
      <c r="G707" t="s">
        <v>66</v>
      </c>
      <c r="H707" t="s">
        <v>114</v>
      </c>
      <c r="I707" t="s">
        <v>2631</v>
      </c>
      <c r="J707" t="s">
        <v>2639</v>
      </c>
      <c r="K707" t="s">
        <v>25</v>
      </c>
      <c r="L707">
        <v>58</v>
      </c>
      <c r="M707">
        <v>4</v>
      </c>
      <c r="N707">
        <v>0</v>
      </c>
      <c r="O707" t="s">
        <v>431</v>
      </c>
      <c r="P707" t="s">
        <v>44</v>
      </c>
      <c r="Q707" t="s">
        <v>70</v>
      </c>
      <c r="R707" t="s">
        <v>43</v>
      </c>
      <c r="S707" t="s">
        <v>116</v>
      </c>
      <c r="T707">
        <v>4</v>
      </c>
      <c r="U707">
        <v>200.79</v>
      </c>
      <c r="V707">
        <v>658.72</v>
      </c>
      <c r="W707">
        <v>6</v>
      </c>
      <c r="X707" t="s">
        <v>45</v>
      </c>
      <c r="Y707">
        <v>2024</v>
      </c>
      <c r="Z707" t="str">
        <f>TEXT(Table1[[#This Row],[Order Date]], "MMM")</f>
        <v>Sep</v>
      </c>
      <c r="AA707" s="2">
        <f>Table1[[#This Row],[Unit Price]]*Table1[[#This Row],[Quantity]]*(1-Table1[[#This Row],[Discount %]]/100)</f>
        <v>803.16</v>
      </c>
      <c r="AB707" s="2">
        <f>Table1[[#This Row],[Sales]]-Table1[[#This Row],[Cost]]</f>
        <v>144.43999999999994</v>
      </c>
    </row>
    <row r="708" spans="1:28" x14ac:dyDescent="0.25">
      <c r="A708" t="s">
        <v>1947</v>
      </c>
      <c r="B708" s="1">
        <v>46069</v>
      </c>
      <c r="C708" t="s">
        <v>1948</v>
      </c>
      <c r="D708" t="s">
        <v>3066</v>
      </c>
      <c r="E708" s="1">
        <v>46072</v>
      </c>
      <c r="F708" t="s">
        <v>68</v>
      </c>
      <c r="G708" t="s">
        <v>66</v>
      </c>
      <c r="H708" t="s">
        <v>67</v>
      </c>
      <c r="I708" t="s">
        <v>2627</v>
      </c>
      <c r="J708" t="s">
        <v>2707</v>
      </c>
      <c r="K708" t="s">
        <v>52</v>
      </c>
      <c r="L708">
        <v>21</v>
      </c>
      <c r="M708">
        <v>4</v>
      </c>
      <c r="N708">
        <v>10</v>
      </c>
      <c r="O708" t="s">
        <v>1949</v>
      </c>
      <c r="P708" t="s">
        <v>44</v>
      </c>
      <c r="Q708" t="s">
        <v>58</v>
      </c>
      <c r="R708" t="s">
        <v>43</v>
      </c>
      <c r="S708" t="s">
        <v>69</v>
      </c>
      <c r="T708">
        <v>3</v>
      </c>
      <c r="U708">
        <v>782.13</v>
      </c>
      <c r="V708">
        <v>1720.97</v>
      </c>
      <c r="W708">
        <v>3</v>
      </c>
      <c r="X708" t="s">
        <v>34</v>
      </c>
      <c r="Y708">
        <v>2026</v>
      </c>
      <c r="Z708" t="str">
        <f>TEXT(Table1[[#This Row],[Order Date]], "MMM")</f>
        <v>Feb</v>
      </c>
      <c r="AA708" s="2">
        <f>Table1[[#This Row],[Unit Price]]*Table1[[#This Row],[Quantity]]*(1-Table1[[#This Row],[Discount %]]/100)</f>
        <v>2815.6680000000001</v>
      </c>
      <c r="AB708" s="2">
        <f>Table1[[#This Row],[Sales]]-Table1[[#This Row],[Cost]]</f>
        <v>1094.6980000000001</v>
      </c>
    </row>
    <row r="709" spans="1:28" x14ac:dyDescent="0.25">
      <c r="A709" t="s">
        <v>1950</v>
      </c>
      <c r="B709" s="1">
        <v>45856</v>
      </c>
      <c r="C709" t="s">
        <v>1951</v>
      </c>
      <c r="D709" t="s">
        <v>3065</v>
      </c>
      <c r="E709" s="1">
        <v>45857</v>
      </c>
      <c r="F709" t="s">
        <v>40</v>
      </c>
      <c r="G709" t="s">
        <v>38</v>
      </c>
      <c r="H709" t="s">
        <v>39</v>
      </c>
      <c r="I709" t="s">
        <v>2621</v>
      </c>
      <c r="J709" t="s">
        <v>2622</v>
      </c>
      <c r="K709" t="s">
        <v>25</v>
      </c>
      <c r="L709">
        <v>34</v>
      </c>
      <c r="M709">
        <v>4</v>
      </c>
      <c r="N709">
        <v>0</v>
      </c>
      <c r="O709" t="s">
        <v>1952</v>
      </c>
      <c r="P709" t="s">
        <v>75</v>
      </c>
      <c r="Q709" t="s">
        <v>117</v>
      </c>
      <c r="R709" t="s">
        <v>43</v>
      </c>
      <c r="S709" t="s">
        <v>41</v>
      </c>
      <c r="T709">
        <v>3</v>
      </c>
      <c r="U709">
        <v>813.44</v>
      </c>
      <c r="V709">
        <v>2082.17</v>
      </c>
      <c r="W709">
        <v>1</v>
      </c>
      <c r="X709" t="s">
        <v>45</v>
      </c>
      <c r="Y709">
        <v>2025</v>
      </c>
      <c r="Z709" t="str">
        <f>TEXT(Table1[[#This Row],[Order Date]], "MMM")</f>
        <v>Jul</v>
      </c>
      <c r="AA709" s="2">
        <f>Table1[[#This Row],[Unit Price]]*Table1[[#This Row],[Quantity]]*(1-Table1[[#This Row],[Discount %]]/100)</f>
        <v>3253.76</v>
      </c>
      <c r="AB709" s="2">
        <f>Table1[[#This Row],[Sales]]-Table1[[#This Row],[Cost]]</f>
        <v>1171.5900000000001</v>
      </c>
    </row>
    <row r="710" spans="1:28" x14ac:dyDescent="0.25">
      <c r="A710" t="s">
        <v>1953</v>
      </c>
      <c r="B710" s="1">
        <v>45680</v>
      </c>
      <c r="C710" t="s">
        <v>1954</v>
      </c>
      <c r="D710" t="s">
        <v>3064</v>
      </c>
      <c r="E710" s="1">
        <v>45683</v>
      </c>
      <c r="F710" t="s">
        <v>115</v>
      </c>
      <c r="G710" t="s">
        <v>66</v>
      </c>
      <c r="H710" t="s">
        <v>114</v>
      </c>
      <c r="I710" t="s">
        <v>2621</v>
      </c>
      <c r="J710" t="s">
        <v>2663</v>
      </c>
      <c r="K710" t="s">
        <v>25</v>
      </c>
      <c r="L710">
        <v>61</v>
      </c>
      <c r="M710">
        <v>3</v>
      </c>
      <c r="N710">
        <v>5</v>
      </c>
      <c r="O710" t="s">
        <v>449</v>
      </c>
      <c r="P710" t="s">
        <v>44</v>
      </c>
      <c r="Q710" t="s">
        <v>42</v>
      </c>
      <c r="R710" t="s">
        <v>62</v>
      </c>
      <c r="S710" t="s">
        <v>116</v>
      </c>
      <c r="T710">
        <v>5</v>
      </c>
      <c r="U710">
        <v>738.98</v>
      </c>
      <c r="V710">
        <v>1610.18</v>
      </c>
      <c r="W710">
        <v>3</v>
      </c>
      <c r="X710" t="s">
        <v>34</v>
      </c>
      <c r="Y710">
        <v>2025</v>
      </c>
      <c r="Z710" t="str">
        <f>TEXT(Table1[[#This Row],[Order Date]], "MMM")</f>
        <v>Jan</v>
      </c>
      <c r="AA710" s="2">
        <f>Table1[[#This Row],[Unit Price]]*Table1[[#This Row],[Quantity]]*(1-Table1[[#This Row],[Discount %]]/100)</f>
        <v>2106.0929999999998</v>
      </c>
      <c r="AB710" s="2">
        <f>Table1[[#This Row],[Sales]]-Table1[[#This Row],[Cost]]</f>
        <v>495.91299999999978</v>
      </c>
    </row>
    <row r="711" spans="1:28" x14ac:dyDescent="0.25">
      <c r="A711" t="s">
        <v>1955</v>
      </c>
      <c r="B711" s="1">
        <v>45515</v>
      </c>
      <c r="C711" t="s">
        <v>1956</v>
      </c>
      <c r="D711" t="s">
        <v>3063</v>
      </c>
      <c r="E711" s="1">
        <v>45519</v>
      </c>
      <c r="F711" t="s">
        <v>68</v>
      </c>
      <c r="G711" t="s">
        <v>66</v>
      </c>
      <c r="H711" t="s">
        <v>67</v>
      </c>
      <c r="I711" t="s">
        <v>2628</v>
      </c>
      <c r="J711" t="s">
        <v>2641</v>
      </c>
      <c r="K711" t="s">
        <v>25</v>
      </c>
      <c r="L711">
        <v>23</v>
      </c>
      <c r="M711">
        <v>4</v>
      </c>
      <c r="N711">
        <v>30</v>
      </c>
      <c r="O711" t="s">
        <v>1957</v>
      </c>
      <c r="P711" t="s">
        <v>75</v>
      </c>
      <c r="Q711" t="s">
        <v>58</v>
      </c>
      <c r="R711" t="s">
        <v>62</v>
      </c>
      <c r="S711" t="s">
        <v>69</v>
      </c>
      <c r="T711">
        <v>3</v>
      </c>
      <c r="U711">
        <v>373.04</v>
      </c>
      <c r="V711">
        <v>641.64</v>
      </c>
      <c r="W711">
        <v>4</v>
      </c>
      <c r="X711" t="s">
        <v>45</v>
      </c>
      <c r="Y711">
        <v>2024</v>
      </c>
      <c r="Z711" t="str">
        <f>TEXT(Table1[[#This Row],[Order Date]], "MMM")</f>
        <v>Aug</v>
      </c>
      <c r="AA711" s="2">
        <f>Table1[[#This Row],[Unit Price]]*Table1[[#This Row],[Quantity]]*(1-Table1[[#This Row],[Discount %]]/100)</f>
        <v>1044.5119999999999</v>
      </c>
      <c r="AB711" s="2">
        <f>Table1[[#This Row],[Sales]]-Table1[[#This Row],[Cost]]</f>
        <v>402.87199999999996</v>
      </c>
    </row>
    <row r="712" spans="1:28" x14ac:dyDescent="0.25">
      <c r="A712" t="s">
        <v>1958</v>
      </c>
      <c r="B712" s="1">
        <v>46069</v>
      </c>
      <c r="C712" t="s">
        <v>1959</v>
      </c>
      <c r="D712" t="s">
        <v>3062</v>
      </c>
      <c r="E712" s="1">
        <v>46071</v>
      </c>
      <c r="F712" t="s">
        <v>56</v>
      </c>
      <c r="G712" t="s">
        <v>54</v>
      </c>
      <c r="H712" t="s">
        <v>55</v>
      </c>
      <c r="I712" t="s">
        <v>2621</v>
      </c>
      <c r="J712" t="s">
        <v>2647</v>
      </c>
      <c r="K712" t="s">
        <v>25</v>
      </c>
      <c r="L712">
        <v>30</v>
      </c>
      <c r="M712">
        <v>4</v>
      </c>
      <c r="N712">
        <v>30</v>
      </c>
      <c r="O712" t="s">
        <v>1315</v>
      </c>
      <c r="P712" t="s">
        <v>75</v>
      </c>
      <c r="Q712" t="s">
        <v>117</v>
      </c>
      <c r="R712" t="s">
        <v>32</v>
      </c>
      <c r="S712" t="s">
        <v>57</v>
      </c>
      <c r="T712">
        <v>5</v>
      </c>
      <c r="U712">
        <v>145.71</v>
      </c>
      <c r="V712">
        <v>337.83</v>
      </c>
      <c r="W712">
        <v>2</v>
      </c>
      <c r="X712" t="s">
        <v>34</v>
      </c>
      <c r="Y712">
        <v>2026</v>
      </c>
      <c r="Z712" t="str">
        <f>TEXT(Table1[[#This Row],[Order Date]], "MMM")</f>
        <v>Feb</v>
      </c>
      <c r="AA712" s="2">
        <f>Table1[[#This Row],[Unit Price]]*Table1[[#This Row],[Quantity]]*(1-Table1[[#This Row],[Discount %]]/100)</f>
        <v>407.988</v>
      </c>
      <c r="AB712" s="2">
        <f>Table1[[#This Row],[Sales]]-Table1[[#This Row],[Cost]]</f>
        <v>70.158000000000015</v>
      </c>
    </row>
    <row r="713" spans="1:28" x14ac:dyDescent="0.25">
      <c r="A713" t="s">
        <v>1960</v>
      </c>
      <c r="B713" s="1">
        <v>45431</v>
      </c>
      <c r="C713" t="s">
        <v>1961</v>
      </c>
      <c r="D713" t="s">
        <v>3061</v>
      </c>
      <c r="E713" s="1">
        <v>45435</v>
      </c>
      <c r="F713" t="s">
        <v>115</v>
      </c>
      <c r="G713" t="s">
        <v>66</v>
      </c>
      <c r="H713" t="s">
        <v>114</v>
      </c>
      <c r="I713" t="s">
        <v>2635</v>
      </c>
      <c r="J713" t="s">
        <v>2683</v>
      </c>
      <c r="K713" t="s">
        <v>25</v>
      </c>
      <c r="L713">
        <v>54</v>
      </c>
      <c r="M713">
        <v>3</v>
      </c>
      <c r="N713">
        <v>20</v>
      </c>
      <c r="O713" t="s">
        <v>1962</v>
      </c>
      <c r="P713" t="s">
        <v>75</v>
      </c>
      <c r="Q713" t="s">
        <v>70</v>
      </c>
      <c r="R713" t="s">
        <v>62</v>
      </c>
      <c r="S713" t="s">
        <v>116</v>
      </c>
      <c r="T713">
        <v>1</v>
      </c>
      <c r="U713">
        <v>152.07</v>
      </c>
      <c r="V713">
        <v>299.64999999999998</v>
      </c>
      <c r="W713">
        <v>4</v>
      </c>
      <c r="X713" t="s">
        <v>49</v>
      </c>
      <c r="Y713">
        <v>2024</v>
      </c>
      <c r="Z713" t="str">
        <f>TEXT(Table1[[#This Row],[Order Date]], "MMM")</f>
        <v>May</v>
      </c>
      <c r="AA713" s="2">
        <f>Table1[[#This Row],[Unit Price]]*Table1[[#This Row],[Quantity]]*(1-Table1[[#This Row],[Discount %]]/100)</f>
        <v>364.96800000000002</v>
      </c>
      <c r="AB713" s="2">
        <f>Table1[[#This Row],[Sales]]-Table1[[#This Row],[Cost]]</f>
        <v>65.31800000000004</v>
      </c>
    </row>
    <row r="714" spans="1:28" x14ac:dyDescent="0.25">
      <c r="A714" t="s">
        <v>1963</v>
      </c>
      <c r="B714" s="1">
        <v>45501</v>
      </c>
      <c r="C714" t="s">
        <v>1964</v>
      </c>
      <c r="D714" t="s">
        <v>3060</v>
      </c>
      <c r="E714" s="1">
        <v>45507</v>
      </c>
      <c r="F714" t="s">
        <v>29</v>
      </c>
      <c r="G714" t="s">
        <v>27</v>
      </c>
      <c r="H714" t="s">
        <v>28</v>
      </c>
      <c r="I714" t="s">
        <v>2625</v>
      </c>
      <c r="J714" t="s">
        <v>2693</v>
      </c>
      <c r="K714" t="s">
        <v>52</v>
      </c>
      <c r="L714">
        <v>40</v>
      </c>
      <c r="M714">
        <v>2</v>
      </c>
      <c r="N714">
        <v>5</v>
      </c>
      <c r="O714" t="s">
        <v>1848</v>
      </c>
      <c r="P714" t="s">
        <v>44</v>
      </c>
      <c r="Q714" t="s">
        <v>42</v>
      </c>
      <c r="R714" t="s">
        <v>62</v>
      </c>
      <c r="S714" t="s">
        <v>30</v>
      </c>
      <c r="T714">
        <v>4</v>
      </c>
      <c r="U714">
        <v>680.52</v>
      </c>
      <c r="V714">
        <v>904.63</v>
      </c>
      <c r="W714">
        <v>6</v>
      </c>
      <c r="X714" t="s">
        <v>45</v>
      </c>
      <c r="Y714">
        <v>2024</v>
      </c>
      <c r="Z714" t="str">
        <f>TEXT(Table1[[#This Row],[Order Date]], "MMM")</f>
        <v>Jul</v>
      </c>
      <c r="AA714" s="2">
        <f>Table1[[#This Row],[Unit Price]]*Table1[[#This Row],[Quantity]]*(1-Table1[[#This Row],[Discount %]]/100)</f>
        <v>1292.9879999999998</v>
      </c>
      <c r="AB714" s="2">
        <f>Table1[[#This Row],[Sales]]-Table1[[#This Row],[Cost]]</f>
        <v>388.35799999999983</v>
      </c>
    </row>
    <row r="715" spans="1:28" x14ac:dyDescent="0.25">
      <c r="A715" t="s">
        <v>1965</v>
      </c>
      <c r="B715" s="1">
        <v>45683</v>
      </c>
      <c r="C715" t="s">
        <v>1966</v>
      </c>
      <c r="D715" t="s">
        <v>3059</v>
      </c>
      <c r="E715" s="1">
        <v>45689</v>
      </c>
      <c r="F715" t="s">
        <v>100</v>
      </c>
      <c r="G715" t="s">
        <v>98</v>
      </c>
      <c r="H715" t="s">
        <v>99</v>
      </c>
      <c r="I715" t="s">
        <v>2657</v>
      </c>
      <c r="J715" t="s">
        <v>2667</v>
      </c>
      <c r="K715" t="s">
        <v>52</v>
      </c>
      <c r="L715">
        <v>25</v>
      </c>
      <c r="M715">
        <v>1</v>
      </c>
      <c r="N715">
        <v>25</v>
      </c>
      <c r="O715" t="s">
        <v>1967</v>
      </c>
      <c r="P715" t="s">
        <v>33</v>
      </c>
      <c r="Q715" t="s">
        <v>117</v>
      </c>
      <c r="R715" t="s">
        <v>32</v>
      </c>
      <c r="S715" t="s">
        <v>101</v>
      </c>
      <c r="T715">
        <v>5</v>
      </c>
      <c r="U715">
        <v>871.18</v>
      </c>
      <c r="V715">
        <v>417.43</v>
      </c>
      <c r="W715">
        <v>6</v>
      </c>
      <c r="X715" t="s">
        <v>34</v>
      </c>
      <c r="Y715">
        <v>2025</v>
      </c>
      <c r="Z715" t="str">
        <f>TEXT(Table1[[#This Row],[Order Date]], "MMM")</f>
        <v>Jan</v>
      </c>
      <c r="AA715" s="2">
        <f>Table1[[#This Row],[Unit Price]]*Table1[[#This Row],[Quantity]]*(1-Table1[[#This Row],[Discount %]]/100)</f>
        <v>653.38499999999999</v>
      </c>
      <c r="AB715" s="2">
        <f>Table1[[#This Row],[Sales]]-Table1[[#This Row],[Cost]]</f>
        <v>235.95499999999998</v>
      </c>
    </row>
    <row r="716" spans="1:28" x14ac:dyDescent="0.25">
      <c r="A716" t="s">
        <v>1968</v>
      </c>
      <c r="B716" s="1">
        <v>45597</v>
      </c>
      <c r="C716" t="s">
        <v>1969</v>
      </c>
      <c r="D716" t="s">
        <v>3058</v>
      </c>
      <c r="E716" s="1">
        <v>45602</v>
      </c>
      <c r="F716" t="s">
        <v>29</v>
      </c>
      <c r="G716" t="s">
        <v>27</v>
      </c>
      <c r="H716" t="s">
        <v>28</v>
      </c>
      <c r="I716" t="s">
        <v>2621</v>
      </c>
      <c r="J716" t="s">
        <v>2622</v>
      </c>
      <c r="K716" t="s">
        <v>52</v>
      </c>
      <c r="L716">
        <v>45</v>
      </c>
      <c r="M716">
        <v>2</v>
      </c>
      <c r="N716">
        <v>5</v>
      </c>
      <c r="O716" t="s">
        <v>1219</v>
      </c>
      <c r="P716" t="s">
        <v>75</v>
      </c>
      <c r="Q716" t="s">
        <v>31</v>
      </c>
      <c r="R716" t="s">
        <v>71</v>
      </c>
      <c r="S716" t="s">
        <v>30</v>
      </c>
      <c r="T716">
        <v>4</v>
      </c>
      <c r="U716">
        <v>16.71</v>
      </c>
      <c r="V716">
        <v>25.61</v>
      </c>
      <c r="W716">
        <v>5</v>
      </c>
      <c r="X716" t="s">
        <v>94</v>
      </c>
      <c r="Y716">
        <v>2024</v>
      </c>
      <c r="Z716" t="str">
        <f>TEXT(Table1[[#This Row],[Order Date]], "MMM")</f>
        <v>Nov</v>
      </c>
      <c r="AA716" s="2">
        <f>Table1[[#This Row],[Unit Price]]*Table1[[#This Row],[Quantity]]*(1-Table1[[#This Row],[Discount %]]/100)</f>
        <v>31.748999999999999</v>
      </c>
      <c r="AB716" s="2">
        <f>Table1[[#This Row],[Sales]]-Table1[[#This Row],[Cost]]</f>
        <v>6.1389999999999993</v>
      </c>
    </row>
    <row r="717" spans="1:28" x14ac:dyDescent="0.25">
      <c r="A717" t="s">
        <v>1970</v>
      </c>
      <c r="B717" s="1">
        <v>45873</v>
      </c>
      <c r="C717" t="s">
        <v>1971</v>
      </c>
      <c r="D717" t="s">
        <v>3057</v>
      </c>
      <c r="E717" s="1">
        <v>45874</v>
      </c>
      <c r="F717" t="s">
        <v>128</v>
      </c>
      <c r="G717" t="s">
        <v>98</v>
      </c>
      <c r="H717" t="s">
        <v>127</v>
      </c>
      <c r="I717" t="s">
        <v>2631</v>
      </c>
      <c r="J717" t="s">
        <v>2673</v>
      </c>
      <c r="K717" t="s">
        <v>25</v>
      </c>
      <c r="L717">
        <v>57</v>
      </c>
      <c r="M717">
        <v>4</v>
      </c>
      <c r="N717">
        <v>30</v>
      </c>
      <c r="O717" t="s">
        <v>1161</v>
      </c>
      <c r="P717" t="s">
        <v>75</v>
      </c>
      <c r="Q717" t="s">
        <v>117</v>
      </c>
      <c r="R717" t="s">
        <v>43</v>
      </c>
      <c r="S717" t="s">
        <v>129</v>
      </c>
      <c r="T717">
        <v>5</v>
      </c>
      <c r="U717">
        <v>513.17999999999995</v>
      </c>
      <c r="V717">
        <v>780.54</v>
      </c>
      <c r="W717">
        <v>1</v>
      </c>
      <c r="X717" t="s">
        <v>45</v>
      </c>
      <c r="Y717">
        <v>2025</v>
      </c>
      <c r="Z717" t="str">
        <f>TEXT(Table1[[#This Row],[Order Date]], "MMM")</f>
        <v>Aug</v>
      </c>
      <c r="AA717" s="2">
        <f>Table1[[#This Row],[Unit Price]]*Table1[[#This Row],[Quantity]]*(1-Table1[[#This Row],[Discount %]]/100)</f>
        <v>1436.9039999999998</v>
      </c>
      <c r="AB717" s="2">
        <f>Table1[[#This Row],[Sales]]-Table1[[#This Row],[Cost]]</f>
        <v>656.36399999999981</v>
      </c>
    </row>
    <row r="718" spans="1:28" x14ac:dyDescent="0.25">
      <c r="A718" t="s">
        <v>1972</v>
      </c>
      <c r="B718" s="1">
        <v>45466</v>
      </c>
      <c r="C718" t="s">
        <v>1973</v>
      </c>
      <c r="D718" t="s">
        <v>3056</v>
      </c>
      <c r="E718" s="1">
        <v>45471</v>
      </c>
      <c r="F718" t="s">
        <v>68</v>
      </c>
      <c r="G718" t="s">
        <v>66</v>
      </c>
      <c r="H718" t="s">
        <v>67</v>
      </c>
      <c r="I718" t="s">
        <v>2619</v>
      </c>
      <c r="J718" t="s">
        <v>2697</v>
      </c>
      <c r="K718" t="s">
        <v>52</v>
      </c>
      <c r="L718">
        <v>18</v>
      </c>
      <c r="M718">
        <v>4</v>
      </c>
      <c r="N718">
        <v>30</v>
      </c>
      <c r="O718" t="s">
        <v>1370</v>
      </c>
      <c r="P718" t="s">
        <v>33</v>
      </c>
      <c r="Q718" t="s">
        <v>42</v>
      </c>
      <c r="R718" t="s">
        <v>62</v>
      </c>
      <c r="S718" t="s">
        <v>69</v>
      </c>
      <c r="T718">
        <v>5</v>
      </c>
      <c r="U718">
        <v>629.49</v>
      </c>
      <c r="V718">
        <v>1186.05</v>
      </c>
      <c r="W718">
        <v>5</v>
      </c>
      <c r="X718" t="s">
        <v>49</v>
      </c>
      <c r="Y718">
        <v>2024</v>
      </c>
      <c r="Z718" t="str">
        <f>TEXT(Table1[[#This Row],[Order Date]], "MMM")</f>
        <v>Jun</v>
      </c>
      <c r="AA718" s="2">
        <f>Table1[[#This Row],[Unit Price]]*Table1[[#This Row],[Quantity]]*(1-Table1[[#This Row],[Discount %]]/100)</f>
        <v>1762.5719999999999</v>
      </c>
      <c r="AB718" s="2">
        <f>Table1[[#This Row],[Sales]]-Table1[[#This Row],[Cost]]</f>
        <v>576.52199999999993</v>
      </c>
    </row>
    <row r="719" spans="1:28" x14ac:dyDescent="0.25">
      <c r="A719" t="s">
        <v>1974</v>
      </c>
      <c r="B719" s="1">
        <v>45870</v>
      </c>
      <c r="C719" t="s">
        <v>1975</v>
      </c>
      <c r="D719" t="s">
        <v>3055</v>
      </c>
      <c r="E719" s="1">
        <v>45877</v>
      </c>
      <c r="F719" t="s">
        <v>56</v>
      </c>
      <c r="G719" t="s">
        <v>54</v>
      </c>
      <c r="H719" t="s">
        <v>55</v>
      </c>
      <c r="I719" t="s">
        <v>2621</v>
      </c>
      <c r="J719" t="s">
        <v>2647</v>
      </c>
      <c r="K719" t="s">
        <v>25</v>
      </c>
      <c r="L719">
        <v>44</v>
      </c>
      <c r="M719">
        <v>3</v>
      </c>
      <c r="N719">
        <v>30</v>
      </c>
      <c r="O719" t="s">
        <v>316</v>
      </c>
      <c r="P719" t="s">
        <v>75</v>
      </c>
      <c r="Q719" t="s">
        <v>42</v>
      </c>
      <c r="R719" t="s">
        <v>71</v>
      </c>
      <c r="S719" t="s">
        <v>57</v>
      </c>
      <c r="T719">
        <v>2</v>
      </c>
      <c r="U719">
        <v>742.65</v>
      </c>
      <c r="V719">
        <v>852.28</v>
      </c>
      <c r="W719">
        <v>7</v>
      </c>
      <c r="X719" t="s">
        <v>45</v>
      </c>
      <c r="Y719">
        <v>2025</v>
      </c>
      <c r="Z719" t="str">
        <f>TEXT(Table1[[#This Row],[Order Date]], "MMM")</f>
        <v>Aug</v>
      </c>
      <c r="AA719" s="2">
        <f>Table1[[#This Row],[Unit Price]]*Table1[[#This Row],[Quantity]]*(1-Table1[[#This Row],[Discount %]]/100)</f>
        <v>1559.5649999999998</v>
      </c>
      <c r="AB719" s="2">
        <f>Table1[[#This Row],[Sales]]-Table1[[#This Row],[Cost]]</f>
        <v>707.28499999999985</v>
      </c>
    </row>
    <row r="720" spans="1:28" x14ac:dyDescent="0.25">
      <c r="A720" t="s">
        <v>1976</v>
      </c>
      <c r="B720" s="1">
        <v>45892</v>
      </c>
      <c r="C720" t="s">
        <v>1977</v>
      </c>
      <c r="D720" t="s">
        <v>3054</v>
      </c>
      <c r="E720" s="1">
        <v>45893</v>
      </c>
      <c r="F720" t="s">
        <v>40</v>
      </c>
      <c r="G720" t="s">
        <v>38</v>
      </c>
      <c r="H720" t="s">
        <v>39</v>
      </c>
      <c r="I720" t="s">
        <v>2625</v>
      </c>
      <c r="J720" t="s">
        <v>2693</v>
      </c>
      <c r="K720" t="s">
        <v>52</v>
      </c>
      <c r="L720">
        <v>49</v>
      </c>
      <c r="M720">
        <v>4</v>
      </c>
      <c r="N720">
        <v>20</v>
      </c>
      <c r="O720" t="s">
        <v>1978</v>
      </c>
      <c r="P720" t="s">
        <v>44</v>
      </c>
      <c r="Q720" t="s">
        <v>42</v>
      </c>
      <c r="R720" t="s">
        <v>71</v>
      </c>
      <c r="S720" t="s">
        <v>41</v>
      </c>
      <c r="T720">
        <v>3</v>
      </c>
      <c r="U720">
        <v>245.4</v>
      </c>
      <c r="V720">
        <v>658.94</v>
      </c>
      <c r="W720">
        <v>1</v>
      </c>
      <c r="X720" t="s">
        <v>45</v>
      </c>
      <c r="Y720">
        <v>2025</v>
      </c>
      <c r="Z720" t="str">
        <f>TEXT(Table1[[#This Row],[Order Date]], "MMM")</f>
        <v>Aug</v>
      </c>
      <c r="AA720" s="2">
        <f>Table1[[#This Row],[Unit Price]]*Table1[[#This Row],[Quantity]]*(1-Table1[[#This Row],[Discount %]]/100)</f>
        <v>785.28000000000009</v>
      </c>
      <c r="AB720" s="2">
        <f>Table1[[#This Row],[Sales]]-Table1[[#This Row],[Cost]]</f>
        <v>126.34000000000003</v>
      </c>
    </row>
    <row r="721" spans="1:28" x14ac:dyDescent="0.25">
      <c r="A721" t="s">
        <v>1979</v>
      </c>
      <c r="B721" s="1">
        <v>45376</v>
      </c>
      <c r="C721" t="s">
        <v>1980</v>
      </c>
      <c r="D721" t="s">
        <v>3053</v>
      </c>
      <c r="E721" s="1">
        <v>45377</v>
      </c>
      <c r="F721" t="s">
        <v>56</v>
      </c>
      <c r="G721" t="s">
        <v>54</v>
      </c>
      <c r="H721" t="s">
        <v>55</v>
      </c>
      <c r="I721" t="s">
        <v>2627</v>
      </c>
      <c r="J721" t="s">
        <v>2690</v>
      </c>
      <c r="K721" t="s">
        <v>52</v>
      </c>
      <c r="L721">
        <v>65</v>
      </c>
      <c r="M721">
        <v>1</v>
      </c>
      <c r="N721">
        <v>25</v>
      </c>
      <c r="O721" t="s">
        <v>631</v>
      </c>
      <c r="P721" t="s">
        <v>75</v>
      </c>
      <c r="Q721" t="s">
        <v>58</v>
      </c>
      <c r="R721" t="s">
        <v>32</v>
      </c>
      <c r="S721" t="s">
        <v>57</v>
      </c>
      <c r="T721">
        <v>3</v>
      </c>
      <c r="U721">
        <v>27.2</v>
      </c>
      <c r="V721">
        <v>16.14</v>
      </c>
      <c r="W721">
        <v>1</v>
      </c>
      <c r="X721" t="s">
        <v>34</v>
      </c>
      <c r="Y721">
        <v>2024</v>
      </c>
      <c r="Z721" t="str">
        <f>TEXT(Table1[[#This Row],[Order Date]], "MMM")</f>
        <v>Mar</v>
      </c>
      <c r="AA721" s="2">
        <f>Table1[[#This Row],[Unit Price]]*Table1[[#This Row],[Quantity]]*(1-Table1[[#This Row],[Discount %]]/100)</f>
        <v>20.399999999999999</v>
      </c>
      <c r="AB721" s="2">
        <f>Table1[[#This Row],[Sales]]-Table1[[#This Row],[Cost]]</f>
        <v>4.259999999999998</v>
      </c>
    </row>
    <row r="722" spans="1:28" x14ac:dyDescent="0.25">
      <c r="A722" t="s">
        <v>1981</v>
      </c>
      <c r="B722" s="1">
        <v>45901</v>
      </c>
      <c r="C722" t="s">
        <v>1982</v>
      </c>
      <c r="D722" t="s">
        <v>3052</v>
      </c>
      <c r="E722" s="1">
        <v>45905</v>
      </c>
      <c r="F722" t="s">
        <v>122</v>
      </c>
      <c r="G722" t="s">
        <v>120</v>
      </c>
      <c r="H722" t="s">
        <v>121</v>
      </c>
      <c r="I722" t="s">
        <v>2618</v>
      </c>
      <c r="J722" t="s">
        <v>2700</v>
      </c>
      <c r="K722" t="s">
        <v>52</v>
      </c>
      <c r="L722">
        <v>19</v>
      </c>
      <c r="M722">
        <v>2</v>
      </c>
      <c r="N722">
        <v>30</v>
      </c>
      <c r="O722" t="s">
        <v>296</v>
      </c>
      <c r="P722" t="s">
        <v>75</v>
      </c>
      <c r="Q722" t="s">
        <v>31</v>
      </c>
      <c r="R722" t="s">
        <v>32</v>
      </c>
      <c r="S722" t="s">
        <v>123</v>
      </c>
      <c r="T722">
        <v>2</v>
      </c>
      <c r="U722">
        <v>59.01</v>
      </c>
      <c r="V722">
        <v>58.95</v>
      </c>
      <c r="W722">
        <v>4</v>
      </c>
      <c r="X722" t="s">
        <v>45</v>
      </c>
      <c r="Y722">
        <v>2025</v>
      </c>
      <c r="Z722" t="str">
        <f>TEXT(Table1[[#This Row],[Order Date]], "MMM")</f>
        <v>Sep</v>
      </c>
      <c r="AA722" s="2">
        <f>Table1[[#This Row],[Unit Price]]*Table1[[#This Row],[Quantity]]*(1-Table1[[#This Row],[Discount %]]/100)</f>
        <v>82.61399999999999</v>
      </c>
      <c r="AB722" s="2">
        <f>Table1[[#This Row],[Sales]]-Table1[[#This Row],[Cost]]</f>
        <v>23.663999999999987</v>
      </c>
    </row>
    <row r="723" spans="1:28" x14ac:dyDescent="0.25">
      <c r="A723" t="s">
        <v>1983</v>
      </c>
      <c r="B723" s="1">
        <v>45436</v>
      </c>
      <c r="C723" t="s">
        <v>1984</v>
      </c>
      <c r="D723" t="s">
        <v>3051</v>
      </c>
      <c r="E723" s="1">
        <v>45437</v>
      </c>
      <c r="F723" t="s">
        <v>29</v>
      </c>
      <c r="G723" t="s">
        <v>27</v>
      </c>
      <c r="H723" t="s">
        <v>28</v>
      </c>
      <c r="I723" t="s">
        <v>2621</v>
      </c>
      <c r="J723" t="s">
        <v>2622</v>
      </c>
      <c r="K723" t="s">
        <v>25</v>
      </c>
      <c r="L723">
        <v>29</v>
      </c>
      <c r="M723">
        <v>5</v>
      </c>
      <c r="N723">
        <v>15</v>
      </c>
      <c r="O723" t="s">
        <v>1600</v>
      </c>
      <c r="P723" t="s">
        <v>75</v>
      </c>
      <c r="Q723" t="s">
        <v>31</v>
      </c>
      <c r="R723" t="s">
        <v>62</v>
      </c>
      <c r="S723" t="s">
        <v>30</v>
      </c>
      <c r="T723">
        <v>4</v>
      </c>
      <c r="U723">
        <v>90.32</v>
      </c>
      <c r="V723">
        <v>225.74</v>
      </c>
      <c r="W723">
        <v>1</v>
      </c>
      <c r="X723" t="s">
        <v>49</v>
      </c>
      <c r="Y723">
        <v>2024</v>
      </c>
      <c r="Z723" t="str">
        <f>TEXT(Table1[[#This Row],[Order Date]], "MMM")</f>
        <v>May</v>
      </c>
      <c r="AA723" s="2">
        <f>Table1[[#This Row],[Unit Price]]*Table1[[#This Row],[Quantity]]*(1-Table1[[#This Row],[Discount %]]/100)</f>
        <v>383.85999999999996</v>
      </c>
      <c r="AB723" s="2">
        <f>Table1[[#This Row],[Sales]]-Table1[[#This Row],[Cost]]</f>
        <v>158.11999999999995</v>
      </c>
    </row>
    <row r="724" spans="1:28" x14ac:dyDescent="0.25">
      <c r="A724" t="s">
        <v>1985</v>
      </c>
      <c r="B724" s="1">
        <v>45821</v>
      </c>
      <c r="C724" t="s">
        <v>1986</v>
      </c>
      <c r="D724" t="s">
        <v>3050</v>
      </c>
      <c r="E724" s="1">
        <v>45823</v>
      </c>
      <c r="F724" t="s">
        <v>40</v>
      </c>
      <c r="G724" t="s">
        <v>38</v>
      </c>
      <c r="H724" t="s">
        <v>39</v>
      </c>
      <c r="I724" t="s">
        <v>2618</v>
      </c>
      <c r="J724" t="s">
        <v>2700</v>
      </c>
      <c r="K724" t="s">
        <v>25</v>
      </c>
      <c r="L724">
        <v>50</v>
      </c>
      <c r="M724">
        <v>4</v>
      </c>
      <c r="N724">
        <v>10</v>
      </c>
      <c r="O724" t="s">
        <v>723</v>
      </c>
      <c r="P724" t="s">
        <v>75</v>
      </c>
      <c r="Q724" t="s">
        <v>31</v>
      </c>
      <c r="R724" t="s">
        <v>43</v>
      </c>
      <c r="S724" t="s">
        <v>41</v>
      </c>
      <c r="T724">
        <v>1</v>
      </c>
      <c r="U724">
        <v>278.42</v>
      </c>
      <c r="V724">
        <v>673.12</v>
      </c>
      <c r="W724">
        <v>2</v>
      </c>
      <c r="X724" t="s">
        <v>49</v>
      </c>
      <c r="Y724">
        <v>2025</v>
      </c>
      <c r="Z724" t="str">
        <f>TEXT(Table1[[#This Row],[Order Date]], "MMM")</f>
        <v>Jun</v>
      </c>
      <c r="AA724" s="2">
        <f>Table1[[#This Row],[Unit Price]]*Table1[[#This Row],[Quantity]]*(1-Table1[[#This Row],[Discount %]]/100)</f>
        <v>1002.3120000000001</v>
      </c>
      <c r="AB724" s="2">
        <f>Table1[[#This Row],[Sales]]-Table1[[#This Row],[Cost]]</f>
        <v>329.19200000000012</v>
      </c>
    </row>
    <row r="725" spans="1:28" x14ac:dyDescent="0.25">
      <c r="A725" t="s">
        <v>1987</v>
      </c>
      <c r="B725" s="1">
        <v>46067</v>
      </c>
      <c r="C725" t="s">
        <v>1988</v>
      </c>
      <c r="D725" t="s">
        <v>3049</v>
      </c>
      <c r="E725" s="1">
        <v>46071</v>
      </c>
      <c r="F725" t="s">
        <v>122</v>
      </c>
      <c r="G725" t="s">
        <v>120</v>
      </c>
      <c r="H725" t="s">
        <v>121</v>
      </c>
      <c r="I725" t="s">
        <v>2633</v>
      </c>
      <c r="J725" t="s">
        <v>2634</v>
      </c>
      <c r="K725" t="s">
        <v>52</v>
      </c>
      <c r="L725">
        <v>25</v>
      </c>
      <c r="M725">
        <v>4</v>
      </c>
      <c r="N725">
        <v>15</v>
      </c>
      <c r="O725" t="s">
        <v>1600</v>
      </c>
      <c r="P725" t="s">
        <v>33</v>
      </c>
      <c r="Q725" t="s">
        <v>42</v>
      </c>
      <c r="R725" t="s">
        <v>43</v>
      </c>
      <c r="S725" t="s">
        <v>123</v>
      </c>
      <c r="T725">
        <v>5</v>
      </c>
      <c r="U725">
        <v>350.05</v>
      </c>
      <c r="V725">
        <v>754.62</v>
      </c>
      <c r="W725">
        <v>4</v>
      </c>
      <c r="X725" t="s">
        <v>34</v>
      </c>
      <c r="Y725">
        <v>2026</v>
      </c>
      <c r="Z725" t="str">
        <f>TEXT(Table1[[#This Row],[Order Date]], "MMM")</f>
        <v>Feb</v>
      </c>
      <c r="AA725" s="2">
        <f>Table1[[#This Row],[Unit Price]]*Table1[[#This Row],[Quantity]]*(1-Table1[[#This Row],[Discount %]]/100)</f>
        <v>1190.17</v>
      </c>
      <c r="AB725" s="2">
        <f>Table1[[#This Row],[Sales]]-Table1[[#This Row],[Cost]]</f>
        <v>435.55000000000007</v>
      </c>
    </row>
    <row r="726" spans="1:28" x14ac:dyDescent="0.25">
      <c r="A726" t="s">
        <v>1989</v>
      </c>
      <c r="B726" s="1">
        <v>45863</v>
      </c>
      <c r="C726" t="s">
        <v>1990</v>
      </c>
      <c r="D726" t="s">
        <v>3048</v>
      </c>
      <c r="E726" s="1">
        <v>45864</v>
      </c>
      <c r="F726" t="s">
        <v>29</v>
      </c>
      <c r="G726" t="s">
        <v>27</v>
      </c>
      <c r="H726" t="s">
        <v>28</v>
      </c>
      <c r="I726" t="s">
        <v>2659</v>
      </c>
      <c r="J726" t="s">
        <v>2666</v>
      </c>
      <c r="K726" t="s">
        <v>52</v>
      </c>
      <c r="L726">
        <v>35</v>
      </c>
      <c r="M726">
        <v>3</v>
      </c>
      <c r="N726">
        <v>5</v>
      </c>
      <c r="O726" t="s">
        <v>26</v>
      </c>
      <c r="P726" t="s">
        <v>75</v>
      </c>
      <c r="Q726" t="s">
        <v>58</v>
      </c>
      <c r="R726" t="s">
        <v>43</v>
      </c>
      <c r="S726" t="s">
        <v>30</v>
      </c>
      <c r="T726">
        <v>1</v>
      </c>
      <c r="U726">
        <v>858.51</v>
      </c>
      <c r="V726">
        <v>1629.24</v>
      </c>
      <c r="W726">
        <v>1</v>
      </c>
      <c r="X726" t="s">
        <v>45</v>
      </c>
      <c r="Y726">
        <v>2025</v>
      </c>
      <c r="Z726" t="str">
        <f>TEXT(Table1[[#This Row],[Order Date]], "MMM")</f>
        <v>Jul</v>
      </c>
      <c r="AA726" s="2">
        <f>Table1[[#This Row],[Unit Price]]*Table1[[#This Row],[Quantity]]*(1-Table1[[#This Row],[Discount %]]/100)</f>
        <v>2446.7534999999998</v>
      </c>
      <c r="AB726" s="2">
        <f>Table1[[#This Row],[Sales]]-Table1[[#This Row],[Cost]]</f>
        <v>817.51349999999979</v>
      </c>
    </row>
    <row r="727" spans="1:28" x14ac:dyDescent="0.25">
      <c r="A727" t="s">
        <v>1991</v>
      </c>
      <c r="B727" s="1">
        <v>46132</v>
      </c>
      <c r="C727" t="s">
        <v>1992</v>
      </c>
      <c r="D727" t="s">
        <v>3047</v>
      </c>
      <c r="E727" s="1">
        <v>46133</v>
      </c>
      <c r="F727" t="s">
        <v>29</v>
      </c>
      <c r="G727" t="s">
        <v>27</v>
      </c>
      <c r="H727" t="s">
        <v>28</v>
      </c>
      <c r="I727" t="s">
        <v>2623</v>
      </c>
      <c r="J727" t="s">
        <v>2694</v>
      </c>
      <c r="K727" t="s">
        <v>52</v>
      </c>
      <c r="L727">
        <v>51</v>
      </c>
      <c r="M727">
        <v>4</v>
      </c>
      <c r="N727">
        <v>15</v>
      </c>
      <c r="O727" t="s">
        <v>780</v>
      </c>
      <c r="P727" t="s">
        <v>33</v>
      </c>
      <c r="Q727" t="s">
        <v>31</v>
      </c>
      <c r="R727" t="s">
        <v>71</v>
      </c>
      <c r="S727" t="s">
        <v>30</v>
      </c>
      <c r="T727">
        <v>1</v>
      </c>
      <c r="U727">
        <v>329.3</v>
      </c>
      <c r="V727">
        <v>755.93</v>
      </c>
      <c r="W727">
        <v>1</v>
      </c>
      <c r="X727" t="s">
        <v>49</v>
      </c>
      <c r="Y727">
        <v>2026</v>
      </c>
      <c r="Z727" t="str">
        <f>TEXT(Table1[[#This Row],[Order Date]], "MMM")</f>
        <v>Apr</v>
      </c>
      <c r="AA727" s="2">
        <f>Table1[[#This Row],[Unit Price]]*Table1[[#This Row],[Quantity]]*(1-Table1[[#This Row],[Discount %]]/100)</f>
        <v>1119.6200000000001</v>
      </c>
      <c r="AB727" s="2">
        <f>Table1[[#This Row],[Sales]]-Table1[[#This Row],[Cost]]</f>
        <v>363.69000000000017</v>
      </c>
    </row>
    <row r="728" spans="1:28" x14ac:dyDescent="0.25">
      <c r="A728" t="s">
        <v>1993</v>
      </c>
      <c r="B728" s="1">
        <v>45296</v>
      </c>
      <c r="C728" t="s">
        <v>1994</v>
      </c>
      <c r="D728" t="s">
        <v>3046</v>
      </c>
      <c r="E728" s="1">
        <v>45302</v>
      </c>
      <c r="F728" t="s">
        <v>56</v>
      </c>
      <c r="G728" t="s">
        <v>54</v>
      </c>
      <c r="H728" t="s">
        <v>55</v>
      </c>
      <c r="I728" t="s">
        <v>2630</v>
      </c>
      <c r="J728" t="s">
        <v>2710</v>
      </c>
      <c r="K728" t="s">
        <v>25</v>
      </c>
      <c r="L728">
        <v>54</v>
      </c>
      <c r="M728">
        <v>5</v>
      </c>
      <c r="N728">
        <v>20</v>
      </c>
      <c r="O728" t="s">
        <v>1995</v>
      </c>
      <c r="P728" t="s">
        <v>33</v>
      </c>
      <c r="Q728" t="s">
        <v>58</v>
      </c>
      <c r="R728" t="s">
        <v>32</v>
      </c>
      <c r="S728" t="s">
        <v>57</v>
      </c>
      <c r="T728">
        <v>5</v>
      </c>
      <c r="U728">
        <v>50.98</v>
      </c>
      <c r="V728">
        <v>167.61</v>
      </c>
      <c r="W728">
        <v>6</v>
      </c>
      <c r="X728" t="s">
        <v>34</v>
      </c>
      <c r="Y728">
        <v>2024</v>
      </c>
      <c r="Z728" t="str">
        <f>TEXT(Table1[[#This Row],[Order Date]], "MMM")</f>
        <v>Jan</v>
      </c>
      <c r="AA728" s="2">
        <f>Table1[[#This Row],[Unit Price]]*Table1[[#This Row],[Quantity]]*(1-Table1[[#This Row],[Discount %]]/100)</f>
        <v>203.92</v>
      </c>
      <c r="AB728" s="2">
        <f>Table1[[#This Row],[Sales]]-Table1[[#This Row],[Cost]]</f>
        <v>36.309999999999974</v>
      </c>
    </row>
    <row r="729" spans="1:28" x14ac:dyDescent="0.25">
      <c r="A729" t="s">
        <v>1996</v>
      </c>
      <c r="B729" s="1">
        <v>46042</v>
      </c>
      <c r="C729" t="s">
        <v>1997</v>
      </c>
      <c r="D729" t="s">
        <v>3045</v>
      </c>
      <c r="E729" s="1">
        <v>46044</v>
      </c>
      <c r="F729" t="s">
        <v>128</v>
      </c>
      <c r="G729" t="s">
        <v>98</v>
      </c>
      <c r="H729" t="s">
        <v>127</v>
      </c>
      <c r="I729" t="s">
        <v>2664</v>
      </c>
      <c r="J729" t="s">
        <v>2678</v>
      </c>
      <c r="K729" t="s">
        <v>52</v>
      </c>
      <c r="L729">
        <v>52</v>
      </c>
      <c r="M729">
        <v>2</v>
      </c>
      <c r="N729">
        <v>20</v>
      </c>
      <c r="O729" t="s">
        <v>1998</v>
      </c>
      <c r="P729" t="s">
        <v>75</v>
      </c>
      <c r="Q729" t="s">
        <v>31</v>
      </c>
      <c r="R729" t="s">
        <v>71</v>
      </c>
      <c r="S729" t="s">
        <v>129</v>
      </c>
      <c r="T729">
        <v>3</v>
      </c>
      <c r="U729">
        <v>378.15</v>
      </c>
      <c r="V729">
        <v>454.1</v>
      </c>
      <c r="W729">
        <v>2</v>
      </c>
      <c r="X729" t="s">
        <v>34</v>
      </c>
      <c r="Y729">
        <v>2026</v>
      </c>
      <c r="Z729" t="str">
        <f>TEXT(Table1[[#This Row],[Order Date]], "MMM")</f>
        <v>Jan</v>
      </c>
      <c r="AA729" s="2">
        <f>Table1[[#This Row],[Unit Price]]*Table1[[#This Row],[Quantity]]*(1-Table1[[#This Row],[Discount %]]/100)</f>
        <v>605.04</v>
      </c>
      <c r="AB729" s="2">
        <f>Table1[[#This Row],[Sales]]-Table1[[#This Row],[Cost]]</f>
        <v>150.93999999999994</v>
      </c>
    </row>
    <row r="730" spans="1:28" x14ac:dyDescent="0.25">
      <c r="A730" t="s">
        <v>1999</v>
      </c>
      <c r="B730" s="1">
        <v>45325</v>
      </c>
      <c r="C730" t="s">
        <v>2000</v>
      </c>
      <c r="D730" t="s">
        <v>3044</v>
      </c>
      <c r="E730" s="1">
        <v>45332</v>
      </c>
      <c r="F730" t="s">
        <v>100</v>
      </c>
      <c r="G730" t="s">
        <v>98</v>
      </c>
      <c r="H730" t="s">
        <v>99</v>
      </c>
      <c r="I730" t="s">
        <v>2631</v>
      </c>
      <c r="J730" t="s">
        <v>2673</v>
      </c>
      <c r="K730" t="s">
        <v>52</v>
      </c>
      <c r="L730">
        <v>39</v>
      </c>
      <c r="M730">
        <v>5</v>
      </c>
      <c r="N730">
        <v>0</v>
      </c>
      <c r="O730" t="s">
        <v>409</v>
      </c>
      <c r="P730" t="s">
        <v>44</v>
      </c>
      <c r="Q730" t="s">
        <v>117</v>
      </c>
      <c r="R730" t="s">
        <v>32</v>
      </c>
      <c r="S730" t="s">
        <v>101</v>
      </c>
      <c r="T730">
        <v>5</v>
      </c>
      <c r="U730">
        <v>67.62</v>
      </c>
      <c r="V730">
        <v>281.33</v>
      </c>
      <c r="W730">
        <v>7</v>
      </c>
      <c r="X730" t="s">
        <v>34</v>
      </c>
      <c r="Y730">
        <v>2024</v>
      </c>
      <c r="Z730" t="str">
        <f>TEXT(Table1[[#This Row],[Order Date]], "MMM")</f>
        <v>Feb</v>
      </c>
      <c r="AA730" s="2">
        <f>Table1[[#This Row],[Unit Price]]*Table1[[#This Row],[Quantity]]*(1-Table1[[#This Row],[Discount %]]/100)</f>
        <v>338.1</v>
      </c>
      <c r="AB730" s="2">
        <f>Table1[[#This Row],[Sales]]-Table1[[#This Row],[Cost]]</f>
        <v>56.770000000000039</v>
      </c>
    </row>
    <row r="731" spans="1:28" x14ac:dyDescent="0.25">
      <c r="A731" t="s">
        <v>2001</v>
      </c>
      <c r="B731" s="1">
        <v>45564</v>
      </c>
      <c r="C731" t="s">
        <v>2002</v>
      </c>
      <c r="D731" t="s">
        <v>3043</v>
      </c>
      <c r="E731" s="1">
        <v>45569</v>
      </c>
      <c r="F731" t="s">
        <v>122</v>
      </c>
      <c r="G731" t="s">
        <v>120</v>
      </c>
      <c r="H731" t="s">
        <v>121</v>
      </c>
      <c r="I731" t="s">
        <v>2657</v>
      </c>
      <c r="J731" t="s">
        <v>2696</v>
      </c>
      <c r="K731" t="s">
        <v>25</v>
      </c>
      <c r="L731">
        <v>26</v>
      </c>
      <c r="M731">
        <v>4</v>
      </c>
      <c r="N731">
        <v>0</v>
      </c>
      <c r="O731" t="s">
        <v>394</v>
      </c>
      <c r="P731" t="s">
        <v>33</v>
      </c>
      <c r="Q731" t="s">
        <v>58</v>
      </c>
      <c r="R731" t="s">
        <v>43</v>
      </c>
      <c r="S731" t="s">
        <v>123</v>
      </c>
      <c r="T731">
        <v>2</v>
      </c>
      <c r="U731">
        <v>244.2</v>
      </c>
      <c r="V731">
        <v>819.7</v>
      </c>
      <c r="W731">
        <v>5</v>
      </c>
      <c r="X731" t="s">
        <v>45</v>
      </c>
      <c r="Y731">
        <v>2024</v>
      </c>
      <c r="Z731" t="str">
        <f>TEXT(Table1[[#This Row],[Order Date]], "MMM")</f>
        <v>Sep</v>
      </c>
      <c r="AA731" s="2">
        <f>Table1[[#This Row],[Unit Price]]*Table1[[#This Row],[Quantity]]*(1-Table1[[#This Row],[Discount %]]/100)</f>
        <v>976.8</v>
      </c>
      <c r="AB731" s="2">
        <f>Table1[[#This Row],[Sales]]-Table1[[#This Row],[Cost]]</f>
        <v>157.09999999999991</v>
      </c>
    </row>
    <row r="732" spans="1:28" x14ac:dyDescent="0.25">
      <c r="A732" t="s">
        <v>2003</v>
      </c>
      <c r="B732" s="1">
        <v>45477</v>
      </c>
      <c r="C732" t="s">
        <v>2004</v>
      </c>
      <c r="D732" t="s">
        <v>3042</v>
      </c>
      <c r="E732" s="1">
        <v>45478</v>
      </c>
      <c r="F732" t="s">
        <v>115</v>
      </c>
      <c r="G732" t="s">
        <v>66</v>
      </c>
      <c r="H732" t="s">
        <v>114</v>
      </c>
      <c r="I732" t="s">
        <v>2623</v>
      </c>
      <c r="J732" t="s">
        <v>2694</v>
      </c>
      <c r="K732" t="s">
        <v>25</v>
      </c>
      <c r="L732">
        <v>51</v>
      </c>
      <c r="M732">
        <v>2</v>
      </c>
      <c r="N732">
        <v>20</v>
      </c>
      <c r="O732" t="s">
        <v>1933</v>
      </c>
      <c r="P732" t="s">
        <v>33</v>
      </c>
      <c r="Q732" t="s">
        <v>42</v>
      </c>
      <c r="R732" t="s">
        <v>71</v>
      </c>
      <c r="S732" t="s">
        <v>116</v>
      </c>
      <c r="T732">
        <v>2</v>
      </c>
      <c r="U732">
        <v>293</v>
      </c>
      <c r="V732">
        <v>328.06</v>
      </c>
      <c r="W732">
        <v>1</v>
      </c>
      <c r="X732" t="s">
        <v>45</v>
      </c>
      <c r="Y732">
        <v>2024</v>
      </c>
      <c r="Z732" t="str">
        <f>TEXT(Table1[[#This Row],[Order Date]], "MMM")</f>
        <v>Jul</v>
      </c>
      <c r="AA732" s="2">
        <f>Table1[[#This Row],[Unit Price]]*Table1[[#This Row],[Quantity]]*(1-Table1[[#This Row],[Discount %]]/100)</f>
        <v>468.8</v>
      </c>
      <c r="AB732" s="2">
        <f>Table1[[#This Row],[Sales]]-Table1[[#This Row],[Cost]]</f>
        <v>140.74</v>
      </c>
    </row>
    <row r="733" spans="1:28" x14ac:dyDescent="0.25">
      <c r="A733" t="s">
        <v>2005</v>
      </c>
      <c r="B733" s="1">
        <v>45435</v>
      </c>
      <c r="C733" t="s">
        <v>2006</v>
      </c>
      <c r="D733" t="s">
        <v>3041</v>
      </c>
      <c r="E733" s="1">
        <v>45439</v>
      </c>
      <c r="F733" t="s">
        <v>122</v>
      </c>
      <c r="G733" t="s">
        <v>120</v>
      </c>
      <c r="H733" t="s">
        <v>121</v>
      </c>
      <c r="I733" t="s">
        <v>2619</v>
      </c>
      <c r="J733" t="s">
        <v>2692</v>
      </c>
      <c r="K733" t="s">
        <v>52</v>
      </c>
      <c r="L733">
        <v>24</v>
      </c>
      <c r="M733">
        <v>2</v>
      </c>
      <c r="N733">
        <v>10</v>
      </c>
      <c r="O733" t="s">
        <v>2007</v>
      </c>
      <c r="P733" t="s">
        <v>33</v>
      </c>
      <c r="Q733" t="s">
        <v>70</v>
      </c>
      <c r="R733" t="s">
        <v>62</v>
      </c>
      <c r="S733" t="s">
        <v>123</v>
      </c>
      <c r="T733">
        <v>2</v>
      </c>
      <c r="U733">
        <v>463.63</v>
      </c>
      <c r="V733">
        <v>544.75</v>
      </c>
      <c r="W733">
        <v>4</v>
      </c>
      <c r="X733" t="s">
        <v>49</v>
      </c>
      <c r="Y733">
        <v>2024</v>
      </c>
      <c r="Z733" t="str">
        <f>TEXT(Table1[[#This Row],[Order Date]], "MMM")</f>
        <v>May</v>
      </c>
      <c r="AA733" s="2">
        <f>Table1[[#This Row],[Unit Price]]*Table1[[#This Row],[Quantity]]*(1-Table1[[#This Row],[Discount %]]/100)</f>
        <v>834.53399999999999</v>
      </c>
      <c r="AB733" s="2">
        <f>Table1[[#This Row],[Sales]]-Table1[[#This Row],[Cost]]</f>
        <v>289.78399999999999</v>
      </c>
    </row>
    <row r="734" spans="1:28" x14ac:dyDescent="0.25">
      <c r="A734" t="s">
        <v>2008</v>
      </c>
      <c r="B734" s="1">
        <v>45840</v>
      </c>
      <c r="C734" t="s">
        <v>2009</v>
      </c>
      <c r="D734" t="s">
        <v>3040</v>
      </c>
      <c r="E734" s="1">
        <v>45847</v>
      </c>
      <c r="F734" t="s">
        <v>122</v>
      </c>
      <c r="G734" t="s">
        <v>120</v>
      </c>
      <c r="H734" t="s">
        <v>121</v>
      </c>
      <c r="I734" t="s">
        <v>2657</v>
      </c>
      <c r="J734" t="s">
        <v>2667</v>
      </c>
      <c r="K734" t="s">
        <v>25</v>
      </c>
      <c r="L734">
        <v>31</v>
      </c>
      <c r="M734">
        <v>1</v>
      </c>
      <c r="N734">
        <v>30</v>
      </c>
      <c r="O734" t="s">
        <v>569</v>
      </c>
      <c r="P734" t="s">
        <v>44</v>
      </c>
      <c r="Q734" t="s">
        <v>42</v>
      </c>
      <c r="R734" t="s">
        <v>43</v>
      </c>
      <c r="S734" t="s">
        <v>123</v>
      </c>
      <c r="T734">
        <v>5</v>
      </c>
      <c r="U734">
        <v>442.25</v>
      </c>
      <c r="V734">
        <v>168.24</v>
      </c>
      <c r="W734">
        <v>7</v>
      </c>
      <c r="X734" t="s">
        <v>45</v>
      </c>
      <c r="Y734">
        <v>2025</v>
      </c>
      <c r="Z734" t="str">
        <f>TEXT(Table1[[#This Row],[Order Date]], "MMM")</f>
        <v>Jul</v>
      </c>
      <c r="AA734" s="2">
        <f>Table1[[#This Row],[Unit Price]]*Table1[[#This Row],[Quantity]]*(1-Table1[[#This Row],[Discount %]]/100)</f>
        <v>309.57499999999999</v>
      </c>
      <c r="AB734" s="2">
        <f>Table1[[#This Row],[Sales]]-Table1[[#This Row],[Cost]]</f>
        <v>141.33499999999998</v>
      </c>
    </row>
    <row r="735" spans="1:28" x14ac:dyDescent="0.25">
      <c r="A735" t="s">
        <v>2010</v>
      </c>
      <c r="B735" s="1">
        <v>45958</v>
      </c>
      <c r="C735" t="s">
        <v>2011</v>
      </c>
      <c r="D735" t="s">
        <v>3039</v>
      </c>
      <c r="E735" s="1">
        <v>45959</v>
      </c>
      <c r="F735" t="s">
        <v>115</v>
      </c>
      <c r="G735" t="s">
        <v>66</v>
      </c>
      <c r="H735" t="s">
        <v>114</v>
      </c>
      <c r="I735" t="s">
        <v>2631</v>
      </c>
      <c r="J735" t="s">
        <v>2639</v>
      </c>
      <c r="K735" t="s">
        <v>52</v>
      </c>
      <c r="L735">
        <v>20</v>
      </c>
      <c r="M735">
        <v>5</v>
      </c>
      <c r="N735">
        <v>20</v>
      </c>
      <c r="O735" t="s">
        <v>311</v>
      </c>
      <c r="P735" t="s">
        <v>75</v>
      </c>
      <c r="Q735" t="s">
        <v>31</v>
      </c>
      <c r="R735" t="s">
        <v>32</v>
      </c>
      <c r="S735" t="s">
        <v>116</v>
      </c>
      <c r="T735">
        <v>2</v>
      </c>
      <c r="U735">
        <v>269.92</v>
      </c>
      <c r="V735">
        <v>808.45</v>
      </c>
      <c r="W735">
        <v>1</v>
      </c>
      <c r="X735" t="s">
        <v>94</v>
      </c>
      <c r="Y735">
        <v>2025</v>
      </c>
      <c r="Z735" t="str">
        <f>TEXT(Table1[[#This Row],[Order Date]], "MMM")</f>
        <v>Oct</v>
      </c>
      <c r="AA735" s="2">
        <f>Table1[[#This Row],[Unit Price]]*Table1[[#This Row],[Quantity]]*(1-Table1[[#This Row],[Discount %]]/100)</f>
        <v>1079.68</v>
      </c>
      <c r="AB735" s="2">
        <f>Table1[[#This Row],[Sales]]-Table1[[#This Row],[Cost]]</f>
        <v>271.23</v>
      </c>
    </row>
    <row r="736" spans="1:28" x14ac:dyDescent="0.25">
      <c r="A736" t="s">
        <v>2012</v>
      </c>
      <c r="B736" s="1">
        <v>46039</v>
      </c>
      <c r="C736" t="s">
        <v>2013</v>
      </c>
      <c r="D736" t="s">
        <v>3038</v>
      </c>
      <c r="E736" s="1">
        <v>46040</v>
      </c>
      <c r="F736" t="s">
        <v>40</v>
      </c>
      <c r="G736" t="s">
        <v>38</v>
      </c>
      <c r="H736" t="s">
        <v>39</v>
      </c>
      <c r="I736" t="s">
        <v>2625</v>
      </c>
      <c r="J736" t="s">
        <v>2705</v>
      </c>
      <c r="K736" t="s">
        <v>52</v>
      </c>
      <c r="L736">
        <v>63</v>
      </c>
      <c r="M736">
        <v>2</v>
      </c>
      <c r="N736">
        <v>5</v>
      </c>
      <c r="O736" t="s">
        <v>980</v>
      </c>
      <c r="P736" t="s">
        <v>33</v>
      </c>
      <c r="Q736" t="s">
        <v>58</v>
      </c>
      <c r="R736" t="s">
        <v>62</v>
      </c>
      <c r="S736" t="s">
        <v>41</v>
      </c>
      <c r="T736">
        <v>3</v>
      </c>
      <c r="U736">
        <v>147.13999999999999</v>
      </c>
      <c r="V736">
        <v>205.68</v>
      </c>
      <c r="W736">
        <v>1</v>
      </c>
      <c r="X736" t="s">
        <v>34</v>
      </c>
      <c r="Y736">
        <v>2026</v>
      </c>
      <c r="Z736" t="str">
        <f>TEXT(Table1[[#This Row],[Order Date]], "MMM")</f>
        <v>Jan</v>
      </c>
      <c r="AA736" s="2">
        <f>Table1[[#This Row],[Unit Price]]*Table1[[#This Row],[Quantity]]*(1-Table1[[#This Row],[Discount %]]/100)</f>
        <v>279.56599999999997</v>
      </c>
      <c r="AB736" s="2">
        <f>Table1[[#This Row],[Sales]]-Table1[[#This Row],[Cost]]</f>
        <v>73.885999999999967</v>
      </c>
    </row>
    <row r="737" spans="1:28" x14ac:dyDescent="0.25">
      <c r="A737" t="s">
        <v>2014</v>
      </c>
      <c r="B737" s="1">
        <v>45991</v>
      </c>
      <c r="C737" t="s">
        <v>2015</v>
      </c>
      <c r="D737" t="s">
        <v>3037</v>
      </c>
      <c r="E737" s="1">
        <v>45997</v>
      </c>
      <c r="F737" t="s">
        <v>40</v>
      </c>
      <c r="G737" t="s">
        <v>38</v>
      </c>
      <c r="H737" t="s">
        <v>39</v>
      </c>
      <c r="I737" t="s">
        <v>2664</v>
      </c>
      <c r="J737" t="s">
        <v>2704</v>
      </c>
      <c r="K737" t="s">
        <v>25</v>
      </c>
      <c r="L737">
        <v>38</v>
      </c>
      <c r="M737">
        <v>5</v>
      </c>
      <c r="N737">
        <v>0</v>
      </c>
      <c r="O737" t="s">
        <v>2016</v>
      </c>
      <c r="P737" t="s">
        <v>33</v>
      </c>
      <c r="Q737" t="s">
        <v>58</v>
      </c>
      <c r="R737" t="s">
        <v>71</v>
      </c>
      <c r="S737" t="s">
        <v>41</v>
      </c>
      <c r="T737">
        <v>2</v>
      </c>
      <c r="U737">
        <v>458.85</v>
      </c>
      <c r="V737">
        <v>1477.76</v>
      </c>
      <c r="W737">
        <v>6</v>
      </c>
      <c r="X737" t="s">
        <v>94</v>
      </c>
      <c r="Y737">
        <v>2025</v>
      </c>
      <c r="Z737" t="str">
        <f>TEXT(Table1[[#This Row],[Order Date]], "MMM")</f>
        <v>Nov</v>
      </c>
      <c r="AA737" s="2">
        <f>Table1[[#This Row],[Unit Price]]*Table1[[#This Row],[Quantity]]*(1-Table1[[#This Row],[Discount %]]/100)</f>
        <v>2294.25</v>
      </c>
      <c r="AB737" s="2">
        <f>Table1[[#This Row],[Sales]]-Table1[[#This Row],[Cost]]</f>
        <v>816.49</v>
      </c>
    </row>
    <row r="738" spans="1:28" x14ac:dyDescent="0.25">
      <c r="A738" t="s">
        <v>2017</v>
      </c>
      <c r="B738" s="1">
        <v>45350</v>
      </c>
      <c r="C738" t="s">
        <v>2018</v>
      </c>
      <c r="D738" t="s">
        <v>3036</v>
      </c>
      <c r="E738" s="1">
        <v>45357</v>
      </c>
      <c r="F738" t="s">
        <v>122</v>
      </c>
      <c r="G738" t="s">
        <v>120</v>
      </c>
      <c r="H738" t="s">
        <v>121</v>
      </c>
      <c r="I738" t="s">
        <v>2619</v>
      </c>
      <c r="J738" t="s">
        <v>2620</v>
      </c>
      <c r="K738" t="s">
        <v>25</v>
      </c>
      <c r="L738">
        <v>29</v>
      </c>
      <c r="M738">
        <v>5</v>
      </c>
      <c r="N738">
        <v>10</v>
      </c>
      <c r="O738" t="s">
        <v>1196</v>
      </c>
      <c r="P738" t="s">
        <v>33</v>
      </c>
      <c r="Q738" t="s">
        <v>31</v>
      </c>
      <c r="R738" t="s">
        <v>62</v>
      </c>
      <c r="S738" t="s">
        <v>123</v>
      </c>
      <c r="T738">
        <v>3</v>
      </c>
      <c r="U738">
        <v>925.74</v>
      </c>
      <c r="V738">
        <v>2866.43</v>
      </c>
      <c r="W738">
        <v>7</v>
      </c>
      <c r="X738" t="s">
        <v>34</v>
      </c>
      <c r="Y738">
        <v>2024</v>
      </c>
      <c r="Z738" t="str">
        <f>TEXT(Table1[[#This Row],[Order Date]], "MMM")</f>
        <v>Feb</v>
      </c>
      <c r="AA738" s="2">
        <f>Table1[[#This Row],[Unit Price]]*Table1[[#This Row],[Quantity]]*(1-Table1[[#This Row],[Discount %]]/100)</f>
        <v>4165.83</v>
      </c>
      <c r="AB738" s="2">
        <f>Table1[[#This Row],[Sales]]-Table1[[#This Row],[Cost]]</f>
        <v>1299.4000000000001</v>
      </c>
    </row>
    <row r="739" spans="1:28" x14ac:dyDescent="0.25">
      <c r="A739" t="s">
        <v>2019</v>
      </c>
      <c r="B739" s="1">
        <v>46142</v>
      </c>
      <c r="C739" t="s">
        <v>2020</v>
      </c>
      <c r="D739" t="s">
        <v>3035</v>
      </c>
      <c r="E739" s="1">
        <v>46146</v>
      </c>
      <c r="F739" t="s">
        <v>40</v>
      </c>
      <c r="G739" t="s">
        <v>38</v>
      </c>
      <c r="H739" t="s">
        <v>39</v>
      </c>
      <c r="I739" t="s">
        <v>2675</v>
      </c>
      <c r="J739" t="s">
        <v>2676</v>
      </c>
      <c r="K739" t="s">
        <v>25</v>
      </c>
      <c r="L739">
        <v>20</v>
      </c>
      <c r="M739">
        <v>2</v>
      </c>
      <c r="N739">
        <v>15</v>
      </c>
      <c r="O739" t="s">
        <v>731</v>
      </c>
      <c r="P739" t="s">
        <v>44</v>
      </c>
      <c r="Q739" t="s">
        <v>31</v>
      </c>
      <c r="R739" t="s">
        <v>71</v>
      </c>
      <c r="S739" t="s">
        <v>41</v>
      </c>
      <c r="T739">
        <v>5</v>
      </c>
      <c r="U739">
        <v>576.49</v>
      </c>
      <c r="V739">
        <v>546.22</v>
      </c>
      <c r="W739">
        <v>4</v>
      </c>
      <c r="X739" t="s">
        <v>49</v>
      </c>
      <c r="Y739">
        <v>2026</v>
      </c>
      <c r="Z739" t="str">
        <f>TEXT(Table1[[#This Row],[Order Date]], "MMM")</f>
        <v>Apr</v>
      </c>
      <c r="AA739" s="2">
        <f>Table1[[#This Row],[Unit Price]]*Table1[[#This Row],[Quantity]]*(1-Table1[[#This Row],[Discount %]]/100)</f>
        <v>980.03300000000002</v>
      </c>
      <c r="AB739" s="2">
        <f>Table1[[#This Row],[Sales]]-Table1[[#This Row],[Cost]]</f>
        <v>433.81299999999999</v>
      </c>
    </row>
    <row r="740" spans="1:28" x14ac:dyDescent="0.25">
      <c r="A740" t="s">
        <v>2021</v>
      </c>
      <c r="B740" s="1">
        <v>45521</v>
      </c>
      <c r="C740" t="s">
        <v>2022</v>
      </c>
      <c r="D740" t="s">
        <v>3034</v>
      </c>
      <c r="E740" s="1">
        <v>45525</v>
      </c>
      <c r="F740" t="s">
        <v>100</v>
      </c>
      <c r="G740" t="s">
        <v>98</v>
      </c>
      <c r="H740" t="s">
        <v>99</v>
      </c>
      <c r="I740" t="s">
        <v>2661</v>
      </c>
      <c r="J740" t="s">
        <v>2689</v>
      </c>
      <c r="K740" t="s">
        <v>25</v>
      </c>
      <c r="L740">
        <v>41</v>
      </c>
      <c r="M740">
        <v>2</v>
      </c>
      <c r="N740">
        <v>20</v>
      </c>
      <c r="O740" t="s">
        <v>1429</v>
      </c>
      <c r="P740" t="s">
        <v>75</v>
      </c>
      <c r="Q740" t="s">
        <v>58</v>
      </c>
      <c r="R740" t="s">
        <v>62</v>
      </c>
      <c r="S740" t="s">
        <v>101</v>
      </c>
      <c r="T740">
        <v>3</v>
      </c>
      <c r="U740">
        <v>681.93</v>
      </c>
      <c r="V740">
        <v>673.26</v>
      </c>
      <c r="W740">
        <v>4</v>
      </c>
      <c r="X740" t="s">
        <v>45</v>
      </c>
      <c r="Y740">
        <v>2024</v>
      </c>
      <c r="Z740" t="str">
        <f>TEXT(Table1[[#This Row],[Order Date]], "MMM")</f>
        <v>Aug</v>
      </c>
      <c r="AA740" s="2">
        <f>Table1[[#This Row],[Unit Price]]*Table1[[#This Row],[Quantity]]*(1-Table1[[#This Row],[Discount %]]/100)</f>
        <v>1091.088</v>
      </c>
      <c r="AB740" s="2">
        <f>Table1[[#This Row],[Sales]]-Table1[[#This Row],[Cost]]</f>
        <v>417.82799999999997</v>
      </c>
    </row>
    <row r="741" spans="1:28" x14ac:dyDescent="0.25">
      <c r="A741" t="s">
        <v>2023</v>
      </c>
      <c r="B741" s="1">
        <v>45434</v>
      </c>
      <c r="C741" t="s">
        <v>2024</v>
      </c>
      <c r="D741" t="s">
        <v>3033</v>
      </c>
      <c r="E741" s="1">
        <v>45436</v>
      </c>
      <c r="F741" t="s">
        <v>29</v>
      </c>
      <c r="G741" t="s">
        <v>27</v>
      </c>
      <c r="H741" t="s">
        <v>28</v>
      </c>
      <c r="I741" t="s">
        <v>2628</v>
      </c>
      <c r="J741" t="s">
        <v>2642</v>
      </c>
      <c r="K741" t="s">
        <v>25</v>
      </c>
      <c r="L741">
        <v>28</v>
      </c>
      <c r="M741">
        <v>1</v>
      </c>
      <c r="N741">
        <v>10</v>
      </c>
      <c r="O741" t="s">
        <v>2025</v>
      </c>
      <c r="P741" t="s">
        <v>75</v>
      </c>
      <c r="Q741" t="s">
        <v>42</v>
      </c>
      <c r="R741" t="s">
        <v>43</v>
      </c>
      <c r="S741" t="s">
        <v>30</v>
      </c>
      <c r="T741">
        <v>5</v>
      </c>
      <c r="U741">
        <v>579.21</v>
      </c>
      <c r="V741">
        <v>372.2</v>
      </c>
      <c r="W741">
        <v>2</v>
      </c>
      <c r="X741" t="s">
        <v>49</v>
      </c>
      <c r="Y741">
        <v>2024</v>
      </c>
      <c r="Z741" t="str">
        <f>TEXT(Table1[[#This Row],[Order Date]], "MMM")</f>
        <v>May</v>
      </c>
      <c r="AA741" s="2">
        <f>Table1[[#This Row],[Unit Price]]*Table1[[#This Row],[Quantity]]*(1-Table1[[#This Row],[Discount %]]/100)</f>
        <v>521.2890000000001</v>
      </c>
      <c r="AB741" s="2">
        <f>Table1[[#This Row],[Sales]]-Table1[[#This Row],[Cost]]</f>
        <v>149.08900000000011</v>
      </c>
    </row>
    <row r="742" spans="1:28" x14ac:dyDescent="0.25">
      <c r="A742" t="s">
        <v>2026</v>
      </c>
      <c r="B742" s="1">
        <v>45478</v>
      </c>
      <c r="C742" t="s">
        <v>2027</v>
      </c>
      <c r="D742" t="s">
        <v>2737</v>
      </c>
      <c r="E742" s="1">
        <v>45485</v>
      </c>
      <c r="F742" t="s">
        <v>40</v>
      </c>
      <c r="G742" t="s">
        <v>38</v>
      </c>
      <c r="H742" t="s">
        <v>39</v>
      </c>
      <c r="I742" t="s">
        <v>2619</v>
      </c>
      <c r="J742" t="s">
        <v>2692</v>
      </c>
      <c r="K742" t="s">
        <v>25</v>
      </c>
      <c r="L742">
        <v>59</v>
      </c>
      <c r="M742">
        <v>4</v>
      </c>
      <c r="N742">
        <v>10</v>
      </c>
      <c r="O742" t="s">
        <v>2028</v>
      </c>
      <c r="P742" t="s">
        <v>44</v>
      </c>
      <c r="Q742" t="s">
        <v>117</v>
      </c>
      <c r="R742" t="s">
        <v>43</v>
      </c>
      <c r="S742" t="s">
        <v>41</v>
      </c>
      <c r="T742">
        <v>1</v>
      </c>
      <c r="U742">
        <v>517.34</v>
      </c>
      <c r="V742">
        <v>1531.09</v>
      </c>
      <c r="W742">
        <v>7</v>
      </c>
      <c r="X742" t="s">
        <v>45</v>
      </c>
      <c r="Y742">
        <v>2024</v>
      </c>
      <c r="Z742" t="str">
        <f>TEXT(Table1[[#This Row],[Order Date]], "MMM")</f>
        <v>Jul</v>
      </c>
      <c r="AA742" s="2">
        <f>Table1[[#This Row],[Unit Price]]*Table1[[#This Row],[Quantity]]*(1-Table1[[#This Row],[Discount %]]/100)</f>
        <v>1862.4240000000002</v>
      </c>
      <c r="AB742" s="2">
        <f>Table1[[#This Row],[Sales]]-Table1[[#This Row],[Cost]]</f>
        <v>331.33400000000029</v>
      </c>
    </row>
    <row r="743" spans="1:28" x14ac:dyDescent="0.25">
      <c r="A743" t="s">
        <v>2029</v>
      </c>
      <c r="B743" s="1">
        <v>45324</v>
      </c>
      <c r="C743" t="s">
        <v>2030</v>
      </c>
      <c r="D743" t="s">
        <v>3032</v>
      </c>
      <c r="E743" s="1">
        <v>45325</v>
      </c>
      <c r="F743" t="s">
        <v>68</v>
      </c>
      <c r="G743" t="s">
        <v>66</v>
      </c>
      <c r="H743" t="s">
        <v>67</v>
      </c>
      <c r="I743" t="s">
        <v>2629</v>
      </c>
      <c r="J743" t="s">
        <v>2674</v>
      </c>
      <c r="K743" t="s">
        <v>25</v>
      </c>
      <c r="L743">
        <v>23</v>
      </c>
      <c r="M743">
        <v>3</v>
      </c>
      <c r="N743">
        <v>20</v>
      </c>
      <c r="O743" t="s">
        <v>2031</v>
      </c>
      <c r="P743" t="s">
        <v>33</v>
      </c>
      <c r="Q743" t="s">
        <v>42</v>
      </c>
      <c r="R743" t="s">
        <v>71</v>
      </c>
      <c r="S743" t="s">
        <v>69</v>
      </c>
      <c r="T743">
        <v>1</v>
      </c>
      <c r="U743">
        <v>614.64</v>
      </c>
      <c r="V743">
        <v>1023.04</v>
      </c>
      <c r="W743">
        <v>1</v>
      </c>
      <c r="X743" t="s">
        <v>34</v>
      </c>
      <c r="Y743">
        <v>2024</v>
      </c>
      <c r="Z743" t="str">
        <f>TEXT(Table1[[#This Row],[Order Date]], "MMM")</f>
        <v>Feb</v>
      </c>
      <c r="AA743" s="2">
        <f>Table1[[#This Row],[Unit Price]]*Table1[[#This Row],[Quantity]]*(1-Table1[[#This Row],[Discount %]]/100)</f>
        <v>1475.1360000000002</v>
      </c>
      <c r="AB743" s="2">
        <f>Table1[[#This Row],[Sales]]-Table1[[#This Row],[Cost]]</f>
        <v>452.09600000000023</v>
      </c>
    </row>
    <row r="744" spans="1:28" x14ac:dyDescent="0.25">
      <c r="A744" t="s">
        <v>2032</v>
      </c>
      <c r="B744" s="1">
        <v>45889</v>
      </c>
      <c r="C744" t="s">
        <v>2033</v>
      </c>
      <c r="D744" t="s">
        <v>3031</v>
      </c>
      <c r="E744" s="1">
        <v>45895</v>
      </c>
      <c r="F744" t="s">
        <v>140</v>
      </c>
      <c r="G744" t="s">
        <v>38</v>
      </c>
      <c r="H744" t="s">
        <v>139</v>
      </c>
      <c r="I744" t="s">
        <v>2664</v>
      </c>
      <c r="J744" t="s">
        <v>2665</v>
      </c>
      <c r="K744" t="s">
        <v>25</v>
      </c>
      <c r="L744">
        <v>36</v>
      </c>
      <c r="M744">
        <v>2</v>
      </c>
      <c r="N744">
        <v>10</v>
      </c>
      <c r="O744" t="s">
        <v>572</v>
      </c>
      <c r="P744" t="s">
        <v>44</v>
      </c>
      <c r="Q744" t="s">
        <v>58</v>
      </c>
      <c r="R744" t="s">
        <v>71</v>
      </c>
      <c r="S744" t="s">
        <v>141</v>
      </c>
      <c r="T744">
        <v>3</v>
      </c>
      <c r="U744">
        <v>213.1</v>
      </c>
      <c r="V744">
        <v>244.65</v>
      </c>
      <c r="W744">
        <v>6</v>
      </c>
      <c r="X744" t="s">
        <v>45</v>
      </c>
      <c r="Y744">
        <v>2025</v>
      </c>
      <c r="Z744" t="str">
        <f>TEXT(Table1[[#This Row],[Order Date]], "MMM")</f>
        <v>Aug</v>
      </c>
      <c r="AA744" s="2">
        <f>Table1[[#This Row],[Unit Price]]*Table1[[#This Row],[Quantity]]*(1-Table1[[#This Row],[Discount %]]/100)</f>
        <v>383.58</v>
      </c>
      <c r="AB744" s="2">
        <f>Table1[[#This Row],[Sales]]-Table1[[#This Row],[Cost]]</f>
        <v>138.92999999999998</v>
      </c>
    </row>
    <row r="745" spans="1:28" x14ac:dyDescent="0.25">
      <c r="A745" t="s">
        <v>2034</v>
      </c>
      <c r="B745" s="1">
        <v>45751</v>
      </c>
      <c r="C745" t="s">
        <v>2035</v>
      </c>
      <c r="D745" t="s">
        <v>2736</v>
      </c>
      <c r="E745" s="1">
        <v>45754</v>
      </c>
      <c r="F745" t="s">
        <v>29</v>
      </c>
      <c r="G745" t="s">
        <v>27</v>
      </c>
      <c r="H745" t="s">
        <v>28</v>
      </c>
      <c r="I745" t="s">
        <v>2628</v>
      </c>
      <c r="J745" t="s">
        <v>2711</v>
      </c>
      <c r="K745" t="s">
        <v>52</v>
      </c>
      <c r="L745">
        <v>37</v>
      </c>
      <c r="M745">
        <v>2</v>
      </c>
      <c r="N745">
        <v>0</v>
      </c>
      <c r="O745" t="s">
        <v>235</v>
      </c>
      <c r="P745" t="s">
        <v>75</v>
      </c>
      <c r="Q745" t="s">
        <v>58</v>
      </c>
      <c r="R745" t="s">
        <v>62</v>
      </c>
      <c r="S745" t="s">
        <v>30</v>
      </c>
      <c r="T745">
        <v>1</v>
      </c>
      <c r="U745">
        <v>704.1</v>
      </c>
      <c r="V745">
        <v>1075.6500000000001</v>
      </c>
      <c r="W745">
        <v>3</v>
      </c>
      <c r="X745" t="s">
        <v>49</v>
      </c>
      <c r="Y745">
        <v>2025</v>
      </c>
      <c r="Z745" t="str">
        <f>TEXT(Table1[[#This Row],[Order Date]], "MMM")</f>
        <v>Apr</v>
      </c>
      <c r="AA745" s="2">
        <f>Table1[[#This Row],[Unit Price]]*Table1[[#This Row],[Quantity]]*(1-Table1[[#This Row],[Discount %]]/100)</f>
        <v>1408.2</v>
      </c>
      <c r="AB745" s="2">
        <f>Table1[[#This Row],[Sales]]-Table1[[#This Row],[Cost]]</f>
        <v>332.54999999999995</v>
      </c>
    </row>
    <row r="746" spans="1:28" x14ac:dyDescent="0.25">
      <c r="A746" t="s">
        <v>2036</v>
      </c>
      <c r="B746" s="1">
        <v>45435</v>
      </c>
      <c r="C746" t="s">
        <v>301</v>
      </c>
      <c r="D746" t="s">
        <v>2734</v>
      </c>
      <c r="E746" s="1">
        <v>45440</v>
      </c>
      <c r="F746" t="s">
        <v>122</v>
      </c>
      <c r="G746" t="s">
        <v>120</v>
      </c>
      <c r="H746" t="s">
        <v>121</v>
      </c>
      <c r="I746" t="s">
        <v>2621</v>
      </c>
      <c r="J746" t="s">
        <v>2699</v>
      </c>
      <c r="K746" t="s">
        <v>25</v>
      </c>
      <c r="L746">
        <v>44</v>
      </c>
      <c r="M746">
        <v>1</v>
      </c>
      <c r="N746">
        <v>25</v>
      </c>
      <c r="O746" t="s">
        <v>655</v>
      </c>
      <c r="P746" t="s">
        <v>44</v>
      </c>
      <c r="Q746" t="s">
        <v>70</v>
      </c>
      <c r="R746" t="s">
        <v>43</v>
      </c>
      <c r="S746" t="s">
        <v>123</v>
      </c>
      <c r="T746">
        <v>4</v>
      </c>
      <c r="U746">
        <v>73.66</v>
      </c>
      <c r="V746">
        <v>30.34</v>
      </c>
      <c r="W746">
        <v>5</v>
      </c>
      <c r="X746" t="s">
        <v>49</v>
      </c>
      <c r="Y746">
        <v>2024</v>
      </c>
      <c r="Z746" t="str">
        <f>TEXT(Table1[[#This Row],[Order Date]], "MMM")</f>
        <v>May</v>
      </c>
      <c r="AA746" s="2">
        <f>Table1[[#This Row],[Unit Price]]*Table1[[#This Row],[Quantity]]*(1-Table1[[#This Row],[Discount %]]/100)</f>
        <v>55.244999999999997</v>
      </c>
      <c r="AB746" s="2">
        <f>Table1[[#This Row],[Sales]]-Table1[[#This Row],[Cost]]</f>
        <v>24.904999999999998</v>
      </c>
    </row>
    <row r="747" spans="1:28" x14ac:dyDescent="0.25">
      <c r="A747" t="s">
        <v>2037</v>
      </c>
      <c r="B747" s="1">
        <v>45993</v>
      </c>
      <c r="C747" t="s">
        <v>2038</v>
      </c>
      <c r="D747" t="s">
        <v>3030</v>
      </c>
      <c r="E747" s="1">
        <v>45995</v>
      </c>
      <c r="F747" t="s">
        <v>68</v>
      </c>
      <c r="G747" t="s">
        <v>66</v>
      </c>
      <c r="H747" t="s">
        <v>67</v>
      </c>
      <c r="I747" t="s">
        <v>2619</v>
      </c>
      <c r="J747" t="s">
        <v>2697</v>
      </c>
      <c r="K747" t="s">
        <v>25</v>
      </c>
      <c r="L747">
        <v>54</v>
      </c>
      <c r="M747">
        <v>1</v>
      </c>
      <c r="N747">
        <v>30</v>
      </c>
      <c r="O747" t="s">
        <v>2016</v>
      </c>
      <c r="P747" t="s">
        <v>75</v>
      </c>
      <c r="Q747" t="s">
        <v>70</v>
      </c>
      <c r="R747" t="s">
        <v>62</v>
      </c>
      <c r="S747" t="s">
        <v>69</v>
      </c>
      <c r="T747">
        <v>4</v>
      </c>
      <c r="U747">
        <v>915.52</v>
      </c>
      <c r="V747">
        <v>351.82</v>
      </c>
      <c r="W747">
        <v>2</v>
      </c>
      <c r="X747" t="s">
        <v>94</v>
      </c>
      <c r="Y747">
        <v>2025</v>
      </c>
      <c r="Z747" t="str">
        <f>TEXT(Table1[[#This Row],[Order Date]], "MMM")</f>
        <v>Dec</v>
      </c>
      <c r="AA747" s="2">
        <f>Table1[[#This Row],[Unit Price]]*Table1[[#This Row],[Quantity]]*(1-Table1[[#This Row],[Discount %]]/100)</f>
        <v>640.86399999999992</v>
      </c>
      <c r="AB747" s="2">
        <f>Table1[[#This Row],[Sales]]-Table1[[#This Row],[Cost]]</f>
        <v>289.04399999999993</v>
      </c>
    </row>
    <row r="748" spans="1:28" x14ac:dyDescent="0.25">
      <c r="A748" t="s">
        <v>2039</v>
      </c>
      <c r="B748" s="1">
        <v>46114</v>
      </c>
      <c r="C748" t="s">
        <v>2040</v>
      </c>
      <c r="D748" t="s">
        <v>2735</v>
      </c>
      <c r="E748" s="1">
        <v>46119</v>
      </c>
      <c r="F748" t="s">
        <v>29</v>
      </c>
      <c r="G748" t="s">
        <v>27</v>
      </c>
      <c r="H748" t="s">
        <v>28</v>
      </c>
      <c r="I748" t="s">
        <v>2671</v>
      </c>
      <c r="J748" t="s">
        <v>2706</v>
      </c>
      <c r="K748" t="s">
        <v>52</v>
      </c>
      <c r="L748">
        <v>58</v>
      </c>
      <c r="M748">
        <v>3</v>
      </c>
      <c r="N748">
        <v>15</v>
      </c>
      <c r="O748" t="s">
        <v>319</v>
      </c>
      <c r="P748" t="s">
        <v>44</v>
      </c>
      <c r="Q748" t="s">
        <v>31</v>
      </c>
      <c r="R748" t="s">
        <v>43</v>
      </c>
      <c r="S748" t="s">
        <v>30</v>
      </c>
      <c r="T748">
        <v>3</v>
      </c>
      <c r="U748">
        <v>709.15</v>
      </c>
      <c r="V748">
        <v>1229.8900000000001</v>
      </c>
      <c r="W748">
        <v>5</v>
      </c>
      <c r="X748" t="s">
        <v>49</v>
      </c>
      <c r="Y748">
        <v>2026</v>
      </c>
      <c r="Z748" t="str">
        <f>TEXT(Table1[[#This Row],[Order Date]], "MMM")</f>
        <v>Apr</v>
      </c>
      <c r="AA748" s="2">
        <f>Table1[[#This Row],[Unit Price]]*Table1[[#This Row],[Quantity]]*(1-Table1[[#This Row],[Discount %]]/100)</f>
        <v>1808.3324999999998</v>
      </c>
      <c r="AB748" s="2">
        <f>Table1[[#This Row],[Sales]]-Table1[[#This Row],[Cost]]</f>
        <v>578.44249999999965</v>
      </c>
    </row>
    <row r="749" spans="1:28" x14ac:dyDescent="0.25">
      <c r="A749" t="s">
        <v>2041</v>
      </c>
      <c r="B749" s="1">
        <v>45855</v>
      </c>
      <c r="C749" t="s">
        <v>2042</v>
      </c>
      <c r="D749" t="s">
        <v>3029</v>
      </c>
      <c r="E749" s="1">
        <v>45862</v>
      </c>
      <c r="F749" t="s">
        <v>29</v>
      </c>
      <c r="G749" t="s">
        <v>27</v>
      </c>
      <c r="H749" t="s">
        <v>28</v>
      </c>
      <c r="I749" t="s">
        <v>2619</v>
      </c>
      <c r="J749" t="s">
        <v>2687</v>
      </c>
      <c r="K749" t="s">
        <v>25</v>
      </c>
      <c r="L749">
        <v>30</v>
      </c>
      <c r="M749">
        <v>2</v>
      </c>
      <c r="N749">
        <v>30</v>
      </c>
      <c r="O749" t="s">
        <v>1041</v>
      </c>
      <c r="P749" t="s">
        <v>44</v>
      </c>
      <c r="Q749" t="s">
        <v>117</v>
      </c>
      <c r="R749" t="s">
        <v>71</v>
      </c>
      <c r="S749" t="s">
        <v>30</v>
      </c>
      <c r="T749">
        <v>5</v>
      </c>
      <c r="U749">
        <v>987.79</v>
      </c>
      <c r="V749">
        <v>869.32</v>
      </c>
      <c r="W749">
        <v>7</v>
      </c>
      <c r="X749" t="s">
        <v>45</v>
      </c>
      <c r="Y749">
        <v>2025</v>
      </c>
      <c r="Z749" t="str">
        <f>TEXT(Table1[[#This Row],[Order Date]], "MMM")</f>
        <v>Jul</v>
      </c>
      <c r="AA749" s="2">
        <f>Table1[[#This Row],[Unit Price]]*Table1[[#This Row],[Quantity]]*(1-Table1[[#This Row],[Discount %]]/100)</f>
        <v>1382.9059999999999</v>
      </c>
      <c r="AB749" s="2">
        <f>Table1[[#This Row],[Sales]]-Table1[[#This Row],[Cost]]</f>
        <v>513.5859999999999</v>
      </c>
    </row>
    <row r="750" spans="1:28" x14ac:dyDescent="0.25">
      <c r="A750" t="s">
        <v>2043</v>
      </c>
      <c r="B750" s="1">
        <v>45499</v>
      </c>
      <c r="C750" t="s">
        <v>2044</v>
      </c>
      <c r="D750" t="s">
        <v>3028</v>
      </c>
      <c r="E750" s="1">
        <v>45503</v>
      </c>
      <c r="F750" t="s">
        <v>56</v>
      </c>
      <c r="G750" t="s">
        <v>54</v>
      </c>
      <c r="H750" t="s">
        <v>55</v>
      </c>
      <c r="I750" t="s">
        <v>2629</v>
      </c>
      <c r="J750" t="s">
        <v>2674</v>
      </c>
      <c r="K750" t="s">
        <v>25</v>
      </c>
      <c r="L750">
        <v>19</v>
      </c>
      <c r="M750">
        <v>3</v>
      </c>
      <c r="N750">
        <v>10</v>
      </c>
      <c r="O750" t="s">
        <v>2045</v>
      </c>
      <c r="P750" t="s">
        <v>75</v>
      </c>
      <c r="Q750" t="s">
        <v>58</v>
      </c>
      <c r="R750" t="s">
        <v>62</v>
      </c>
      <c r="S750" t="s">
        <v>57</v>
      </c>
      <c r="T750">
        <v>1</v>
      </c>
      <c r="U750">
        <v>627.92999999999995</v>
      </c>
      <c r="V750">
        <v>1366.15</v>
      </c>
      <c r="W750">
        <v>4</v>
      </c>
      <c r="X750" t="s">
        <v>45</v>
      </c>
      <c r="Y750">
        <v>2024</v>
      </c>
      <c r="Z750" t="str">
        <f>TEXT(Table1[[#This Row],[Order Date]], "MMM")</f>
        <v>Jul</v>
      </c>
      <c r="AA750" s="2">
        <f>Table1[[#This Row],[Unit Price]]*Table1[[#This Row],[Quantity]]*(1-Table1[[#This Row],[Discount %]]/100)</f>
        <v>1695.4110000000001</v>
      </c>
      <c r="AB750" s="2">
        <f>Table1[[#This Row],[Sales]]-Table1[[#This Row],[Cost]]</f>
        <v>329.26099999999997</v>
      </c>
    </row>
    <row r="751" spans="1:28" x14ac:dyDescent="0.25">
      <c r="A751" t="s">
        <v>2046</v>
      </c>
      <c r="B751" s="1">
        <v>45991</v>
      </c>
      <c r="C751" t="s">
        <v>1688</v>
      </c>
      <c r="D751" t="s">
        <v>3027</v>
      </c>
      <c r="E751" s="1">
        <v>45992</v>
      </c>
      <c r="F751" t="s">
        <v>56</v>
      </c>
      <c r="G751" t="s">
        <v>54</v>
      </c>
      <c r="H751" t="s">
        <v>55</v>
      </c>
      <c r="I751" t="s">
        <v>2668</v>
      </c>
      <c r="J751" t="s">
        <v>2712</v>
      </c>
      <c r="K751" t="s">
        <v>52</v>
      </c>
      <c r="L751">
        <v>56</v>
      </c>
      <c r="M751">
        <v>5</v>
      </c>
      <c r="N751">
        <v>15</v>
      </c>
      <c r="O751" t="s">
        <v>78</v>
      </c>
      <c r="P751" t="s">
        <v>44</v>
      </c>
      <c r="Q751" t="s">
        <v>42</v>
      </c>
      <c r="R751" t="s">
        <v>62</v>
      </c>
      <c r="S751" t="s">
        <v>57</v>
      </c>
      <c r="T751">
        <v>5</v>
      </c>
      <c r="U751">
        <v>597.07000000000005</v>
      </c>
      <c r="V751">
        <v>1894.15</v>
      </c>
      <c r="W751">
        <v>1</v>
      </c>
      <c r="X751" t="s">
        <v>94</v>
      </c>
      <c r="Y751">
        <v>2025</v>
      </c>
      <c r="Z751" t="str">
        <f>TEXT(Table1[[#This Row],[Order Date]], "MMM")</f>
        <v>Nov</v>
      </c>
      <c r="AA751" s="2">
        <f>Table1[[#This Row],[Unit Price]]*Table1[[#This Row],[Quantity]]*(1-Table1[[#This Row],[Discount %]]/100)</f>
        <v>2537.5475000000001</v>
      </c>
      <c r="AB751" s="2">
        <f>Table1[[#This Row],[Sales]]-Table1[[#This Row],[Cost]]</f>
        <v>643.39750000000004</v>
      </c>
    </row>
    <row r="752" spans="1:28" x14ac:dyDescent="0.25">
      <c r="A752" t="s">
        <v>2047</v>
      </c>
      <c r="B752" s="1">
        <v>45645</v>
      </c>
      <c r="C752" t="s">
        <v>2048</v>
      </c>
      <c r="D752" t="s">
        <v>3026</v>
      </c>
      <c r="E752" s="1">
        <v>45652</v>
      </c>
      <c r="F752" t="s">
        <v>100</v>
      </c>
      <c r="G752" t="s">
        <v>98</v>
      </c>
      <c r="H752" t="s">
        <v>99</v>
      </c>
      <c r="I752" t="s">
        <v>2621</v>
      </c>
      <c r="J752" t="s">
        <v>2647</v>
      </c>
      <c r="K752" t="s">
        <v>52</v>
      </c>
      <c r="L752">
        <v>25</v>
      </c>
      <c r="M752">
        <v>4</v>
      </c>
      <c r="N752">
        <v>30</v>
      </c>
      <c r="O752" t="s">
        <v>81</v>
      </c>
      <c r="P752" t="s">
        <v>33</v>
      </c>
      <c r="Q752" t="s">
        <v>42</v>
      </c>
      <c r="R752" t="s">
        <v>32</v>
      </c>
      <c r="S752" t="s">
        <v>101</v>
      </c>
      <c r="T752">
        <v>3</v>
      </c>
      <c r="U752">
        <v>215.61</v>
      </c>
      <c r="V752">
        <v>505.12</v>
      </c>
      <c r="W752">
        <v>7</v>
      </c>
      <c r="X752" t="s">
        <v>94</v>
      </c>
      <c r="Y752">
        <v>2024</v>
      </c>
      <c r="Z752" t="str">
        <f>TEXT(Table1[[#This Row],[Order Date]], "MMM")</f>
        <v>Dec</v>
      </c>
      <c r="AA752" s="2">
        <f>Table1[[#This Row],[Unit Price]]*Table1[[#This Row],[Quantity]]*(1-Table1[[#This Row],[Discount %]]/100)</f>
        <v>603.70799999999997</v>
      </c>
      <c r="AB752" s="2">
        <f>Table1[[#This Row],[Sales]]-Table1[[#This Row],[Cost]]</f>
        <v>98.587999999999965</v>
      </c>
    </row>
    <row r="753" spans="1:28" x14ac:dyDescent="0.25">
      <c r="A753" t="s">
        <v>2049</v>
      </c>
      <c r="B753" s="1">
        <v>45994</v>
      </c>
      <c r="C753" t="s">
        <v>2050</v>
      </c>
      <c r="D753" t="s">
        <v>3025</v>
      </c>
      <c r="E753" s="1">
        <v>45995</v>
      </c>
      <c r="F753" t="s">
        <v>128</v>
      </c>
      <c r="G753" t="s">
        <v>98</v>
      </c>
      <c r="H753" t="s">
        <v>127</v>
      </c>
      <c r="I753" t="s">
        <v>2621</v>
      </c>
      <c r="J753" t="s">
        <v>2699</v>
      </c>
      <c r="K753" t="s">
        <v>52</v>
      </c>
      <c r="L753">
        <v>22</v>
      </c>
      <c r="M753">
        <v>1</v>
      </c>
      <c r="N753">
        <v>10</v>
      </c>
      <c r="O753" t="s">
        <v>841</v>
      </c>
      <c r="P753" t="s">
        <v>44</v>
      </c>
      <c r="Q753" t="s">
        <v>58</v>
      </c>
      <c r="R753" t="s">
        <v>32</v>
      </c>
      <c r="S753" t="s">
        <v>129</v>
      </c>
      <c r="T753">
        <v>1</v>
      </c>
      <c r="U753">
        <v>945.95</v>
      </c>
      <c r="V753">
        <v>663.63</v>
      </c>
      <c r="W753">
        <v>1</v>
      </c>
      <c r="X753" t="s">
        <v>94</v>
      </c>
      <c r="Y753">
        <v>2025</v>
      </c>
      <c r="Z753" t="str">
        <f>TEXT(Table1[[#This Row],[Order Date]], "MMM")</f>
        <v>Dec</v>
      </c>
      <c r="AA753" s="2">
        <f>Table1[[#This Row],[Unit Price]]*Table1[[#This Row],[Quantity]]*(1-Table1[[#This Row],[Discount %]]/100)</f>
        <v>851.35500000000002</v>
      </c>
      <c r="AB753" s="2">
        <f>Table1[[#This Row],[Sales]]-Table1[[#This Row],[Cost]]</f>
        <v>187.72500000000002</v>
      </c>
    </row>
    <row r="754" spans="1:28" x14ac:dyDescent="0.25">
      <c r="A754" t="s">
        <v>2051</v>
      </c>
      <c r="B754" s="1">
        <v>46085</v>
      </c>
      <c r="C754" t="s">
        <v>2052</v>
      </c>
      <c r="D754" t="s">
        <v>3024</v>
      </c>
      <c r="E754" s="1">
        <v>46090</v>
      </c>
      <c r="F754" t="s">
        <v>68</v>
      </c>
      <c r="G754" t="s">
        <v>66</v>
      </c>
      <c r="H754" t="s">
        <v>67</v>
      </c>
      <c r="I754" t="s">
        <v>2630</v>
      </c>
      <c r="J754" t="s">
        <v>2710</v>
      </c>
      <c r="K754" t="s">
        <v>52</v>
      </c>
      <c r="L754">
        <v>50</v>
      </c>
      <c r="M754">
        <v>3</v>
      </c>
      <c r="N754">
        <v>15</v>
      </c>
      <c r="O754" t="s">
        <v>862</v>
      </c>
      <c r="P754" t="s">
        <v>75</v>
      </c>
      <c r="Q754" t="s">
        <v>31</v>
      </c>
      <c r="R754" t="s">
        <v>71</v>
      </c>
      <c r="S754" t="s">
        <v>69</v>
      </c>
      <c r="T754">
        <v>5</v>
      </c>
      <c r="U754">
        <v>373.08</v>
      </c>
      <c r="V754">
        <v>497.4</v>
      </c>
      <c r="W754">
        <v>5</v>
      </c>
      <c r="X754" t="s">
        <v>34</v>
      </c>
      <c r="Y754">
        <v>2026</v>
      </c>
      <c r="Z754" t="str">
        <f>TEXT(Table1[[#This Row],[Order Date]], "MMM")</f>
        <v>Mar</v>
      </c>
      <c r="AA754" s="2">
        <f>Table1[[#This Row],[Unit Price]]*Table1[[#This Row],[Quantity]]*(1-Table1[[#This Row],[Discount %]]/100)</f>
        <v>951.35399999999993</v>
      </c>
      <c r="AB754" s="2">
        <f>Table1[[#This Row],[Sales]]-Table1[[#This Row],[Cost]]</f>
        <v>453.95399999999995</v>
      </c>
    </row>
    <row r="755" spans="1:28" x14ac:dyDescent="0.25">
      <c r="A755" t="s">
        <v>2053</v>
      </c>
      <c r="B755" s="1">
        <v>45883</v>
      </c>
      <c r="C755" t="s">
        <v>2054</v>
      </c>
      <c r="D755" t="s">
        <v>3023</v>
      </c>
      <c r="E755" s="1">
        <v>45884</v>
      </c>
      <c r="F755" t="s">
        <v>140</v>
      </c>
      <c r="G755" t="s">
        <v>38</v>
      </c>
      <c r="H755" t="s">
        <v>139</v>
      </c>
      <c r="I755" t="s">
        <v>2629</v>
      </c>
      <c r="J755" t="s">
        <v>2632</v>
      </c>
      <c r="K755" t="s">
        <v>25</v>
      </c>
      <c r="L755">
        <v>23</v>
      </c>
      <c r="M755">
        <v>3</v>
      </c>
      <c r="N755">
        <v>15</v>
      </c>
      <c r="O755" t="s">
        <v>1375</v>
      </c>
      <c r="P755" t="s">
        <v>75</v>
      </c>
      <c r="Q755" t="s">
        <v>42</v>
      </c>
      <c r="R755" t="s">
        <v>32</v>
      </c>
      <c r="S755" t="s">
        <v>141</v>
      </c>
      <c r="T755">
        <v>5</v>
      </c>
      <c r="U755">
        <v>534.32000000000005</v>
      </c>
      <c r="V755">
        <v>888.93</v>
      </c>
      <c r="W755">
        <v>1</v>
      </c>
      <c r="X755" t="s">
        <v>45</v>
      </c>
      <c r="Y755">
        <v>2025</v>
      </c>
      <c r="Z755" t="str">
        <f>TEXT(Table1[[#This Row],[Order Date]], "MMM")</f>
        <v>Aug</v>
      </c>
      <c r="AA755" s="2">
        <f>Table1[[#This Row],[Unit Price]]*Table1[[#This Row],[Quantity]]*(1-Table1[[#This Row],[Discount %]]/100)</f>
        <v>1362.5160000000001</v>
      </c>
      <c r="AB755" s="2">
        <f>Table1[[#This Row],[Sales]]-Table1[[#This Row],[Cost]]</f>
        <v>473.58600000000013</v>
      </c>
    </row>
    <row r="756" spans="1:28" x14ac:dyDescent="0.25">
      <c r="A756" t="s">
        <v>2055</v>
      </c>
      <c r="B756" s="1">
        <v>45451</v>
      </c>
      <c r="C756" t="s">
        <v>2056</v>
      </c>
      <c r="D756" t="s">
        <v>3022</v>
      </c>
      <c r="E756" s="1">
        <v>45456</v>
      </c>
      <c r="F756" t="s">
        <v>29</v>
      </c>
      <c r="G756" t="s">
        <v>27</v>
      </c>
      <c r="H756" t="s">
        <v>28</v>
      </c>
      <c r="I756" t="s">
        <v>2629</v>
      </c>
      <c r="J756" t="s">
        <v>2632</v>
      </c>
      <c r="K756" t="s">
        <v>25</v>
      </c>
      <c r="L756">
        <v>31</v>
      </c>
      <c r="M756">
        <v>4</v>
      </c>
      <c r="N756">
        <v>15</v>
      </c>
      <c r="O756" t="s">
        <v>189</v>
      </c>
      <c r="P756" t="s">
        <v>33</v>
      </c>
      <c r="Q756" t="s">
        <v>31</v>
      </c>
      <c r="R756" t="s">
        <v>62</v>
      </c>
      <c r="S756" t="s">
        <v>30</v>
      </c>
      <c r="T756">
        <v>2</v>
      </c>
      <c r="U756">
        <v>38.28</v>
      </c>
      <c r="V756">
        <v>79.489999999999995</v>
      </c>
      <c r="W756">
        <v>5</v>
      </c>
      <c r="X756" t="s">
        <v>49</v>
      </c>
      <c r="Y756">
        <v>2024</v>
      </c>
      <c r="Z756" t="str">
        <f>TEXT(Table1[[#This Row],[Order Date]], "MMM")</f>
        <v>Jun</v>
      </c>
      <c r="AA756" s="2">
        <f>Table1[[#This Row],[Unit Price]]*Table1[[#This Row],[Quantity]]*(1-Table1[[#This Row],[Discount %]]/100)</f>
        <v>130.15199999999999</v>
      </c>
      <c r="AB756" s="2">
        <f>Table1[[#This Row],[Sales]]-Table1[[#This Row],[Cost]]</f>
        <v>50.661999999999992</v>
      </c>
    </row>
    <row r="757" spans="1:28" x14ac:dyDescent="0.25">
      <c r="A757" t="s">
        <v>2057</v>
      </c>
      <c r="B757" s="1">
        <v>45567</v>
      </c>
      <c r="C757" t="s">
        <v>2058</v>
      </c>
      <c r="D757" t="s">
        <v>3021</v>
      </c>
      <c r="E757" s="1">
        <v>45570</v>
      </c>
      <c r="F757" t="s">
        <v>29</v>
      </c>
      <c r="G757" t="s">
        <v>27</v>
      </c>
      <c r="H757" t="s">
        <v>28</v>
      </c>
      <c r="I757" t="s">
        <v>2623</v>
      </c>
      <c r="J757" t="s">
        <v>2694</v>
      </c>
      <c r="K757" t="s">
        <v>25</v>
      </c>
      <c r="L757">
        <v>29</v>
      </c>
      <c r="M757">
        <v>4</v>
      </c>
      <c r="N757">
        <v>10</v>
      </c>
      <c r="O757" t="s">
        <v>1681</v>
      </c>
      <c r="P757" t="s">
        <v>33</v>
      </c>
      <c r="Q757" t="s">
        <v>58</v>
      </c>
      <c r="R757" t="s">
        <v>62</v>
      </c>
      <c r="S757" t="s">
        <v>30</v>
      </c>
      <c r="T757">
        <v>5</v>
      </c>
      <c r="U757">
        <v>522.19000000000005</v>
      </c>
      <c r="V757">
        <v>968.07</v>
      </c>
      <c r="W757">
        <v>3</v>
      </c>
      <c r="X757" t="s">
        <v>94</v>
      </c>
      <c r="Y757">
        <v>2024</v>
      </c>
      <c r="Z757" t="str">
        <f>TEXT(Table1[[#This Row],[Order Date]], "MMM")</f>
        <v>Oct</v>
      </c>
      <c r="AA757" s="2">
        <f>Table1[[#This Row],[Unit Price]]*Table1[[#This Row],[Quantity]]*(1-Table1[[#This Row],[Discount %]]/100)</f>
        <v>1879.8840000000002</v>
      </c>
      <c r="AB757" s="2">
        <f>Table1[[#This Row],[Sales]]-Table1[[#This Row],[Cost]]</f>
        <v>911.81400000000019</v>
      </c>
    </row>
    <row r="758" spans="1:28" x14ac:dyDescent="0.25">
      <c r="A758" t="s">
        <v>2059</v>
      </c>
      <c r="B758" s="1">
        <v>45763</v>
      </c>
      <c r="C758" t="s">
        <v>2060</v>
      </c>
      <c r="D758" t="s">
        <v>3020</v>
      </c>
      <c r="E758" s="1">
        <v>45768</v>
      </c>
      <c r="F758" t="s">
        <v>140</v>
      </c>
      <c r="G758" t="s">
        <v>38</v>
      </c>
      <c r="H758" t="s">
        <v>139</v>
      </c>
      <c r="I758" t="s">
        <v>2648</v>
      </c>
      <c r="J758" t="s">
        <v>2684</v>
      </c>
      <c r="K758" t="s">
        <v>25</v>
      </c>
      <c r="L758">
        <v>48</v>
      </c>
      <c r="M758">
        <v>4</v>
      </c>
      <c r="N758">
        <v>15</v>
      </c>
      <c r="O758" t="s">
        <v>808</v>
      </c>
      <c r="P758" t="s">
        <v>33</v>
      </c>
      <c r="Q758" t="s">
        <v>42</v>
      </c>
      <c r="R758" t="s">
        <v>71</v>
      </c>
      <c r="S758" t="s">
        <v>141</v>
      </c>
      <c r="T758">
        <v>4</v>
      </c>
      <c r="U758">
        <v>836.31</v>
      </c>
      <c r="V758">
        <v>1788.78</v>
      </c>
      <c r="W758">
        <v>5</v>
      </c>
      <c r="X758" t="s">
        <v>49</v>
      </c>
      <c r="Y758">
        <v>2025</v>
      </c>
      <c r="Z758" t="str">
        <f>TEXT(Table1[[#This Row],[Order Date]], "MMM")</f>
        <v>Apr</v>
      </c>
      <c r="AA758" s="2">
        <f>Table1[[#This Row],[Unit Price]]*Table1[[#This Row],[Quantity]]*(1-Table1[[#This Row],[Discount %]]/100)</f>
        <v>2843.4539999999997</v>
      </c>
      <c r="AB758" s="2">
        <f>Table1[[#This Row],[Sales]]-Table1[[#This Row],[Cost]]</f>
        <v>1054.6739999999998</v>
      </c>
    </row>
    <row r="759" spans="1:28" x14ac:dyDescent="0.25">
      <c r="A759" t="s">
        <v>2061</v>
      </c>
      <c r="B759" s="1">
        <v>46003</v>
      </c>
      <c r="C759" t="s">
        <v>2062</v>
      </c>
      <c r="D759" t="s">
        <v>3019</v>
      </c>
      <c r="E759" s="1">
        <v>46004</v>
      </c>
      <c r="F759" t="s">
        <v>122</v>
      </c>
      <c r="G759" t="s">
        <v>120</v>
      </c>
      <c r="H759" t="s">
        <v>121</v>
      </c>
      <c r="I759" t="s">
        <v>2664</v>
      </c>
      <c r="J759" t="s">
        <v>2704</v>
      </c>
      <c r="K759" t="s">
        <v>52</v>
      </c>
      <c r="L759">
        <v>46</v>
      </c>
      <c r="M759">
        <v>2</v>
      </c>
      <c r="N759">
        <v>30</v>
      </c>
      <c r="O759" t="s">
        <v>1477</v>
      </c>
      <c r="P759" t="s">
        <v>44</v>
      </c>
      <c r="Q759" t="s">
        <v>117</v>
      </c>
      <c r="R759" t="s">
        <v>32</v>
      </c>
      <c r="S759" t="s">
        <v>123</v>
      </c>
      <c r="T759">
        <v>4</v>
      </c>
      <c r="U759">
        <v>466.18</v>
      </c>
      <c r="V759">
        <v>490.53</v>
      </c>
      <c r="W759">
        <v>1</v>
      </c>
      <c r="X759" t="s">
        <v>94</v>
      </c>
      <c r="Y759">
        <v>2025</v>
      </c>
      <c r="Z759" t="str">
        <f>TEXT(Table1[[#This Row],[Order Date]], "MMM")</f>
        <v>Dec</v>
      </c>
      <c r="AA759" s="2">
        <f>Table1[[#This Row],[Unit Price]]*Table1[[#This Row],[Quantity]]*(1-Table1[[#This Row],[Discount %]]/100)</f>
        <v>652.65199999999993</v>
      </c>
      <c r="AB759" s="2">
        <f>Table1[[#This Row],[Sales]]-Table1[[#This Row],[Cost]]</f>
        <v>162.12199999999996</v>
      </c>
    </row>
    <row r="760" spans="1:28" x14ac:dyDescent="0.25">
      <c r="A760" t="s">
        <v>2063</v>
      </c>
      <c r="B760" s="1">
        <v>45630</v>
      </c>
      <c r="C760" t="s">
        <v>2064</v>
      </c>
      <c r="D760" t="s">
        <v>3018</v>
      </c>
      <c r="E760" s="1">
        <v>45637</v>
      </c>
      <c r="F760" t="s">
        <v>40</v>
      </c>
      <c r="G760" t="s">
        <v>38</v>
      </c>
      <c r="H760" t="s">
        <v>39</v>
      </c>
      <c r="I760" t="s">
        <v>2627</v>
      </c>
      <c r="J760" t="s">
        <v>2670</v>
      </c>
      <c r="K760" t="s">
        <v>25</v>
      </c>
      <c r="L760">
        <v>54</v>
      </c>
      <c r="M760">
        <v>5</v>
      </c>
      <c r="N760">
        <v>10</v>
      </c>
      <c r="O760" t="s">
        <v>2065</v>
      </c>
      <c r="P760" t="s">
        <v>75</v>
      </c>
      <c r="Q760" t="s">
        <v>42</v>
      </c>
      <c r="R760" t="s">
        <v>32</v>
      </c>
      <c r="S760" t="s">
        <v>41</v>
      </c>
      <c r="T760">
        <v>4</v>
      </c>
      <c r="U760">
        <v>857.85</v>
      </c>
      <c r="V760">
        <v>2109.0300000000002</v>
      </c>
      <c r="W760">
        <v>7</v>
      </c>
      <c r="X760" t="s">
        <v>94</v>
      </c>
      <c r="Y760">
        <v>2024</v>
      </c>
      <c r="Z760" t="str">
        <f>TEXT(Table1[[#This Row],[Order Date]], "MMM")</f>
        <v>Dec</v>
      </c>
      <c r="AA760" s="2">
        <f>Table1[[#This Row],[Unit Price]]*Table1[[#This Row],[Quantity]]*(1-Table1[[#This Row],[Discount %]]/100)</f>
        <v>3860.3250000000003</v>
      </c>
      <c r="AB760" s="2">
        <f>Table1[[#This Row],[Sales]]-Table1[[#This Row],[Cost]]</f>
        <v>1751.2950000000001</v>
      </c>
    </row>
    <row r="761" spans="1:28" x14ac:dyDescent="0.25">
      <c r="A761" t="s">
        <v>2066</v>
      </c>
      <c r="B761" s="1">
        <v>45549</v>
      </c>
      <c r="C761" t="s">
        <v>2067</v>
      </c>
      <c r="D761" t="s">
        <v>3017</v>
      </c>
      <c r="E761" s="1">
        <v>45555</v>
      </c>
      <c r="F761" t="s">
        <v>29</v>
      </c>
      <c r="G761" t="s">
        <v>27</v>
      </c>
      <c r="H761" t="s">
        <v>28</v>
      </c>
      <c r="I761" t="s">
        <v>2621</v>
      </c>
      <c r="J761" t="s">
        <v>2663</v>
      </c>
      <c r="K761" t="s">
        <v>52</v>
      </c>
      <c r="L761">
        <v>55</v>
      </c>
      <c r="M761">
        <v>4</v>
      </c>
      <c r="N761">
        <v>10</v>
      </c>
      <c r="O761" t="s">
        <v>2068</v>
      </c>
      <c r="P761" t="s">
        <v>75</v>
      </c>
      <c r="Q761" t="s">
        <v>58</v>
      </c>
      <c r="R761" t="s">
        <v>43</v>
      </c>
      <c r="S761" t="s">
        <v>30</v>
      </c>
      <c r="T761">
        <v>3</v>
      </c>
      <c r="U761">
        <v>532.64</v>
      </c>
      <c r="V761">
        <v>1571.34</v>
      </c>
      <c r="W761">
        <v>6</v>
      </c>
      <c r="X761" t="s">
        <v>45</v>
      </c>
      <c r="Y761">
        <v>2024</v>
      </c>
      <c r="Z761" t="str">
        <f>TEXT(Table1[[#This Row],[Order Date]], "MMM")</f>
        <v>Sep</v>
      </c>
      <c r="AA761" s="2">
        <f>Table1[[#This Row],[Unit Price]]*Table1[[#This Row],[Quantity]]*(1-Table1[[#This Row],[Discount %]]/100)</f>
        <v>1917.5039999999999</v>
      </c>
      <c r="AB761" s="2">
        <f>Table1[[#This Row],[Sales]]-Table1[[#This Row],[Cost]]</f>
        <v>346.16399999999999</v>
      </c>
    </row>
    <row r="762" spans="1:28" x14ac:dyDescent="0.25">
      <c r="A762" t="s">
        <v>2069</v>
      </c>
      <c r="B762" s="1">
        <v>45771</v>
      </c>
      <c r="C762" t="s">
        <v>2070</v>
      </c>
      <c r="D762" t="s">
        <v>3016</v>
      </c>
      <c r="E762" s="1">
        <v>45773</v>
      </c>
      <c r="F762" t="s">
        <v>40</v>
      </c>
      <c r="G762" t="s">
        <v>38</v>
      </c>
      <c r="H762" t="s">
        <v>39</v>
      </c>
      <c r="I762" t="s">
        <v>2618</v>
      </c>
      <c r="J762" t="s">
        <v>2701</v>
      </c>
      <c r="K762" t="s">
        <v>25</v>
      </c>
      <c r="L762">
        <v>46</v>
      </c>
      <c r="M762">
        <v>4</v>
      </c>
      <c r="N762">
        <v>10</v>
      </c>
      <c r="O762" t="s">
        <v>1073</v>
      </c>
      <c r="P762" t="s">
        <v>75</v>
      </c>
      <c r="Q762" t="s">
        <v>58</v>
      </c>
      <c r="R762" t="s">
        <v>62</v>
      </c>
      <c r="S762" t="s">
        <v>41</v>
      </c>
      <c r="T762">
        <v>1</v>
      </c>
      <c r="U762">
        <v>906.86</v>
      </c>
      <c r="V762">
        <v>2230.65</v>
      </c>
      <c r="W762">
        <v>2</v>
      </c>
      <c r="X762" t="s">
        <v>49</v>
      </c>
      <c r="Y762">
        <v>2025</v>
      </c>
      <c r="Z762" t="str">
        <f>TEXT(Table1[[#This Row],[Order Date]], "MMM")</f>
        <v>Apr</v>
      </c>
      <c r="AA762" s="2">
        <f>Table1[[#This Row],[Unit Price]]*Table1[[#This Row],[Quantity]]*(1-Table1[[#This Row],[Discount %]]/100)</f>
        <v>3264.6959999999999</v>
      </c>
      <c r="AB762" s="2">
        <f>Table1[[#This Row],[Sales]]-Table1[[#This Row],[Cost]]</f>
        <v>1034.0459999999998</v>
      </c>
    </row>
    <row r="763" spans="1:28" x14ac:dyDescent="0.25">
      <c r="A763" t="s">
        <v>2071</v>
      </c>
      <c r="B763" s="1">
        <v>46068</v>
      </c>
      <c r="C763" t="s">
        <v>2072</v>
      </c>
      <c r="D763" t="s">
        <v>3015</v>
      </c>
      <c r="E763" s="1">
        <v>46071</v>
      </c>
      <c r="F763" t="s">
        <v>100</v>
      </c>
      <c r="G763" t="s">
        <v>98</v>
      </c>
      <c r="H763" t="s">
        <v>99</v>
      </c>
      <c r="I763" t="s">
        <v>2618</v>
      </c>
      <c r="J763" t="s">
        <v>2618</v>
      </c>
      <c r="K763" t="s">
        <v>25</v>
      </c>
      <c r="L763">
        <v>20</v>
      </c>
      <c r="M763">
        <v>2</v>
      </c>
      <c r="N763">
        <v>5</v>
      </c>
      <c r="O763" t="s">
        <v>2073</v>
      </c>
      <c r="P763" t="s">
        <v>44</v>
      </c>
      <c r="Q763" t="s">
        <v>31</v>
      </c>
      <c r="R763" t="s">
        <v>43</v>
      </c>
      <c r="S763" t="s">
        <v>101</v>
      </c>
      <c r="T763">
        <v>1</v>
      </c>
      <c r="U763">
        <v>218.73</v>
      </c>
      <c r="V763">
        <v>210.56</v>
      </c>
      <c r="W763">
        <v>3</v>
      </c>
      <c r="X763" t="s">
        <v>34</v>
      </c>
      <c r="Y763">
        <v>2026</v>
      </c>
      <c r="Z763" t="str">
        <f>TEXT(Table1[[#This Row],[Order Date]], "MMM")</f>
        <v>Feb</v>
      </c>
      <c r="AA763" s="2">
        <f>Table1[[#This Row],[Unit Price]]*Table1[[#This Row],[Quantity]]*(1-Table1[[#This Row],[Discount %]]/100)</f>
        <v>415.58699999999999</v>
      </c>
      <c r="AB763" s="2">
        <f>Table1[[#This Row],[Sales]]-Table1[[#This Row],[Cost]]</f>
        <v>205.02699999999999</v>
      </c>
    </row>
    <row r="764" spans="1:28" x14ac:dyDescent="0.25">
      <c r="A764" t="s">
        <v>2074</v>
      </c>
      <c r="B764" s="1">
        <v>45312</v>
      </c>
      <c r="C764" t="s">
        <v>2075</v>
      </c>
      <c r="D764" t="s">
        <v>3014</v>
      </c>
      <c r="E764" s="1">
        <v>45317</v>
      </c>
      <c r="F764" t="s">
        <v>56</v>
      </c>
      <c r="G764" t="s">
        <v>54</v>
      </c>
      <c r="H764" t="s">
        <v>55</v>
      </c>
      <c r="I764" t="s">
        <v>2668</v>
      </c>
      <c r="J764" t="s">
        <v>2712</v>
      </c>
      <c r="K764" t="s">
        <v>52</v>
      </c>
      <c r="L764">
        <v>23</v>
      </c>
      <c r="M764">
        <v>4</v>
      </c>
      <c r="N764">
        <v>5</v>
      </c>
      <c r="O764" t="s">
        <v>2076</v>
      </c>
      <c r="P764" t="s">
        <v>33</v>
      </c>
      <c r="Q764" t="s">
        <v>42</v>
      </c>
      <c r="R764" t="s">
        <v>43</v>
      </c>
      <c r="S764" t="s">
        <v>57</v>
      </c>
      <c r="T764">
        <v>1</v>
      </c>
      <c r="U764">
        <v>681.14</v>
      </c>
      <c r="V764">
        <v>1552.43</v>
      </c>
      <c r="W764">
        <v>5</v>
      </c>
      <c r="X764" t="s">
        <v>34</v>
      </c>
      <c r="Y764">
        <v>2024</v>
      </c>
      <c r="Z764" t="str">
        <f>TEXT(Table1[[#This Row],[Order Date]], "MMM")</f>
        <v>Jan</v>
      </c>
      <c r="AA764" s="2">
        <f>Table1[[#This Row],[Unit Price]]*Table1[[#This Row],[Quantity]]*(1-Table1[[#This Row],[Discount %]]/100)</f>
        <v>2588.3319999999999</v>
      </c>
      <c r="AB764" s="2">
        <f>Table1[[#This Row],[Sales]]-Table1[[#This Row],[Cost]]</f>
        <v>1035.9019999999998</v>
      </c>
    </row>
    <row r="765" spans="1:28" x14ac:dyDescent="0.25">
      <c r="A765" t="s">
        <v>2077</v>
      </c>
      <c r="B765" s="1">
        <v>46180</v>
      </c>
      <c r="C765" t="s">
        <v>2078</v>
      </c>
      <c r="D765" t="s">
        <v>3013</v>
      </c>
      <c r="E765" s="1">
        <v>46182</v>
      </c>
      <c r="F765" t="s">
        <v>140</v>
      </c>
      <c r="G765" t="s">
        <v>38</v>
      </c>
      <c r="H765" t="s">
        <v>139</v>
      </c>
      <c r="I765" t="s">
        <v>2675</v>
      </c>
      <c r="J765" t="s">
        <v>2681</v>
      </c>
      <c r="K765" t="s">
        <v>25</v>
      </c>
      <c r="L765">
        <v>63</v>
      </c>
      <c r="M765">
        <v>2</v>
      </c>
      <c r="N765">
        <v>15</v>
      </c>
      <c r="O765" t="s">
        <v>368</v>
      </c>
      <c r="P765" t="s">
        <v>44</v>
      </c>
      <c r="Q765" t="s">
        <v>42</v>
      </c>
      <c r="R765" t="s">
        <v>43</v>
      </c>
      <c r="S765" t="s">
        <v>141</v>
      </c>
      <c r="T765">
        <v>4</v>
      </c>
      <c r="U765">
        <v>725.94</v>
      </c>
      <c r="V765">
        <v>834.49</v>
      </c>
      <c r="W765">
        <v>2</v>
      </c>
      <c r="X765" t="s">
        <v>49</v>
      </c>
      <c r="Y765">
        <v>2026</v>
      </c>
      <c r="Z765" t="str">
        <f>TEXT(Table1[[#This Row],[Order Date]], "MMM")</f>
        <v>Jun</v>
      </c>
      <c r="AA765" s="2">
        <f>Table1[[#This Row],[Unit Price]]*Table1[[#This Row],[Quantity]]*(1-Table1[[#This Row],[Discount %]]/100)</f>
        <v>1234.098</v>
      </c>
      <c r="AB765" s="2">
        <f>Table1[[#This Row],[Sales]]-Table1[[#This Row],[Cost]]</f>
        <v>399.60799999999995</v>
      </c>
    </row>
    <row r="766" spans="1:28" x14ac:dyDescent="0.25">
      <c r="A766" t="s">
        <v>2079</v>
      </c>
      <c r="B766" s="1">
        <v>45671</v>
      </c>
      <c r="C766" t="s">
        <v>2080</v>
      </c>
      <c r="D766" t="s">
        <v>3012</v>
      </c>
      <c r="E766" s="1">
        <v>45678</v>
      </c>
      <c r="F766" t="s">
        <v>122</v>
      </c>
      <c r="G766" t="s">
        <v>120</v>
      </c>
      <c r="H766" t="s">
        <v>121</v>
      </c>
      <c r="I766" t="s">
        <v>2635</v>
      </c>
      <c r="J766" t="s">
        <v>2700</v>
      </c>
      <c r="K766" t="s">
        <v>52</v>
      </c>
      <c r="L766">
        <v>41</v>
      </c>
      <c r="M766">
        <v>1</v>
      </c>
      <c r="N766">
        <v>0</v>
      </c>
      <c r="O766" t="s">
        <v>2081</v>
      </c>
      <c r="P766" t="s">
        <v>33</v>
      </c>
      <c r="Q766" t="s">
        <v>31</v>
      </c>
      <c r="R766" t="s">
        <v>62</v>
      </c>
      <c r="S766" t="s">
        <v>123</v>
      </c>
      <c r="T766">
        <v>5</v>
      </c>
      <c r="U766">
        <v>449.6</v>
      </c>
      <c r="V766">
        <v>237.08</v>
      </c>
      <c r="W766">
        <v>7</v>
      </c>
      <c r="X766" t="s">
        <v>34</v>
      </c>
      <c r="Y766">
        <v>2025</v>
      </c>
      <c r="Z766" t="str">
        <f>TEXT(Table1[[#This Row],[Order Date]], "MMM")</f>
        <v>Jan</v>
      </c>
      <c r="AA766" s="2">
        <f>Table1[[#This Row],[Unit Price]]*Table1[[#This Row],[Quantity]]*(1-Table1[[#This Row],[Discount %]]/100)</f>
        <v>449.6</v>
      </c>
      <c r="AB766" s="2">
        <f>Table1[[#This Row],[Sales]]-Table1[[#This Row],[Cost]]</f>
        <v>212.52</v>
      </c>
    </row>
    <row r="767" spans="1:28" x14ac:dyDescent="0.25">
      <c r="A767" t="s">
        <v>2082</v>
      </c>
      <c r="B767" s="1">
        <v>45911</v>
      </c>
      <c r="C767" t="s">
        <v>2083</v>
      </c>
      <c r="D767" t="s">
        <v>3011</v>
      </c>
      <c r="E767" s="1">
        <v>45913</v>
      </c>
      <c r="F767" t="s">
        <v>140</v>
      </c>
      <c r="G767" t="s">
        <v>38</v>
      </c>
      <c r="H767" t="s">
        <v>139</v>
      </c>
      <c r="I767" t="s">
        <v>2628</v>
      </c>
      <c r="J767" t="s">
        <v>2711</v>
      </c>
      <c r="K767" t="s">
        <v>25</v>
      </c>
      <c r="L767">
        <v>40</v>
      </c>
      <c r="M767">
        <v>1</v>
      </c>
      <c r="N767">
        <v>15</v>
      </c>
      <c r="O767" t="s">
        <v>671</v>
      </c>
      <c r="P767" t="s">
        <v>75</v>
      </c>
      <c r="Q767" t="s">
        <v>31</v>
      </c>
      <c r="R767" t="s">
        <v>71</v>
      </c>
      <c r="S767" t="s">
        <v>141</v>
      </c>
      <c r="T767">
        <v>5</v>
      </c>
      <c r="U767">
        <v>784.38</v>
      </c>
      <c r="V767">
        <v>497.44</v>
      </c>
      <c r="W767">
        <v>2</v>
      </c>
      <c r="X767" t="s">
        <v>45</v>
      </c>
      <c r="Y767">
        <v>2025</v>
      </c>
      <c r="Z767" t="str">
        <f>TEXT(Table1[[#This Row],[Order Date]], "MMM")</f>
        <v>Sep</v>
      </c>
      <c r="AA767" s="2">
        <f>Table1[[#This Row],[Unit Price]]*Table1[[#This Row],[Quantity]]*(1-Table1[[#This Row],[Discount %]]/100)</f>
        <v>666.72299999999996</v>
      </c>
      <c r="AB767" s="2">
        <f>Table1[[#This Row],[Sales]]-Table1[[#This Row],[Cost]]</f>
        <v>169.28299999999996</v>
      </c>
    </row>
    <row r="768" spans="1:28" x14ac:dyDescent="0.25">
      <c r="A768" t="s">
        <v>2084</v>
      </c>
      <c r="B768" s="1">
        <v>45653</v>
      </c>
      <c r="C768" t="s">
        <v>2085</v>
      </c>
      <c r="D768" t="s">
        <v>3010</v>
      </c>
      <c r="E768" s="1">
        <v>45658</v>
      </c>
      <c r="F768" t="s">
        <v>68</v>
      </c>
      <c r="G768" t="s">
        <v>66</v>
      </c>
      <c r="H768" t="s">
        <v>67</v>
      </c>
      <c r="I768" t="s">
        <v>2635</v>
      </c>
      <c r="J768" t="s">
        <v>2636</v>
      </c>
      <c r="K768" t="s">
        <v>25</v>
      </c>
      <c r="L768">
        <v>60</v>
      </c>
      <c r="M768">
        <v>1</v>
      </c>
      <c r="N768">
        <v>15</v>
      </c>
      <c r="O768" t="s">
        <v>449</v>
      </c>
      <c r="P768" t="s">
        <v>75</v>
      </c>
      <c r="Q768" t="s">
        <v>117</v>
      </c>
      <c r="R768" t="s">
        <v>32</v>
      </c>
      <c r="S768" t="s">
        <v>69</v>
      </c>
      <c r="T768">
        <v>1</v>
      </c>
      <c r="U768">
        <v>302.27</v>
      </c>
      <c r="V768">
        <v>194.97</v>
      </c>
      <c r="W768">
        <v>5</v>
      </c>
      <c r="X768" t="s">
        <v>94</v>
      </c>
      <c r="Y768">
        <v>2024</v>
      </c>
      <c r="Z768" t="str">
        <f>TEXT(Table1[[#This Row],[Order Date]], "MMM")</f>
        <v>Dec</v>
      </c>
      <c r="AA768" s="2">
        <f>Table1[[#This Row],[Unit Price]]*Table1[[#This Row],[Quantity]]*(1-Table1[[#This Row],[Discount %]]/100)</f>
        <v>256.92949999999996</v>
      </c>
      <c r="AB768" s="2">
        <f>Table1[[#This Row],[Sales]]-Table1[[#This Row],[Cost]]</f>
        <v>61.959499999999963</v>
      </c>
    </row>
    <row r="769" spans="1:28" x14ac:dyDescent="0.25">
      <c r="A769" t="s">
        <v>2086</v>
      </c>
      <c r="B769" s="1">
        <v>45386</v>
      </c>
      <c r="C769" t="s">
        <v>2087</v>
      </c>
      <c r="D769" t="s">
        <v>3009</v>
      </c>
      <c r="E769" s="1">
        <v>45390</v>
      </c>
      <c r="F769" t="s">
        <v>56</v>
      </c>
      <c r="G769" t="s">
        <v>54</v>
      </c>
      <c r="H769" t="s">
        <v>55</v>
      </c>
      <c r="I769" t="s">
        <v>2618</v>
      </c>
      <c r="J769" t="s">
        <v>2682</v>
      </c>
      <c r="K769" t="s">
        <v>52</v>
      </c>
      <c r="L769">
        <v>61</v>
      </c>
      <c r="M769">
        <v>3</v>
      </c>
      <c r="N769">
        <v>0</v>
      </c>
      <c r="O769" t="s">
        <v>479</v>
      </c>
      <c r="P769" t="s">
        <v>33</v>
      </c>
      <c r="Q769" t="s">
        <v>117</v>
      </c>
      <c r="R769" t="s">
        <v>62</v>
      </c>
      <c r="S769" t="s">
        <v>57</v>
      </c>
      <c r="T769">
        <v>3</v>
      </c>
      <c r="U769">
        <v>741.58</v>
      </c>
      <c r="V769">
        <v>1387.83</v>
      </c>
      <c r="W769">
        <v>4</v>
      </c>
      <c r="X769" t="s">
        <v>49</v>
      </c>
      <c r="Y769">
        <v>2024</v>
      </c>
      <c r="Z769" t="str">
        <f>TEXT(Table1[[#This Row],[Order Date]], "MMM")</f>
        <v>Apr</v>
      </c>
      <c r="AA769" s="2">
        <f>Table1[[#This Row],[Unit Price]]*Table1[[#This Row],[Quantity]]*(1-Table1[[#This Row],[Discount %]]/100)</f>
        <v>2224.7400000000002</v>
      </c>
      <c r="AB769" s="2">
        <f>Table1[[#This Row],[Sales]]-Table1[[#This Row],[Cost]]</f>
        <v>836.91000000000031</v>
      </c>
    </row>
    <row r="770" spans="1:28" x14ac:dyDescent="0.25">
      <c r="A770" t="s">
        <v>2088</v>
      </c>
      <c r="B770" s="1">
        <v>45430</v>
      </c>
      <c r="C770" t="s">
        <v>2089</v>
      </c>
      <c r="D770" t="s">
        <v>3008</v>
      </c>
      <c r="E770" s="1">
        <v>45435</v>
      </c>
      <c r="F770" t="s">
        <v>40</v>
      </c>
      <c r="G770" t="s">
        <v>38</v>
      </c>
      <c r="H770" t="s">
        <v>39</v>
      </c>
      <c r="I770" t="s">
        <v>2650</v>
      </c>
      <c r="J770" t="s">
        <v>2680</v>
      </c>
      <c r="K770" t="s">
        <v>25</v>
      </c>
      <c r="L770">
        <v>31</v>
      </c>
      <c r="M770">
        <v>3</v>
      </c>
      <c r="N770">
        <v>25</v>
      </c>
      <c r="O770" t="s">
        <v>2090</v>
      </c>
      <c r="P770" t="s">
        <v>75</v>
      </c>
      <c r="Q770" t="s">
        <v>58</v>
      </c>
      <c r="R770" t="s">
        <v>43</v>
      </c>
      <c r="S770" t="s">
        <v>41</v>
      </c>
      <c r="T770">
        <v>2</v>
      </c>
      <c r="U770">
        <v>684.94</v>
      </c>
      <c r="V770">
        <v>830.23</v>
      </c>
      <c r="W770">
        <v>5</v>
      </c>
      <c r="X770" t="s">
        <v>49</v>
      </c>
      <c r="Y770">
        <v>2024</v>
      </c>
      <c r="Z770" t="str">
        <f>TEXT(Table1[[#This Row],[Order Date]], "MMM")</f>
        <v>May</v>
      </c>
      <c r="AA770" s="2">
        <f>Table1[[#This Row],[Unit Price]]*Table1[[#This Row],[Quantity]]*(1-Table1[[#This Row],[Discount %]]/100)</f>
        <v>1541.1150000000002</v>
      </c>
      <c r="AB770" s="2">
        <f>Table1[[#This Row],[Sales]]-Table1[[#This Row],[Cost]]</f>
        <v>710.88500000000022</v>
      </c>
    </row>
    <row r="771" spans="1:28" x14ac:dyDescent="0.25">
      <c r="A771" t="s">
        <v>2091</v>
      </c>
      <c r="B771" s="1">
        <v>45724</v>
      </c>
      <c r="C771" t="s">
        <v>2092</v>
      </c>
      <c r="D771" t="s">
        <v>3007</v>
      </c>
      <c r="E771" s="1">
        <v>45726</v>
      </c>
      <c r="F771" t="s">
        <v>56</v>
      </c>
      <c r="G771" t="s">
        <v>54</v>
      </c>
      <c r="H771" t="s">
        <v>55</v>
      </c>
      <c r="I771" t="s">
        <v>2661</v>
      </c>
      <c r="J771" t="s">
        <v>2715</v>
      </c>
      <c r="K771" t="s">
        <v>25</v>
      </c>
      <c r="L771">
        <v>49</v>
      </c>
      <c r="M771">
        <v>2</v>
      </c>
      <c r="N771">
        <v>15</v>
      </c>
      <c r="O771" t="s">
        <v>414</v>
      </c>
      <c r="P771" t="s">
        <v>44</v>
      </c>
      <c r="Q771" t="s">
        <v>70</v>
      </c>
      <c r="R771" t="s">
        <v>62</v>
      </c>
      <c r="S771" t="s">
        <v>57</v>
      </c>
      <c r="T771">
        <v>3</v>
      </c>
      <c r="U771">
        <v>670.93</v>
      </c>
      <c r="V771">
        <v>812.43</v>
      </c>
      <c r="W771">
        <v>2</v>
      </c>
      <c r="X771" t="s">
        <v>34</v>
      </c>
      <c r="Y771">
        <v>2025</v>
      </c>
      <c r="Z771" t="str">
        <f>TEXT(Table1[[#This Row],[Order Date]], "MMM")</f>
        <v>Mar</v>
      </c>
      <c r="AA771" s="2">
        <f>Table1[[#This Row],[Unit Price]]*Table1[[#This Row],[Quantity]]*(1-Table1[[#This Row],[Discount %]]/100)</f>
        <v>1140.5809999999999</v>
      </c>
      <c r="AB771" s="2">
        <f>Table1[[#This Row],[Sales]]-Table1[[#This Row],[Cost]]</f>
        <v>328.15099999999995</v>
      </c>
    </row>
    <row r="772" spans="1:28" x14ac:dyDescent="0.25">
      <c r="A772" t="s">
        <v>2093</v>
      </c>
      <c r="B772" s="1">
        <v>45433</v>
      </c>
      <c r="C772" t="s">
        <v>2094</v>
      </c>
      <c r="D772" t="s">
        <v>3006</v>
      </c>
      <c r="E772" s="1">
        <v>45438</v>
      </c>
      <c r="F772" t="s">
        <v>115</v>
      </c>
      <c r="G772" t="s">
        <v>66</v>
      </c>
      <c r="H772" t="s">
        <v>114</v>
      </c>
      <c r="I772" t="s">
        <v>2619</v>
      </c>
      <c r="J772" t="s">
        <v>2692</v>
      </c>
      <c r="K772" t="s">
        <v>52</v>
      </c>
      <c r="L772">
        <v>43</v>
      </c>
      <c r="M772">
        <v>2</v>
      </c>
      <c r="N772">
        <v>30</v>
      </c>
      <c r="O772" t="s">
        <v>1265</v>
      </c>
      <c r="P772" t="s">
        <v>33</v>
      </c>
      <c r="Q772" t="s">
        <v>117</v>
      </c>
      <c r="R772" t="s">
        <v>43</v>
      </c>
      <c r="S772" t="s">
        <v>116</v>
      </c>
      <c r="T772">
        <v>1</v>
      </c>
      <c r="U772">
        <v>104.77</v>
      </c>
      <c r="V772">
        <v>83.62</v>
      </c>
      <c r="W772">
        <v>5</v>
      </c>
      <c r="X772" t="s">
        <v>49</v>
      </c>
      <c r="Y772">
        <v>2024</v>
      </c>
      <c r="Z772" t="str">
        <f>TEXT(Table1[[#This Row],[Order Date]], "MMM")</f>
        <v>May</v>
      </c>
      <c r="AA772" s="2">
        <f>Table1[[#This Row],[Unit Price]]*Table1[[#This Row],[Quantity]]*(1-Table1[[#This Row],[Discount %]]/100)</f>
        <v>146.678</v>
      </c>
      <c r="AB772" s="2">
        <f>Table1[[#This Row],[Sales]]-Table1[[#This Row],[Cost]]</f>
        <v>63.057999999999993</v>
      </c>
    </row>
    <row r="773" spans="1:28" x14ac:dyDescent="0.25">
      <c r="A773" t="s">
        <v>2095</v>
      </c>
      <c r="B773" s="1">
        <v>45841</v>
      </c>
      <c r="C773" t="s">
        <v>2096</v>
      </c>
      <c r="D773" t="s">
        <v>3005</v>
      </c>
      <c r="E773" s="1">
        <v>45845</v>
      </c>
      <c r="F773" t="s">
        <v>140</v>
      </c>
      <c r="G773" t="s">
        <v>38</v>
      </c>
      <c r="H773" t="s">
        <v>139</v>
      </c>
      <c r="I773" t="s">
        <v>2623</v>
      </c>
      <c r="J773" t="s">
        <v>2694</v>
      </c>
      <c r="K773" t="s">
        <v>25</v>
      </c>
      <c r="L773">
        <v>24</v>
      </c>
      <c r="M773">
        <v>2</v>
      </c>
      <c r="N773">
        <v>25</v>
      </c>
      <c r="O773" t="s">
        <v>1359</v>
      </c>
      <c r="P773" t="s">
        <v>33</v>
      </c>
      <c r="Q773" t="s">
        <v>70</v>
      </c>
      <c r="R773" t="s">
        <v>71</v>
      </c>
      <c r="S773" t="s">
        <v>141</v>
      </c>
      <c r="T773">
        <v>5</v>
      </c>
      <c r="U773">
        <v>321.02999999999997</v>
      </c>
      <c r="V773">
        <v>365.1</v>
      </c>
      <c r="W773">
        <v>4</v>
      </c>
      <c r="X773" t="s">
        <v>45</v>
      </c>
      <c r="Y773">
        <v>2025</v>
      </c>
      <c r="Z773" t="str">
        <f>TEXT(Table1[[#This Row],[Order Date]], "MMM")</f>
        <v>Jul</v>
      </c>
      <c r="AA773" s="2">
        <f>Table1[[#This Row],[Unit Price]]*Table1[[#This Row],[Quantity]]*(1-Table1[[#This Row],[Discount %]]/100)</f>
        <v>481.54499999999996</v>
      </c>
      <c r="AB773" s="2">
        <f>Table1[[#This Row],[Sales]]-Table1[[#This Row],[Cost]]</f>
        <v>116.44499999999994</v>
      </c>
    </row>
    <row r="774" spans="1:28" x14ac:dyDescent="0.25">
      <c r="A774" t="s">
        <v>2097</v>
      </c>
      <c r="B774" s="1">
        <v>45429</v>
      </c>
      <c r="C774" t="s">
        <v>2098</v>
      </c>
      <c r="D774" t="s">
        <v>3004</v>
      </c>
      <c r="E774" s="1">
        <v>45433</v>
      </c>
      <c r="F774" t="s">
        <v>100</v>
      </c>
      <c r="G774" t="s">
        <v>98</v>
      </c>
      <c r="H774" t="s">
        <v>99</v>
      </c>
      <c r="I774" t="s">
        <v>2630</v>
      </c>
      <c r="J774" t="s">
        <v>2710</v>
      </c>
      <c r="K774" t="s">
        <v>52</v>
      </c>
      <c r="L774">
        <v>38</v>
      </c>
      <c r="M774">
        <v>2</v>
      </c>
      <c r="N774">
        <v>25</v>
      </c>
      <c r="O774" t="s">
        <v>700</v>
      </c>
      <c r="P774" t="s">
        <v>44</v>
      </c>
      <c r="Q774" t="s">
        <v>58</v>
      </c>
      <c r="R774" t="s">
        <v>32</v>
      </c>
      <c r="S774" t="s">
        <v>101</v>
      </c>
      <c r="T774">
        <v>1</v>
      </c>
      <c r="U774">
        <v>762.03</v>
      </c>
      <c r="V774">
        <v>793.07</v>
      </c>
      <c r="W774">
        <v>4</v>
      </c>
      <c r="X774" t="s">
        <v>49</v>
      </c>
      <c r="Y774">
        <v>2024</v>
      </c>
      <c r="Z774" t="str">
        <f>TEXT(Table1[[#This Row],[Order Date]], "MMM")</f>
        <v>May</v>
      </c>
      <c r="AA774" s="2">
        <f>Table1[[#This Row],[Unit Price]]*Table1[[#This Row],[Quantity]]*(1-Table1[[#This Row],[Discount %]]/100)</f>
        <v>1143.0450000000001</v>
      </c>
      <c r="AB774" s="2">
        <f>Table1[[#This Row],[Sales]]-Table1[[#This Row],[Cost]]</f>
        <v>349.97500000000002</v>
      </c>
    </row>
    <row r="775" spans="1:28" x14ac:dyDescent="0.25">
      <c r="A775" t="s">
        <v>2099</v>
      </c>
      <c r="B775" s="1">
        <v>46099</v>
      </c>
      <c r="C775" t="s">
        <v>2100</v>
      </c>
      <c r="D775" t="s">
        <v>3003</v>
      </c>
      <c r="E775" s="1">
        <v>46102</v>
      </c>
      <c r="F775" t="s">
        <v>115</v>
      </c>
      <c r="G775" t="s">
        <v>66</v>
      </c>
      <c r="H775" t="s">
        <v>114</v>
      </c>
      <c r="I775" t="s">
        <v>2664</v>
      </c>
      <c r="J775" t="s">
        <v>2678</v>
      </c>
      <c r="K775" t="s">
        <v>52</v>
      </c>
      <c r="L775">
        <v>54</v>
      </c>
      <c r="M775">
        <v>4</v>
      </c>
      <c r="N775">
        <v>0</v>
      </c>
      <c r="O775" t="s">
        <v>1344</v>
      </c>
      <c r="P775" t="s">
        <v>75</v>
      </c>
      <c r="Q775" t="s">
        <v>31</v>
      </c>
      <c r="R775" t="s">
        <v>71</v>
      </c>
      <c r="S775" t="s">
        <v>116</v>
      </c>
      <c r="T775">
        <v>1</v>
      </c>
      <c r="U775">
        <v>753.43</v>
      </c>
      <c r="V775">
        <v>1725.27</v>
      </c>
      <c r="W775">
        <v>3</v>
      </c>
      <c r="X775" t="s">
        <v>34</v>
      </c>
      <c r="Y775">
        <v>2026</v>
      </c>
      <c r="Z775" t="str">
        <f>TEXT(Table1[[#This Row],[Order Date]], "MMM")</f>
        <v>Mar</v>
      </c>
      <c r="AA775" s="2">
        <f>Table1[[#This Row],[Unit Price]]*Table1[[#This Row],[Quantity]]*(1-Table1[[#This Row],[Discount %]]/100)</f>
        <v>3013.72</v>
      </c>
      <c r="AB775" s="2">
        <f>Table1[[#This Row],[Sales]]-Table1[[#This Row],[Cost]]</f>
        <v>1288.4499999999998</v>
      </c>
    </row>
    <row r="776" spans="1:28" x14ac:dyDescent="0.25">
      <c r="A776" t="s">
        <v>2101</v>
      </c>
      <c r="B776" s="1">
        <v>46115</v>
      </c>
      <c r="C776" t="s">
        <v>2102</v>
      </c>
      <c r="D776" t="s">
        <v>3002</v>
      </c>
      <c r="E776" s="1">
        <v>46116</v>
      </c>
      <c r="F776" t="s">
        <v>122</v>
      </c>
      <c r="G776" t="s">
        <v>120</v>
      </c>
      <c r="H776" t="s">
        <v>121</v>
      </c>
      <c r="I776" t="s">
        <v>2675</v>
      </c>
      <c r="J776" t="s">
        <v>2681</v>
      </c>
      <c r="K776" t="s">
        <v>52</v>
      </c>
      <c r="L776">
        <v>50</v>
      </c>
      <c r="M776">
        <v>1</v>
      </c>
      <c r="N776">
        <v>5</v>
      </c>
      <c r="O776" t="s">
        <v>385</v>
      </c>
      <c r="P776" t="s">
        <v>44</v>
      </c>
      <c r="Q776" t="s">
        <v>58</v>
      </c>
      <c r="R776" t="s">
        <v>32</v>
      </c>
      <c r="S776" t="s">
        <v>123</v>
      </c>
      <c r="T776">
        <v>2</v>
      </c>
      <c r="U776">
        <v>138.65</v>
      </c>
      <c r="V776">
        <v>110.37</v>
      </c>
      <c r="W776">
        <v>1</v>
      </c>
      <c r="X776" t="s">
        <v>49</v>
      </c>
      <c r="Y776">
        <v>2026</v>
      </c>
      <c r="Z776" t="str">
        <f>TEXT(Table1[[#This Row],[Order Date]], "MMM")</f>
        <v>Apr</v>
      </c>
      <c r="AA776" s="2">
        <f>Table1[[#This Row],[Unit Price]]*Table1[[#This Row],[Quantity]]*(1-Table1[[#This Row],[Discount %]]/100)</f>
        <v>131.7175</v>
      </c>
      <c r="AB776" s="2">
        <f>Table1[[#This Row],[Sales]]-Table1[[#This Row],[Cost]]</f>
        <v>21.347499999999997</v>
      </c>
    </row>
    <row r="777" spans="1:28" x14ac:dyDescent="0.25">
      <c r="A777" t="s">
        <v>2103</v>
      </c>
      <c r="B777" s="1">
        <v>45292</v>
      </c>
      <c r="C777" t="s">
        <v>2104</v>
      </c>
      <c r="D777" t="s">
        <v>3001</v>
      </c>
      <c r="E777" s="1">
        <v>45295</v>
      </c>
      <c r="F777" t="s">
        <v>56</v>
      </c>
      <c r="G777" t="s">
        <v>54</v>
      </c>
      <c r="H777" t="s">
        <v>55</v>
      </c>
      <c r="I777" t="s">
        <v>2655</v>
      </c>
      <c r="J777" t="s">
        <v>2714</v>
      </c>
      <c r="K777" t="s">
        <v>52</v>
      </c>
      <c r="L777">
        <v>28</v>
      </c>
      <c r="M777">
        <v>3</v>
      </c>
      <c r="N777">
        <v>25</v>
      </c>
      <c r="O777" t="s">
        <v>484</v>
      </c>
      <c r="P777" t="s">
        <v>75</v>
      </c>
      <c r="Q777" t="s">
        <v>117</v>
      </c>
      <c r="R777" t="s">
        <v>71</v>
      </c>
      <c r="S777" t="s">
        <v>57</v>
      </c>
      <c r="T777">
        <v>2</v>
      </c>
      <c r="U777">
        <v>248.31</v>
      </c>
      <c r="V777">
        <v>333.26</v>
      </c>
      <c r="W777">
        <v>3</v>
      </c>
      <c r="X777" t="s">
        <v>34</v>
      </c>
      <c r="Y777">
        <v>2024</v>
      </c>
      <c r="Z777" t="str">
        <f>TEXT(Table1[[#This Row],[Order Date]], "MMM")</f>
        <v>Jan</v>
      </c>
      <c r="AA777" s="2">
        <f>Table1[[#This Row],[Unit Price]]*Table1[[#This Row],[Quantity]]*(1-Table1[[#This Row],[Discount %]]/100)</f>
        <v>558.69749999999999</v>
      </c>
      <c r="AB777" s="2">
        <f>Table1[[#This Row],[Sales]]-Table1[[#This Row],[Cost]]</f>
        <v>225.4375</v>
      </c>
    </row>
    <row r="778" spans="1:28" x14ac:dyDescent="0.25">
      <c r="A778" t="s">
        <v>2105</v>
      </c>
      <c r="B778" s="1">
        <v>46082</v>
      </c>
      <c r="C778" t="s">
        <v>2106</v>
      </c>
      <c r="D778" t="s">
        <v>3000</v>
      </c>
      <c r="E778" s="1">
        <v>46085</v>
      </c>
      <c r="F778" t="s">
        <v>122</v>
      </c>
      <c r="G778" t="s">
        <v>120</v>
      </c>
      <c r="H778" t="s">
        <v>121</v>
      </c>
      <c r="I778" t="s">
        <v>2630</v>
      </c>
      <c r="J778" t="s">
        <v>2710</v>
      </c>
      <c r="K778" t="s">
        <v>52</v>
      </c>
      <c r="L778">
        <v>34</v>
      </c>
      <c r="M778">
        <v>1</v>
      </c>
      <c r="N778">
        <v>10</v>
      </c>
      <c r="O778" t="s">
        <v>552</v>
      </c>
      <c r="P778" t="s">
        <v>44</v>
      </c>
      <c r="Q778" t="s">
        <v>31</v>
      </c>
      <c r="R778" t="s">
        <v>43</v>
      </c>
      <c r="S778" t="s">
        <v>123</v>
      </c>
      <c r="T778">
        <v>5</v>
      </c>
      <c r="U778">
        <v>629.63</v>
      </c>
      <c r="V778">
        <v>393.35</v>
      </c>
      <c r="W778">
        <v>3</v>
      </c>
      <c r="X778" t="s">
        <v>34</v>
      </c>
      <c r="Y778">
        <v>2026</v>
      </c>
      <c r="Z778" t="str">
        <f>TEXT(Table1[[#This Row],[Order Date]], "MMM")</f>
        <v>Mar</v>
      </c>
      <c r="AA778" s="2">
        <f>Table1[[#This Row],[Unit Price]]*Table1[[#This Row],[Quantity]]*(1-Table1[[#This Row],[Discount %]]/100)</f>
        <v>566.66700000000003</v>
      </c>
      <c r="AB778" s="2">
        <f>Table1[[#This Row],[Sales]]-Table1[[#This Row],[Cost]]</f>
        <v>173.31700000000001</v>
      </c>
    </row>
    <row r="779" spans="1:28" x14ac:dyDescent="0.25">
      <c r="A779" t="s">
        <v>2107</v>
      </c>
      <c r="B779" s="1">
        <v>45343</v>
      </c>
      <c r="C779" t="s">
        <v>2108</v>
      </c>
      <c r="D779" t="s">
        <v>2999</v>
      </c>
      <c r="E779" s="1">
        <v>45346</v>
      </c>
      <c r="F779" t="s">
        <v>115</v>
      </c>
      <c r="G779" t="s">
        <v>66</v>
      </c>
      <c r="H779" t="s">
        <v>114</v>
      </c>
      <c r="I779" t="s">
        <v>2619</v>
      </c>
      <c r="J779" t="s">
        <v>2692</v>
      </c>
      <c r="K779" t="s">
        <v>52</v>
      </c>
      <c r="L779">
        <v>40</v>
      </c>
      <c r="M779">
        <v>1</v>
      </c>
      <c r="N779">
        <v>0</v>
      </c>
      <c r="O779" t="s">
        <v>2109</v>
      </c>
      <c r="P779" t="s">
        <v>33</v>
      </c>
      <c r="Q779" t="s">
        <v>58</v>
      </c>
      <c r="R779" t="s">
        <v>71</v>
      </c>
      <c r="S779" t="s">
        <v>116</v>
      </c>
      <c r="T779">
        <v>3</v>
      </c>
      <c r="U779">
        <v>223.79</v>
      </c>
      <c r="V779">
        <v>128.07</v>
      </c>
      <c r="W779">
        <v>3</v>
      </c>
      <c r="X779" t="s">
        <v>34</v>
      </c>
      <c r="Y779">
        <v>2024</v>
      </c>
      <c r="Z779" t="str">
        <f>TEXT(Table1[[#This Row],[Order Date]], "MMM")</f>
        <v>Feb</v>
      </c>
      <c r="AA779" s="2">
        <f>Table1[[#This Row],[Unit Price]]*Table1[[#This Row],[Quantity]]*(1-Table1[[#This Row],[Discount %]]/100)</f>
        <v>223.79</v>
      </c>
      <c r="AB779" s="2">
        <f>Table1[[#This Row],[Sales]]-Table1[[#This Row],[Cost]]</f>
        <v>95.72</v>
      </c>
    </row>
    <row r="780" spans="1:28" x14ac:dyDescent="0.25">
      <c r="A780" t="s">
        <v>2110</v>
      </c>
      <c r="B780" s="1">
        <v>45932</v>
      </c>
      <c r="C780" t="s">
        <v>2111</v>
      </c>
      <c r="D780" t="s">
        <v>2998</v>
      </c>
      <c r="E780" s="1">
        <v>45939</v>
      </c>
      <c r="F780" t="s">
        <v>29</v>
      </c>
      <c r="G780" t="s">
        <v>27</v>
      </c>
      <c r="H780" t="s">
        <v>28</v>
      </c>
      <c r="I780" t="s">
        <v>2619</v>
      </c>
      <c r="J780" t="s">
        <v>2687</v>
      </c>
      <c r="K780" t="s">
        <v>25</v>
      </c>
      <c r="L780">
        <v>56</v>
      </c>
      <c r="M780">
        <v>3</v>
      </c>
      <c r="N780">
        <v>25</v>
      </c>
      <c r="O780" t="s">
        <v>1320</v>
      </c>
      <c r="P780" t="s">
        <v>75</v>
      </c>
      <c r="Q780" t="s">
        <v>42</v>
      </c>
      <c r="R780" t="s">
        <v>32</v>
      </c>
      <c r="S780" t="s">
        <v>30</v>
      </c>
      <c r="T780">
        <v>4</v>
      </c>
      <c r="U780">
        <v>54.3</v>
      </c>
      <c r="V780">
        <v>75.03</v>
      </c>
      <c r="W780">
        <v>7</v>
      </c>
      <c r="X780" t="s">
        <v>94</v>
      </c>
      <c r="Y780">
        <v>2025</v>
      </c>
      <c r="Z780" t="str">
        <f>TEXT(Table1[[#This Row],[Order Date]], "MMM")</f>
        <v>Oct</v>
      </c>
      <c r="AA780" s="2">
        <f>Table1[[#This Row],[Unit Price]]*Table1[[#This Row],[Quantity]]*(1-Table1[[#This Row],[Discount %]]/100)</f>
        <v>122.17499999999998</v>
      </c>
      <c r="AB780" s="2">
        <f>Table1[[#This Row],[Sales]]-Table1[[#This Row],[Cost]]</f>
        <v>47.144999999999982</v>
      </c>
    </row>
    <row r="781" spans="1:28" x14ac:dyDescent="0.25">
      <c r="A781" t="s">
        <v>2112</v>
      </c>
      <c r="B781" s="1">
        <v>45818</v>
      </c>
      <c r="C781" t="s">
        <v>2113</v>
      </c>
      <c r="D781" t="s">
        <v>2997</v>
      </c>
      <c r="E781" s="1">
        <v>45822</v>
      </c>
      <c r="F781" t="s">
        <v>115</v>
      </c>
      <c r="G781" t="s">
        <v>66</v>
      </c>
      <c r="H781" t="s">
        <v>114</v>
      </c>
      <c r="I781" t="s">
        <v>2619</v>
      </c>
      <c r="J781" t="s">
        <v>2692</v>
      </c>
      <c r="K781" t="s">
        <v>52</v>
      </c>
      <c r="L781">
        <v>61</v>
      </c>
      <c r="M781">
        <v>4</v>
      </c>
      <c r="N781">
        <v>15</v>
      </c>
      <c r="O781" t="s">
        <v>2114</v>
      </c>
      <c r="P781" t="s">
        <v>44</v>
      </c>
      <c r="Q781" t="s">
        <v>31</v>
      </c>
      <c r="R781" t="s">
        <v>43</v>
      </c>
      <c r="S781" t="s">
        <v>116</v>
      </c>
      <c r="T781">
        <v>1</v>
      </c>
      <c r="U781">
        <v>655.53</v>
      </c>
      <c r="V781">
        <v>1646.53</v>
      </c>
      <c r="W781">
        <v>4</v>
      </c>
      <c r="X781" t="s">
        <v>49</v>
      </c>
      <c r="Y781">
        <v>2025</v>
      </c>
      <c r="Z781" t="str">
        <f>TEXT(Table1[[#This Row],[Order Date]], "MMM")</f>
        <v>Jun</v>
      </c>
      <c r="AA781" s="2">
        <f>Table1[[#This Row],[Unit Price]]*Table1[[#This Row],[Quantity]]*(1-Table1[[#This Row],[Discount %]]/100)</f>
        <v>2228.8019999999997</v>
      </c>
      <c r="AB781" s="2">
        <f>Table1[[#This Row],[Sales]]-Table1[[#This Row],[Cost]]</f>
        <v>582.27199999999971</v>
      </c>
    </row>
    <row r="782" spans="1:28" x14ac:dyDescent="0.25">
      <c r="A782" t="s">
        <v>2115</v>
      </c>
      <c r="B782" s="1">
        <v>45797</v>
      </c>
      <c r="C782" t="s">
        <v>2116</v>
      </c>
      <c r="D782" t="s">
        <v>2996</v>
      </c>
      <c r="E782" s="1">
        <v>45799</v>
      </c>
      <c r="F782" t="s">
        <v>115</v>
      </c>
      <c r="G782" t="s">
        <v>66</v>
      </c>
      <c r="H782" t="s">
        <v>114</v>
      </c>
      <c r="I782" t="s">
        <v>2625</v>
      </c>
      <c r="J782" t="s">
        <v>2626</v>
      </c>
      <c r="K782" t="s">
        <v>52</v>
      </c>
      <c r="L782">
        <v>26</v>
      </c>
      <c r="M782">
        <v>4</v>
      </c>
      <c r="N782">
        <v>0</v>
      </c>
      <c r="O782" t="s">
        <v>2117</v>
      </c>
      <c r="P782" t="s">
        <v>33</v>
      </c>
      <c r="Q782" t="s">
        <v>42</v>
      </c>
      <c r="R782" t="s">
        <v>62</v>
      </c>
      <c r="S782" t="s">
        <v>116</v>
      </c>
      <c r="T782">
        <v>5</v>
      </c>
      <c r="U782">
        <v>854.77</v>
      </c>
      <c r="V782">
        <v>1764.3</v>
      </c>
      <c r="W782">
        <v>2</v>
      </c>
      <c r="X782" t="s">
        <v>49</v>
      </c>
      <c r="Y782">
        <v>2025</v>
      </c>
      <c r="Z782" t="str">
        <f>TEXT(Table1[[#This Row],[Order Date]], "MMM")</f>
        <v>May</v>
      </c>
      <c r="AA782" s="2">
        <f>Table1[[#This Row],[Unit Price]]*Table1[[#This Row],[Quantity]]*(1-Table1[[#This Row],[Discount %]]/100)</f>
        <v>3419.08</v>
      </c>
      <c r="AB782" s="2">
        <f>Table1[[#This Row],[Sales]]-Table1[[#This Row],[Cost]]</f>
        <v>1654.78</v>
      </c>
    </row>
    <row r="783" spans="1:28" x14ac:dyDescent="0.25">
      <c r="A783" t="s">
        <v>2118</v>
      </c>
      <c r="B783" s="1">
        <v>45733</v>
      </c>
      <c r="C783" t="s">
        <v>2119</v>
      </c>
      <c r="D783" t="s">
        <v>2995</v>
      </c>
      <c r="E783" s="1">
        <v>45735</v>
      </c>
      <c r="F783" t="s">
        <v>100</v>
      </c>
      <c r="G783" t="s">
        <v>98</v>
      </c>
      <c r="H783" t="s">
        <v>99</v>
      </c>
      <c r="I783" t="s">
        <v>2664</v>
      </c>
      <c r="J783" t="s">
        <v>2665</v>
      </c>
      <c r="K783" t="s">
        <v>52</v>
      </c>
      <c r="L783">
        <v>52</v>
      </c>
      <c r="M783">
        <v>3</v>
      </c>
      <c r="N783">
        <v>25</v>
      </c>
      <c r="O783" t="s">
        <v>2120</v>
      </c>
      <c r="P783" t="s">
        <v>33</v>
      </c>
      <c r="Q783" t="s">
        <v>31</v>
      </c>
      <c r="R783" t="s">
        <v>62</v>
      </c>
      <c r="S783" t="s">
        <v>101</v>
      </c>
      <c r="T783">
        <v>3</v>
      </c>
      <c r="U783">
        <v>334.16</v>
      </c>
      <c r="V783">
        <v>414.43</v>
      </c>
      <c r="W783">
        <v>2</v>
      </c>
      <c r="X783" t="s">
        <v>34</v>
      </c>
      <c r="Y783">
        <v>2025</v>
      </c>
      <c r="Z783" t="str">
        <f>TEXT(Table1[[#This Row],[Order Date]], "MMM")</f>
        <v>Mar</v>
      </c>
      <c r="AA783" s="2">
        <f>Table1[[#This Row],[Unit Price]]*Table1[[#This Row],[Quantity]]*(1-Table1[[#This Row],[Discount %]]/100)</f>
        <v>751.86</v>
      </c>
      <c r="AB783" s="2">
        <f>Table1[[#This Row],[Sales]]-Table1[[#This Row],[Cost]]</f>
        <v>337.43</v>
      </c>
    </row>
    <row r="784" spans="1:28" x14ac:dyDescent="0.25">
      <c r="A784" t="s">
        <v>2121</v>
      </c>
      <c r="B784" s="1">
        <v>46186</v>
      </c>
      <c r="C784" t="s">
        <v>2122</v>
      </c>
      <c r="D784" t="s">
        <v>2994</v>
      </c>
      <c r="E784" s="1">
        <v>46192</v>
      </c>
      <c r="F784" t="s">
        <v>40</v>
      </c>
      <c r="G784" t="s">
        <v>38</v>
      </c>
      <c r="H784" t="s">
        <v>39</v>
      </c>
      <c r="I784" t="s">
        <v>2627</v>
      </c>
      <c r="J784" t="s">
        <v>2690</v>
      </c>
      <c r="K784" t="s">
        <v>52</v>
      </c>
      <c r="L784">
        <v>55</v>
      </c>
      <c r="M784">
        <v>3</v>
      </c>
      <c r="N784">
        <v>25</v>
      </c>
      <c r="O784" t="s">
        <v>458</v>
      </c>
      <c r="P784" t="s">
        <v>33</v>
      </c>
      <c r="Q784" t="s">
        <v>42</v>
      </c>
      <c r="R784" t="s">
        <v>32</v>
      </c>
      <c r="S784" t="s">
        <v>41</v>
      </c>
      <c r="T784">
        <v>5</v>
      </c>
      <c r="U784">
        <v>946.01</v>
      </c>
      <c r="V784">
        <v>1269.75</v>
      </c>
      <c r="W784">
        <v>6</v>
      </c>
      <c r="X784" t="s">
        <v>49</v>
      </c>
      <c r="Y784">
        <v>2026</v>
      </c>
      <c r="Z784" t="str">
        <f>TEXT(Table1[[#This Row],[Order Date]], "MMM")</f>
        <v>Jun</v>
      </c>
      <c r="AA784" s="2">
        <f>Table1[[#This Row],[Unit Price]]*Table1[[#This Row],[Quantity]]*(1-Table1[[#This Row],[Discount %]]/100)</f>
        <v>2128.5225</v>
      </c>
      <c r="AB784" s="2">
        <f>Table1[[#This Row],[Sales]]-Table1[[#This Row],[Cost]]</f>
        <v>858.77250000000004</v>
      </c>
    </row>
    <row r="785" spans="1:28" x14ac:dyDescent="0.25">
      <c r="A785" t="s">
        <v>2123</v>
      </c>
      <c r="B785" s="1">
        <v>45742</v>
      </c>
      <c r="C785" t="s">
        <v>2124</v>
      </c>
      <c r="D785" t="s">
        <v>2993</v>
      </c>
      <c r="E785" s="1">
        <v>45746</v>
      </c>
      <c r="F785" t="s">
        <v>115</v>
      </c>
      <c r="G785" t="s">
        <v>66</v>
      </c>
      <c r="H785" t="s">
        <v>114</v>
      </c>
      <c r="I785" t="s">
        <v>2618</v>
      </c>
      <c r="J785" t="s">
        <v>2618</v>
      </c>
      <c r="K785" t="s">
        <v>25</v>
      </c>
      <c r="L785">
        <v>24</v>
      </c>
      <c r="M785">
        <v>2</v>
      </c>
      <c r="N785">
        <v>0</v>
      </c>
      <c r="O785" t="s">
        <v>666</v>
      </c>
      <c r="P785" t="s">
        <v>44</v>
      </c>
      <c r="Q785" t="s">
        <v>42</v>
      </c>
      <c r="R785" t="s">
        <v>62</v>
      </c>
      <c r="S785" t="s">
        <v>116</v>
      </c>
      <c r="T785">
        <v>4</v>
      </c>
      <c r="U785">
        <v>648.78</v>
      </c>
      <c r="V785">
        <v>908.94</v>
      </c>
      <c r="W785">
        <v>4</v>
      </c>
      <c r="X785" t="s">
        <v>34</v>
      </c>
      <c r="Y785">
        <v>2025</v>
      </c>
      <c r="Z785" t="str">
        <f>TEXT(Table1[[#This Row],[Order Date]], "MMM")</f>
        <v>Mar</v>
      </c>
      <c r="AA785" s="2">
        <f>Table1[[#This Row],[Unit Price]]*Table1[[#This Row],[Quantity]]*(1-Table1[[#This Row],[Discount %]]/100)</f>
        <v>1297.56</v>
      </c>
      <c r="AB785" s="2">
        <f>Table1[[#This Row],[Sales]]-Table1[[#This Row],[Cost]]</f>
        <v>388.61999999999989</v>
      </c>
    </row>
    <row r="786" spans="1:28" x14ac:dyDescent="0.25">
      <c r="A786" t="s">
        <v>2125</v>
      </c>
      <c r="B786" s="1">
        <v>45734</v>
      </c>
      <c r="C786" t="s">
        <v>2126</v>
      </c>
      <c r="D786" t="s">
        <v>2992</v>
      </c>
      <c r="E786" s="1">
        <v>45736</v>
      </c>
      <c r="F786" t="s">
        <v>128</v>
      </c>
      <c r="G786" t="s">
        <v>98</v>
      </c>
      <c r="H786" t="s">
        <v>127</v>
      </c>
      <c r="I786" t="s">
        <v>2621</v>
      </c>
      <c r="J786" t="s">
        <v>2647</v>
      </c>
      <c r="K786" t="s">
        <v>52</v>
      </c>
      <c r="L786">
        <v>41</v>
      </c>
      <c r="M786">
        <v>3</v>
      </c>
      <c r="N786">
        <v>25</v>
      </c>
      <c r="O786" t="s">
        <v>2127</v>
      </c>
      <c r="P786" t="s">
        <v>33</v>
      </c>
      <c r="Q786" t="s">
        <v>70</v>
      </c>
      <c r="R786" t="s">
        <v>71</v>
      </c>
      <c r="S786" t="s">
        <v>129</v>
      </c>
      <c r="T786">
        <v>2</v>
      </c>
      <c r="U786">
        <v>314</v>
      </c>
      <c r="V786">
        <v>586.62</v>
      </c>
      <c r="W786">
        <v>2</v>
      </c>
      <c r="X786" t="s">
        <v>34</v>
      </c>
      <c r="Y786">
        <v>2025</v>
      </c>
      <c r="Z786" t="str">
        <f>TEXT(Table1[[#This Row],[Order Date]], "MMM")</f>
        <v>Mar</v>
      </c>
      <c r="AA786" s="2">
        <f>Table1[[#This Row],[Unit Price]]*Table1[[#This Row],[Quantity]]*(1-Table1[[#This Row],[Discount %]]/100)</f>
        <v>706.5</v>
      </c>
      <c r="AB786" s="2">
        <f>Table1[[#This Row],[Sales]]-Table1[[#This Row],[Cost]]</f>
        <v>119.88</v>
      </c>
    </row>
    <row r="787" spans="1:28" x14ac:dyDescent="0.25">
      <c r="A787" t="s">
        <v>2128</v>
      </c>
      <c r="B787" s="1">
        <v>45972</v>
      </c>
      <c r="C787" t="s">
        <v>2129</v>
      </c>
      <c r="D787" t="s">
        <v>2991</v>
      </c>
      <c r="E787" s="1">
        <v>45974</v>
      </c>
      <c r="F787" t="s">
        <v>68</v>
      </c>
      <c r="G787" t="s">
        <v>66</v>
      </c>
      <c r="H787" t="s">
        <v>67</v>
      </c>
      <c r="I787" t="s">
        <v>2675</v>
      </c>
      <c r="J787" t="s">
        <v>2681</v>
      </c>
      <c r="K787" t="s">
        <v>25</v>
      </c>
      <c r="L787">
        <v>63</v>
      </c>
      <c r="M787">
        <v>5</v>
      </c>
      <c r="N787">
        <v>0</v>
      </c>
      <c r="O787" t="s">
        <v>2130</v>
      </c>
      <c r="P787" t="s">
        <v>44</v>
      </c>
      <c r="Q787" t="s">
        <v>70</v>
      </c>
      <c r="R787" t="s">
        <v>71</v>
      </c>
      <c r="S787" t="s">
        <v>69</v>
      </c>
      <c r="T787">
        <v>4</v>
      </c>
      <c r="U787">
        <v>237.64</v>
      </c>
      <c r="V787">
        <v>735.58</v>
      </c>
      <c r="W787">
        <v>2</v>
      </c>
      <c r="X787" t="s">
        <v>94</v>
      </c>
      <c r="Y787">
        <v>2025</v>
      </c>
      <c r="Z787" t="str">
        <f>TEXT(Table1[[#This Row],[Order Date]], "MMM")</f>
        <v>Nov</v>
      </c>
      <c r="AA787" s="2">
        <f>Table1[[#This Row],[Unit Price]]*Table1[[#This Row],[Quantity]]*(1-Table1[[#This Row],[Discount %]]/100)</f>
        <v>1188.1999999999998</v>
      </c>
      <c r="AB787" s="2">
        <f>Table1[[#This Row],[Sales]]-Table1[[#This Row],[Cost]]</f>
        <v>452.61999999999978</v>
      </c>
    </row>
    <row r="788" spans="1:28" x14ac:dyDescent="0.25">
      <c r="A788" t="s">
        <v>2131</v>
      </c>
      <c r="B788" s="1">
        <v>45883</v>
      </c>
      <c r="C788" t="s">
        <v>2132</v>
      </c>
      <c r="D788" t="s">
        <v>2990</v>
      </c>
      <c r="E788" s="1">
        <v>45888</v>
      </c>
      <c r="F788" t="s">
        <v>56</v>
      </c>
      <c r="G788" t="s">
        <v>54</v>
      </c>
      <c r="H788" t="s">
        <v>55</v>
      </c>
      <c r="I788" t="s">
        <v>2629</v>
      </c>
      <c r="J788" t="s">
        <v>2632</v>
      </c>
      <c r="K788" t="s">
        <v>25</v>
      </c>
      <c r="L788">
        <v>60</v>
      </c>
      <c r="M788">
        <v>1</v>
      </c>
      <c r="N788">
        <v>25</v>
      </c>
      <c r="O788" t="s">
        <v>783</v>
      </c>
      <c r="P788" t="s">
        <v>75</v>
      </c>
      <c r="Q788" t="s">
        <v>117</v>
      </c>
      <c r="R788" t="s">
        <v>43</v>
      </c>
      <c r="S788" t="s">
        <v>57</v>
      </c>
      <c r="T788">
        <v>5</v>
      </c>
      <c r="U788">
        <v>491.41</v>
      </c>
      <c r="V788">
        <v>310.47000000000003</v>
      </c>
      <c r="W788">
        <v>5</v>
      </c>
      <c r="X788" t="s">
        <v>45</v>
      </c>
      <c r="Y788">
        <v>2025</v>
      </c>
      <c r="Z788" t="str">
        <f>TEXT(Table1[[#This Row],[Order Date]], "MMM")</f>
        <v>Aug</v>
      </c>
      <c r="AA788" s="2">
        <f>Table1[[#This Row],[Unit Price]]*Table1[[#This Row],[Quantity]]*(1-Table1[[#This Row],[Discount %]]/100)</f>
        <v>368.5575</v>
      </c>
      <c r="AB788" s="2">
        <f>Table1[[#This Row],[Sales]]-Table1[[#This Row],[Cost]]</f>
        <v>58.087499999999977</v>
      </c>
    </row>
    <row r="789" spans="1:28" x14ac:dyDescent="0.25">
      <c r="A789" t="s">
        <v>2133</v>
      </c>
      <c r="B789" s="1">
        <v>45676</v>
      </c>
      <c r="C789" t="s">
        <v>2134</v>
      </c>
      <c r="D789" t="s">
        <v>2989</v>
      </c>
      <c r="E789" s="1">
        <v>45677</v>
      </c>
      <c r="F789" t="s">
        <v>140</v>
      </c>
      <c r="G789" t="s">
        <v>38</v>
      </c>
      <c r="H789" t="s">
        <v>139</v>
      </c>
      <c r="I789" t="s">
        <v>2631</v>
      </c>
      <c r="J789" t="s">
        <v>2639</v>
      </c>
      <c r="K789" t="s">
        <v>52</v>
      </c>
      <c r="L789">
        <v>34</v>
      </c>
      <c r="M789">
        <v>2</v>
      </c>
      <c r="N789">
        <v>0</v>
      </c>
      <c r="O789" t="s">
        <v>2135</v>
      </c>
      <c r="P789" t="s">
        <v>44</v>
      </c>
      <c r="Q789" t="s">
        <v>70</v>
      </c>
      <c r="R789" t="s">
        <v>71</v>
      </c>
      <c r="S789" t="s">
        <v>141</v>
      </c>
      <c r="T789">
        <v>1</v>
      </c>
      <c r="U789">
        <v>920.81</v>
      </c>
      <c r="V789">
        <v>1215.23</v>
      </c>
      <c r="W789">
        <v>1</v>
      </c>
      <c r="X789" t="s">
        <v>34</v>
      </c>
      <c r="Y789">
        <v>2025</v>
      </c>
      <c r="Z789" t="str">
        <f>TEXT(Table1[[#This Row],[Order Date]], "MMM")</f>
        <v>Jan</v>
      </c>
      <c r="AA789" s="2">
        <f>Table1[[#This Row],[Unit Price]]*Table1[[#This Row],[Quantity]]*(1-Table1[[#This Row],[Discount %]]/100)</f>
        <v>1841.62</v>
      </c>
      <c r="AB789" s="2">
        <f>Table1[[#This Row],[Sales]]-Table1[[#This Row],[Cost]]</f>
        <v>626.38999999999987</v>
      </c>
    </row>
    <row r="790" spans="1:28" x14ac:dyDescent="0.25">
      <c r="A790" t="s">
        <v>2136</v>
      </c>
      <c r="B790" s="1">
        <v>46084</v>
      </c>
      <c r="C790" t="s">
        <v>2137</v>
      </c>
      <c r="D790" t="s">
        <v>2988</v>
      </c>
      <c r="E790" s="1">
        <v>46087</v>
      </c>
      <c r="F790" t="s">
        <v>29</v>
      </c>
      <c r="G790" t="s">
        <v>27</v>
      </c>
      <c r="H790" t="s">
        <v>28</v>
      </c>
      <c r="I790" t="s">
        <v>2627</v>
      </c>
      <c r="J790" t="s">
        <v>2707</v>
      </c>
      <c r="K790" t="s">
        <v>52</v>
      </c>
      <c r="L790">
        <v>55</v>
      </c>
      <c r="M790">
        <v>3</v>
      </c>
      <c r="N790">
        <v>0</v>
      </c>
      <c r="O790" t="s">
        <v>238</v>
      </c>
      <c r="P790" t="s">
        <v>33</v>
      </c>
      <c r="Q790" t="s">
        <v>42</v>
      </c>
      <c r="R790" t="s">
        <v>32</v>
      </c>
      <c r="S790" t="s">
        <v>30</v>
      </c>
      <c r="T790">
        <v>5</v>
      </c>
      <c r="U790">
        <v>490.78</v>
      </c>
      <c r="V790">
        <v>879.96</v>
      </c>
      <c r="W790">
        <v>3</v>
      </c>
      <c r="X790" t="s">
        <v>34</v>
      </c>
      <c r="Y790">
        <v>2026</v>
      </c>
      <c r="Z790" t="str">
        <f>TEXT(Table1[[#This Row],[Order Date]], "MMM")</f>
        <v>Mar</v>
      </c>
      <c r="AA790" s="2">
        <f>Table1[[#This Row],[Unit Price]]*Table1[[#This Row],[Quantity]]*(1-Table1[[#This Row],[Discount %]]/100)</f>
        <v>1472.34</v>
      </c>
      <c r="AB790" s="2">
        <f>Table1[[#This Row],[Sales]]-Table1[[#This Row],[Cost]]</f>
        <v>592.37999999999988</v>
      </c>
    </row>
    <row r="791" spans="1:28" x14ac:dyDescent="0.25">
      <c r="A791" t="s">
        <v>2138</v>
      </c>
      <c r="B791" s="1">
        <v>45786</v>
      </c>
      <c r="C791" t="s">
        <v>2139</v>
      </c>
      <c r="D791" t="s">
        <v>2987</v>
      </c>
      <c r="E791" s="1">
        <v>45793</v>
      </c>
      <c r="F791" t="s">
        <v>56</v>
      </c>
      <c r="G791" t="s">
        <v>54</v>
      </c>
      <c r="H791" t="s">
        <v>55</v>
      </c>
      <c r="I791" t="s">
        <v>2631</v>
      </c>
      <c r="J791" t="s">
        <v>2639</v>
      </c>
      <c r="K791" t="s">
        <v>52</v>
      </c>
      <c r="L791">
        <v>56</v>
      </c>
      <c r="M791">
        <v>5</v>
      </c>
      <c r="N791">
        <v>0</v>
      </c>
      <c r="O791" t="s">
        <v>1777</v>
      </c>
      <c r="P791" t="s">
        <v>44</v>
      </c>
      <c r="Q791" t="s">
        <v>70</v>
      </c>
      <c r="R791" t="s">
        <v>43</v>
      </c>
      <c r="S791" t="s">
        <v>57</v>
      </c>
      <c r="T791">
        <v>3</v>
      </c>
      <c r="U791">
        <v>978.52</v>
      </c>
      <c r="V791">
        <v>3725.16</v>
      </c>
      <c r="W791">
        <v>7</v>
      </c>
      <c r="X791" t="s">
        <v>49</v>
      </c>
      <c r="Y791">
        <v>2025</v>
      </c>
      <c r="Z791" t="str">
        <f>TEXT(Table1[[#This Row],[Order Date]], "MMM")</f>
        <v>May</v>
      </c>
      <c r="AA791" s="2">
        <f>Table1[[#This Row],[Unit Price]]*Table1[[#This Row],[Quantity]]*(1-Table1[[#This Row],[Discount %]]/100)</f>
        <v>4892.6000000000004</v>
      </c>
      <c r="AB791" s="2">
        <f>Table1[[#This Row],[Sales]]-Table1[[#This Row],[Cost]]</f>
        <v>1167.4400000000005</v>
      </c>
    </row>
    <row r="792" spans="1:28" x14ac:dyDescent="0.25">
      <c r="A792" t="s">
        <v>2140</v>
      </c>
      <c r="B792" s="1">
        <v>45695</v>
      </c>
      <c r="C792" t="s">
        <v>2022</v>
      </c>
      <c r="D792" t="s">
        <v>2986</v>
      </c>
      <c r="E792" s="1">
        <v>45696</v>
      </c>
      <c r="F792" t="s">
        <v>29</v>
      </c>
      <c r="G792" t="s">
        <v>27</v>
      </c>
      <c r="H792" t="s">
        <v>28</v>
      </c>
      <c r="I792" t="s">
        <v>2635</v>
      </c>
      <c r="J792" t="s">
        <v>2683</v>
      </c>
      <c r="K792" t="s">
        <v>52</v>
      </c>
      <c r="L792">
        <v>30</v>
      </c>
      <c r="M792">
        <v>4</v>
      </c>
      <c r="N792">
        <v>20</v>
      </c>
      <c r="O792" t="s">
        <v>2141</v>
      </c>
      <c r="P792" t="s">
        <v>75</v>
      </c>
      <c r="Q792" t="s">
        <v>58</v>
      </c>
      <c r="R792" t="s">
        <v>62</v>
      </c>
      <c r="S792" t="s">
        <v>30</v>
      </c>
      <c r="T792">
        <v>2</v>
      </c>
      <c r="U792">
        <v>28.03</v>
      </c>
      <c r="V792">
        <v>52.94</v>
      </c>
      <c r="W792">
        <v>1</v>
      </c>
      <c r="X792" t="s">
        <v>34</v>
      </c>
      <c r="Y792">
        <v>2025</v>
      </c>
      <c r="Z792" t="str">
        <f>TEXT(Table1[[#This Row],[Order Date]], "MMM")</f>
        <v>Feb</v>
      </c>
      <c r="AA792" s="2">
        <f>Table1[[#This Row],[Unit Price]]*Table1[[#This Row],[Quantity]]*(1-Table1[[#This Row],[Discount %]]/100)</f>
        <v>89.696000000000012</v>
      </c>
      <c r="AB792" s="2">
        <f>Table1[[#This Row],[Sales]]-Table1[[#This Row],[Cost]]</f>
        <v>36.756000000000014</v>
      </c>
    </row>
    <row r="793" spans="1:28" x14ac:dyDescent="0.25">
      <c r="A793" t="s">
        <v>2142</v>
      </c>
      <c r="B793" s="1">
        <v>45618</v>
      </c>
      <c r="C793" t="s">
        <v>2143</v>
      </c>
      <c r="D793" t="s">
        <v>2985</v>
      </c>
      <c r="E793" s="1">
        <v>45619</v>
      </c>
      <c r="F793" t="s">
        <v>122</v>
      </c>
      <c r="G793" t="s">
        <v>120</v>
      </c>
      <c r="H793" t="s">
        <v>121</v>
      </c>
      <c r="I793" t="s">
        <v>2652</v>
      </c>
      <c r="J793" t="s">
        <v>2653</v>
      </c>
      <c r="K793" t="s">
        <v>52</v>
      </c>
      <c r="L793">
        <v>37</v>
      </c>
      <c r="M793">
        <v>2</v>
      </c>
      <c r="N793">
        <v>30</v>
      </c>
      <c r="O793" t="s">
        <v>989</v>
      </c>
      <c r="P793" t="s">
        <v>33</v>
      </c>
      <c r="Q793" t="s">
        <v>117</v>
      </c>
      <c r="R793" t="s">
        <v>43</v>
      </c>
      <c r="S793" t="s">
        <v>123</v>
      </c>
      <c r="T793">
        <v>5</v>
      </c>
      <c r="U793">
        <v>564.74</v>
      </c>
      <c r="V793">
        <v>491.73</v>
      </c>
      <c r="W793">
        <v>1</v>
      </c>
      <c r="X793" t="s">
        <v>94</v>
      </c>
      <c r="Y793">
        <v>2024</v>
      </c>
      <c r="Z793" t="str">
        <f>TEXT(Table1[[#This Row],[Order Date]], "MMM")</f>
        <v>Nov</v>
      </c>
      <c r="AA793" s="2">
        <f>Table1[[#This Row],[Unit Price]]*Table1[[#This Row],[Quantity]]*(1-Table1[[#This Row],[Discount %]]/100)</f>
        <v>790.63599999999997</v>
      </c>
      <c r="AB793" s="2">
        <f>Table1[[#This Row],[Sales]]-Table1[[#This Row],[Cost]]</f>
        <v>298.90599999999995</v>
      </c>
    </row>
    <row r="794" spans="1:28" x14ac:dyDescent="0.25">
      <c r="A794" t="s">
        <v>2144</v>
      </c>
      <c r="B794" s="1">
        <v>46050</v>
      </c>
      <c r="C794" t="s">
        <v>2145</v>
      </c>
      <c r="D794" t="s">
        <v>2984</v>
      </c>
      <c r="E794" s="1">
        <v>46052</v>
      </c>
      <c r="F794" t="s">
        <v>56</v>
      </c>
      <c r="G794" t="s">
        <v>54</v>
      </c>
      <c r="H794" t="s">
        <v>55</v>
      </c>
      <c r="I794" t="s">
        <v>2619</v>
      </c>
      <c r="J794" t="s">
        <v>2620</v>
      </c>
      <c r="K794" t="s">
        <v>52</v>
      </c>
      <c r="L794">
        <v>29</v>
      </c>
      <c r="M794">
        <v>3</v>
      </c>
      <c r="N794">
        <v>5</v>
      </c>
      <c r="O794" t="s">
        <v>1295</v>
      </c>
      <c r="P794" t="s">
        <v>33</v>
      </c>
      <c r="Q794" t="s">
        <v>31</v>
      </c>
      <c r="R794" t="s">
        <v>62</v>
      </c>
      <c r="S794" t="s">
        <v>57</v>
      </c>
      <c r="T794">
        <v>3</v>
      </c>
      <c r="U794">
        <v>141.54</v>
      </c>
      <c r="V794">
        <v>217.38</v>
      </c>
      <c r="W794">
        <v>2</v>
      </c>
      <c r="X794" t="s">
        <v>34</v>
      </c>
      <c r="Y794">
        <v>2026</v>
      </c>
      <c r="Z794" t="str">
        <f>TEXT(Table1[[#This Row],[Order Date]], "MMM")</f>
        <v>Jan</v>
      </c>
      <c r="AA794" s="2">
        <f>Table1[[#This Row],[Unit Price]]*Table1[[#This Row],[Quantity]]*(1-Table1[[#This Row],[Discount %]]/100)</f>
        <v>403.38900000000001</v>
      </c>
      <c r="AB794" s="2">
        <f>Table1[[#This Row],[Sales]]-Table1[[#This Row],[Cost]]</f>
        <v>186.00900000000001</v>
      </c>
    </row>
    <row r="795" spans="1:28" x14ac:dyDescent="0.25">
      <c r="A795" t="s">
        <v>2146</v>
      </c>
      <c r="B795" s="1">
        <v>46014</v>
      </c>
      <c r="C795" t="s">
        <v>639</v>
      </c>
      <c r="D795" t="s">
        <v>2983</v>
      </c>
      <c r="E795" s="1">
        <v>46020</v>
      </c>
      <c r="F795" t="s">
        <v>40</v>
      </c>
      <c r="G795" t="s">
        <v>38</v>
      </c>
      <c r="H795" t="s">
        <v>39</v>
      </c>
      <c r="I795" t="s">
        <v>2621</v>
      </c>
      <c r="J795" t="s">
        <v>2699</v>
      </c>
      <c r="K795" t="s">
        <v>52</v>
      </c>
      <c r="L795">
        <v>55</v>
      </c>
      <c r="M795">
        <v>5</v>
      </c>
      <c r="N795">
        <v>0</v>
      </c>
      <c r="O795" t="s">
        <v>2147</v>
      </c>
      <c r="P795" t="s">
        <v>33</v>
      </c>
      <c r="Q795" t="s">
        <v>70</v>
      </c>
      <c r="R795" t="s">
        <v>43</v>
      </c>
      <c r="S795" t="s">
        <v>41</v>
      </c>
      <c r="T795">
        <v>2</v>
      </c>
      <c r="U795">
        <v>540.08000000000004</v>
      </c>
      <c r="V795">
        <v>1568.68</v>
      </c>
      <c r="W795">
        <v>6</v>
      </c>
      <c r="X795" t="s">
        <v>94</v>
      </c>
      <c r="Y795">
        <v>2025</v>
      </c>
      <c r="Z795" t="str">
        <f>TEXT(Table1[[#This Row],[Order Date]], "MMM")</f>
        <v>Dec</v>
      </c>
      <c r="AA795" s="2">
        <f>Table1[[#This Row],[Unit Price]]*Table1[[#This Row],[Quantity]]*(1-Table1[[#This Row],[Discount %]]/100)</f>
        <v>2700.4</v>
      </c>
      <c r="AB795" s="2">
        <f>Table1[[#This Row],[Sales]]-Table1[[#This Row],[Cost]]</f>
        <v>1131.72</v>
      </c>
    </row>
    <row r="796" spans="1:28" x14ac:dyDescent="0.25">
      <c r="A796" t="s">
        <v>2148</v>
      </c>
      <c r="B796" s="1">
        <v>45646</v>
      </c>
      <c r="C796" t="s">
        <v>2149</v>
      </c>
      <c r="D796" t="s">
        <v>2982</v>
      </c>
      <c r="E796" s="1">
        <v>45647</v>
      </c>
      <c r="F796" t="s">
        <v>29</v>
      </c>
      <c r="G796" t="s">
        <v>27</v>
      </c>
      <c r="H796" t="s">
        <v>28</v>
      </c>
      <c r="I796" t="s">
        <v>2630</v>
      </c>
      <c r="J796" t="s">
        <v>2640</v>
      </c>
      <c r="K796" t="s">
        <v>52</v>
      </c>
      <c r="L796">
        <v>39</v>
      </c>
      <c r="M796">
        <v>3</v>
      </c>
      <c r="N796">
        <v>25</v>
      </c>
      <c r="O796" t="s">
        <v>397</v>
      </c>
      <c r="P796" t="s">
        <v>44</v>
      </c>
      <c r="Q796" t="s">
        <v>31</v>
      </c>
      <c r="R796" t="s">
        <v>71</v>
      </c>
      <c r="S796" t="s">
        <v>30</v>
      </c>
      <c r="T796">
        <v>2</v>
      </c>
      <c r="U796">
        <v>641.91999999999996</v>
      </c>
      <c r="V796">
        <v>1139.46</v>
      </c>
      <c r="W796">
        <v>1</v>
      </c>
      <c r="X796" t="s">
        <v>94</v>
      </c>
      <c r="Y796">
        <v>2024</v>
      </c>
      <c r="Z796" t="str">
        <f>TEXT(Table1[[#This Row],[Order Date]], "MMM")</f>
        <v>Dec</v>
      </c>
      <c r="AA796" s="2">
        <f>Table1[[#This Row],[Unit Price]]*Table1[[#This Row],[Quantity]]*(1-Table1[[#This Row],[Discount %]]/100)</f>
        <v>1444.3199999999997</v>
      </c>
      <c r="AB796" s="2">
        <f>Table1[[#This Row],[Sales]]-Table1[[#This Row],[Cost]]</f>
        <v>304.85999999999967</v>
      </c>
    </row>
    <row r="797" spans="1:28" x14ac:dyDescent="0.25">
      <c r="A797" t="s">
        <v>2150</v>
      </c>
      <c r="B797" s="1">
        <v>45534</v>
      </c>
      <c r="C797" t="s">
        <v>2151</v>
      </c>
      <c r="D797" t="s">
        <v>2981</v>
      </c>
      <c r="E797" s="1">
        <v>45535</v>
      </c>
      <c r="F797" t="s">
        <v>56</v>
      </c>
      <c r="G797" t="s">
        <v>54</v>
      </c>
      <c r="H797" t="s">
        <v>55</v>
      </c>
      <c r="I797" t="s">
        <v>2648</v>
      </c>
      <c r="J797" t="s">
        <v>2684</v>
      </c>
      <c r="K797" t="s">
        <v>52</v>
      </c>
      <c r="L797">
        <v>35</v>
      </c>
      <c r="M797">
        <v>4</v>
      </c>
      <c r="N797">
        <v>20</v>
      </c>
      <c r="O797" t="s">
        <v>845</v>
      </c>
      <c r="P797" t="s">
        <v>33</v>
      </c>
      <c r="Q797" t="s">
        <v>58</v>
      </c>
      <c r="R797" t="s">
        <v>71</v>
      </c>
      <c r="S797" t="s">
        <v>57</v>
      </c>
      <c r="T797">
        <v>5</v>
      </c>
      <c r="U797">
        <v>304.68</v>
      </c>
      <c r="V797">
        <v>711.82</v>
      </c>
      <c r="W797">
        <v>1</v>
      </c>
      <c r="X797" t="s">
        <v>45</v>
      </c>
      <c r="Y797">
        <v>2024</v>
      </c>
      <c r="Z797" t="str">
        <f>TEXT(Table1[[#This Row],[Order Date]], "MMM")</f>
        <v>Aug</v>
      </c>
      <c r="AA797" s="2">
        <f>Table1[[#This Row],[Unit Price]]*Table1[[#This Row],[Quantity]]*(1-Table1[[#This Row],[Discount %]]/100)</f>
        <v>974.97600000000011</v>
      </c>
      <c r="AB797" s="2">
        <f>Table1[[#This Row],[Sales]]-Table1[[#This Row],[Cost]]</f>
        <v>263.15600000000006</v>
      </c>
    </row>
    <row r="798" spans="1:28" x14ac:dyDescent="0.25">
      <c r="A798" t="s">
        <v>2152</v>
      </c>
      <c r="B798" s="1">
        <v>45686</v>
      </c>
      <c r="C798" t="s">
        <v>2153</v>
      </c>
      <c r="D798" t="s">
        <v>2980</v>
      </c>
      <c r="E798" s="1">
        <v>45687</v>
      </c>
      <c r="F798" t="s">
        <v>115</v>
      </c>
      <c r="G798" t="s">
        <v>66</v>
      </c>
      <c r="H798" t="s">
        <v>114</v>
      </c>
      <c r="I798" t="s">
        <v>2655</v>
      </c>
      <c r="J798" t="s">
        <v>2714</v>
      </c>
      <c r="K798" t="s">
        <v>25</v>
      </c>
      <c r="L798">
        <v>19</v>
      </c>
      <c r="M798">
        <v>3</v>
      </c>
      <c r="N798">
        <v>15</v>
      </c>
      <c r="O798" t="s">
        <v>2147</v>
      </c>
      <c r="P798" t="s">
        <v>33</v>
      </c>
      <c r="Q798" t="s">
        <v>31</v>
      </c>
      <c r="R798" t="s">
        <v>62</v>
      </c>
      <c r="S798" t="s">
        <v>116</v>
      </c>
      <c r="T798">
        <v>4</v>
      </c>
      <c r="U798">
        <v>364.24</v>
      </c>
      <c r="V798">
        <v>634.04999999999995</v>
      </c>
      <c r="W798">
        <v>1</v>
      </c>
      <c r="X798" t="s">
        <v>34</v>
      </c>
      <c r="Y798">
        <v>2025</v>
      </c>
      <c r="Z798" t="str">
        <f>TEXT(Table1[[#This Row],[Order Date]], "MMM")</f>
        <v>Jan</v>
      </c>
      <c r="AA798" s="2">
        <f>Table1[[#This Row],[Unit Price]]*Table1[[#This Row],[Quantity]]*(1-Table1[[#This Row],[Discount %]]/100)</f>
        <v>928.81200000000001</v>
      </c>
      <c r="AB798" s="2">
        <f>Table1[[#This Row],[Sales]]-Table1[[#This Row],[Cost]]</f>
        <v>294.76200000000006</v>
      </c>
    </row>
    <row r="799" spans="1:28" x14ac:dyDescent="0.25">
      <c r="A799" t="s">
        <v>2154</v>
      </c>
      <c r="B799" s="1">
        <v>46165</v>
      </c>
      <c r="C799" t="s">
        <v>2155</v>
      </c>
      <c r="D799" t="s">
        <v>2979</v>
      </c>
      <c r="E799" s="1">
        <v>46169</v>
      </c>
      <c r="F799" t="s">
        <v>29</v>
      </c>
      <c r="G799" t="s">
        <v>27</v>
      </c>
      <c r="H799" t="s">
        <v>28</v>
      </c>
      <c r="I799" t="s">
        <v>2618</v>
      </c>
      <c r="J799" t="s">
        <v>2618</v>
      </c>
      <c r="K799" t="s">
        <v>52</v>
      </c>
      <c r="L799">
        <v>32</v>
      </c>
      <c r="M799">
        <v>1</v>
      </c>
      <c r="N799">
        <v>25</v>
      </c>
      <c r="O799" t="s">
        <v>2156</v>
      </c>
      <c r="P799" t="s">
        <v>75</v>
      </c>
      <c r="Q799" t="s">
        <v>117</v>
      </c>
      <c r="R799" t="s">
        <v>32</v>
      </c>
      <c r="S799" t="s">
        <v>30</v>
      </c>
      <c r="T799">
        <v>1</v>
      </c>
      <c r="U799">
        <v>349.01</v>
      </c>
      <c r="V799">
        <v>132.62</v>
      </c>
      <c r="W799">
        <v>4</v>
      </c>
      <c r="X799" t="s">
        <v>49</v>
      </c>
      <c r="Y799">
        <v>2026</v>
      </c>
      <c r="Z799" t="str">
        <f>TEXT(Table1[[#This Row],[Order Date]], "MMM")</f>
        <v>May</v>
      </c>
      <c r="AA799" s="2">
        <f>Table1[[#This Row],[Unit Price]]*Table1[[#This Row],[Quantity]]*(1-Table1[[#This Row],[Discount %]]/100)</f>
        <v>261.75749999999999</v>
      </c>
      <c r="AB799" s="2">
        <f>Table1[[#This Row],[Sales]]-Table1[[#This Row],[Cost]]</f>
        <v>129.13749999999999</v>
      </c>
    </row>
    <row r="800" spans="1:28" x14ac:dyDescent="0.25">
      <c r="A800" t="s">
        <v>2157</v>
      </c>
      <c r="B800" s="1">
        <v>46034</v>
      </c>
      <c r="C800" t="s">
        <v>2158</v>
      </c>
      <c r="D800" t="s">
        <v>2978</v>
      </c>
      <c r="E800" s="1">
        <v>46040</v>
      </c>
      <c r="F800" t="s">
        <v>56</v>
      </c>
      <c r="G800" t="s">
        <v>54</v>
      </c>
      <c r="H800" t="s">
        <v>55</v>
      </c>
      <c r="I800" t="s">
        <v>2661</v>
      </c>
      <c r="J800" t="s">
        <v>2715</v>
      </c>
      <c r="K800" t="s">
        <v>25</v>
      </c>
      <c r="L800">
        <v>25</v>
      </c>
      <c r="M800">
        <v>1</v>
      </c>
      <c r="N800">
        <v>30</v>
      </c>
      <c r="O800" t="s">
        <v>198</v>
      </c>
      <c r="P800" t="s">
        <v>44</v>
      </c>
      <c r="Q800" t="s">
        <v>31</v>
      </c>
      <c r="R800" t="s">
        <v>32</v>
      </c>
      <c r="S800" t="s">
        <v>57</v>
      </c>
      <c r="T800">
        <v>3</v>
      </c>
      <c r="U800">
        <v>276.8</v>
      </c>
      <c r="V800">
        <v>120.44</v>
      </c>
      <c r="W800">
        <v>6</v>
      </c>
      <c r="X800" t="s">
        <v>34</v>
      </c>
      <c r="Y800">
        <v>2026</v>
      </c>
      <c r="Z800" t="str">
        <f>TEXT(Table1[[#This Row],[Order Date]], "MMM")</f>
        <v>Jan</v>
      </c>
      <c r="AA800" s="2">
        <f>Table1[[#This Row],[Unit Price]]*Table1[[#This Row],[Quantity]]*(1-Table1[[#This Row],[Discount %]]/100)</f>
        <v>193.76</v>
      </c>
      <c r="AB800" s="2">
        <f>Table1[[#This Row],[Sales]]-Table1[[#This Row],[Cost]]</f>
        <v>73.319999999999993</v>
      </c>
    </row>
    <row r="801" spans="1:28" x14ac:dyDescent="0.25">
      <c r="A801" t="s">
        <v>2159</v>
      </c>
      <c r="B801" s="1">
        <v>46002</v>
      </c>
      <c r="C801" t="s">
        <v>2160</v>
      </c>
      <c r="D801" t="s">
        <v>2977</v>
      </c>
      <c r="E801" s="1">
        <v>46005</v>
      </c>
      <c r="F801" t="s">
        <v>115</v>
      </c>
      <c r="G801" t="s">
        <v>66</v>
      </c>
      <c r="H801" t="s">
        <v>114</v>
      </c>
      <c r="I801" t="s">
        <v>2619</v>
      </c>
      <c r="J801" t="s">
        <v>2697</v>
      </c>
      <c r="K801" t="s">
        <v>25</v>
      </c>
      <c r="L801">
        <v>53</v>
      </c>
      <c r="M801">
        <v>2</v>
      </c>
      <c r="N801">
        <v>25</v>
      </c>
      <c r="O801" t="s">
        <v>335</v>
      </c>
      <c r="P801" t="s">
        <v>44</v>
      </c>
      <c r="Q801" t="s">
        <v>31</v>
      </c>
      <c r="R801" t="s">
        <v>43</v>
      </c>
      <c r="S801" t="s">
        <v>116</v>
      </c>
      <c r="T801">
        <v>5</v>
      </c>
      <c r="U801">
        <v>845.23</v>
      </c>
      <c r="V801">
        <v>881.94</v>
      </c>
      <c r="W801">
        <v>3</v>
      </c>
      <c r="X801" t="s">
        <v>94</v>
      </c>
      <c r="Y801">
        <v>2025</v>
      </c>
      <c r="Z801" t="str">
        <f>TEXT(Table1[[#This Row],[Order Date]], "MMM")</f>
        <v>Dec</v>
      </c>
      <c r="AA801" s="2">
        <f>Table1[[#This Row],[Unit Price]]*Table1[[#This Row],[Quantity]]*(1-Table1[[#This Row],[Discount %]]/100)</f>
        <v>1267.845</v>
      </c>
      <c r="AB801" s="2">
        <f>Table1[[#This Row],[Sales]]-Table1[[#This Row],[Cost]]</f>
        <v>385.90499999999997</v>
      </c>
    </row>
    <row r="802" spans="1:28" x14ac:dyDescent="0.25">
      <c r="A802" t="s">
        <v>2161</v>
      </c>
      <c r="B802" s="1">
        <v>45453</v>
      </c>
      <c r="C802" t="s">
        <v>2162</v>
      </c>
      <c r="D802" t="s">
        <v>2976</v>
      </c>
      <c r="E802" s="1">
        <v>45454</v>
      </c>
      <c r="F802" t="s">
        <v>56</v>
      </c>
      <c r="G802" t="s">
        <v>54</v>
      </c>
      <c r="H802" t="s">
        <v>55</v>
      </c>
      <c r="I802" t="s">
        <v>2637</v>
      </c>
      <c r="J802" t="s">
        <v>2638</v>
      </c>
      <c r="K802" t="s">
        <v>25</v>
      </c>
      <c r="L802">
        <v>21</v>
      </c>
      <c r="M802">
        <v>1</v>
      </c>
      <c r="N802">
        <v>30</v>
      </c>
      <c r="O802" t="s">
        <v>1383</v>
      </c>
      <c r="P802" t="s">
        <v>33</v>
      </c>
      <c r="Q802" t="s">
        <v>31</v>
      </c>
      <c r="R802" t="s">
        <v>71</v>
      </c>
      <c r="S802" t="s">
        <v>57</v>
      </c>
      <c r="T802">
        <v>5</v>
      </c>
      <c r="U802">
        <v>642.27</v>
      </c>
      <c r="V802">
        <v>278.87</v>
      </c>
      <c r="W802">
        <v>1</v>
      </c>
      <c r="X802" t="s">
        <v>49</v>
      </c>
      <c r="Y802">
        <v>2024</v>
      </c>
      <c r="Z802" t="str">
        <f>TEXT(Table1[[#This Row],[Order Date]], "MMM")</f>
        <v>Jun</v>
      </c>
      <c r="AA802" s="2">
        <f>Table1[[#This Row],[Unit Price]]*Table1[[#This Row],[Quantity]]*(1-Table1[[#This Row],[Discount %]]/100)</f>
        <v>449.58899999999994</v>
      </c>
      <c r="AB802" s="2">
        <f>Table1[[#This Row],[Sales]]-Table1[[#This Row],[Cost]]</f>
        <v>170.71899999999994</v>
      </c>
    </row>
    <row r="803" spans="1:28" x14ac:dyDescent="0.25">
      <c r="A803" t="s">
        <v>2163</v>
      </c>
      <c r="B803" s="1">
        <v>46095</v>
      </c>
      <c r="C803" t="s">
        <v>2164</v>
      </c>
      <c r="D803" t="s">
        <v>2975</v>
      </c>
      <c r="E803" s="1">
        <v>46100</v>
      </c>
      <c r="F803" t="s">
        <v>122</v>
      </c>
      <c r="G803" t="s">
        <v>120</v>
      </c>
      <c r="H803" t="s">
        <v>121</v>
      </c>
      <c r="I803" t="s">
        <v>2629</v>
      </c>
      <c r="J803" t="s">
        <v>2691</v>
      </c>
      <c r="K803" t="s">
        <v>25</v>
      </c>
      <c r="L803">
        <v>42</v>
      </c>
      <c r="M803">
        <v>1</v>
      </c>
      <c r="N803">
        <v>20</v>
      </c>
      <c r="O803" t="s">
        <v>2165</v>
      </c>
      <c r="P803" t="s">
        <v>75</v>
      </c>
      <c r="Q803" t="s">
        <v>31</v>
      </c>
      <c r="R803" t="s">
        <v>62</v>
      </c>
      <c r="S803" t="s">
        <v>123</v>
      </c>
      <c r="T803">
        <v>2</v>
      </c>
      <c r="U803">
        <v>782.93</v>
      </c>
      <c r="V803">
        <v>498.34</v>
      </c>
      <c r="W803">
        <v>5</v>
      </c>
      <c r="X803" t="s">
        <v>34</v>
      </c>
      <c r="Y803">
        <v>2026</v>
      </c>
      <c r="Z803" t="str">
        <f>TEXT(Table1[[#This Row],[Order Date]], "MMM")</f>
        <v>Mar</v>
      </c>
      <c r="AA803" s="2">
        <f>Table1[[#This Row],[Unit Price]]*Table1[[#This Row],[Quantity]]*(1-Table1[[#This Row],[Discount %]]/100)</f>
        <v>626.34400000000005</v>
      </c>
      <c r="AB803" s="2">
        <f>Table1[[#This Row],[Sales]]-Table1[[#This Row],[Cost]]</f>
        <v>128.00400000000008</v>
      </c>
    </row>
    <row r="804" spans="1:28" x14ac:dyDescent="0.25">
      <c r="A804" t="s">
        <v>2166</v>
      </c>
      <c r="B804" s="1">
        <v>45893</v>
      </c>
      <c r="C804" t="s">
        <v>2167</v>
      </c>
      <c r="D804" t="s">
        <v>2974</v>
      </c>
      <c r="E804" s="1">
        <v>45896</v>
      </c>
      <c r="F804" t="s">
        <v>56</v>
      </c>
      <c r="G804" t="s">
        <v>54</v>
      </c>
      <c r="H804" t="s">
        <v>55</v>
      </c>
      <c r="I804" t="s">
        <v>2633</v>
      </c>
      <c r="J804" t="s">
        <v>2645</v>
      </c>
      <c r="K804" t="s">
        <v>25</v>
      </c>
      <c r="L804">
        <v>51</v>
      </c>
      <c r="M804">
        <v>1</v>
      </c>
      <c r="N804">
        <v>10</v>
      </c>
      <c r="O804" t="s">
        <v>1359</v>
      </c>
      <c r="P804" t="s">
        <v>75</v>
      </c>
      <c r="Q804" t="s">
        <v>31</v>
      </c>
      <c r="R804" t="s">
        <v>43</v>
      </c>
      <c r="S804" t="s">
        <v>57</v>
      </c>
      <c r="T804">
        <v>5</v>
      </c>
      <c r="U804">
        <v>279.91000000000003</v>
      </c>
      <c r="V804">
        <v>177.61</v>
      </c>
      <c r="W804">
        <v>3</v>
      </c>
      <c r="X804" t="s">
        <v>45</v>
      </c>
      <c r="Y804">
        <v>2025</v>
      </c>
      <c r="Z804" t="str">
        <f>TEXT(Table1[[#This Row],[Order Date]], "MMM")</f>
        <v>Aug</v>
      </c>
      <c r="AA804" s="2">
        <f>Table1[[#This Row],[Unit Price]]*Table1[[#This Row],[Quantity]]*(1-Table1[[#This Row],[Discount %]]/100)</f>
        <v>251.91900000000004</v>
      </c>
      <c r="AB804" s="2">
        <f>Table1[[#This Row],[Sales]]-Table1[[#This Row],[Cost]]</f>
        <v>74.309000000000026</v>
      </c>
    </row>
    <row r="805" spans="1:28" x14ac:dyDescent="0.25">
      <c r="A805" t="s">
        <v>2168</v>
      </c>
      <c r="B805" s="1">
        <v>46044</v>
      </c>
      <c r="C805" t="s">
        <v>2169</v>
      </c>
      <c r="D805" t="s">
        <v>2973</v>
      </c>
      <c r="E805" s="1">
        <v>46045</v>
      </c>
      <c r="F805" t="s">
        <v>40</v>
      </c>
      <c r="G805" t="s">
        <v>38</v>
      </c>
      <c r="H805" t="s">
        <v>39</v>
      </c>
      <c r="I805" t="s">
        <v>2671</v>
      </c>
      <c r="J805" t="s">
        <v>2706</v>
      </c>
      <c r="K805" t="s">
        <v>52</v>
      </c>
      <c r="L805">
        <v>55</v>
      </c>
      <c r="M805">
        <v>5</v>
      </c>
      <c r="N805">
        <v>20</v>
      </c>
      <c r="O805" t="s">
        <v>296</v>
      </c>
      <c r="P805" t="s">
        <v>33</v>
      </c>
      <c r="Q805" t="s">
        <v>31</v>
      </c>
      <c r="R805" t="s">
        <v>71</v>
      </c>
      <c r="S805" t="s">
        <v>41</v>
      </c>
      <c r="T805">
        <v>1</v>
      </c>
      <c r="U805">
        <v>63.74</v>
      </c>
      <c r="V805">
        <v>156.87</v>
      </c>
      <c r="W805">
        <v>1</v>
      </c>
      <c r="X805" t="s">
        <v>34</v>
      </c>
      <c r="Y805">
        <v>2026</v>
      </c>
      <c r="Z805" t="str">
        <f>TEXT(Table1[[#This Row],[Order Date]], "MMM")</f>
        <v>Jan</v>
      </c>
      <c r="AA805" s="2">
        <f>Table1[[#This Row],[Unit Price]]*Table1[[#This Row],[Quantity]]*(1-Table1[[#This Row],[Discount %]]/100)</f>
        <v>254.96</v>
      </c>
      <c r="AB805" s="2">
        <f>Table1[[#This Row],[Sales]]-Table1[[#This Row],[Cost]]</f>
        <v>98.09</v>
      </c>
    </row>
    <row r="806" spans="1:28" x14ac:dyDescent="0.25">
      <c r="A806" t="s">
        <v>2170</v>
      </c>
      <c r="B806" s="1">
        <v>45371</v>
      </c>
      <c r="C806" t="s">
        <v>1119</v>
      </c>
      <c r="D806" t="s">
        <v>2972</v>
      </c>
      <c r="E806" s="1">
        <v>45373</v>
      </c>
      <c r="F806" t="s">
        <v>40</v>
      </c>
      <c r="G806" t="s">
        <v>38</v>
      </c>
      <c r="H806" t="s">
        <v>39</v>
      </c>
      <c r="I806" t="s">
        <v>2628</v>
      </c>
      <c r="J806" t="s">
        <v>2641</v>
      </c>
      <c r="K806" t="s">
        <v>25</v>
      </c>
      <c r="L806">
        <v>27</v>
      </c>
      <c r="M806">
        <v>1</v>
      </c>
      <c r="N806">
        <v>10</v>
      </c>
      <c r="O806" t="s">
        <v>989</v>
      </c>
      <c r="P806" t="s">
        <v>75</v>
      </c>
      <c r="Q806" t="s">
        <v>117</v>
      </c>
      <c r="R806" t="s">
        <v>71</v>
      </c>
      <c r="S806" t="s">
        <v>41</v>
      </c>
      <c r="T806">
        <v>3</v>
      </c>
      <c r="U806">
        <v>962.54</v>
      </c>
      <c r="V806">
        <v>520.92999999999995</v>
      </c>
      <c r="W806">
        <v>2</v>
      </c>
      <c r="X806" t="s">
        <v>34</v>
      </c>
      <c r="Y806">
        <v>2024</v>
      </c>
      <c r="Z806" t="str">
        <f>TEXT(Table1[[#This Row],[Order Date]], "MMM")</f>
        <v>Mar</v>
      </c>
      <c r="AA806" s="2">
        <f>Table1[[#This Row],[Unit Price]]*Table1[[#This Row],[Quantity]]*(1-Table1[[#This Row],[Discount %]]/100)</f>
        <v>866.28599999999994</v>
      </c>
      <c r="AB806" s="2">
        <f>Table1[[#This Row],[Sales]]-Table1[[#This Row],[Cost]]</f>
        <v>345.35599999999999</v>
      </c>
    </row>
    <row r="807" spans="1:28" x14ac:dyDescent="0.25">
      <c r="A807" t="s">
        <v>2171</v>
      </c>
      <c r="B807" s="1">
        <v>45474</v>
      </c>
      <c r="C807" t="s">
        <v>2172</v>
      </c>
      <c r="D807" t="s">
        <v>2971</v>
      </c>
      <c r="E807" s="1">
        <v>45479</v>
      </c>
      <c r="F807" t="s">
        <v>68</v>
      </c>
      <c r="G807" t="s">
        <v>66</v>
      </c>
      <c r="H807" t="s">
        <v>67</v>
      </c>
      <c r="I807" t="s">
        <v>2648</v>
      </c>
      <c r="J807" t="s">
        <v>2684</v>
      </c>
      <c r="K807" t="s">
        <v>25</v>
      </c>
      <c r="L807">
        <v>36</v>
      </c>
      <c r="M807">
        <v>4</v>
      </c>
      <c r="N807">
        <v>25</v>
      </c>
      <c r="O807" t="s">
        <v>2173</v>
      </c>
      <c r="P807" t="s">
        <v>75</v>
      </c>
      <c r="Q807" t="s">
        <v>117</v>
      </c>
      <c r="R807" t="s">
        <v>32</v>
      </c>
      <c r="S807" t="s">
        <v>69</v>
      </c>
      <c r="T807">
        <v>4</v>
      </c>
      <c r="U807">
        <v>815.52</v>
      </c>
      <c r="V807">
        <v>1926.55</v>
      </c>
      <c r="W807">
        <v>5</v>
      </c>
      <c r="X807" t="s">
        <v>45</v>
      </c>
      <c r="Y807">
        <v>2024</v>
      </c>
      <c r="Z807" t="str">
        <f>TEXT(Table1[[#This Row],[Order Date]], "MMM")</f>
        <v>Jul</v>
      </c>
      <c r="AA807" s="2">
        <f>Table1[[#This Row],[Unit Price]]*Table1[[#This Row],[Quantity]]*(1-Table1[[#This Row],[Discount %]]/100)</f>
        <v>2446.56</v>
      </c>
      <c r="AB807" s="2">
        <f>Table1[[#This Row],[Sales]]-Table1[[#This Row],[Cost]]</f>
        <v>520.01</v>
      </c>
    </row>
    <row r="808" spans="1:28" x14ac:dyDescent="0.25">
      <c r="A808" t="s">
        <v>2174</v>
      </c>
      <c r="B808" s="1">
        <v>45296</v>
      </c>
      <c r="C808" t="s">
        <v>2175</v>
      </c>
      <c r="D808" t="s">
        <v>2970</v>
      </c>
      <c r="E808" s="1">
        <v>45297</v>
      </c>
      <c r="F808" t="s">
        <v>29</v>
      </c>
      <c r="G808" t="s">
        <v>27</v>
      </c>
      <c r="H808" t="s">
        <v>28</v>
      </c>
      <c r="I808" t="s">
        <v>2648</v>
      </c>
      <c r="J808" t="s">
        <v>2702</v>
      </c>
      <c r="K808" t="s">
        <v>52</v>
      </c>
      <c r="L808">
        <v>49</v>
      </c>
      <c r="M808">
        <v>3</v>
      </c>
      <c r="N808">
        <v>20</v>
      </c>
      <c r="O808" t="s">
        <v>1689</v>
      </c>
      <c r="P808" t="s">
        <v>44</v>
      </c>
      <c r="Q808" t="s">
        <v>58</v>
      </c>
      <c r="R808" t="s">
        <v>62</v>
      </c>
      <c r="S808" t="s">
        <v>30</v>
      </c>
      <c r="T808">
        <v>2</v>
      </c>
      <c r="U808">
        <v>185.9</v>
      </c>
      <c r="V808">
        <v>243.33</v>
      </c>
      <c r="W808">
        <v>1</v>
      </c>
      <c r="X808" t="s">
        <v>34</v>
      </c>
      <c r="Y808">
        <v>2024</v>
      </c>
      <c r="Z808" t="str">
        <f>TEXT(Table1[[#This Row],[Order Date]], "MMM")</f>
        <v>Jan</v>
      </c>
      <c r="AA808" s="2">
        <f>Table1[[#This Row],[Unit Price]]*Table1[[#This Row],[Quantity]]*(1-Table1[[#This Row],[Discount %]]/100)</f>
        <v>446.16000000000008</v>
      </c>
      <c r="AB808" s="2">
        <f>Table1[[#This Row],[Sales]]-Table1[[#This Row],[Cost]]</f>
        <v>202.83000000000007</v>
      </c>
    </row>
    <row r="809" spans="1:28" x14ac:dyDescent="0.25">
      <c r="A809" t="s">
        <v>2176</v>
      </c>
      <c r="B809" s="1">
        <v>46083</v>
      </c>
      <c r="C809" t="s">
        <v>2177</v>
      </c>
      <c r="D809" t="s">
        <v>2969</v>
      </c>
      <c r="E809" s="1">
        <v>46088</v>
      </c>
      <c r="F809" t="s">
        <v>128</v>
      </c>
      <c r="G809" t="s">
        <v>98</v>
      </c>
      <c r="H809" t="s">
        <v>127</v>
      </c>
      <c r="I809" t="s">
        <v>2619</v>
      </c>
      <c r="J809" t="s">
        <v>2620</v>
      </c>
      <c r="K809" t="s">
        <v>25</v>
      </c>
      <c r="L809">
        <v>39</v>
      </c>
      <c r="M809">
        <v>5</v>
      </c>
      <c r="N809">
        <v>5</v>
      </c>
      <c r="O809" t="s">
        <v>637</v>
      </c>
      <c r="P809" t="s">
        <v>75</v>
      </c>
      <c r="Q809" t="s">
        <v>70</v>
      </c>
      <c r="R809" t="s">
        <v>32</v>
      </c>
      <c r="S809" t="s">
        <v>129</v>
      </c>
      <c r="T809">
        <v>4</v>
      </c>
      <c r="U809">
        <v>355.27</v>
      </c>
      <c r="V809">
        <v>1246.6400000000001</v>
      </c>
      <c r="W809">
        <v>5</v>
      </c>
      <c r="X809" t="s">
        <v>34</v>
      </c>
      <c r="Y809">
        <v>2026</v>
      </c>
      <c r="Z809" t="str">
        <f>TEXT(Table1[[#This Row],[Order Date]], "MMM")</f>
        <v>Mar</v>
      </c>
      <c r="AA809" s="2">
        <f>Table1[[#This Row],[Unit Price]]*Table1[[#This Row],[Quantity]]*(1-Table1[[#This Row],[Discount %]]/100)</f>
        <v>1687.5324999999998</v>
      </c>
      <c r="AB809" s="2">
        <f>Table1[[#This Row],[Sales]]-Table1[[#This Row],[Cost]]</f>
        <v>440.8924999999997</v>
      </c>
    </row>
    <row r="810" spans="1:28" x14ac:dyDescent="0.25">
      <c r="A810" t="s">
        <v>2178</v>
      </c>
      <c r="B810" s="1">
        <v>45868</v>
      </c>
      <c r="C810" t="s">
        <v>2179</v>
      </c>
      <c r="D810" t="s">
        <v>2968</v>
      </c>
      <c r="E810" s="1">
        <v>45869</v>
      </c>
      <c r="F810" t="s">
        <v>56</v>
      </c>
      <c r="G810" t="s">
        <v>54</v>
      </c>
      <c r="H810" t="s">
        <v>55</v>
      </c>
      <c r="I810" t="s">
        <v>2627</v>
      </c>
      <c r="J810" t="s">
        <v>2707</v>
      </c>
      <c r="K810" t="s">
        <v>52</v>
      </c>
      <c r="L810">
        <v>31</v>
      </c>
      <c r="M810">
        <v>3</v>
      </c>
      <c r="N810">
        <v>5</v>
      </c>
      <c r="O810" t="s">
        <v>2127</v>
      </c>
      <c r="P810" t="s">
        <v>44</v>
      </c>
      <c r="Q810" t="s">
        <v>31</v>
      </c>
      <c r="R810" t="s">
        <v>62</v>
      </c>
      <c r="S810" t="s">
        <v>57</v>
      </c>
      <c r="T810">
        <v>3</v>
      </c>
      <c r="U810">
        <v>852.7</v>
      </c>
      <c r="V810">
        <v>1944.86</v>
      </c>
      <c r="W810">
        <v>1</v>
      </c>
      <c r="X810" t="s">
        <v>45</v>
      </c>
      <c r="Y810">
        <v>2025</v>
      </c>
      <c r="Z810" t="str">
        <f>TEXT(Table1[[#This Row],[Order Date]], "MMM")</f>
        <v>Jul</v>
      </c>
      <c r="AA810" s="2">
        <f>Table1[[#This Row],[Unit Price]]*Table1[[#This Row],[Quantity]]*(1-Table1[[#This Row],[Discount %]]/100)</f>
        <v>2430.1950000000002</v>
      </c>
      <c r="AB810" s="2">
        <f>Table1[[#This Row],[Sales]]-Table1[[#This Row],[Cost]]</f>
        <v>485.33500000000026</v>
      </c>
    </row>
    <row r="811" spans="1:28" x14ac:dyDescent="0.25">
      <c r="A811" t="s">
        <v>2180</v>
      </c>
      <c r="B811" s="1">
        <v>46115</v>
      </c>
      <c r="C811" t="s">
        <v>2181</v>
      </c>
      <c r="D811" t="s">
        <v>2967</v>
      </c>
      <c r="E811" s="1">
        <v>46116</v>
      </c>
      <c r="F811" t="s">
        <v>56</v>
      </c>
      <c r="G811" t="s">
        <v>54</v>
      </c>
      <c r="H811" t="s">
        <v>55</v>
      </c>
      <c r="I811" t="s">
        <v>2675</v>
      </c>
      <c r="J811" t="s">
        <v>2676</v>
      </c>
      <c r="K811" t="s">
        <v>25</v>
      </c>
      <c r="L811">
        <v>32</v>
      </c>
      <c r="M811">
        <v>3</v>
      </c>
      <c r="N811">
        <v>25</v>
      </c>
      <c r="O811" t="s">
        <v>2065</v>
      </c>
      <c r="P811" t="s">
        <v>33</v>
      </c>
      <c r="Q811" t="s">
        <v>42</v>
      </c>
      <c r="R811" t="s">
        <v>32</v>
      </c>
      <c r="S811" t="s">
        <v>57</v>
      </c>
      <c r="T811">
        <v>1</v>
      </c>
      <c r="U811">
        <v>555.61</v>
      </c>
      <c r="V811">
        <v>660.9</v>
      </c>
      <c r="W811">
        <v>1</v>
      </c>
      <c r="X811" t="s">
        <v>49</v>
      </c>
      <c r="Y811">
        <v>2026</v>
      </c>
      <c r="Z811" t="str">
        <f>TEXT(Table1[[#This Row],[Order Date]], "MMM")</f>
        <v>Apr</v>
      </c>
      <c r="AA811" s="2">
        <f>Table1[[#This Row],[Unit Price]]*Table1[[#This Row],[Quantity]]*(1-Table1[[#This Row],[Discount %]]/100)</f>
        <v>1250.1224999999999</v>
      </c>
      <c r="AB811" s="2">
        <f>Table1[[#This Row],[Sales]]-Table1[[#This Row],[Cost]]</f>
        <v>589.22249999999997</v>
      </c>
    </row>
    <row r="812" spans="1:28" x14ac:dyDescent="0.25">
      <c r="A812" t="s">
        <v>2182</v>
      </c>
      <c r="B812" s="1">
        <v>45572</v>
      </c>
      <c r="C812" t="s">
        <v>2183</v>
      </c>
      <c r="D812" t="s">
        <v>2966</v>
      </c>
      <c r="E812" s="1">
        <v>45579</v>
      </c>
      <c r="F812" t="s">
        <v>68</v>
      </c>
      <c r="G812" t="s">
        <v>66</v>
      </c>
      <c r="H812" t="s">
        <v>67</v>
      </c>
      <c r="I812" t="s">
        <v>2625</v>
      </c>
      <c r="J812" t="s">
        <v>2693</v>
      </c>
      <c r="K812" t="s">
        <v>52</v>
      </c>
      <c r="L812">
        <v>21</v>
      </c>
      <c r="M812">
        <v>1</v>
      </c>
      <c r="N812">
        <v>20</v>
      </c>
      <c r="O812" t="s">
        <v>521</v>
      </c>
      <c r="P812" t="s">
        <v>75</v>
      </c>
      <c r="Q812" t="s">
        <v>70</v>
      </c>
      <c r="R812" t="s">
        <v>32</v>
      </c>
      <c r="S812" t="s">
        <v>69</v>
      </c>
      <c r="T812">
        <v>4</v>
      </c>
      <c r="U812">
        <v>257.57</v>
      </c>
      <c r="V812">
        <v>153.18</v>
      </c>
      <c r="W812">
        <v>7</v>
      </c>
      <c r="X812" t="s">
        <v>94</v>
      </c>
      <c r="Y812">
        <v>2024</v>
      </c>
      <c r="Z812" t="str">
        <f>TEXT(Table1[[#This Row],[Order Date]], "MMM")</f>
        <v>Oct</v>
      </c>
      <c r="AA812" s="2">
        <f>Table1[[#This Row],[Unit Price]]*Table1[[#This Row],[Quantity]]*(1-Table1[[#This Row],[Discount %]]/100)</f>
        <v>206.05600000000001</v>
      </c>
      <c r="AB812" s="2">
        <f>Table1[[#This Row],[Sales]]-Table1[[#This Row],[Cost]]</f>
        <v>52.876000000000005</v>
      </c>
    </row>
    <row r="813" spans="1:28" x14ac:dyDescent="0.25">
      <c r="A813" t="s">
        <v>2184</v>
      </c>
      <c r="B813" s="1">
        <v>45861</v>
      </c>
      <c r="C813" t="s">
        <v>2185</v>
      </c>
      <c r="D813" t="s">
        <v>2965</v>
      </c>
      <c r="E813" s="1">
        <v>45865</v>
      </c>
      <c r="F813" t="s">
        <v>122</v>
      </c>
      <c r="G813" t="s">
        <v>120</v>
      </c>
      <c r="H813" t="s">
        <v>121</v>
      </c>
      <c r="I813" t="s">
        <v>2625</v>
      </c>
      <c r="J813" t="s">
        <v>2693</v>
      </c>
      <c r="K813" t="s">
        <v>25</v>
      </c>
      <c r="L813">
        <v>40</v>
      </c>
      <c r="M813">
        <v>4</v>
      </c>
      <c r="N813">
        <v>25</v>
      </c>
      <c r="O813" t="s">
        <v>1482</v>
      </c>
      <c r="P813" t="s">
        <v>75</v>
      </c>
      <c r="Q813" t="s">
        <v>117</v>
      </c>
      <c r="R813" t="s">
        <v>43</v>
      </c>
      <c r="S813" t="s">
        <v>123</v>
      </c>
      <c r="T813">
        <v>3</v>
      </c>
      <c r="U813">
        <v>704.57</v>
      </c>
      <c r="V813">
        <v>1157.0899999999999</v>
      </c>
      <c r="W813">
        <v>4</v>
      </c>
      <c r="X813" t="s">
        <v>45</v>
      </c>
      <c r="Y813">
        <v>2025</v>
      </c>
      <c r="Z813" t="str">
        <f>TEXT(Table1[[#This Row],[Order Date]], "MMM")</f>
        <v>Jul</v>
      </c>
      <c r="AA813" s="2">
        <f>Table1[[#This Row],[Unit Price]]*Table1[[#This Row],[Quantity]]*(1-Table1[[#This Row],[Discount %]]/100)</f>
        <v>2113.71</v>
      </c>
      <c r="AB813" s="2">
        <f>Table1[[#This Row],[Sales]]-Table1[[#This Row],[Cost]]</f>
        <v>956.62000000000012</v>
      </c>
    </row>
    <row r="814" spans="1:28" x14ac:dyDescent="0.25">
      <c r="A814" t="s">
        <v>2186</v>
      </c>
      <c r="B814" s="1">
        <v>46124</v>
      </c>
      <c r="C814" t="s">
        <v>2187</v>
      </c>
      <c r="D814" t="s">
        <v>2964</v>
      </c>
      <c r="E814" s="1">
        <v>46129</v>
      </c>
      <c r="F814" t="s">
        <v>40</v>
      </c>
      <c r="G814" t="s">
        <v>38</v>
      </c>
      <c r="H814" t="s">
        <v>39</v>
      </c>
      <c r="I814" t="s">
        <v>2630</v>
      </c>
      <c r="J814" t="s">
        <v>2710</v>
      </c>
      <c r="K814" t="s">
        <v>52</v>
      </c>
      <c r="L814">
        <v>24</v>
      </c>
      <c r="M814">
        <v>5</v>
      </c>
      <c r="N814">
        <v>0</v>
      </c>
      <c r="O814" t="s">
        <v>1161</v>
      </c>
      <c r="P814" t="s">
        <v>33</v>
      </c>
      <c r="Q814" t="s">
        <v>70</v>
      </c>
      <c r="R814" t="s">
        <v>71</v>
      </c>
      <c r="S814" t="s">
        <v>41</v>
      </c>
      <c r="T814">
        <v>5</v>
      </c>
      <c r="U814">
        <v>973.07</v>
      </c>
      <c r="V814">
        <v>2724.53</v>
      </c>
      <c r="W814">
        <v>5</v>
      </c>
      <c r="X814" t="s">
        <v>49</v>
      </c>
      <c r="Y814">
        <v>2026</v>
      </c>
      <c r="Z814" t="str">
        <f>TEXT(Table1[[#This Row],[Order Date]], "MMM")</f>
        <v>Apr</v>
      </c>
      <c r="AA814" s="2">
        <f>Table1[[#This Row],[Unit Price]]*Table1[[#This Row],[Quantity]]*(1-Table1[[#This Row],[Discount %]]/100)</f>
        <v>4865.3500000000004</v>
      </c>
      <c r="AB814" s="2">
        <f>Table1[[#This Row],[Sales]]-Table1[[#This Row],[Cost]]</f>
        <v>2140.8200000000002</v>
      </c>
    </row>
    <row r="815" spans="1:28" x14ac:dyDescent="0.25">
      <c r="A815" t="s">
        <v>2188</v>
      </c>
      <c r="B815" s="1">
        <v>45839</v>
      </c>
      <c r="C815" t="s">
        <v>2189</v>
      </c>
      <c r="D815" t="s">
        <v>2963</v>
      </c>
      <c r="E815" s="1">
        <v>45842</v>
      </c>
      <c r="F815" t="s">
        <v>56</v>
      </c>
      <c r="G815" t="s">
        <v>54</v>
      </c>
      <c r="H815" t="s">
        <v>55</v>
      </c>
      <c r="I815" t="s">
        <v>2652</v>
      </c>
      <c r="J815" t="s">
        <v>2708</v>
      </c>
      <c r="K815" t="s">
        <v>52</v>
      </c>
      <c r="L815">
        <v>21</v>
      </c>
      <c r="M815">
        <v>3</v>
      </c>
      <c r="N815">
        <v>25</v>
      </c>
      <c r="O815" t="s">
        <v>771</v>
      </c>
      <c r="P815" t="s">
        <v>33</v>
      </c>
      <c r="Q815" t="s">
        <v>70</v>
      </c>
      <c r="R815" t="s">
        <v>43</v>
      </c>
      <c r="S815" t="s">
        <v>57</v>
      </c>
      <c r="T815">
        <v>2</v>
      </c>
      <c r="U815">
        <v>204.31</v>
      </c>
      <c r="V815">
        <v>242.68</v>
      </c>
      <c r="W815">
        <v>3</v>
      </c>
      <c r="X815" t="s">
        <v>45</v>
      </c>
      <c r="Y815">
        <v>2025</v>
      </c>
      <c r="Z815" t="str">
        <f>TEXT(Table1[[#This Row],[Order Date]], "MMM")</f>
        <v>Jul</v>
      </c>
      <c r="AA815" s="2">
        <f>Table1[[#This Row],[Unit Price]]*Table1[[#This Row],[Quantity]]*(1-Table1[[#This Row],[Discount %]]/100)</f>
        <v>459.69750000000005</v>
      </c>
      <c r="AB815" s="2">
        <f>Table1[[#This Row],[Sales]]-Table1[[#This Row],[Cost]]</f>
        <v>217.01750000000004</v>
      </c>
    </row>
    <row r="816" spans="1:28" x14ac:dyDescent="0.25">
      <c r="A816" t="s">
        <v>2190</v>
      </c>
      <c r="B816" s="1">
        <v>45988</v>
      </c>
      <c r="C816" t="s">
        <v>2191</v>
      </c>
      <c r="D816" t="s">
        <v>2962</v>
      </c>
      <c r="E816" s="1">
        <v>45995</v>
      </c>
      <c r="F816" t="s">
        <v>29</v>
      </c>
      <c r="G816" t="s">
        <v>27</v>
      </c>
      <c r="H816" t="s">
        <v>28</v>
      </c>
      <c r="I816" t="s">
        <v>2657</v>
      </c>
      <c r="J816" t="s">
        <v>2696</v>
      </c>
      <c r="K816" t="s">
        <v>52</v>
      </c>
      <c r="L816">
        <v>21</v>
      </c>
      <c r="M816">
        <v>2</v>
      </c>
      <c r="N816">
        <v>5</v>
      </c>
      <c r="O816" t="s">
        <v>2192</v>
      </c>
      <c r="P816" t="s">
        <v>33</v>
      </c>
      <c r="Q816" t="s">
        <v>42</v>
      </c>
      <c r="R816" t="s">
        <v>62</v>
      </c>
      <c r="S816" t="s">
        <v>30</v>
      </c>
      <c r="T816">
        <v>2</v>
      </c>
      <c r="U816">
        <v>980.59</v>
      </c>
      <c r="V816">
        <v>1042.8599999999999</v>
      </c>
      <c r="W816">
        <v>7</v>
      </c>
      <c r="X816" t="s">
        <v>94</v>
      </c>
      <c r="Y816">
        <v>2025</v>
      </c>
      <c r="Z816" t="str">
        <f>TEXT(Table1[[#This Row],[Order Date]], "MMM")</f>
        <v>Nov</v>
      </c>
      <c r="AA816" s="2">
        <f>Table1[[#This Row],[Unit Price]]*Table1[[#This Row],[Quantity]]*(1-Table1[[#This Row],[Discount %]]/100)</f>
        <v>1863.1209999999999</v>
      </c>
      <c r="AB816" s="2">
        <f>Table1[[#This Row],[Sales]]-Table1[[#This Row],[Cost]]</f>
        <v>820.26099999999997</v>
      </c>
    </row>
    <row r="817" spans="1:28" x14ac:dyDescent="0.25">
      <c r="A817" t="s">
        <v>2193</v>
      </c>
      <c r="B817" s="1">
        <v>45781</v>
      </c>
      <c r="C817" t="s">
        <v>2194</v>
      </c>
      <c r="D817" t="s">
        <v>2961</v>
      </c>
      <c r="E817" s="1">
        <v>45782</v>
      </c>
      <c r="F817" t="s">
        <v>29</v>
      </c>
      <c r="G817" t="s">
        <v>27</v>
      </c>
      <c r="H817" t="s">
        <v>28</v>
      </c>
      <c r="I817" t="s">
        <v>2675</v>
      </c>
      <c r="J817" t="s">
        <v>2703</v>
      </c>
      <c r="K817" t="s">
        <v>52</v>
      </c>
      <c r="L817">
        <v>25</v>
      </c>
      <c r="M817">
        <v>4</v>
      </c>
      <c r="N817">
        <v>10</v>
      </c>
      <c r="O817" t="s">
        <v>1055</v>
      </c>
      <c r="P817" t="s">
        <v>75</v>
      </c>
      <c r="Q817" t="s">
        <v>31</v>
      </c>
      <c r="R817" t="s">
        <v>71</v>
      </c>
      <c r="S817" t="s">
        <v>30</v>
      </c>
      <c r="T817">
        <v>2</v>
      </c>
      <c r="U817">
        <v>620.63</v>
      </c>
      <c r="V817">
        <v>1710.12</v>
      </c>
      <c r="W817">
        <v>1</v>
      </c>
      <c r="X817" t="s">
        <v>49</v>
      </c>
      <c r="Y817">
        <v>2025</v>
      </c>
      <c r="Z817" t="str">
        <f>TEXT(Table1[[#This Row],[Order Date]], "MMM")</f>
        <v>May</v>
      </c>
      <c r="AA817" s="2">
        <f>Table1[[#This Row],[Unit Price]]*Table1[[#This Row],[Quantity]]*(1-Table1[[#This Row],[Discount %]]/100)</f>
        <v>2234.268</v>
      </c>
      <c r="AB817" s="2">
        <f>Table1[[#This Row],[Sales]]-Table1[[#This Row],[Cost]]</f>
        <v>524.14800000000014</v>
      </c>
    </row>
    <row r="818" spans="1:28" x14ac:dyDescent="0.25">
      <c r="A818" t="s">
        <v>2195</v>
      </c>
      <c r="B818" s="1">
        <v>45907</v>
      </c>
      <c r="C818" t="s">
        <v>2196</v>
      </c>
      <c r="D818" t="s">
        <v>2960</v>
      </c>
      <c r="E818" s="1">
        <v>45910</v>
      </c>
      <c r="F818" t="s">
        <v>122</v>
      </c>
      <c r="G818" t="s">
        <v>120</v>
      </c>
      <c r="H818" t="s">
        <v>121</v>
      </c>
      <c r="I818" t="s">
        <v>2657</v>
      </c>
      <c r="J818" t="s">
        <v>2696</v>
      </c>
      <c r="K818" t="s">
        <v>52</v>
      </c>
      <c r="L818">
        <v>45</v>
      </c>
      <c r="M818">
        <v>4</v>
      </c>
      <c r="N818">
        <v>5</v>
      </c>
      <c r="O818" t="s">
        <v>2135</v>
      </c>
      <c r="P818" t="s">
        <v>33</v>
      </c>
      <c r="Q818" t="s">
        <v>31</v>
      </c>
      <c r="R818" t="s">
        <v>43</v>
      </c>
      <c r="S818" t="s">
        <v>123</v>
      </c>
      <c r="T818">
        <v>1</v>
      </c>
      <c r="U818">
        <v>560.63</v>
      </c>
      <c r="V818">
        <v>1491.85</v>
      </c>
      <c r="W818">
        <v>3</v>
      </c>
      <c r="X818" t="s">
        <v>45</v>
      </c>
      <c r="Y818">
        <v>2025</v>
      </c>
      <c r="Z818" t="str">
        <f>TEXT(Table1[[#This Row],[Order Date]], "MMM")</f>
        <v>Sep</v>
      </c>
      <c r="AA818" s="2">
        <f>Table1[[#This Row],[Unit Price]]*Table1[[#This Row],[Quantity]]*(1-Table1[[#This Row],[Discount %]]/100)</f>
        <v>2130.3939999999998</v>
      </c>
      <c r="AB818" s="2">
        <f>Table1[[#This Row],[Sales]]-Table1[[#This Row],[Cost]]</f>
        <v>638.54399999999987</v>
      </c>
    </row>
    <row r="819" spans="1:28" x14ac:dyDescent="0.25">
      <c r="A819" t="s">
        <v>2197</v>
      </c>
      <c r="B819" s="1">
        <v>45962</v>
      </c>
      <c r="C819" t="s">
        <v>2198</v>
      </c>
      <c r="D819" t="s">
        <v>2959</v>
      </c>
      <c r="E819" s="1">
        <v>45969</v>
      </c>
      <c r="F819" t="s">
        <v>140</v>
      </c>
      <c r="G819" t="s">
        <v>38</v>
      </c>
      <c r="H819" t="s">
        <v>139</v>
      </c>
      <c r="I819" t="s">
        <v>2621</v>
      </c>
      <c r="J819" t="s">
        <v>2663</v>
      </c>
      <c r="K819" t="s">
        <v>25</v>
      </c>
      <c r="L819">
        <v>57</v>
      </c>
      <c r="M819">
        <v>5</v>
      </c>
      <c r="N819">
        <v>0</v>
      </c>
      <c r="O819" t="s">
        <v>2199</v>
      </c>
      <c r="P819" t="s">
        <v>33</v>
      </c>
      <c r="Q819" t="s">
        <v>70</v>
      </c>
      <c r="R819" t="s">
        <v>62</v>
      </c>
      <c r="S819" t="s">
        <v>141</v>
      </c>
      <c r="T819">
        <v>2</v>
      </c>
      <c r="U819">
        <v>220.23</v>
      </c>
      <c r="V819">
        <v>660.56</v>
      </c>
      <c r="W819">
        <v>7</v>
      </c>
      <c r="X819" t="s">
        <v>94</v>
      </c>
      <c r="Y819">
        <v>2025</v>
      </c>
      <c r="Z819" t="str">
        <f>TEXT(Table1[[#This Row],[Order Date]], "MMM")</f>
        <v>Nov</v>
      </c>
      <c r="AA819" s="2">
        <f>Table1[[#This Row],[Unit Price]]*Table1[[#This Row],[Quantity]]*(1-Table1[[#This Row],[Discount %]]/100)</f>
        <v>1101.1499999999999</v>
      </c>
      <c r="AB819" s="2">
        <f>Table1[[#This Row],[Sales]]-Table1[[#This Row],[Cost]]</f>
        <v>440.58999999999992</v>
      </c>
    </row>
    <row r="820" spans="1:28" x14ac:dyDescent="0.25">
      <c r="A820" t="s">
        <v>2200</v>
      </c>
      <c r="B820" s="1">
        <v>45528</v>
      </c>
      <c r="C820" t="s">
        <v>2201</v>
      </c>
      <c r="D820" t="s">
        <v>2958</v>
      </c>
      <c r="E820" s="1">
        <v>45531</v>
      </c>
      <c r="F820" t="s">
        <v>29</v>
      </c>
      <c r="G820" t="s">
        <v>27</v>
      </c>
      <c r="H820" t="s">
        <v>28</v>
      </c>
      <c r="I820" t="s">
        <v>2618</v>
      </c>
      <c r="J820" t="s">
        <v>2682</v>
      </c>
      <c r="K820" t="s">
        <v>25</v>
      </c>
      <c r="L820">
        <v>64</v>
      </c>
      <c r="M820">
        <v>5</v>
      </c>
      <c r="N820">
        <v>5</v>
      </c>
      <c r="O820" t="s">
        <v>2202</v>
      </c>
      <c r="P820" t="s">
        <v>75</v>
      </c>
      <c r="Q820" t="s">
        <v>31</v>
      </c>
      <c r="R820" t="s">
        <v>32</v>
      </c>
      <c r="S820" t="s">
        <v>30</v>
      </c>
      <c r="T820">
        <v>3</v>
      </c>
      <c r="U820">
        <v>704.21</v>
      </c>
      <c r="V820">
        <v>2405.4699999999998</v>
      </c>
      <c r="W820">
        <v>3</v>
      </c>
      <c r="X820" t="s">
        <v>45</v>
      </c>
      <c r="Y820">
        <v>2024</v>
      </c>
      <c r="Z820" t="str">
        <f>TEXT(Table1[[#This Row],[Order Date]], "MMM")</f>
        <v>Aug</v>
      </c>
      <c r="AA820" s="2">
        <f>Table1[[#This Row],[Unit Price]]*Table1[[#This Row],[Quantity]]*(1-Table1[[#This Row],[Discount %]]/100)</f>
        <v>3344.9974999999999</v>
      </c>
      <c r="AB820" s="2">
        <f>Table1[[#This Row],[Sales]]-Table1[[#This Row],[Cost]]</f>
        <v>939.52750000000015</v>
      </c>
    </row>
    <row r="821" spans="1:28" x14ac:dyDescent="0.25">
      <c r="A821" t="s">
        <v>2203</v>
      </c>
      <c r="B821" s="1">
        <v>45413</v>
      </c>
      <c r="C821" t="s">
        <v>1002</v>
      </c>
      <c r="D821" t="s">
        <v>2957</v>
      </c>
      <c r="E821" s="1">
        <v>45419</v>
      </c>
      <c r="F821" t="s">
        <v>128</v>
      </c>
      <c r="G821" t="s">
        <v>98</v>
      </c>
      <c r="H821" t="s">
        <v>127</v>
      </c>
      <c r="I821" t="s">
        <v>2619</v>
      </c>
      <c r="J821" t="s">
        <v>2687</v>
      </c>
      <c r="K821" t="s">
        <v>52</v>
      </c>
      <c r="L821">
        <v>31</v>
      </c>
      <c r="M821">
        <v>3</v>
      </c>
      <c r="N821">
        <v>20</v>
      </c>
      <c r="O821" t="s">
        <v>2204</v>
      </c>
      <c r="P821" t="s">
        <v>44</v>
      </c>
      <c r="Q821" t="s">
        <v>70</v>
      </c>
      <c r="R821" t="s">
        <v>43</v>
      </c>
      <c r="S821" t="s">
        <v>129</v>
      </c>
      <c r="T821">
        <v>3</v>
      </c>
      <c r="U821">
        <v>500.85</v>
      </c>
      <c r="V821">
        <v>795.69</v>
      </c>
      <c r="W821">
        <v>6</v>
      </c>
      <c r="X821" t="s">
        <v>49</v>
      </c>
      <c r="Y821">
        <v>2024</v>
      </c>
      <c r="Z821" t="str">
        <f>TEXT(Table1[[#This Row],[Order Date]], "MMM")</f>
        <v>May</v>
      </c>
      <c r="AA821" s="2">
        <f>Table1[[#This Row],[Unit Price]]*Table1[[#This Row],[Quantity]]*(1-Table1[[#This Row],[Discount %]]/100)</f>
        <v>1202.0400000000002</v>
      </c>
      <c r="AB821" s="2">
        <f>Table1[[#This Row],[Sales]]-Table1[[#This Row],[Cost]]</f>
        <v>406.35000000000014</v>
      </c>
    </row>
    <row r="822" spans="1:28" x14ac:dyDescent="0.25">
      <c r="A822" t="s">
        <v>2205</v>
      </c>
      <c r="B822" s="1">
        <v>45405</v>
      </c>
      <c r="C822" t="s">
        <v>2206</v>
      </c>
      <c r="D822" t="s">
        <v>2956</v>
      </c>
      <c r="E822" s="1">
        <v>45407</v>
      </c>
      <c r="F822" t="s">
        <v>100</v>
      </c>
      <c r="G822" t="s">
        <v>98</v>
      </c>
      <c r="H822" t="s">
        <v>99</v>
      </c>
      <c r="I822" t="s">
        <v>2659</v>
      </c>
      <c r="J822" t="s">
        <v>2666</v>
      </c>
      <c r="K822" t="s">
        <v>25</v>
      </c>
      <c r="L822">
        <v>38</v>
      </c>
      <c r="M822">
        <v>5</v>
      </c>
      <c r="N822">
        <v>10</v>
      </c>
      <c r="O822" t="s">
        <v>1099</v>
      </c>
      <c r="P822" t="s">
        <v>44</v>
      </c>
      <c r="Q822" t="s">
        <v>117</v>
      </c>
      <c r="R822" t="s">
        <v>43</v>
      </c>
      <c r="S822" t="s">
        <v>101</v>
      </c>
      <c r="T822">
        <v>5</v>
      </c>
      <c r="U822">
        <v>751.5</v>
      </c>
      <c r="V822">
        <v>2151.2600000000002</v>
      </c>
      <c r="W822">
        <v>2</v>
      </c>
      <c r="X822" t="s">
        <v>49</v>
      </c>
      <c r="Y822">
        <v>2024</v>
      </c>
      <c r="Z822" t="str">
        <f>TEXT(Table1[[#This Row],[Order Date]], "MMM")</f>
        <v>Apr</v>
      </c>
      <c r="AA822" s="2">
        <f>Table1[[#This Row],[Unit Price]]*Table1[[#This Row],[Quantity]]*(1-Table1[[#This Row],[Discount %]]/100)</f>
        <v>3381.75</v>
      </c>
      <c r="AB822" s="2">
        <f>Table1[[#This Row],[Sales]]-Table1[[#This Row],[Cost]]</f>
        <v>1230.4899999999998</v>
      </c>
    </row>
    <row r="823" spans="1:28" x14ac:dyDescent="0.25">
      <c r="A823" t="s">
        <v>2207</v>
      </c>
      <c r="B823" s="1">
        <v>46188</v>
      </c>
      <c r="C823" t="s">
        <v>2208</v>
      </c>
      <c r="D823" t="s">
        <v>2955</v>
      </c>
      <c r="E823" s="1">
        <v>46191</v>
      </c>
      <c r="F823" t="s">
        <v>100</v>
      </c>
      <c r="G823" t="s">
        <v>98</v>
      </c>
      <c r="H823" t="s">
        <v>99</v>
      </c>
      <c r="I823" t="s">
        <v>2635</v>
      </c>
      <c r="J823" t="s">
        <v>2700</v>
      </c>
      <c r="K823" t="s">
        <v>25</v>
      </c>
      <c r="L823">
        <v>56</v>
      </c>
      <c r="M823">
        <v>2</v>
      </c>
      <c r="N823">
        <v>30</v>
      </c>
      <c r="O823" t="s">
        <v>1926</v>
      </c>
      <c r="P823" t="s">
        <v>75</v>
      </c>
      <c r="Q823" t="s">
        <v>117</v>
      </c>
      <c r="R823" t="s">
        <v>62</v>
      </c>
      <c r="S823" t="s">
        <v>101</v>
      </c>
      <c r="T823">
        <v>5</v>
      </c>
      <c r="U823">
        <v>441.65</v>
      </c>
      <c r="V823">
        <v>398.58</v>
      </c>
      <c r="W823">
        <v>3</v>
      </c>
      <c r="X823" t="s">
        <v>49</v>
      </c>
      <c r="Y823">
        <v>2026</v>
      </c>
      <c r="Z823" t="str">
        <f>TEXT(Table1[[#This Row],[Order Date]], "MMM")</f>
        <v>Jun</v>
      </c>
      <c r="AA823" s="2">
        <f>Table1[[#This Row],[Unit Price]]*Table1[[#This Row],[Quantity]]*(1-Table1[[#This Row],[Discount %]]/100)</f>
        <v>618.30999999999995</v>
      </c>
      <c r="AB823" s="2">
        <f>Table1[[#This Row],[Sales]]-Table1[[#This Row],[Cost]]</f>
        <v>219.72999999999996</v>
      </c>
    </row>
    <row r="824" spans="1:28" x14ac:dyDescent="0.25">
      <c r="A824" t="s">
        <v>2209</v>
      </c>
      <c r="B824" s="1">
        <v>45790</v>
      </c>
      <c r="C824" t="s">
        <v>1113</v>
      </c>
      <c r="D824" t="s">
        <v>2954</v>
      </c>
      <c r="E824" s="1">
        <v>45795</v>
      </c>
      <c r="F824" t="s">
        <v>56</v>
      </c>
      <c r="G824" t="s">
        <v>54</v>
      </c>
      <c r="H824" t="s">
        <v>55</v>
      </c>
      <c r="I824" t="s">
        <v>2659</v>
      </c>
      <c r="J824" t="s">
        <v>2660</v>
      </c>
      <c r="K824" t="s">
        <v>25</v>
      </c>
      <c r="L824">
        <v>56</v>
      </c>
      <c r="M824">
        <v>4</v>
      </c>
      <c r="N824">
        <v>0</v>
      </c>
      <c r="O824" t="s">
        <v>874</v>
      </c>
      <c r="P824" t="s">
        <v>33</v>
      </c>
      <c r="Q824" t="s">
        <v>70</v>
      </c>
      <c r="R824" t="s">
        <v>43</v>
      </c>
      <c r="S824" t="s">
        <v>57</v>
      </c>
      <c r="T824">
        <v>4</v>
      </c>
      <c r="U824">
        <v>984.22</v>
      </c>
      <c r="V824">
        <v>2004.19</v>
      </c>
      <c r="W824">
        <v>5</v>
      </c>
      <c r="X824" t="s">
        <v>49</v>
      </c>
      <c r="Y824">
        <v>2025</v>
      </c>
      <c r="Z824" t="str">
        <f>TEXT(Table1[[#This Row],[Order Date]], "MMM")</f>
        <v>May</v>
      </c>
      <c r="AA824" s="2">
        <f>Table1[[#This Row],[Unit Price]]*Table1[[#This Row],[Quantity]]*(1-Table1[[#This Row],[Discount %]]/100)</f>
        <v>3936.88</v>
      </c>
      <c r="AB824" s="2">
        <f>Table1[[#This Row],[Sales]]-Table1[[#This Row],[Cost]]</f>
        <v>1932.69</v>
      </c>
    </row>
    <row r="825" spans="1:28" x14ac:dyDescent="0.25">
      <c r="A825" t="s">
        <v>2210</v>
      </c>
      <c r="B825" s="1">
        <v>45295</v>
      </c>
      <c r="C825" t="s">
        <v>2211</v>
      </c>
      <c r="D825" t="s">
        <v>2733</v>
      </c>
      <c r="E825" s="1">
        <v>45297</v>
      </c>
      <c r="F825" t="s">
        <v>122</v>
      </c>
      <c r="G825" t="s">
        <v>120</v>
      </c>
      <c r="H825" t="s">
        <v>121</v>
      </c>
      <c r="I825" t="s">
        <v>2633</v>
      </c>
      <c r="J825" t="s">
        <v>2634</v>
      </c>
      <c r="K825" t="s">
        <v>52</v>
      </c>
      <c r="L825">
        <v>18</v>
      </c>
      <c r="M825">
        <v>5</v>
      </c>
      <c r="N825">
        <v>25</v>
      </c>
      <c r="O825" t="s">
        <v>515</v>
      </c>
      <c r="P825" t="s">
        <v>33</v>
      </c>
      <c r="Q825" t="s">
        <v>58</v>
      </c>
      <c r="R825" t="s">
        <v>71</v>
      </c>
      <c r="S825" t="s">
        <v>123</v>
      </c>
      <c r="T825">
        <v>1</v>
      </c>
      <c r="U825">
        <v>749.03</v>
      </c>
      <c r="V825">
        <v>2308.09</v>
      </c>
      <c r="W825">
        <v>2</v>
      </c>
      <c r="X825" t="s">
        <v>34</v>
      </c>
      <c r="Y825">
        <v>2024</v>
      </c>
      <c r="Z825" t="str">
        <f>TEXT(Table1[[#This Row],[Order Date]], "MMM")</f>
        <v>Jan</v>
      </c>
      <c r="AA825" s="2">
        <f>Table1[[#This Row],[Unit Price]]*Table1[[#This Row],[Quantity]]*(1-Table1[[#This Row],[Discount %]]/100)</f>
        <v>2808.8624999999997</v>
      </c>
      <c r="AB825" s="2">
        <f>Table1[[#This Row],[Sales]]-Table1[[#This Row],[Cost]]</f>
        <v>500.77249999999958</v>
      </c>
    </row>
    <row r="826" spans="1:28" x14ac:dyDescent="0.25">
      <c r="A826" t="s">
        <v>2212</v>
      </c>
      <c r="B826" s="1">
        <v>46089</v>
      </c>
      <c r="C826" t="s">
        <v>2213</v>
      </c>
      <c r="D826" t="s">
        <v>2732</v>
      </c>
      <c r="E826" s="1">
        <v>46093</v>
      </c>
      <c r="F826" t="s">
        <v>40</v>
      </c>
      <c r="G826" t="s">
        <v>38</v>
      </c>
      <c r="H826" t="s">
        <v>39</v>
      </c>
      <c r="I826" t="s">
        <v>2627</v>
      </c>
      <c r="J826" t="s">
        <v>2707</v>
      </c>
      <c r="K826" t="s">
        <v>25</v>
      </c>
      <c r="L826">
        <v>33</v>
      </c>
      <c r="M826">
        <v>5</v>
      </c>
      <c r="N826">
        <v>5</v>
      </c>
      <c r="O826" t="s">
        <v>2081</v>
      </c>
      <c r="P826" t="s">
        <v>75</v>
      </c>
      <c r="Q826" t="s">
        <v>70</v>
      </c>
      <c r="R826" t="s">
        <v>62</v>
      </c>
      <c r="S826" t="s">
        <v>41</v>
      </c>
      <c r="T826">
        <v>1</v>
      </c>
      <c r="U826">
        <v>601.1</v>
      </c>
      <c r="V826">
        <v>1949.41</v>
      </c>
      <c r="W826">
        <v>4</v>
      </c>
      <c r="X826" t="s">
        <v>34</v>
      </c>
      <c r="Y826">
        <v>2026</v>
      </c>
      <c r="Z826" t="str">
        <f>TEXT(Table1[[#This Row],[Order Date]], "MMM")</f>
        <v>Mar</v>
      </c>
      <c r="AA826" s="2">
        <f>Table1[[#This Row],[Unit Price]]*Table1[[#This Row],[Quantity]]*(1-Table1[[#This Row],[Discount %]]/100)</f>
        <v>2855.2249999999999</v>
      </c>
      <c r="AB826" s="2">
        <f>Table1[[#This Row],[Sales]]-Table1[[#This Row],[Cost]]</f>
        <v>905.81499999999983</v>
      </c>
    </row>
    <row r="827" spans="1:28" x14ac:dyDescent="0.25">
      <c r="A827" t="s">
        <v>2214</v>
      </c>
      <c r="B827" s="1">
        <v>45565</v>
      </c>
      <c r="C827" t="s">
        <v>2215</v>
      </c>
      <c r="D827" t="s">
        <v>2731</v>
      </c>
      <c r="E827" s="1">
        <v>45566</v>
      </c>
      <c r="F827" t="s">
        <v>115</v>
      </c>
      <c r="G827" t="s">
        <v>66</v>
      </c>
      <c r="H827" t="s">
        <v>114</v>
      </c>
      <c r="I827" t="s">
        <v>2650</v>
      </c>
      <c r="J827" t="s">
        <v>2698</v>
      </c>
      <c r="K827" t="s">
        <v>52</v>
      </c>
      <c r="L827">
        <v>56</v>
      </c>
      <c r="M827">
        <v>3</v>
      </c>
      <c r="N827">
        <v>5</v>
      </c>
      <c r="O827" t="s">
        <v>2216</v>
      </c>
      <c r="P827" t="s">
        <v>44</v>
      </c>
      <c r="Q827" t="s">
        <v>31</v>
      </c>
      <c r="R827" t="s">
        <v>62</v>
      </c>
      <c r="S827" t="s">
        <v>116</v>
      </c>
      <c r="T827">
        <v>1</v>
      </c>
      <c r="U827">
        <v>397.06</v>
      </c>
      <c r="V827">
        <v>878.77</v>
      </c>
      <c r="W827">
        <v>1</v>
      </c>
      <c r="X827" t="s">
        <v>45</v>
      </c>
      <c r="Y827">
        <v>2024</v>
      </c>
      <c r="Z827" t="str">
        <f>TEXT(Table1[[#This Row],[Order Date]], "MMM")</f>
        <v>Sep</v>
      </c>
      <c r="AA827" s="2">
        <f>Table1[[#This Row],[Unit Price]]*Table1[[#This Row],[Quantity]]*(1-Table1[[#This Row],[Discount %]]/100)</f>
        <v>1131.6210000000001</v>
      </c>
      <c r="AB827" s="2">
        <f>Table1[[#This Row],[Sales]]-Table1[[#This Row],[Cost]]</f>
        <v>252.85100000000011</v>
      </c>
    </row>
    <row r="828" spans="1:28" x14ac:dyDescent="0.25">
      <c r="A828" t="s">
        <v>2217</v>
      </c>
      <c r="B828" s="1">
        <v>45596</v>
      </c>
      <c r="C828" t="s">
        <v>2218</v>
      </c>
      <c r="D828" t="s">
        <v>2730</v>
      </c>
      <c r="E828" s="1">
        <v>45597</v>
      </c>
      <c r="F828" t="s">
        <v>128</v>
      </c>
      <c r="G828" t="s">
        <v>98</v>
      </c>
      <c r="H828" t="s">
        <v>127</v>
      </c>
      <c r="I828" t="s">
        <v>2650</v>
      </c>
      <c r="J828" t="s">
        <v>2651</v>
      </c>
      <c r="K828" t="s">
        <v>25</v>
      </c>
      <c r="L828">
        <v>51</v>
      </c>
      <c r="M828">
        <v>5</v>
      </c>
      <c r="N828">
        <v>0</v>
      </c>
      <c r="O828" t="s">
        <v>2219</v>
      </c>
      <c r="P828" t="s">
        <v>44</v>
      </c>
      <c r="Q828" t="s">
        <v>70</v>
      </c>
      <c r="R828" t="s">
        <v>43</v>
      </c>
      <c r="S828" t="s">
        <v>129</v>
      </c>
      <c r="T828">
        <v>1</v>
      </c>
      <c r="U828">
        <v>126.68</v>
      </c>
      <c r="V828">
        <v>362.03</v>
      </c>
      <c r="W828">
        <v>1</v>
      </c>
      <c r="X828" t="s">
        <v>94</v>
      </c>
      <c r="Y828">
        <v>2024</v>
      </c>
      <c r="Z828" t="str">
        <f>TEXT(Table1[[#This Row],[Order Date]], "MMM")</f>
        <v>Oct</v>
      </c>
      <c r="AA828" s="2">
        <f>Table1[[#This Row],[Unit Price]]*Table1[[#This Row],[Quantity]]*(1-Table1[[#This Row],[Discount %]]/100)</f>
        <v>633.40000000000009</v>
      </c>
      <c r="AB828" s="2">
        <f>Table1[[#This Row],[Sales]]-Table1[[#This Row],[Cost]]</f>
        <v>271.37000000000012</v>
      </c>
    </row>
    <row r="829" spans="1:28" x14ac:dyDescent="0.25">
      <c r="A829" t="s">
        <v>2220</v>
      </c>
      <c r="B829" s="1">
        <v>45868</v>
      </c>
      <c r="C829" t="s">
        <v>2221</v>
      </c>
      <c r="D829" t="s">
        <v>2953</v>
      </c>
      <c r="E829" s="1">
        <v>45872</v>
      </c>
      <c r="F829" t="s">
        <v>56</v>
      </c>
      <c r="G829" t="s">
        <v>54</v>
      </c>
      <c r="H829" t="s">
        <v>55</v>
      </c>
      <c r="I829" t="s">
        <v>2675</v>
      </c>
      <c r="J829" t="s">
        <v>2676</v>
      </c>
      <c r="K829" t="s">
        <v>25</v>
      </c>
      <c r="L829">
        <v>25</v>
      </c>
      <c r="M829">
        <v>5</v>
      </c>
      <c r="N829">
        <v>15</v>
      </c>
      <c r="O829" t="s">
        <v>945</v>
      </c>
      <c r="P829" t="s">
        <v>44</v>
      </c>
      <c r="Q829" t="s">
        <v>42</v>
      </c>
      <c r="R829" t="s">
        <v>71</v>
      </c>
      <c r="S829" t="s">
        <v>57</v>
      </c>
      <c r="T829">
        <v>4</v>
      </c>
      <c r="U829">
        <v>655.23</v>
      </c>
      <c r="V829">
        <v>1657.49</v>
      </c>
      <c r="W829">
        <v>4</v>
      </c>
      <c r="X829" t="s">
        <v>45</v>
      </c>
      <c r="Y829">
        <v>2025</v>
      </c>
      <c r="Z829" t="str">
        <f>TEXT(Table1[[#This Row],[Order Date]], "MMM")</f>
        <v>Jul</v>
      </c>
      <c r="AA829" s="2">
        <f>Table1[[#This Row],[Unit Price]]*Table1[[#This Row],[Quantity]]*(1-Table1[[#This Row],[Discount %]]/100)</f>
        <v>2784.7275</v>
      </c>
      <c r="AB829" s="2">
        <f>Table1[[#This Row],[Sales]]-Table1[[#This Row],[Cost]]</f>
        <v>1127.2375</v>
      </c>
    </row>
    <row r="830" spans="1:28" x14ac:dyDescent="0.25">
      <c r="A830" t="s">
        <v>2222</v>
      </c>
      <c r="B830" s="1">
        <v>45508</v>
      </c>
      <c r="C830" t="s">
        <v>2223</v>
      </c>
      <c r="D830" t="s">
        <v>2952</v>
      </c>
      <c r="E830" s="1">
        <v>45509</v>
      </c>
      <c r="F830" t="s">
        <v>140</v>
      </c>
      <c r="G830" t="s">
        <v>38</v>
      </c>
      <c r="H830" t="s">
        <v>139</v>
      </c>
      <c r="I830" t="s">
        <v>2621</v>
      </c>
      <c r="J830" t="s">
        <v>2699</v>
      </c>
      <c r="K830" t="s">
        <v>25</v>
      </c>
      <c r="L830">
        <v>26</v>
      </c>
      <c r="M830">
        <v>3</v>
      </c>
      <c r="N830">
        <v>20</v>
      </c>
      <c r="O830" t="s">
        <v>2224</v>
      </c>
      <c r="P830" t="s">
        <v>33</v>
      </c>
      <c r="Q830" t="s">
        <v>70</v>
      </c>
      <c r="R830" t="s">
        <v>43</v>
      </c>
      <c r="S830" t="s">
        <v>141</v>
      </c>
      <c r="T830">
        <v>4</v>
      </c>
      <c r="U830">
        <v>725.16</v>
      </c>
      <c r="V830">
        <v>1311.93</v>
      </c>
      <c r="W830">
        <v>1</v>
      </c>
      <c r="X830" t="s">
        <v>45</v>
      </c>
      <c r="Y830">
        <v>2024</v>
      </c>
      <c r="Z830" t="str">
        <f>TEXT(Table1[[#This Row],[Order Date]], "MMM")</f>
        <v>Aug</v>
      </c>
      <c r="AA830" s="2">
        <f>Table1[[#This Row],[Unit Price]]*Table1[[#This Row],[Quantity]]*(1-Table1[[#This Row],[Discount %]]/100)</f>
        <v>1740.384</v>
      </c>
      <c r="AB830" s="2">
        <f>Table1[[#This Row],[Sales]]-Table1[[#This Row],[Cost]]</f>
        <v>428.45399999999995</v>
      </c>
    </row>
    <row r="831" spans="1:28" x14ac:dyDescent="0.25">
      <c r="A831" t="s">
        <v>2225</v>
      </c>
      <c r="B831" s="1">
        <v>45486</v>
      </c>
      <c r="C831" t="s">
        <v>2226</v>
      </c>
      <c r="D831" t="s">
        <v>2951</v>
      </c>
      <c r="E831" s="1">
        <v>45490</v>
      </c>
      <c r="F831" t="s">
        <v>29</v>
      </c>
      <c r="G831" t="s">
        <v>27</v>
      </c>
      <c r="H831" t="s">
        <v>28</v>
      </c>
      <c r="I831" t="s">
        <v>2619</v>
      </c>
      <c r="J831" t="s">
        <v>2692</v>
      </c>
      <c r="K831" t="s">
        <v>52</v>
      </c>
      <c r="L831">
        <v>62</v>
      </c>
      <c r="M831">
        <v>3</v>
      </c>
      <c r="N831">
        <v>5</v>
      </c>
      <c r="O831" t="s">
        <v>2227</v>
      </c>
      <c r="P831" t="s">
        <v>75</v>
      </c>
      <c r="Q831" t="s">
        <v>70</v>
      </c>
      <c r="R831" t="s">
        <v>62</v>
      </c>
      <c r="S831" t="s">
        <v>30</v>
      </c>
      <c r="T831">
        <v>3</v>
      </c>
      <c r="U831">
        <v>740.68</v>
      </c>
      <c r="V831">
        <v>1404.19</v>
      </c>
      <c r="W831">
        <v>4</v>
      </c>
      <c r="X831" t="s">
        <v>45</v>
      </c>
      <c r="Y831">
        <v>2024</v>
      </c>
      <c r="Z831" t="str">
        <f>TEXT(Table1[[#This Row],[Order Date]], "MMM")</f>
        <v>Jul</v>
      </c>
      <c r="AA831" s="2">
        <f>Table1[[#This Row],[Unit Price]]*Table1[[#This Row],[Quantity]]*(1-Table1[[#This Row],[Discount %]]/100)</f>
        <v>2110.9379999999996</v>
      </c>
      <c r="AB831" s="2">
        <f>Table1[[#This Row],[Sales]]-Table1[[#This Row],[Cost]]</f>
        <v>706.74799999999959</v>
      </c>
    </row>
    <row r="832" spans="1:28" x14ac:dyDescent="0.25">
      <c r="A832" t="s">
        <v>2228</v>
      </c>
      <c r="B832" s="1">
        <v>45815</v>
      </c>
      <c r="C832" t="s">
        <v>2229</v>
      </c>
      <c r="D832" t="s">
        <v>2950</v>
      </c>
      <c r="E832" s="1">
        <v>45817</v>
      </c>
      <c r="F832" t="s">
        <v>56</v>
      </c>
      <c r="G832" t="s">
        <v>54</v>
      </c>
      <c r="H832" t="s">
        <v>55</v>
      </c>
      <c r="I832" t="s">
        <v>2619</v>
      </c>
      <c r="J832" t="s">
        <v>2692</v>
      </c>
      <c r="K832" t="s">
        <v>52</v>
      </c>
      <c r="L832">
        <v>28</v>
      </c>
      <c r="M832">
        <v>3</v>
      </c>
      <c r="N832">
        <v>15</v>
      </c>
      <c r="O832" t="s">
        <v>1460</v>
      </c>
      <c r="P832" t="s">
        <v>44</v>
      </c>
      <c r="Q832" t="s">
        <v>117</v>
      </c>
      <c r="R832" t="s">
        <v>71</v>
      </c>
      <c r="S832" t="s">
        <v>57</v>
      </c>
      <c r="T832">
        <v>2</v>
      </c>
      <c r="U832">
        <v>712.14</v>
      </c>
      <c r="V832">
        <v>1172.94</v>
      </c>
      <c r="W832">
        <v>2</v>
      </c>
      <c r="X832" t="s">
        <v>49</v>
      </c>
      <c r="Y832">
        <v>2025</v>
      </c>
      <c r="Z832" t="str">
        <f>TEXT(Table1[[#This Row],[Order Date]], "MMM")</f>
        <v>Jun</v>
      </c>
      <c r="AA832" s="2">
        <f>Table1[[#This Row],[Unit Price]]*Table1[[#This Row],[Quantity]]*(1-Table1[[#This Row],[Discount %]]/100)</f>
        <v>1815.9570000000001</v>
      </c>
      <c r="AB832" s="2">
        <f>Table1[[#This Row],[Sales]]-Table1[[#This Row],[Cost]]</f>
        <v>643.01700000000005</v>
      </c>
    </row>
    <row r="833" spans="1:28" x14ac:dyDescent="0.25">
      <c r="A833" t="s">
        <v>2230</v>
      </c>
      <c r="B833" s="1">
        <v>45746</v>
      </c>
      <c r="C833" t="s">
        <v>225</v>
      </c>
      <c r="D833" t="s">
        <v>2949</v>
      </c>
      <c r="E833" s="1">
        <v>45749</v>
      </c>
      <c r="F833" t="s">
        <v>100</v>
      </c>
      <c r="G833" t="s">
        <v>98</v>
      </c>
      <c r="H833" t="s">
        <v>99</v>
      </c>
      <c r="I833" t="s">
        <v>2643</v>
      </c>
      <c r="J833" t="s">
        <v>2717</v>
      </c>
      <c r="K833" t="s">
        <v>52</v>
      </c>
      <c r="L833">
        <v>38</v>
      </c>
      <c r="M833">
        <v>3</v>
      </c>
      <c r="N833">
        <v>0</v>
      </c>
      <c r="O833" t="s">
        <v>2231</v>
      </c>
      <c r="P833" t="s">
        <v>75</v>
      </c>
      <c r="Q833" t="s">
        <v>58</v>
      </c>
      <c r="R833" t="s">
        <v>71</v>
      </c>
      <c r="S833" t="s">
        <v>101</v>
      </c>
      <c r="T833">
        <v>3</v>
      </c>
      <c r="U833">
        <v>393.08</v>
      </c>
      <c r="V833">
        <v>812.99</v>
      </c>
      <c r="W833">
        <v>3</v>
      </c>
      <c r="X833" t="s">
        <v>34</v>
      </c>
      <c r="Y833">
        <v>2025</v>
      </c>
      <c r="Z833" t="str">
        <f>TEXT(Table1[[#This Row],[Order Date]], "MMM")</f>
        <v>Mar</v>
      </c>
      <c r="AA833" s="2">
        <f>Table1[[#This Row],[Unit Price]]*Table1[[#This Row],[Quantity]]*(1-Table1[[#This Row],[Discount %]]/100)</f>
        <v>1179.24</v>
      </c>
      <c r="AB833" s="2">
        <f>Table1[[#This Row],[Sales]]-Table1[[#This Row],[Cost]]</f>
        <v>366.25</v>
      </c>
    </row>
    <row r="834" spans="1:28" x14ac:dyDescent="0.25">
      <c r="A834" t="s">
        <v>2232</v>
      </c>
      <c r="B834" s="1">
        <v>45696</v>
      </c>
      <c r="C834" t="s">
        <v>2233</v>
      </c>
      <c r="D834" t="s">
        <v>2948</v>
      </c>
      <c r="E834" s="1">
        <v>45699</v>
      </c>
      <c r="F834" t="s">
        <v>40</v>
      </c>
      <c r="G834" t="s">
        <v>38</v>
      </c>
      <c r="H834" t="s">
        <v>39</v>
      </c>
      <c r="I834" t="s">
        <v>2621</v>
      </c>
      <c r="J834" t="s">
        <v>2699</v>
      </c>
      <c r="K834" t="s">
        <v>25</v>
      </c>
      <c r="L834">
        <v>24</v>
      </c>
      <c r="M834">
        <v>3</v>
      </c>
      <c r="N834">
        <v>30</v>
      </c>
      <c r="O834" t="s">
        <v>512</v>
      </c>
      <c r="P834" t="s">
        <v>33</v>
      </c>
      <c r="Q834" t="s">
        <v>42</v>
      </c>
      <c r="R834" t="s">
        <v>32</v>
      </c>
      <c r="S834" t="s">
        <v>41</v>
      </c>
      <c r="T834">
        <v>4</v>
      </c>
      <c r="U834">
        <v>960.6</v>
      </c>
      <c r="V834">
        <v>1193.2</v>
      </c>
      <c r="W834">
        <v>3</v>
      </c>
      <c r="X834" t="s">
        <v>34</v>
      </c>
      <c r="Y834">
        <v>2025</v>
      </c>
      <c r="Z834" t="str">
        <f>TEXT(Table1[[#This Row],[Order Date]], "MMM")</f>
        <v>Feb</v>
      </c>
      <c r="AA834" s="2">
        <f>Table1[[#This Row],[Unit Price]]*Table1[[#This Row],[Quantity]]*(1-Table1[[#This Row],[Discount %]]/100)</f>
        <v>2017.26</v>
      </c>
      <c r="AB834" s="2">
        <f>Table1[[#This Row],[Sales]]-Table1[[#This Row],[Cost]]</f>
        <v>824.06</v>
      </c>
    </row>
    <row r="835" spans="1:28" x14ac:dyDescent="0.25">
      <c r="A835" t="s">
        <v>2234</v>
      </c>
      <c r="B835" s="1">
        <v>45495</v>
      </c>
      <c r="C835" t="s">
        <v>2235</v>
      </c>
      <c r="D835" t="s">
        <v>2947</v>
      </c>
      <c r="E835" s="1">
        <v>45496</v>
      </c>
      <c r="F835" t="s">
        <v>140</v>
      </c>
      <c r="G835" t="s">
        <v>38</v>
      </c>
      <c r="H835" t="s">
        <v>139</v>
      </c>
      <c r="I835" t="s">
        <v>2625</v>
      </c>
      <c r="J835" t="s">
        <v>2626</v>
      </c>
      <c r="K835" t="s">
        <v>25</v>
      </c>
      <c r="L835">
        <v>55</v>
      </c>
      <c r="M835">
        <v>5</v>
      </c>
      <c r="N835">
        <v>15</v>
      </c>
      <c r="O835" t="s">
        <v>350</v>
      </c>
      <c r="P835" t="s">
        <v>44</v>
      </c>
      <c r="Q835" t="s">
        <v>42</v>
      </c>
      <c r="R835" t="s">
        <v>62</v>
      </c>
      <c r="S835" t="s">
        <v>141</v>
      </c>
      <c r="T835">
        <v>5</v>
      </c>
      <c r="U835">
        <v>788.42</v>
      </c>
      <c r="V835">
        <v>2814.03</v>
      </c>
      <c r="W835">
        <v>1</v>
      </c>
      <c r="X835" t="s">
        <v>45</v>
      </c>
      <c r="Y835">
        <v>2024</v>
      </c>
      <c r="Z835" t="str">
        <f>TEXT(Table1[[#This Row],[Order Date]], "MMM")</f>
        <v>Jul</v>
      </c>
      <c r="AA835" s="2">
        <f>Table1[[#This Row],[Unit Price]]*Table1[[#This Row],[Quantity]]*(1-Table1[[#This Row],[Discount %]]/100)</f>
        <v>3350.7849999999999</v>
      </c>
      <c r="AB835" s="2">
        <f>Table1[[#This Row],[Sales]]-Table1[[#This Row],[Cost]]</f>
        <v>536.75499999999965</v>
      </c>
    </row>
    <row r="836" spans="1:28" x14ac:dyDescent="0.25">
      <c r="A836" t="s">
        <v>2236</v>
      </c>
      <c r="B836" s="1">
        <v>45787</v>
      </c>
      <c r="C836" t="s">
        <v>796</v>
      </c>
      <c r="D836" t="s">
        <v>2946</v>
      </c>
      <c r="E836" s="1">
        <v>45793</v>
      </c>
      <c r="F836" t="s">
        <v>68</v>
      </c>
      <c r="G836" t="s">
        <v>66</v>
      </c>
      <c r="H836" t="s">
        <v>67</v>
      </c>
      <c r="I836" t="s">
        <v>2675</v>
      </c>
      <c r="J836" t="s">
        <v>2703</v>
      </c>
      <c r="K836" t="s">
        <v>25</v>
      </c>
      <c r="L836">
        <v>42</v>
      </c>
      <c r="M836">
        <v>3</v>
      </c>
      <c r="N836">
        <v>15</v>
      </c>
      <c r="O836" t="s">
        <v>2237</v>
      </c>
      <c r="P836" t="s">
        <v>33</v>
      </c>
      <c r="Q836" t="s">
        <v>117</v>
      </c>
      <c r="R836" t="s">
        <v>71</v>
      </c>
      <c r="S836" t="s">
        <v>69</v>
      </c>
      <c r="T836">
        <v>3</v>
      </c>
      <c r="U836">
        <v>816.34</v>
      </c>
      <c r="V836">
        <v>1476.6</v>
      </c>
      <c r="W836">
        <v>6</v>
      </c>
      <c r="X836" t="s">
        <v>49</v>
      </c>
      <c r="Y836">
        <v>2025</v>
      </c>
      <c r="Z836" t="str">
        <f>TEXT(Table1[[#This Row],[Order Date]], "MMM")</f>
        <v>May</v>
      </c>
      <c r="AA836" s="2">
        <f>Table1[[#This Row],[Unit Price]]*Table1[[#This Row],[Quantity]]*(1-Table1[[#This Row],[Discount %]]/100)</f>
        <v>2081.6669999999999</v>
      </c>
      <c r="AB836" s="2">
        <f>Table1[[#This Row],[Sales]]-Table1[[#This Row],[Cost]]</f>
        <v>605.06700000000001</v>
      </c>
    </row>
    <row r="837" spans="1:28" x14ac:dyDescent="0.25">
      <c r="A837" t="s">
        <v>2238</v>
      </c>
      <c r="B837" s="1">
        <v>46121</v>
      </c>
      <c r="C837" t="s">
        <v>2239</v>
      </c>
      <c r="D837" t="s">
        <v>2945</v>
      </c>
      <c r="E837" s="1">
        <v>46124</v>
      </c>
      <c r="F837" t="s">
        <v>29</v>
      </c>
      <c r="G837" t="s">
        <v>27</v>
      </c>
      <c r="H837" t="s">
        <v>28</v>
      </c>
      <c r="I837" t="s">
        <v>2630</v>
      </c>
      <c r="J837" t="s">
        <v>2646</v>
      </c>
      <c r="K837" t="s">
        <v>52</v>
      </c>
      <c r="L837">
        <v>57</v>
      </c>
      <c r="M837">
        <v>3</v>
      </c>
      <c r="N837">
        <v>25</v>
      </c>
      <c r="O837" t="s">
        <v>2216</v>
      </c>
      <c r="P837" t="s">
        <v>75</v>
      </c>
      <c r="Q837" t="s">
        <v>58</v>
      </c>
      <c r="R837" t="s">
        <v>43</v>
      </c>
      <c r="S837" t="s">
        <v>30</v>
      </c>
      <c r="T837">
        <v>2</v>
      </c>
      <c r="U837">
        <v>626.71</v>
      </c>
      <c r="V837">
        <v>756.38</v>
      </c>
      <c r="W837">
        <v>3</v>
      </c>
      <c r="X837" t="s">
        <v>49</v>
      </c>
      <c r="Y837">
        <v>2026</v>
      </c>
      <c r="Z837" t="str">
        <f>TEXT(Table1[[#This Row],[Order Date]], "MMM")</f>
        <v>Apr</v>
      </c>
      <c r="AA837" s="2">
        <f>Table1[[#This Row],[Unit Price]]*Table1[[#This Row],[Quantity]]*(1-Table1[[#This Row],[Discount %]]/100)</f>
        <v>1410.0975000000001</v>
      </c>
      <c r="AB837" s="2">
        <f>Table1[[#This Row],[Sales]]-Table1[[#This Row],[Cost]]</f>
        <v>653.71750000000009</v>
      </c>
    </row>
    <row r="838" spans="1:28" x14ac:dyDescent="0.25">
      <c r="A838" t="s">
        <v>2240</v>
      </c>
      <c r="B838" s="1">
        <v>46102</v>
      </c>
      <c r="C838" t="s">
        <v>2241</v>
      </c>
      <c r="D838" t="s">
        <v>2944</v>
      </c>
      <c r="E838" s="1">
        <v>46103</v>
      </c>
      <c r="F838" t="s">
        <v>56</v>
      </c>
      <c r="G838" t="s">
        <v>54</v>
      </c>
      <c r="H838" t="s">
        <v>55</v>
      </c>
      <c r="I838" t="s">
        <v>2621</v>
      </c>
      <c r="J838" t="s">
        <v>2699</v>
      </c>
      <c r="K838" t="s">
        <v>52</v>
      </c>
      <c r="L838">
        <v>58</v>
      </c>
      <c r="M838">
        <v>1</v>
      </c>
      <c r="N838">
        <v>15</v>
      </c>
      <c r="O838" t="s">
        <v>613</v>
      </c>
      <c r="P838" t="s">
        <v>33</v>
      </c>
      <c r="Q838" t="s">
        <v>70</v>
      </c>
      <c r="R838" t="s">
        <v>71</v>
      </c>
      <c r="S838" t="s">
        <v>57</v>
      </c>
      <c r="T838">
        <v>5</v>
      </c>
      <c r="U838">
        <v>48.22</v>
      </c>
      <c r="V838">
        <v>23.83</v>
      </c>
      <c r="W838">
        <v>1</v>
      </c>
      <c r="X838" t="s">
        <v>34</v>
      </c>
      <c r="Y838">
        <v>2026</v>
      </c>
      <c r="Z838" t="str">
        <f>TEXT(Table1[[#This Row],[Order Date]], "MMM")</f>
        <v>Mar</v>
      </c>
      <c r="AA838" s="2">
        <f>Table1[[#This Row],[Unit Price]]*Table1[[#This Row],[Quantity]]*(1-Table1[[#This Row],[Discount %]]/100)</f>
        <v>40.986999999999995</v>
      </c>
      <c r="AB838" s="2">
        <f>Table1[[#This Row],[Sales]]-Table1[[#This Row],[Cost]]</f>
        <v>17.156999999999996</v>
      </c>
    </row>
    <row r="839" spans="1:28" x14ac:dyDescent="0.25">
      <c r="A839" t="s">
        <v>2242</v>
      </c>
      <c r="B839" s="1">
        <v>46072</v>
      </c>
      <c r="C839" t="s">
        <v>2243</v>
      </c>
      <c r="D839" t="s">
        <v>2943</v>
      </c>
      <c r="E839" s="1">
        <v>46076</v>
      </c>
      <c r="F839" t="s">
        <v>40</v>
      </c>
      <c r="G839" t="s">
        <v>38</v>
      </c>
      <c r="H839" t="s">
        <v>39</v>
      </c>
      <c r="I839" t="s">
        <v>2637</v>
      </c>
      <c r="J839" t="s">
        <v>2638</v>
      </c>
      <c r="K839" t="s">
        <v>25</v>
      </c>
      <c r="L839">
        <v>41</v>
      </c>
      <c r="M839">
        <v>2</v>
      </c>
      <c r="N839">
        <v>5</v>
      </c>
      <c r="O839" t="s">
        <v>540</v>
      </c>
      <c r="P839" t="s">
        <v>44</v>
      </c>
      <c r="Q839" t="s">
        <v>117</v>
      </c>
      <c r="R839" t="s">
        <v>62</v>
      </c>
      <c r="S839" t="s">
        <v>41</v>
      </c>
      <c r="T839">
        <v>2</v>
      </c>
      <c r="U839">
        <v>562.91</v>
      </c>
      <c r="V839">
        <v>889.06</v>
      </c>
      <c r="W839">
        <v>4</v>
      </c>
      <c r="X839" t="s">
        <v>34</v>
      </c>
      <c r="Y839">
        <v>2026</v>
      </c>
      <c r="Z839" t="str">
        <f>TEXT(Table1[[#This Row],[Order Date]], "MMM")</f>
        <v>Feb</v>
      </c>
      <c r="AA839" s="2">
        <f>Table1[[#This Row],[Unit Price]]*Table1[[#This Row],[Quantity]]*(1-Table1[[#This Row],[Discount %]]/100)</f>
        <v>1069.529</v>
      </c>
      <c r="AB839" s="2">
        <f>Table1[[#This Row],[Sales]]-Table1[[#This Row],[Cost]]</f>
        <v>180.46900000000005</v>
      </c>
    </row>
    <row r="840" spans="1:28" x14ac:dyDescent="0.25">
      <c r="A840" t="s">
        <v>2244</v>
      </c>
      <c r="B840" s="1">
        <v>45638</v>
      </c>
      <c r="C840" t="s">
        <v>2143</v>
      </c>
      <c r="D840" t="s">
        <v>2942</v>
      </c>
      <c r="E840" s="1">
        <v>45641</v>
      </c>
      <c r="F840" t="s">
        <v>40</v>
      </c>
      <c r="G840" t="s">
        <v>38</v>
      </c>
      <c r="H840" t="s">
        <v>39</v>
      </c>
      <c r="I840" t="s">
        <v>2621</v>
      </c>
      <c r="J840" t="s">
        <v>2699</v>
      </c>
      <c r="K840" t="s">
        <v>52</v>
      </c>
      <c r="L840">
        <v>48</v>
      </c>
      <c r="M840">
        <v>4</v>
      </c>
      <c r="N840">
        <v>10</v>
      </c>
      <c r="O840" t="s">
        <v>2245</v>
      </c>
      <c r="P840" t="s">
        <v>44</v>
      </c>
      <c r="Q840" t="s">
        <v>42</v>
      </c>
      <c r="R840" t="s">
        <v>62</v>
      </c>
      <c r="S840" t="s">
        <v>41</v>
      </c>
      <c r="T840">
        <v>2</v>
      </c>
      <c r="U840">
        <v>62.54</v>
      </c>
      <c r="V840">
        <v>136.88999999999999</v>
      </c>
      <c r="W840">
        <v>3</v>
      </c>
      <c r="X840" t="s">
        <v>94</v>
      </c>
      <c r="Y840">
        <v>2024</v>
      </c>
      <c r="Z840" t="str">
        <f>TEXT(Table1[[#This Row],[Order Date]], "MMM")</f>
        <v>Dec</v>
      </c>
      <c r="AA840" s="2">
        <f>Table1[[#This Row],[Unit Price]]*Table1[[#This Row],[Quantity]]*(1-Table1[[#This Row],[Discount %]]/100)</f>
        <v>225.14400000000001</v>
      </c>
      <c r="AB840" s="2">
        <f>Table1[[#This Row],[Sales]]-Table1[[#This Row],[Cost]]</f>
        <v>88.254000000000019</v>
      </c>
    </row>
    <row r="841" spans="1:28" x14ac:dyDescent="0.25">
      <c r="A841" t="s">
        <v>2246</v>
      </c>
      <c r="B841" s="1">
        <v>45495</v>
      </c>
      <c r="C841" t="s">
        <v>2247</v>
      </c>
      <c r="D841" t="s">
        <v>2941</v>
      </c>
      <c r="E841" s="1">
        <v>45501</v>
      </c>
      <c r="F841" t="s">
        <v>29</v>
      </c>
      <c r="G841" t="s">
        <v>27</v>
      </c>
      <c r="H841" t="s">
        <v>28</v>
      </c>
      <c r="I841" t="s">
        <v>2619</v>
      </c>
      <c r="J841" t="s">
        <v>2620</v>
      </c>
      <c r="K841" t="s">
        <v>25</v>
      </c>
      <c r="L841">
        <v>57</v>
      </c>
      <c r="M841">
        <v>1</v>
      </c>
      <c r="N841">
        <v>20</v>
      </c>
      <c r="O841" t="s">
        <v>2248</v>
      </c>
      <c r="P841" t="s">
        <v>44</v>
      </c>
      <c r="Q841" t="s">
        <v>42</v>
      </c>
      <c r="R841" t="s">
        <v>71</v>
      </c>
      <c r="S841" t="s">
        <v>30</v>
      </c>
      <c r="T841">
        <v>5</v>
      </c>
      <c r="U841">
        <v>736.79</v>
      </c>
      <c r="V841">
        <v>356.69</v>
      </c>
      <c r="W841">
        <v>6</v>
      </c>
      <c r="X841" t="s">
        <v>45</v>
      </c>
      <c r="Y841">
        <v>2024</v>
      </c>
      <c r="Z841" t="str">
        <f>TEXT(Table1[[#This Row],[Order Date]], "MMM")</f>
        <v>Jul</v>
      </c>
      <c r="AA841" s="2">
        <f>Table1[[#This Row],[Unit Price]]*Table1[[#This Row],[Quantity]]*(1-Table1[[#This Row],[Discount %]]/100)</f>
        <v>589.43200000000002</v>
      </c>
      <c r="AB841" s="2">
        <f>Table1[[#This Row],[Sales]]-Table1[[#This Row],[Cost]]</f>
        <v>232.74200000000002</v>
      </c>
    </row>
    <row r="842" spans="1:28" x14ac:dyDescent="0.25">
      <c r="A842" t="s">
        <v>2249</v>
      </c>
      <c r="B842" s="1">
        <v>45843</v>
      </c>
      <c r="C842" t="s">
        <v>2250</v>
      </c>
      <c r="D842" t="s">
        <v>2940</v>
      </c>
      <c r="E842" s="1">
        <v>45847</v>
      </c>
      <c r="F842" t="s">
        <v>29</v>
      </c>
      <c r="G842" t="s">
        <v>27</v>
      </c>
      <c r="H842" t="s">
        <v>28</v>
      </c>
      <c r="I842" t="s">
        <v>2619</v>
      </c>
      <c r="J842" t="s">
        <v>2687</v>
      </c>
      <c r="K842" t="s">
        <v>52</v>
      </c>
      <c r="L842">
        <v>60</v>
      </c>
      <c r="M842">
        <v>1</v>
      </c>
      <c r="N842">
        <v>0</v>
      </c>
      <c r="O842" t="s">
        <v>698</v>
      </c>
      <c r="P842" t="s">
        <v>44</v>
      </c>
      <c r="Q842" t="s">
        <v>58</v>
      </c>
      <c r="R842" t="s">
        <v>62</v>
      </c>
      <c r="S842" t="s">
        <v>30</v>
      </c>
      <c r="T842">
        <v>3</v>
      </c>
      <c r="U842">
        <v>250.52</v>
      </c>
      <c r="V842">
        <v>143.87</v>
      </c>
      <c r="W842">
        <v>4</v>
      </c>
      <c r="X842" t="s">
        <v>45</v>
      </c>
      <c r="Y842">
        <v>2025</v>
      </c>
      <c r="Z842" t="str">
        <f>TEXT(Table1[[#This Row],[Order Date]], "MMM")</f>
        <v>Jul</v>
      </c>
      <c r="AA842" s="2">
        <f>Table1[[#This Row],[Unit Price]]*Table1[[#This Row],[Quantity]]*(1-Table1[[#This Row],[Discount %]]/100)</f>
        <v>250.52</v>
      </c>
      <c r="AB842" s="2">
        <f>Table1[[#This Row],[Sales]]-Table1[[#This Row],[Cost]]</f>
        <v>106.65</v>
      </c>
    </row>
    <row r="843" spans="1:28" x14ac:dyDescent="0.25">
      <c r="A843" t="s">
        <v>2251</v>
      </c>
      <c r="B843" s="1">
        <v>46134</v>
      </c>
      <c r="C843" t="s">
        <v>2252</v>
      </c>
      <c r="D843" t="s">
        <v>2939</v>
      </c>
      <c r="E843" s="1">
        <v>46141</v>
      </c>
      <c r="F843" t="s">
        <v>29</v>
      </c>
      <c r="G843" t="s">
        <v>27</v>
      </c>
      <c r="H843" t="s">
        <v>28</v>
      </c>
      <c r="I843" t="s">
        <v>2671</v>
      </c>
      <c r="J843" t="s">
        <v>2695</v>
      </c>
      <c r="K843" t="s">
        <v>25</v>
      </c>
      <c r="L843">
        <v>54</v>
      </c>
      <c r="M843">
        <v>2</v>
      </c>
      <c r="N843">
        <v>25</v>
      </c>
      <c r="O843" t="s">
        <v>1897</v>
      </c>
      <c r="P843" t="s">
        <v>33</v>
      </c>
      <c r="Q843" t="s">
        <v>58</v>
      </c>
      <c r="R843" t="s">
        <v>62</v>
      </c>
      <c r="S843" t="s">
        <v>30</v>
      </c>
      <c r="T843">
        <v>3</v>
      </c>
      <c r="U843">
        <v>675.13</v>
      </c>
      <c r="V843">
        <v>544.86</v>
      </c>
      <c r="W843">
        <v>7</v>
      </c>
      <c r="X843" t="s">
        <v>49</v>
      </c>
      <c r="Y843">
        <v>2026</v>
      </c>
      <c r="Z843" t="str">
        <f>TEXT(Table1[[#This Row],[Order Date]], "MMM")</f>
        <v>Apr</v>
      </c>
      <c r="AA843" s="2">
        <f>Table1[[#This Row],[Unit Price]]*Table1[[#This Row],[Quantity]]*(1-Table1[[#This Row],[Discount %]]/100)</f>
        <v>1012.6949999999999</v>
      </c>
      <c r="AB843" s="2">
        <f>Table1[[#This Row],[Sales]]-Table1[[#This Row],[Cost]]</f>
        <v>467.83499999999992</v>
      </c>
    </row>
    <row r="844" spans="1:28" x14ac:dyDescent="0.25">
      <c r="A844" t="s">
        <v>2253</v>
      </c>
      <c r="B844" s="1">
        <v>46087</v>
      </c>
      <c r="C844" t="s">
        <v>2254</v>
      </c>
      <c r="D844" t="s">
        <v>2938</v>
      </c>
      <c r="E844" s="1">
        <v>46092</v>
      </c>
      <c r="F844" t="s">
        <v>140</v>
      </c>
      <c r="G844" t="s">
        <v>38</v>
      </c>
      <c r="H844" t="s">
        <v>139</v>
      </c>
      <c r="I844" t="s">
        <v>2630</v>
      </c>
      <c r="J844" t="s">
        <v>2710</v>
      </c>
      <c r="K844" t="s">
        <v>25</v>
      </c>
      <c r="L844">
        <v>24</v>
      </c>
      <c r="M844">
        <v>5</v>
      </c>
      <c r="N844">
        <v>20</v>
      </c>
      <c r="O844" t="s">
        <v>316</v>
      </c>
      <c r="P844" t="s">
        <v>44</v>
      </c>
      <c r="Q844" t="s">
        <v>70</v>
      </c>
      <c r="R844" t="s">
        <v>32</v>
      </c>
      <c r="S844" t="s">
        <v>141</v>
      </c>
      <c r="T844">
        <v>2</v>
      </c>
      <c r="U844">
        <v>970.76</v>
      </c>
      <c r="V844">
        <v>1989.74</v>
      </c>
      <c r="W844">
        <v>5</v>
      </c>
      <c r="X844" t="s">
        <v>34</v>
      </c>
      <c r="Y844">
        <v>2026</v>
      </c>
      <c r="Z844" t="str">
        <f>TEXT(Table1[[#This Row],[Order Date]], "MMM")</f>
        <v>Mar</v>
      </c>
      <c r="AA844" s="2">
        <f>Table1[[#This Row],[Unit Price]]*Table1[[#This Row],[Quantity]]*(1-Table1[[#This Row],[Discount %]]/100)</f>
        <v>3883.0400000000004</v>
      </c>
      <c r="AB844" s="2">
        <f>Table1[[#This Row],[Sales]]-Table1[[#This Row],[Cost]]</f>
        <v>1893.3000000000004</v>
      </c>
    </row>
    <row r="845" spans="1:28" x14ac:dyDescent="0.25">
      <c r="A845" t="s">
        <v>2255</v>
      </c>
      <c r="B845" s="1">
        <v>45671</v>
      </c>
      <c r="C845" t="s">
        <v>2256</v>
      </c>
      <c r="D845" t="s">
        <v>2937</v>
      </c>
      <c r="E845" s="1">
        <v>45673</v>
      </c>
      <c r="F845" t="s">
        <v>140</v>
      </c>
      <c r="G845" t="s">
        <v>38</v>
      </c>
      <c r="H845" t="s">
        <v>139</v>
      </c>
      <c r="I845" t="s">
        <v>2630</v>
      </c>
      <c r="J845" t="s">
        <v>2640</v>
      </c>
      <c r="K845" t="s">
        <v>25</v>
      </c>
      <c r="L845">
        <v>45</v>
      </c>
      <c r="M845">
        <v>1</v>
      </c>
      <c r="N845">
        <v>20</v>
      </c>
      <c r="O845" t="s">
        <v>2257</v>
      </c>
      <c r="P845" t="s">
        <v>33</v>
      </c>
      <c r="Q845" t="s">
        <v>31</v>
      </c>
      <c r="R845" t="s">
        <v>71</v>
      </c>
      <c r="S845" t="s">
        <v>141</v>
      </c>
      <c r="T845">
        <v>2</v>
      </c>
      <c r="U845">
        <v>571.15</v>
      </c>
      <c r="V845">
        <v>236.83</v>
      </c>
      <c r="W845">
        <v>2</v>
      </c>
      <c r="X845" t="s">
        <v>34</v>
      </c>
      <c r="Y845">
        <v>2025</v>
      </c>
      <c r="Z845" t="str">
        <f>TEXT(Table1[[#This Row],[Order Date]], "MMM")</f>
        <v>Jan</v>
      </c>
      <c r="AA845" s="2">
        <f>Table1[[#This Row],[Unit Price]]*Table1[[#This Row],[Quantity]]*(1-Table1[[#This Row],[Discount %]]/100)</f>
        <v>456.92</v>
      </c>
      <c r="AB845" s="2">
        <f>Table1[[#This Row],[Sales]]-Table1[[#This Row],[Cost]]</f>
        <v>220.09</v>
      </c>
    </row>
    <row r="846" spans="1:28" x14ac:dyDescent="0.25">
      <c r="A846" t="s">
        <v>2258</v>
      </c>
      <c r="B846" s="1">
        <v>46074</v>
      </c>
      <c r="C846" t="s">
        <v>2259</v>
      </c>
      <c r="D846" t="s">
        <v>2936</v>
      </c>
      <c r="E846" s="1">
        <v>46076</v>
      </c>
      <c r="F846" t="s">
        <v>122</v>
      </c>
      <c r="G846" t="s">
        <v>120</v>
      </c>
      <c r="H846" t="s">
        <v>121</v>
      </c>
      <c r="I846" t="s">
        <v>2621</v>
      </c>
      <c r="J846" t="s">
        <v>2647</v>
      </c>
      <c r="K846" t="s">
        <v>52</v>
      </c>
      <c r="L846">
        <v>47</v>
      </c>
      <c r="M846">
        <v>3</v>
      </c>
      <c r="N846">
        <v>5</v>
      </c>
      <c r="O846" t="s">
        <v>980</v>
      </c>
      <c r="P846" t="s">
        <v>75</v>
      </c>
      <c r="Q846" t="s">
        <v>70</v>
      </c>
      <c r="R846" t="s">
        <v>32</v>
      </c>
      <c r="S846" t="s">
        <v>123</v>
      </c>
      <c r="T846">
        <v>3</v>
      </c>
      <c r="U846">
        <v>391.14</v>
      </c>
      <c r="V846">
        <v>847.48</v>
      </c>
      <c r="W846">
        <v>2</v>
      </c>
      <c r="X846" t="s">
        <v>34</v>
      </c>
      <c r="Y846">
        <v>2026</v>
      </c>
      <c r="Z846" t="str">
        <f>TEXT(Table1[[#This Row],[Order Date]], "MMM")</f>
        <v>Feb</v>
      </c>
      <c r="AA846" s="2">
        <f>Table1[[#This Row],[Unit Price]]*Table1[[#This Row],[Quantity]]*(1-Table1[[#This Row],[Discount %]]/100)</f>
        <v>1114.749</v>
      </c>
      <c r="AB846" s="2">
        <f>Table1[[#This Row],[Sales]]-Table1[[#This Row],[Cost]]</f>
        <v>267.26900000000001</v>
      </c>
    </row>
    <row r="847" spans="1:28" x14ac:dyDescent="0.25">
      <c r="A847" t="s">
        <v>2260</v>
      </c>
      <c r="B847" s="1">
        <v>45978</v>
      </c>
      <c r="C847" t="s">
        <v>1067</v>
      </c>
      <c r="D847" t="s">
        <v>2935</v>
      </c>
      <c r="E847" s="1">
        <v>45982</v>
      </c>
      <c r="F847" t="s">
        <v>122</v>
      </c>
      <c r="G847" t="s">
        <v>120</v>
      </c>
      <c r="H847" t="s">
        <v>121</v>
      </c>
      <c r="I847" t="s">
        <v>2630</v>
      </c>
      <c r="J847" t="s">
        <v>2640</v>
      </c>
      <c r="K847" t="s">
        <v>52</v>
      </c>
      <c r="L847">
        <v>43</v>
      </c>
      <c r="M847">
        <v>5</v>
      </c>
      <c r="N847">
        <v>0</v>
      </c>
      <c r="O847" t="s">
        <v>2261</v>
      </c>
      <c r="P847" t="s">
        <v>33</v>
      </c>
      <c r="Q847" t="s">
        <v>70</v>
      </c>
      <c r="R847" t="s">
        <v>32</v>
      </c>
      <c r="S847" t="s">
        <v>123</v>
      </c>
      <c r="T847">
        <v>2</v>
      </c>
      <c r="U847">
        <v>124.79</v>
      </c>
      <c r="V847">
        <v>345.12</v>
      </c>
      <c r="W847">
        <v>4</v>
      </c>
      <c r="X847" t="s">
        <v>94</v>
      </c>
      <c r="Y847">
        <v>2025</v>
      </c>
      <c r="Z847" t="str">
        <f>TEXT(Table1[[#This Row],[Order Date]], "MMM")</f>
        <v>Nov</v>
      </c>
      <c r="AA847" s="2">
        <f>Table1[[#This Row],[Unit Price]]*Table1[[#This Row],[Quantity]]*(1-Table1[[#This Row],[Discount %]]/100)</f>
        <v>623.95000000000005</v>
      </c>
      <c r="AB847" s="2">
        <f>Table1[[#This Row],[Sales]]-Table1[[#This Row],[Cost]]</f>
        <v>278.83000000000004</v>
      </c>
    </row>
    <row r="848" spans="1:28" x14ac:dyDescent="0.25">
      <c r="A848" t="s">
        <v>2262</v>
      </c>
      <c r="B848" s="1">
        <v>45753</v>
      </c>
      <c r="C848" t="s">
        <v>2263</v>
      </c>
      <c r="D848" t="s">
        <v>2934</v>
      </c>
      <c r="E848" s="1">
        <v>45759</v>
      </c>
      <c r="F848" t="s">
        <v>56</v>
      </c>
      <c r="G848" t="s">
        <v>54</v>
      </c>
      <c r="H848" t="s">
        <v>55</v>
      </c>
      <c r="I848" t="s">
        <v>2664</v>
      </c>
      <c r="J848" t="s">
        <v>2678</v>
      </c>
      <c r="K848" t="s">
        <v>52</v>
      </c>
      <c r="L848">
        <v>28</v>
      </c>
      <c r="M848">
        <v>4</v>
      </c>
      <c r="N848">
        <v>10</v>
      </c>
      <c r="O848" t="s">
        <v>613</v>
      </c>
      <c r="P848" t="s">
        <v>33</v>
      </c>
      <c r="Q848" t="s">
        <v>58</v>
      </c>
      <c r="R848" t="s">
        <v>62</v>
      </c>
      <c r="S848" t="s">
        <v>57</v>
      </c>
      <c r="T848">
        <v>1</v>
      </c>
      <c r="U848">
        <v>484.61</v>
      </c>
      <c r="V848">
        <v>984.07</v>
      </c>
      <c r="W848">
        <v>6</v>
      </c>
      <c r="X848" t="s">
        <v>49</v>
      </c>
      <c r="Y848">
        <v>2025</v>
      </c>
      <c r="Z848" t="str">
        <f>TEXT(Table1[[#This Row],[Order Date]], "MMM")</f>
        <v>Apr</v>
      </c>
      <c r="AA848" s="2">
        <f>Table1[[#This Row],[Unit Price]]*Table1[[#This Row],[Quantity]]*(1-Table1[[#This Row],[Discount %]]/100)</f>
        <v>1744.596</v>
      </c>
      <c r="AB848" s="2">
        <f>Table1[[#This Row],[Sales]]-Table1[[#This Row],[Cost]]</f>
        <v>760.52599999999995</v>
      </c>
    </row>
    <row r="849" spans="1:28" x14ac:dyDescent="0.25">
      <c r="A849" t="s">
        <v>2264</v>
      </c>
      <c r="B849" s="1">
        <v>45825</v>
      </c>
      <c r="C849" t="s">
        <v>2265</v>
      </c>
      <c r="D849" t="s">
        <v>2933</v>
      </c>
      <c r="E849" s="1">
        <v>45832</v>
      </c>
      <c r="F849" t="s">
        <v>56</v>
      </c>
      <c r="G849" t="s">
        <v>54</v>
      </c>
      <c r="H849" t="s">
        <v>55</v>
      </c>
      <c r="I849" t="s">
        <v>2625</v>
      </c>
      <c r="J849" t="s">
        <v>2705</v>
      </c>
      <c r="K849" t="s">
        <v>52</v>
      </c>
      <c r="L849">
        <v>64</v>
      </c>
      <c r="M849">
        <v>1</v>
      </c>
      <c r="N849">
        <v>25</v>
      </c>
      <c r="O849" t="s">
        <v>2266</v>
      </c>
      <c r="P849" t="s">
        <v>75</v>
      </c>
      <c r="Q849" t="s">
        <v>58</v>
      </c>
      <c r="R849" t="s">
        <v>71</v>
      </c>
      <c r="S849" t="s">
        <v>57</v>
      </c>
      <c r="T849">
        <v>3</v>
      </c>
      <c r="U849">
        <v>253.2</v>
      </c>
      <c r="V849">
        <v>125.5</v>
      </c>
      <c r="W849">
        <v>7</v>
      </c>
      <c r="X849" t="s">
        <v>49</v>
      </c>
      <c r="Y849">
        <v>2025</v>
      </c>
      <c r="Z849" t="str">
        <f>TEXT(Table1[[#This Row],[Order Date]], "MMM")</f>
        <v>Jun</v>
      </c>
      <c r="AA849" s="2">
        <f>Table1[[#This Row],[Unit Price]]*Table1[[#This Row],[Quantity]]*(1-Table1[[#This Row],[Discount %]]/100)</f>
        <v>189.89999999999998</v>
      </c>
      <c r="AB849" s="2">
        <f>Table1[[#This Row],[Sales]]-Table1[[#This Row],[Cost]]</f>
        <v>64.399999999999977</v>
      </c>
    </row>
    <row r="850" spans="1:28" x14ac:dyDescent="0.25">
      <c r="A850" t="s">
        <v>2267</v>
      </c>
      <c r="B850" s="1">
        <v>45935</v>
      </c>
      <c r="C850" t="s">
        <v>2268</v>
      </c>
      <c r="D850" t="s">
        <v>2932</v>
      </c>
      <c r="E850" s="1">
        <v>45940</v>
      </c>
      <c r="F850" t="s">
        <v>68</v>
      </c>
      <c r="G850" t="s">
        <v>66</v>
      </c>
      <c r="H850" t="s">
        <v>67</v>
      </c>
      <c r="I850" t="s">
        <v>2652</v>
      </c>
      <c r="J850" t="s">
        <v>2653</v>
      </c>
      <c r="K850" t="s">
        <v>52</v>
      </c>
      <c r="L850">
        <v>23</v>
      </c>
      <c r="M850">
        <v>4</v>
      </c>
      <c r="N850">
        <v>5</v>
      </c>
      <c r="O850" t="s">
        <v>1528</v>
      </c>
      <c r="P850" t="s">
        <v>44</v>
      </c>
      <c r="Q850" t="s">
        <v>58</v>
      </c>
      <c r="R850" t="s">
        <v>71</v>
      </c>
      <c r="S850" t="s">
        <v>69</v>
      </c>
      <c r="T850">
        <v>3</v>
      </c>
      <c r="U850">
        <v>880.81</v>
      </c>
      <c r="V850">
        <v>2666.82</v>
      </c>
      <c r="W850">
        <v>5</v>
      </c>
      <c r="X850" t="s">
        <v>94</v>
      </c>
      <c r="Y850">
        <v>2025</v>
      </c>
      <c r="Z850" t="str">
        <f>TEXT(Table1[[#This Row],[Order Date]], "MMM")</f>
        <v>Oct</v>
      </c>
      <c r="AA850" s="2">
        <f>Table1[[#This Row],[Unit Price]]*Table1[[#This Row],[Quantity]]*(1-Table1[[#This Row],[Discount %]]/100)</f>
        <v>3347.0779999999995</v>
      </c>
      <c r="AB850" s="2">
        <f>Table1[[#This Row],[Sales]]-Table1[[#This Row],[Cost]]</f>
        <v>680.25799999999936</v>
      </c>
    </row>
    <row r="851" spans="1:28" x14ac:dyDescent="0.25">
      <c r="A851" t="s">
        <v>2269</v>
      </c>
      <c r="B851" s="1">
        <v>46093</v>
      </c>
      <c r="C851" t="s">
        <v>2270</v>
      </c>
      <c r="D851" t="s">
        <v>2931</v>
      </c>
      <c r="E851" s="1">
        <v>46100</v>
      </c>
      <c r="F851" t="s">
        <v>56</v>
      </c>
      <c r="G851" t="s">
        <v>54</v>
      </c>
      <c r="H851" t="s">
        <v>55</v>
      </c>
      <c r="I851" t="s">
        <v>2668</v>
      </c>
      <c r="J851" t="s">
        <v>2686</v>
      </c>
      <c r="K851" t="s">
        <v>25</v>
      </c>
      <c r="L851">
        <v>50</v>
      </c>
      <c r="M851">
        <v>4</v>
      </c>
      <c r="N851">
        <v>30</v>
      </c>
      <c r="O851" t="s">
        <v>2271</v>
      </c>
      <c r="P851" t="s">
        <v>44</v>
      </c>
      <c r="Q851" t="s">
        <v>31</v>
      </c>
      <c r="R851" t="s">
        <v>43</v>
      </c>
      <c r="S851" t="s">
        <v>57</v>
      </c>
      <c r="T851">
        <v>4</v>
      </c>
      <c r="U851">
        <v>303.17</v>
      </c>
      <c r="V851">
        <v>640.20000000000005</v>
      </c>
      <c r="W851">
        <v>7</v>
      </c>
      <c r="X851" t="s">
        <v>34</v>
      </c>
      <c r="Y851">
        <v>2026</v>
      </c>
      <c r="Z851" t="str">
        <f>TEXT(Table1[[#This Row],[Order Date]], "MMM")</f>
        <v>Mar</v>
      </c>
      <c r="AA851" s="2">
        <f>Table1[[#This Row],[Unit Price]]*Table1[[#This Row],[Quantity]]*(1-Table1[[#This Row],[Discount %]]/100)</f>
        <v>848.87599999999998</v>
      </c>
      <c r="AB851" s="2">
        <f>Table1[[#This Row],[Sales]]-Table1[[#This Row],[Cost]]</f>
        <v>208.67599999999993</v>
      </c>
    </row>
    <row r="852" spans="1:28" x14ac:dyDescent="0.25">
      <c r="A852" t="s">
        <v>2272</v>
      </c>
      <c r="B852" s="1">
        <v>46017</v>
      </c>
      <c r="C852" t="s">
        <v>2273</v>
      </c>
      <c r="D852" t="s">
        <v>2930</v>
      </c>
      <c r="E852" s="1">
        <v>46024</v>
      </c>
      <c r="F852" t="s">
        <v>40</v>
      </c>
      <c r="G852" t="s">
        <v>38</v>
      </c>
      <c r="H852" t="s">
        <v>39</v>
      </c>
      <c r="I852" t="s">
        <v>2650</v>
      </c>
      <c r="J852" t="s">
        <v>2680</v>
      </c>
      <c r="K852" t="s">
        <v>25</v>
      </c>
      <c r="L852">
        <v>50</v>
      </c>
      <c r="M852">
        <v>3</v>
      </c>
      <c r="N852">
        <v>0</v>
      </c>
      <c r="O852" t="s">
        <v>2274</v>
      </c>
      <c r="P852" t="s">
        <v>33</v>
      </c>
      <c r="Q852" t="s">
        <v>42</v>
      </c>
      <c r="R852" t="s">
        <v>62</v>
      </c>
      <c r="S852" t="s">
        <v>41</v>
      </c>
      <c r="T852">
        <v>2</v>
      </c>
      <c r="U852">
        <v>769.53</v>
      </c>
      <c r="V852">
        <v>1265.69</v>
      </c>
      <c r="W852">
        <v>7</v>
      </c>
      <c r="X852" t="s">
        <v>94</v>
      </c>
      <c r="Y852">
        <v>2025</v>
      </c>
      <c r="Z852" t="str">
        <f>TEXT(Table1[[#This Row],[Order Date]], "MMM")</f>
        <v>Dec</v>
      </c>
      <c r="AA852" s="2">
        <f>Table1[[#This Row],[Unit Price]]*Table1[[#This Row],[Quantity]]*(1-Table1[[#This Row],[Discount %]]/100)</f>
        <v>2308.59</v>
      </c>
      <c r="AB852" s="2">
        <f>Table1[[#This Row],[Sales]]-Table1[[#This Row],[Cost]]</f>
        <v>1042.9000000000001</v>
      </c>
    </row>
    <row r="853" spans="1:28" x14ac:dyDescent="0.25">
      <c r="A853" t="s">
        <v>2275</v>
      </c>
      <c r="B853" s="1">
        <v>45383</v>
      </c>
      <c r="C853" t="s">
        <v>2276</v>
      </c>
      <c r="D853" t="s">
        <v>2929</v>
      </c>
      <c r="E853" s="1">
        <v>45387</v>
      </c>
      <c r="F853" t="s">
        <v>122</v>
      </c>
      <c r="G853" t="s">
        <v>120</v>
      </c>
      <c r="H853" t="s">
        <v>121</v>
      </c>
      <c r="I853" t="s">
        <v>2621</v>
      </c>
      <c r="J853" t="s">
        <v>2622</v>
      </c>
      <c r="K853" t="s">
        <v>25</v>
      </c>
      <c r="L853">
        <v>59</v>
      </c>
      <c r="M853">
        <v>1</v>
      </c>
      <c r="N853">
        <v>30</v>
      </c>
      <c r="O853" t="s">
        <v>1093</v>
      </c>
      <c r="P853" t="s">
        <v>75</v>
      </c>
      <c r="Q853" t="s">
        <v>117</v>
      </c>
      <c r="R853" t="s">
        <v>43</v>
      </c>
      <c r="S853" t="s">
        <v>123</v>
      </c>
      <c r="T853">
        <v>4</v>
      </c>
      <c r="U853">
        <v>129.47</v>
      </c>
      <c r="V853">
        <v>72.36</v>
      </c>
      <c r="W853">
        <v>4</v>
      </c>
      <c r="X853" t="s">
        <v>49</v>
      </c>
      <c r="Y853">
        <v>2024</v>
      </c>
      <c r="Z853" t="str">
        <f>TEXT(Table1[[#This Row],[Order Date]], "MMM")</f>
        <v>Apr</v>
      </c>
      <c r="AA853" s="2">
        <f>Table1[[#This Row],[Unit Price]]*Table1[[#This Row],[Quantity]]*(1-Table1[[#This Row],[Discount %]]/100)</f>
        <v>90.628999999999991</v>
      </c>
      <c r="AB853" s="2">
        <f>Table1[[#This Row],[Sales]]-Table1[[#This Row],[Cost]]</f>
        <v>18.268999999999991</v>
      </c>
    </row>
    <row r="854" spans="1:28" x14ac:dyDescent="0.25">
      <c r="A854" t="s">
        <v>2277</v>
      </c>
      <c r="B854" s="1">
        <v>45744</v>
      </c>
      <c r="C854" t="s">
        <v>2278</v>
      </c>
      <c r="D854" t="s">
        <v>2928</v>
      </c>
      <c r="E854" s="1">
        <v>45748</v>
      </c>
      <c r="F854" t="s">
        <v>100</v>
      </c>
      <c r="G854" t="s">
        <v>98</v>
      </c>
      <c r="H854" t="s">
        <v>99</v>
      </c>
      <c r="I854" t="s">
        <v>2619</v>
      </c>
      <c r="J854" t="s">
        <v>2687</v>
      </c>
      <c r="K854" t="s">
        <v>52</v>
      </c>
      <c r="L854">
        <v>56</v>
      </c>
      <c r="M854">
        <v>2</v>
      </c>
      <c r="N854">
        <v>25</v>
      </c>
      <c r="O854" t="s">
        <v>359</v>
      </c>
      <c r="P854" t="s">
        <v>75</v>
      </c>
      <c r="Q854" t="s">
        <v>70</v>
      </c>
      <c r="R854" t="s">
        <v>32</v>
      </c>
      <c r="S854" t="s">
        <v>101</v>
      </c>
      <c r="T854">
        <v>3</v>
      </c>
      <c r="U854">
        <v>632.55999999999995</v>
      </c>
      <c r="V854">
        <v>712.9</v>
      </c>
      <c r="W854">
        <v>4</v>
      </c>
      <c r="X854" t="s">
        <v>34</v>
      </c>
      <c r="Y854">
        <v>2025</v>
      </c>
      <c r="Z854" t="str">
        <f>TEXT(Table1[[#This Row],[Order Date]], "MMM")</f>
        <v>Mar</v>
      </c>
      <c r="AA854" s="2">
        <f>Table1[[#This Row],[Unit Price]]*Table1[[#This Row],[Quantity]]*(1-Table1[[#This Row],[Discount %]]/100)</f>
        <v>948.83999999999992</v>
      </c>
      <c r="AB854" s="2">
        <f>Table1[[#This Row],[Sales]]-Table1[[#This Row],[Cost]]</f>
        <v>235.93999999999994</v>
      </c>
    </row>
    <row r="855" spans="1:28" x14ac:dyDescent="0.25">
      <c r="A855" t="s">
        <v>2279</v>
      </c>
      <c r="B855" s="1">
        <v>45612</v>
      </c>
      <c r="C855" t="s">
        <v>2280</v>
      </c>
      <c r="D855" t="s">
        <v>2927</v>
      </c>
      <c r="E855" s="1">
        <v>45614</v>
      </c>
      <c r="F855" t="s">
        <v>128</v>
      </c>
      <c r="G855" t="s">
        <v>98</v>
      </c>
      <c r="H855" t="s">
        <v>127</v>
      </c>
      <c r="I855" t="s">
        <v>2648</v>
      </c>
      <c r="J855" t="s">
        <v>2702</v>
      </c>
      <c r="K855" t="s">
        <v>25</v>
      </c>
      <c r="L855">
        <v>41</v>
      </c>
      <c r="M855">
        <v>2</v>
      </c>
      <c r="N855">
        <v>15</v>
      </c>
      <c r="O855" t="s">
        <v>2281</v>
      </c>
      <c r="P855" t="s">
        <v>33</v>
      </c>
      <c r="Q855" t="s">
        <v>42</v>
      </c>
      <c r="R855" t="s">
        <v>62</v>
      </c>
      <c r="S855" t="s">
        <v>129</v>
      </c>
      <c r="T855">
        <v>5</v>
      </c>
      <c r="U855">
        <v>849.02</v>
      </c>
      <c r="V855">
        <v>1027.22</v>
      </c>
      <c r="W855">
        <v>2</v>
      </c>
      <c r="X855" t="s">
        <v>94</v>
      </c>
      <c r="Y855">
        <v>2024</v>
      </c>
      <c r="Z855" t="str">
        <f>TEXT(Table1[[#This Row],[Order Date]], "MMM")</f>
        <v>Nov</v>
      </c>
      <c r="AA855" s="2">
        <f>Table1[[#This Row],[Unit Price]]*Table1[[#This Row],[Quantity]]*(1-Table1[[#This Row],[Discount %]]/100)</f>
        <v>1443.3339999999998</v>
      </c>
      <c r="AB855" s="2">
        <f>Table1[[#This Row],[Sales]]-Table1[[#This Row],[Cost]]</f>
        <v>416.11399999999981</v>
      </c>
    </row>
    <row r="856" spans="1:28" x14ac:dyDescent="0.25">
      <c r="A856" t="s">
        <v>2282</v>
      </c>
      <c r="B856" s="1">
        <v>45781</v>
      </c>
      <c r="C856" t="s">
        <v>2283</v>
      </c>
      <c r="D856" t="s">
        <v>2926</v>
      </c>
      <c r="E856" s="1">
        <v>45788</v>
      </c>
      <c r="F856" t="s">
        <v>140</v>
      </c>
      <c r="G856" t="s">
        <v>38</v>
      </c>
      <c r="H856" t="s">
        <v>139</v>
      </c>
      <c r="I856" t="s">
        <v>2633</v>
      </c>
      <c r="J856" t="s">
        <v>2645</v>
      </c>
      <c r="K856" t="s">
        <v>25</v>
      </c>
      <c r="L856">
        <v>27</v>
      </c>
      <c r="M856">
        <v>5</v>
      </c>
      <c r="N856">
        <v>15</v>
      </c>
      <c r="O856" t="s">
        <v>2045</v>
      </c>
      <c r="P856" t="s">
        <v>75</v>
      </c>
      <c r="Q856" t="s">
        <v>31</v>
      </c>
      <c r="R856" t="s">
        <v>32</v>
      </c>
      <c r="S856" t="s">
        <v>141</v>
      </c>
      <c r="T856">
        <v>3</v>
      </c>
      <c r="U856">
        <v>258.74</v>
      </c>
      <c r="V856">
        <v>760.35</v>
      </c>
      <c r="W856">
        <v>7</v>
      </c>
      <c r="X856" t="s">
        <v>49</v>
      </c>
      <c r="Y856">
        <v>2025</v>
      </c>
      <c r="Z856" t="str">
        <f>TEXT(Table1[[#This Row],[Order Date]], "MMM")</f>
        <v>May</v>
      </c>
      <c r="AA856" s="2">
        <f>Table1[[#This Row],[Unit Price]]*Table1[[#This Row],[Quantity]]*(1-Table1[[#This Row],[Discount %]]/100)</f>
        <v>1099.645</v>
      </c>
      <c r="AB856" s="2">
        <f>Table1[[#This Row],[Sales]]-Table1[[#This Row],[Cost]]</f>
        <v>339.29499999999996</v>
      </c>
    </row>
    <row r="857" spans="1:28" x14ac:dyDescent="0.25">
      <c r="A857" t="s">
        <v>2284</v>
      </c>
      <c r="B857" s="1">
        <v>46158</v>
      </c>
      <c r="C857" t="s">
        <v>2285</v>
      </c>
      <c r="D857" t="s">
        <v>2925</v>
      </c>
      <c r="E857" s="1">
        <v>46159</v>
      </c>
      <c r="F857" t="s">
        <v>122</v>
      </c>
      <c r="G857" t="s">
        <v>120</v>
      </c>
      <c r="H857" t="s">
        <v>121</v>
      </c>
      <c r="I857" t="s">
        <v>2664</v>
      </c>
      <c r="J857" t="s">
        <v>2678</v>
      </c>
      <c r="K857" t="s">
        <v>25</v>
      </c>
      <c r="L857">
        <v>26</v>
      </c>
      <c r="M857">
        <v>2</v>
      </c>
      <c r="N857">
        <v>20</v>
      </c>
      <c r="O857" t="s">
        <v>2286</v>
      </c>
      <c r="P857" t="s">
        <v>75</v>
      </c>
      <c r="Q857" t="s">
        <v>31</v>
      </c>
      <c r="R857" t="s">
        <v>43</v>
      </c>
      <c r="S857" t="s">
        <v>123</v>
      </c>
      <c r="T857">
        <v>2</v>
      </c>
      <c r="U857">
        <v>882.36</v>
      </c>
      <c r="V857">
        <v>961.12</v>
      </c>
      <c r="W857">
        <v>1</v>
      </c>
      <c r="X857" t="s">
        <v>49</v>
      </c>
      <c r="Y857">
        <v>2026</v>
      </c>
      <c r="Z857" t="str">
        <f>TEXT(Table1[[#This Row],[Order Date]], "MMM")</f>
        <v>May</v>
      </c>
      <c r="AA857" s="2">
        <f>Table1[[#This Row],[Unit Price]]*Table1[[#This Row],[Quantity]]*(1-Table1[[#This Row],[Discount %]]/100)</f>
        <v>1411.7760000000001</v>
      </c>
      <c r="AB857" s="2">
        <f>Table1[[#This Row],[Sales]]-Table1[[#This Row],[Cost]]</f>
        <v>450.65600000000006</v>
      </c>
    </row>
    <row r="858" spans="1:28" x14ac:dyDescent="0.25">
      <c r="A858" t="s">
        <v>2287</v>
      </c>
      <c r="B858" s="1">
        <v>46006</v>
      </c>
      <c r="C858" t="s">
        <v>2288</v>
      </c>
      <c r="D858" t="s">
        <v>2924</v>
      </c>
      <c r="E858" s="1">
        <v>46010</v>
      </c>
      <c r="F858" t="s">
        <v>29</v>
      </c>
      <c r="G858" t="s">
        <v>27</v>
      </c>
      <c r="H858" t="s">
        <v>28</v>
      </c>
      <c r="I858" t="s">
        <v>2619</v>
      </c>
      <c r="J858" t="s">
        <v>2687</v>
      </c>
      <c r="K858" t="s">
        <v>25</v>
      </c>
      <c r="L858">
        <v>58</v>
      </c>
      <c r="M858">
        <v>4</v>
      </c>
      <c r="N858">
        <v>0</v>
      </c>
      <c r="O858" t="s">
        <v>1723</v>
      </c>
      <c r="P858" t="s">
        <v>44</v>
      </c>
      <c r="Q858" t="s">
        <v>31</v>
      </c>
      <c r="R858" t="s">
        <v>32</v>
      </c>
      <c r="S858" t="s">
        <v>30</v>
      </c>
      <c r="T858">
        <v>5</v>
      </c>
      <c r="U858">
        <v>202.32</v>
      </c>
      <c r="V858">
        <v>419.93</v>
      </c>
      <c r="W858">
        <v>4</v>
      </c>
      <c r="X858" t="s">
        <v>94</v>
      </c>
      <c r="Y858">
        <v>2025</v>
      </c>
      <c r="Z858" t="str">
        <f>TEXT(Table1[[#This Row],[Order Date]], "MMM")</f>
        <v>Dec</v>
      </c>
      <c r="AA858" s="2">
        <f>Table1[[#This Row],[Unit Price]]*Table1[[#This Row],[Quantity]]*(1-Table1[[#This Row],[Discount %]]/100)</f>
        <v>809.28</v>
      </c>
      <c r="AB858" s="2">
        <f>Table1[[#This Row],[Sales]]-Table1[[#This Row],[Cost]]</f>
        <v>389.34999999999997</v>
      </c>
    </row>
    <row r="859" spans="1:28" x14ac:dyDescent="0.25">
      <c r="A859" t="s">
        <v>2289</v>
      </c>
      <c r="B859" s="1">
        <v>46115</v>
      </c>
      <c r="C859" t="s">
        <v>2290</v>
      </c>
      <c r="D859" t="s">
        <v>2923</v>
      </c>
      <c r="E859" s="1">
        <v>46116</v>
      </c>
      <c r="F859" t="s">
        <v>115</v>
      </c>
      <c r="G859" t="s">
        <v>66</v>
      </c>
      <c r="H859" t="s">
        <v>114</v>
      </c>
      <c r="I859" t="s">
        <v>2630</v>
      </c>
      <c r="J859" t="s">
        <v>2646</v>
      </c>
      <c r="K859" t="s">
        <v>52</v>
      </c>
      <c r="L859">
        <v>48</v>
      </c>
      <c r="M859">
        <v>3</v>
      </c>
      <c r="N859">
        <v>25</v>
      </c>
      <c r="O859" t="s">
        <v>2291</v>
      </c>
      <c r="P859" t="s">
        <v>33</v>
      </c>
      <c r="Q859" t="s">
        <v>42</v>
      </c>
      <c r="R859" t="s">
        <v>71</v>
      </c>
      <c r="S859" t="s">
        <v>116</v>
      </c>
      <c r="T859">
        <v>2</v>
      </c>
      <c r="U859">
        <v>391.89</v>
      </c>
      <c r="V859">
        <v>542.44000000000005</v>
      </c>
      <c r="W859">
        <v>1</v>
      </c>
      <c r="X859" t="s">
        <v>49</v>
      </c>
      <c r="Y859">
        <v>2026</v>
      </c>
      <c r="Z859" t="str">
        <f>TEXT(Table1[[#This Row],[Order Date]], "MMM")</f>
        <v>Apr</v>
      </c>
      <c r="AA859" s="2">
        <f>Table1[[#This Row],[Unit Price]]*Table1[[#This Row],[Quantity]]*(1-Table1[[#This Row],[Discount %]]/100)</f>
        <v>881.75250000000005</v>
      </c>
      <c r="AB859" s="2">
        <f>Table1[[#This Row],[Sales]]-Table1[[#This Row],[Cost]]</f>
        <v>339.3125</v>
      </c>
    </row>
    <row r="860" spans="1:28" x14ac:dyDescent="0.25">
      <c r="A860" t="s">
        <v>2292</v>
      </c>
      <c r="B860" s="1">
        <v>45363</v>
      </c>
      <c r="C860" t="s">
        <v>2293</v>
      </c>
      <c r="D860" t="s">
        <v>2922</v>
      </c>
      <c r="E860" s="1">
        <v>45364</v>
      </c>
      <c r="F860" t="s">
        <v>29</v>
      </c>
      <c r="G860" t="s">
        <v>27</v>
      </c>
      <c r="H860" t="s">
        <v>28</v>
      </c>
      <c r="I860" t="s">
        <v>2627</v>
      </c>
      <c r="J860" t="s">
        <v>2690</v>
      </c>
      <c r="K860" t="s">
        <v>25</v>
      </c>
      <c r="L860">
        <v>37</v>
      </c>
      <c r="M860">
        <v>5</v>
      </c>
      <c r="N860">
        <v>25</v>
      </c>
      <c r="O860" t="s">
        <v>2294</v>
      </c>
      <c r="P860" t="s">
        <v>33</v>
      </c>
      <c r="Q860" t="s">
        <v>42</v>
      </c>
      <c r="R860" t="s">
        <v>43</v>
      </c>
      <c r="S860" t="s">
        <v>30</v>
      </c>
      <c r="T860">
        <v>5</v>
      </c>
      <c r="U860">
        <v>609.29</v>
      </c>
      <c r="V860">
        <v>1309.47</v>
      </c>
      <c r="W860">
        <v>1</v>
      </c>
      <c r="X860" t="s">
        <v>34</v>
      </c>
      <c r="Y860">
        <v>2024</v>
      </c>
      <c r="Z860" t="str">
        <f>TEXT(Table1[[#This Row],[Order Date]], "MMM")</f>
        <v>Mar</v>
      </c>
      <c r="AA860" s="2">
        <f>Table1[[#This Row],[Unit Price]]*Table1[[#This Row],[Quantity]]*(1-Table1[[#This Row],[Discount %]]/100)</f>
        <v>2284.8374999999996</v>
      </c>
      <c r="AB860" s="2">
        <f>Table1[[#This Row],[Sales]]-Table1[[#This Row],[Cost]]</f>
        <v>975.36749999999961</v>
      </c>
    </row>
    <row r="861" spans="1:28" x14ac:dyDescent="0.25">
      <c r="A861" t="s">
        <v>2295</v>
      </c>
      <c r="B861" s="1">
        <v>45295</v>
      </c>
      <c r="C861" t="s">
        <v>2296</v>
      </c>
      <c r="D861" t="s">
        <v>2921</v>
      </c>
      <c r="E861" s="1">
        <v>45297</v>
      </c>
      <c r="F861" t="s">
        <v>68</v>
      </c>
      <c r="G861" t="s">
        <v>66</v>
      </c>
      <c r="H861" t="s">
        <v>67</v>
      </c>
      <c r="I861" t="s">
        <v>2619</v>
      </c>
      <c r="J861" t="s">
        <v>2687</v>
      </c>
      <c r="K861" t="s">
        <v>25</v>
      </c>
      <c r="L861">
        <v>43</v>
      </c>
      <c r="M861">
        <v>2</v>
      </c>
      <c r="N861">
        <v>10</v>
      </c>
      <c r="O861" t="s">
        <v>969</v>
      </c>
      <c r="P861" t="s">
        <v>33</v>
      </c>
      <c r="Q861" t="s">
        <v>42</v>
      </c>
      <c r="R861" t="s">
        <v>71</v>
      </c>
      <c r="S861" t="s">
        <v>69</v>
      </c>
      <c r="T861">
        <v>3</v>
      </c>
      <c r="U861">
        <v>349.45</v>
      </c>
      <c r="V861">
        <v>346.33</v>
      </c>
      <c r="W861">
        <v>2</v>
      </c>
      <c r="X861" t="s">
        <v>34</v>
      </c>
      <c r="Y861">
        <v>2024</v>
      </c>
      <c r="Z861" t="str">
        <f>TEXT(Table1[[#This Row],[Order Date]], "MMM")</f>
        <v>Jan</v>
      </c>
      <c r="AA861" s="2">
        <f>Table1[[#This Row],[Unit Price]]*Table1[[#This Row],[Quantity]]*(1-Table1[[#This Row],[Discount %]]/100)</f>
        <v>629.01</v>
      </c>
      <c r="AB861" s="2">
        <f>Table1[[#This Row],[Sales]]-Table1[[#This Row],[Cost]]</f>
        <v>282.68</v>
      </c>
    </row>
    <row r="862" spans="1:28" x14ac:dyDescent="0.25">
      <c r="A862" t="s">
        <v>2297</v>
      </c>
      <c r="B862" s="1">
        <v>46115</v>
      </c>
      <c r="C862" t="s">
        <v>2298</v>
      </c>
      <c r="D862" t="s">
        <v>2920</v>
      </c>
      <c r="E862" s="1">
        <v>46121</v>
      </c>
      <c r="F862" t="s">
        <v>56</v>
      </c>
      <c r="G862" t="s">
        <v>54</v>
      </c>
      <c r="H862" t="s">
        <v>55</v>
      </c>
      <c r="I862" t="s">
        <v>2629</v>
      </c>
      <c r="J862" t="s">
        <v>2691</v>
      </c>
      <c r="K862" t="s">
        <v>25</v>
      </c>
      <c r="L862">
        <v>39</v>
      </c>
      <c r="M862">
        <v>5</v>
      </c>
      <c r="N862">
        <v>25</v>
      </c>
      <c r="O862" t="s">
        <v>693</v>
      </c>
      <c r="P862" t="s">
        <v>75</v>
      </c>
      <c r="Q862" t="s">
        <v>42</v>
      </c>
      <c r="R862" t="s">
        <v>43</v>
      </c>
      <c r="S862" t="s">
        <v>57</v>
      </c>
      <c r="T862">
        <v>3</v>
      </c>
      <c r="U862">
        <v>172.66</v>
      </c>
      <c r="V862">
        <v>514.34</v>
      </c>
      <c r="W862">
        <v>6</v>
      </c>
      <c r="X862" t="s">
        <v>49</v>
      </c>
      <c r="Y862">
        <v>2026</v>
      </c>
      <c r="Z862" t="str">
        <f>TEXT(Table1[[#This Row],[Order Date]], "MMM")</f>
        <v>Apr</v>
      </c>
      <c r="AA862" s="2">
        <f>Table1[[#This Row],[Unit Price]]*Table1[[#This Row],[Quantity]]*(1-Table1[[#This Row],[Discount %]]/100)</f>
        <v>647.47499999999991</v>
      </c>
      <c r="AB862" s="2">
        <f>Table1[[#This Row],[Sales]]-Table1[[#This Row],[Cost]]</f>
        <v>133.13499999999988</v>
      </c>
    </row>
    <row r="863" spans="1:28" x14ac:dyDescent="0.25">
      <c r="A863" t="s">
        <v>2299</v>
      </c>
      <c r="B863" s="1">
        <v>45991</v>
      </c>
      <c r="C863" t="s">
        <v>2300</v>
      </c>
      <c r="D863" t="s">
        <v>2919</v>
      </c>
      <c r="E863" s="1">
        <v>45992</v>
      </c>
      <c r="F863" t="s">
        <v>56</v>
      </c>
      <c r="G863" t="s">
        <v>54</v>
      </c>
      <c r="H863" t="s">
        <v>55</v>
      </c>
      <c r="I863" t="s">
        <v>2650</v>
      </c>
      <c r="J863" t="s">
        <v>2698</v>
      </c>
      <c r="K863" t="s">
        <v>25</v>
      </c>
      <c r="L863">
        <v>35</v>
      </c>
      <c r="M863">
        <v>2</v>
      </c>
      <c r="N863">
        <v>15</v>
      </c>
      <c r="O863" t="s">
        <v>832</v>
      </c>
      <c r="P863" t="s">
        <v>44</v>
      </c>
      <c r="Q863" t="s">
        <v>70</v>
      </c>
      <c r="R863" t="s">
        <v>71</v>
      </c>
      <c r="S863" t="s">
        <v>57</v>
      </c>
      <c r="T863">
        <v>3</v>
      </c>
      <c r="U863">
        <v>905.65</v>
      </c>
      <c r="V863">
        <v>1160.08</v>
      </c>
      <c r="W863">
        <v>1</v>
      </c>
      <c r="X863" t="s">
        <v>94</v>
      </c>
      <c r="Y863">
        <v>2025</v>
      </c>
      <c r="Z863" t="str">
        <f>TEXT(Table1[[#This Row],[Order Date]], "MMM")</f>
        <v>Nov</v>
      </c>
      <c r="AA863" s="2">
        <f>Table1[[#This Row],[Unit Price]]*Table1[[#This Row],[Quantity]]*(1-Table1[[#This Row],[Discount %]]/100)</f>
        <v>1539.605</v>
      </c>
      <c r="AB863" s="2">
        <f>Table1[[#This Row],[Sales]]-Table1[[#This Row],[Cost]]</f>
        <v>379.52500000000009</v>
      </c>
    </row>
    <row r="864" spans="1:28" x14ac:dyDescent="0.25">
      <c r="A864" t="s">
        <v>2301</v>
      </c>
      <c r="B864" s="1">
        <v>45345</v>
      </c>
      <c r="C864" t="s">
        <v>2302</v>
      </c>
      <c r="D864" t="s">
        <v>2918</v>
      </c>
      <c r="E864" s="1">
        <v>45350</v>
      </c>
      <c r="F864" t="s">
        <v>29</v>
      </c>
      <c r="G864" t="s">
        <v>27</v>
      </c>
      <c r="H864" t="s">
        <v>28</v>
      </c>
      <c r="I864" t="s">
        <v>2625</v>
      </c>
      <c r="J864" t="s">
        <v>2685</v>
      </c>
      <c r="K864" t="s">
        <v>25</v>
      </c>
      <c r="L864">
        <v>33</v>
      </c>
      <c r="M864">
        <v>1</v>
      </c>
      <c r="N864">
        <v>30</v>
      </c>
      <c r="O864" t="s">
        <v>2303</v>
      </c>
      <c r="P864" t="s">
        <v>44</v>
      </c>
      <c r="Q864" t="s">
        <v>42</v>
      </c>
      <c r="R864" t="s">
        <v>32</v>
      </c>
      <c r="S864" t="s">
        <v>30</v>
      </c>
      <c r="T864">
        <v>2</v>
      </c>
      <c r="U864">
        <v>833.89</v>
      </c>
      <c r="V864">
        <v>413.64</v>
      </c>
      <c r="W864">
        <v>5</v>
      </c>
      <c r="X864" t="s">
        <v>34</v>
      </c>
      <c r="Y864">
        <v>2024</v>
      </c>
      <c r="Z864" t="str">
        <f>TEXT(Table1[[#This Row],[Order Date]], "MMM")</f>
        <v>Feb</v>
      </c>
      <c r="AA864" s="2">
        <f>Table1[[#This Row],[Unit Price]]*Table1[[#This Row],[Quantity]]*(1-Table1[[#This Row],[Discount %]]/100)</f>
        <v>583.72299999999996</v>
      </c>
      <c r="AB864" s="2">
        <f>Table1[[#This Row],[Sales]]-Table1[[#This Row],[Cost]]</f>
        <v>170.08299999999997</v>
      </c>
    </row>
    <row r="865" spans="1:28" x14ac:dyDescent="0.25">
      <c r="A865" t="s">
        <v>2304</v>
      </c>
      <c r="B865" s="1">
        <v>45793</v>
      </c>
      <c r="C865" t="s">
        <v>2305</v>
      </c>
      <c r="D865" t="s">
        <v>2917</v>
      </c>
      <c r="E865" s="1">
        <v>45798</v>
      </c>
      <c r="F865" t="s">
        <v>122</v>
      </c>
      <c r="G865" t="s">
        <v>120</v>
      </c>
      <c r="H865" t="s">
        <v>121</v>
      </c>
      <c r="I865" t="s">
        <v>2668</v>
      </c>
      <c r="J865" t="s">
        <v>2712</v>
      </c>
      <c r="K865" t="s">
        <v>25</v>
      </c>
      <c r="L865">
        <v>60</v>
      </c>
      <c r="M865">
        <v>4</v>
      </c>
      <c r="N865">
        <v>10</v>
      </c>
      <c r="O865" t="s">
        <v>832</v>
      </c>
      <c r="P865" t="s">
        <v>44</v>
      </c>
      <c r="Q865" t="s">
        <v>42</v>
      </c>
      <c r="R865" t="s">
        <v>32</v>
      </c>
      <c r="S865" t="s">
        <v>123</v>
      </c>
      <c r="T865">
        <v>2</v>
      </c>
      <c r="U865">
        <v>631.94000000000005</v>
      </c>
      <c r="V865">
        <v>1697.36</v>
      </c>
      <c r="W865">
        <v>5</v>
      </c>
      <c r="X865" t="s">
        <v>49</v>
      </c>
      <c r="Y865">
        <v>2025</v>
      </c>
      <c r="Z865" t="str">
        <f>TEXT(Table1[[#This Row],[Order Date]], "MMM")</f>
        <v>May</v>
      </c>
      <c r="AA865" s="2">
        <f>Table1[[#This Row],[Unit Price]]*Table1[[#This Row],[Quantity]]*(1-Table1[[#This Row],[Discount %]]/100)</f>
        <v>2274.9840000000004</v>
      </c>
      <c r="AB865" s="2">
        <f>Table1[[#This Row],[Sales]]-Table1[[#This Row],[Cost]]</f>
        <v>577.62400000000048</v>
      </c>
    </row>
    <row r="866" spans="1:28" x14ac:dyDescent="0.25">
      <c r="A866" t="s">
        <v>2306</v>
      </c>
      <c r="B866" s="1">
        <v>45713</v>
      </c>
      <c r="C866" t="s">
        <v>2307</v>
      </c>
      <c r="D866" t="s">
        <v>2916</v>
      </c>
      <c r="E866" s="1">
        <v>45719</v>
      </c>
      <c r="F866" t="s">
        <v>140</v>
      </c>
      <c r="G866" t="s">
        <v>38</v>
      </c>
      <c r="H866" t="s">
        <v>139</v>
      </c>
      <c r="I866" t="s">
        <v>2657</v>
      </c>
      <c r="J866" t="s">
        <v>2696</v>
      </c>
      <c r="K866" t="s">
        <v>25</v>
      </c>
      <c r="L866">
        <v>61</v>
      </c>
      <c r="M866">
        <v>3</v>
      </c>
      <c r="N866">
        <v>0</v>
      </c>
      <c r="O866" t="s">
        <v>2308</v>
      </c>
      <c r="P866" t="s">
        <v>44</v>
      </c>
      <c r="Q866" t="s">
        <v>117</v>
      </c>
      <c r="R866" t="s">
        <v>62</v>
      </c>
      <c r="S866" t="s">
        <v>141</v>
      </c>
      <c r="T866">
        <v>2</v>
      </c>
      <c r="U866">
        <v>47.77</v>
      </c>
      <c r="V866">
        <v>81.17</v>
      </c>
      <c r="W866">
        <v>6</v>
      </c>
      <c r="X866" t="s">
        <v>34</v>
      </c>
      <c r="Y866">
        <v>2025</v>
      </c>
      <c r="Z866" t="str">
        <f>TEXT(Table1[[#This Row],[Order Date]], "MMM")</f>
        <v>Feb</v>
      </c>
      <c r="AA866" s="2">
        <f>Table1[[#This Row],[Unit Price]]*Table1[[#This Row],[Quantity]]*(1-Table1[[#This Row],[Discount %]]/100)</f>
        <v>143.31</v>
      </c>
      <c r="AB866" s="2">
        <f>Table1[[#This Row],[Sales]]-Table1[[#This Row],[Cost]]</f>
        <v>62.14</v>
      </c>
    </row>
    <row r="867" spans="1:28" x14ac:dyDescent="0.25">
      <c r="A867" t="s">
        <v>2309</v>
      </c>
      <c r="B867" s="1">
        <v>45340</v>
      </c>
      <c r="C867" t="s">
        <v>2310</v>
      </c>
      <c r="D867" t="s">
        <v>2915</v>
      </c>
      <c r="E867" s="1">
        <v>45345</v>
      </c>
      <c r="F867" t="s">
        <v>29</v>
      </c>
      <c r="G867" t="s">
        <v>27</v>
      </c>
      <c r="H867" t="s">
        <v>28</v>
      </c>
      <c r="I867" t="s">
        <v>2621</v>
      </c>
      <c r="J867" t="s">
        <v>2647</v>
      </c>
      <c r="K867" t="s">
        <v>52</v>
      </c>
      <c r="L867">
        <v>32</v>
      </c>
      <c r="M867">
        <v>3</v>
      </c>
      <c r="N867">
        <v>0</v>
      </c>
      <c r="O867" t="s">
        <v>821</v>
      </c>
      <c r="P867" t="s">
        <v>75</v>
      </c>
      <c r="Q867" t="s">
        <v>31</v>
      </c>
      <c r="R867" t="s">
        <v>43</v>
      </c>
      <c r="S867" t="s">
        <v>30</v>
      </c>
      <c r="T867">
        <v>3</v>
      </c>
      <c r="U867">
        <v>97.46</v>
      </c>
      <c r="V867">
        <v>146.54</v>
      </c>
      <c r="W867">
        <v>5</v>
      </c>
      <c r="X867" t="s">
        <v>34</v>
      </c>
      <c r="Y867">
        <v>2024</v>
      </c>
      <c r="Z867" t="str">
        <f>TEXT(Table1[[#This Row],[Order Date]], "MMM")</f>
        <v>Feb</v>
      </c>
      <c r="AA867" s="2">
        <f>Table1[[#This Row],[Unit Price]]*Table1[[#This Row],[Quantity]]*(1-Table1[[#This Row],[Discount %]]/100)</f>
        <v>292.38</v>
      </c>
      <c r="AB867" s="2">
        <f>Table1[[#This Row],[Sales]]-Table1[[#This Row],[Cost]]</f>
        <v>145.84</v>
      </c>
    </row>
    <row r="868" spans="1:28" x14ac:dyDescent="0.25">
      <c r="A868" t="s">
        <v>2311</v>
      </c>
      <c r="B868" s="1">
        <v>46161</v>
      </c>
      <c r="C868" t="s">
        <v>2312</v>
      </c>
      <c r="D868" t="s">
        <v>2914</v>
      </c>
      <c r="E868" s="1">
        <v>46163</v>
      </c>
      <c r="F868" t="s">
        <v>29</v>
      </c>
      <c r="G868" t="s">
        <v>27</v>
      </c>
      <c r="H868" t="s">
        <v>28</v>
      </c>
      <c r="I868" t="s">
        <v>2625</v>
      </c>
      <c r="J868" t="s">
        <v>2626</v>
      </c>
      <c r="K868" t="s">
        <v>52</v>
      </c>
      <c r="L868">
        <v>51</v>
      </c>
      <c r="M868">
        <v>2</v>
      </c>
      <c r="N868">
        <v>10</v>
      </c>
      <c r="O868" t="s">
        <v>2313</v>
      </c>
      <c r="P868" t="s">
        <v>33</v>
      </c>
      <c r="Q868" t="s">
        <v>117</v>
      </c>
      <c r="R868" t="s">
        <v>43</v>
      </c>
      <c r="S868" t="s">
        <v>30</v>
      </c>
      <c r="T868">
        <v>3</v>
      </c>
      <c r="U868">
        <v>163.69</v>
      </c>
      <c r="V868">
        <v>213.53</v>
      </c>
      <c r="W868">
        <v>2</v>
      </c>
      <c r="X868" t="s">
        <v>49</v>
      </c>
      <c r="Y868">
        <v>2026</v>
      </c>
      <c r="Z868" t="str">
        <f>TEXT(Table1[[#This Row],[Order Date]], "MMM")</f>
        <v>May</v>
      </c>
      <c r="AA868" s="2">
        <f>Table1[[#This Row],[Unit Price]]*Table1[[#This Row],[Quantity]]*(1-Table1[[#This Row],[Discount %]]/100)</f>
        <v>294.642</v>
      </c>
      <c r="AB868" s="2">
        <f>Table1[[#This Row],[Sales]]-Table1[[#This Row],[Cost]]</f>
        <v>81.111999999999995</v>
      </c>
    </row>
    <row r="869" spans="1:28" x14ac:dyDescent="0.25">
      <c r="A869" t="s">
        <v>2314</v>
      </c>
      <c r="B869" s="1">
        <v>45860</v>
      </c>
      <c r="C869" t="s">
        <v>2315</v>
      </c>
      <c r="D869" t="s">
        <v>2913</v>
      </c>
      <c r="E869" s="1">
        <v>45864</v>
      </c>
      <c r="F869" t="s">
        <v>100</v>
      </c>
      <c r="G869" t="s">
        <v>98</v>
      </c>
      <c r="H869" t="s">
        <v>99</v>
      </c>
      <c r="I869" t="s">
        <v>2630</v>
      </c>
      <c r="J869" t="s">
        <v>2646</v>
      </c>
      <c r="K869" t="s">
        <v>52</v>
      </c>
      <c r="L869">
        <v>26</v>
      </c>
      <c r="M869">
        <v>2</v>
      </c>
      <c r="N869">
        <v>5</v>
      </c>
      <c r="O869" t="s">
        <v>693</v>
      </c>
      <c r="P869" t="s">
        <v>75</v>
      </c>
      <c r="Q869" t="s">
        <v>70</v>
      </c>
      <c r="R869" t="s">
        <v>62</v>
      </c>
      <c r="S869" t="s">
        <v>101</v>
      </c>
      <c r="T869">
        <v>2</v>
      </c>
      <c r="U869">
        <v>336.42</v>
      </c>
      <c r="V869">
        <v>454.3</v>
      </c>
      <c r="W869">
        <v>4</v>
      </c>
      <c r="X869" t="s">
        <v>45</v>
      </c>
      <c r="Y869">
        <v>2025</v>
      </c>
      <c r="Z869" t="str">
        <f>TEXT(Table1[[#This Row],[Order Date]], "MMM")</f>
        <v>Jul</v>
      </c>
      <c r="AA869" s="2">
        <f>Table1[[#This Row],[Unit Price]]*Table1[[#This Row],[Quantity]]*(1-Table1[[#This Row],[Discount %]]/100)</f>
        <v>639.19799999999998</v>
      </c>
      <c r="AB869" s="2">
        <f>Table1[[#This Row],[Sales]]-Table1[[#This Row],[Cost]]</f>
        <v>184.89799999999997</v>
      </c>
    </row>
    <row r="870" spans="1:28" x14ac:dyDescent="0.25">
      <c r="A870" t="s">
        <v>2316</v>
      </c>
      <c r="B870" s="1">
        <v>45863</v>
      </c>
      <c r="C870" t="s">
        <v>2317</v>
      </c>
      <c r="D870" t="s">
        <v>2912</v>
      </c>
      <c r="E870" s="1">
        <v>45867</v>
      </c>
      <c r="F870" t="s">
        <v>128</v>
      </c>
      <c r="G870" t="s">
        <v>98</v>
      </c>
      <c r="H870" t="s">
        <v>127</v>
      </c>
      <c r="I870" t="s">
        <v>2650</v>
      </c>
      <c r="J870" t="s">
        <v>2698</v>
      </c>
      <c r="K870" t="s">
        <v>25</v>
      </c>
      <c r="L870">
        <v>41</v>
      </c>
      <c r="M870">
        <v>2</v>
      </c>
      <c r="N870">
        <v>25</v>
      </c>
      <c r="O870" t="s">
        <v>1070</v>
      </c>
      <c r="P870" t="s">
        <v>44</v>
      </c>
      <c r="Q870" t="s">
        <v>70</v>
      </c>
      <c r="R870" t="s">
        <v>43</v>
      </c>
      <c r="S870" t="s">
        <v>129</v>
      </c>
      <c r="T870">
        <v>2</v>
      </c>
      <c r="U870">
        <v>165.57</v>
      </c>
      <c r="V870">
        <v>169.37</v>
      </c>
      <c r="W870">
        <v>4</v>
      </c>
      <c r="X870" t="s">
        <v>45</v>
      </c>
      <c r="Y870">
        <v>2025</v>
      </c>
      <c r="Z870" t="str">
        <f>TEXT(Table1[[#This Row],[Order Date]], "MMM")</f>
        <v>Jul</v>
      </c>
      <c r="AA870" s="2">
        <f>Table1[[#This Row],[Unit Price]]*Table1[[#This Row],[Quantity]]*(1-Table1[[#This Row],[Discount %]]/100)</f>
        <v>248.35499999999999</v>
      </c>
      <c r="AB870" s="2">
        <f>Table1[[#This Row],[Sales]]-Table1[[#This Row],[Cost]]</f>
        <v>78.984999999999985</v>
      </c>
    </row>
    <row r="871" spans="1:28" x14ac:dyDescent="0.25">
      <c r="A871" t="s">
        <v>2318</v>
      </c>
      <c r="B871" s="1">
        <v>45958</v>
      </c>
      <c r="C871" t="s">
        <v>2319</v>
      </c>
      <c r="D871" t="s">
        <v>2911</v>
      </c>
      <c r="E871" s="1">
        <v>45961</v>
      </c>
      <c r="F871" t="s">
        <v>29</v>
      </c>
      <c r="G871" t="s">
        <v>27</v>
      </c>
      <c r="H871" t="s">
        <v>28</v>
      </c>
      <c r="I871" t="s">
        <v>2675</v>
      </c>
      <c r="J871" t="s">
        <v>2681</v>
      </c>
      <c r="K871" t="s">
        <v>52</v>
      </c>
      <c r="L871">
        <v>59</v>
      </c>
      <c r="M871">
        <v>1</v>
      </c>
      <c r="N871">
        <v>30</v>
      </c>
      <c r="O871" t="s">
        <v>1848</v>
      </c>
      <c r="P871" t="s">
        <v>33</v>
      </c>
      <c r="Q871" t="s">
        <v>70</v>
      </c>
      <c r="R871" t="s">
        <v>43</v>
      </c>
      <c r="S871" t="s">
        <v>30</v>
      </c>
      <c r="T871">
        <v>4</v>
      </c>
      <c r="U871">
        <v>392.65</v>
      </c>
      <c r="V871">
        <v>218.78</v>
      </c>
      <c r="W871">
        <v>3</v>
      </c>
      <c r="X871" t="s">
        <v>94</v>
      </c>
      <c r="Y871">
        <v>2025</v>
      </c>
      <c r="Z871" t="str">
        <f>TEXT(Table1[[#This Row],[Order Date]], "MMM")</f>
        <v>Oct</v>
      </c>
      <c r="AA871" s="2">
        <f>Table1[[#This Row],[Unit Price]]*Table1[[#This Row],[Quantity]]*(1-Table1[[#This Row],[Discount %]]/100)</f>
        <v>274.85499999999996</v>
      </c>
      <c r="AB871" s="2">
        <f>Table1[[#This Row],[Sales]]-Table1[[#This Row],[Cost]]</f>
        <v>56.07499999999996</v>
      </c>
    </row>
    <row r="872" spans="1:28" x14ac:dyDescent="0.25">
      <c r="A872" t="s">
        <v>2320</v>
      </c>
      <c r="B872" s="1">
        <v>45750</v>
      </c>
      <c r="C872" t="s">
        <v>2321</v>
      </c>
      <c r="D872" t="s">
        <v>2910</v>
      </c>
      <c r="E872" s="1">
        <v>45753</v>
      </c>
      <c r="F872" t="s">
        <v>128</v>
      </c>
      <c r="G872" t="s">
        <v>98</v>
      </c>
      <c r="H872" t="s">
        <v>127</v>
      </c>
      <c r="I872" t="s">
        <v>2629</v>
      </c>
      <c r="J872" t="s">
        <v>2674</v>
      </c>
      <c r="K872" t="s">
        <v>52</v>
      </c>
      <c r="L872">
        <v>30</v>
      </c>
      <c r="M872">
        <v>3</v>
      </c>
      <c r="N872">
        <v>5</v>
      </c>
      <c r="O872" t="s">
        <v>2322</v>
      </c>
      <c r="P872" t="s">
        <v>44</v>
      </c>
      <c r="Q872" t="s">
        <v>70</v>
      </c>
      <c r="R872" t="s">
        <v>43</v>
      </c>
      <c r="S872" t="s">
        <v>129</v>
      </c>
      <c r="T872">
        <v>1</v>
      </c>
      <c r="U872">
        <v>483.44</v>
      </c>
      <c r="V872">
        <v>1136.78</v>
      </c>
      <c r="W872">
        <v>3</v>
      </c>
      <c r="X872" t="s">
        <v>49</v>
      </c>
      <c r="Y872">
        <v>2025</v>
      </c>
      <c r="Z872" t="str">
        <f>TEXT(Table1[[#This Row],[Order Date]], "MMM")</f>
        <v>Apr</v>
      </c>
      <c r="AA872" s="2">
        <f>Table1[[#This Row],[Unit Price]]*Table1[[#This Row],[Quantity]]*(1-Table1[[#This Row],[Discount %]]/100)</f>
        <v>1377.8039999999999</v>
      </c>
      <c r="AB872" s="2">
        <f>Table1[[#This Row],[Sales]]-Table1[[#This Row],[Cost]]</f>
        <v>241.02399999999989</v>
      </c>
    </row>
    <row r="873" spans="1:28" x14ac:dyDescent="0.25">
      <c r="A873" t="s">
        <v>2323</v>
      </c>
      <c r="B873" s="1">
        <v>45844</v>
      </c>
      <c r="C873" t="s">
        <v>2324</v>
      </c>
      <c r="D873" t="s">
        <v>2909</v>
      </c>
      <c r="E873" s="1">
        <v>45851</v>
      </c>
      <c r="F873" t="s">
        <v>140</v>
      </c>
      <c r="G873" t="s">
        <v>38</v>
      </c>
      <c r="H873" t="s">
        <v>139</v>
      </c>
      <c r="I873" t="s">
        <v>2668</v>
      </c>
      <c r="J873" t="s">
        <v>2669</v>
      </c>
      <c r="K873" t="s">
        <v>52</v>
      </c>
      <c r="L873">
        <v>56</v>
      </c>
      <c r="M873">
        <v>1</v>
      </c>
      <c r="N873">
        <v>5</v>
      </c>
      <c r="O873" t="s">
        <v>1209</v>
      </c>
      <c r="P873" t="s">
        <v>44</v>
      </c>
      <c r="Q873" t="s">
        <v>42</v>
      </c>
      <c r="R873" t="s">
        <v>43</v>
      </c>
      <c r="S873" t="s">
        <v>141</v>
      </c>
      <c r="T873">
        <v>3</v>
      </c>
      <c r="U873">
        <v>618.33000000000004</v>
      </c>
      <c r="V873">
        <v>449.77</v>
      </c>
      <c r="W873">
        <v>7</v>
      </c>
      <c r="X873" t="s">
        <v>45</v>
      </c>
      <c r="Y873">
        <v>2025</v>
      </c>
      <c r="Z873" t="str">
        <f>TEXT(Table1[[#This Row],[Order Date]], "MMM")</f>
        <v>Jul</v>
      </c>
      <c r="AA873" s="2">
        <f>Table1[[#This Row],[Unit Price]]*Table1[[#This Row],[Quantity]]*(1-Table1[[#This Row],[Discount %]]/100)</f>
        <v>587.4135</v>
      </c>
      <c r="AB873" s="2">
        <f>Table1[[#This Row],[Sales]]-Table1[[#This Row],[Cost]]</f>
        <v>137.64350000000002</v>
      </c>
    </row>
    <row r="874" spans="1:28" x14ac:dyDescent="0.25">
      <c r="A874" t="s">
        <v>2325</v>
      </c>
      <c r="B874" s="1">
        <v>46020</v>
      </c>
      <c r="C874" t="s">
        <v>2326</v>
      </c>
      <c r="D874" t="s">
        <v>2729</v>
      </c>
      <c r="E874" s="1">
        <v>46027</v>
      </c>
      <c r="F874" t="s">
        <v>100</v>
      </c>
      <c r="G874" t="s">
        <v>98</v>
      </c>
      <c r="H874" t="s">
        <v>99</v>
      </c>
      <c r="I874" t="s">
        <v>2637</v>
      </c>
      <c r="J874" t="s">
        <v>2688</v>
      </c>
      <c r="K874" t="s">
        <v>52</v>
      </c>
      <c r="L874">
        <v>58</v>
      </c>
      <c r="M874">
        <v>4</v>
      </c>
      <c r="N874">
        <v>10</v>
      </c>
      <c r="O874" t="s">
        <v>2327</v>
      </c>
      <c r="P874" t="s">
        <v>33</v>
      </c>
      <c r="Q874" t="s">
        <v>31</v>
      </c>
      <c r="R874" t="s">
        <v>43</v>
      </c>
      <c r="S874" t="s">
        <v>101</v>
      </c>
      <c r="T874">
        <v>2</v>
      </c>
      <c r="U874">
        <v>760.17</v>
      </c>
      <c r="V874">
        <v>1483.27</v>
      </c>
      <c r="W874">
        <v>7</v>
      </c>
      <c r="X874" t="s">
        <v>94</v>
      </c>
      <c r="Y874">
        <v>2025</v>
      </c>
      <c r="Z874" t="str">
        <f>TEXT(Table1[[#This Row],[Order Date]], "MMM")</f>
        <v>Dec</v>
      </c>
      <c r="AA874" s="2">
        <f>Table1[[#This Row],[Unit Price]]*Table1[[#This Row],[Quantity]]*(1-Table1[[#This Row],[Discount %]]/100)</f>
        <v>2736.6120000000001</v>
      </c>
      <c r="AB874" s="2">
        <f>Table1[[#This Row],[Sales]]-Table1[[#This Row],[Cost]]</f>
        <v>1253.3420000000001</v>
      </c>
    </row>
    <row r="875" spans="1:28" x14ac:dyDescent="0.25">
      <c r="A875" t="s">
        <v>2328</v>
      </c>
      <c r="B875" s="1">
        <v>45367</v>
      </c>
      <c r="C875" t="s">
        <v>2329</v>
      </c>
      <c r="D875" t="s">
        <v>2728</v>
      </c>
      <c r="E875" s="1">
        <v>45368</v>
      </c>
      <c r="F875" t="s">
        <v>56</v>
      </c>
      <c r="G875" t="s">
        <v>54</v>
      </c>
      <c r="H875" t="s">
        <v>55</v>
      </c>
      <c r="I875" t="s">
        <v>2618</v>
      </c>
      <c r="J875" t="s">
        <v>2618</v>
      </c>
      <c r="K875" t="s">
        <v>25</v>
      </c>
      <c r="L875">
        <v>63</v>
      </c>
      <c r="M875">
        <v>1</v>
      </c>
      <c r="N875">
        <v>30</v>
      </c>
      <c r="O875" t="s">
        <v>1250</v>
      </c>
      <c r="P875" t="s">
        <v>75</v>
      </c>
      <c r="Q875" t="s">
        <v>42</v>
      </c>
      <c r="R875" t="s">
        <v>43</v>
      </c>
      <c r="S875" t="s">
        <v>57</v>
      </c>
      <c r="T875">
        <v>4</v>
      </c>
      <c r="U875">
        <v>385.95</v>
      </c>
      <c r="V875">
        <v>223.65</v>
      </c>
      <c r="W875">
        <v>1</v>
      </c>
      <c r="X875" t="s">
        <v>34</v>
      </c>
      <c r="Y875">
        <v>2024</v>
      </c>
      <c r="Z875" t="str">
        <f>TEXT(Table1[[#This Row],[Order Date]], "MMM")</f>
        <v>Mar</v>
      </c>
      <c r="AA875" s="2">
        <f>Table1[[#This Row],[Unit Price]]*Table1[[#This Row],[Quantity]]*(1-Table1[[#This Row],[Discount %]]/100)</f>
        <v>270.16499999999996</v>
      </c>
      <c r="AB875" s="2">
        <f>Table1[[#This Row],[Sales]]-Table1[[#This Row],[Cost]]</f>
        <v>46.514999999999958</v>
      </c>
    </row>
    <row r="876" spans="1:28" x14ac:dyDescent="0.25">
      <c r="A876" t="s">
        <v>2330</v>
      </c>
      <c r="B876" s="1">
        <v>45990</v>
      </c>
      <c r="C876" t="s">
        <v>2331</v>
      </c>
      <c r="D876" t="s">
        <v>2727</v>
      </c>
      <c r="E876" s="1">
        <v>45993</v>
      </c>
      <c r="F876" t="s">
        <v>40</v>
      </c>
      <c r="G876" t="s">
        <v>38</v>
      </c>
      <c r="H876" t="s">
        <v>39</v>
      </c>
      <c r="I876" t="s">
        <v>2633</v>
      </c>
      <c r="J876" t="s">
        <v>2645</v>
      </c>
      <c r="K876" t="s">
        <v>52</v>
      </c>
      <c r="L876">
        <v>61</v>
      </c>
      <c r="M876">
        <v>5</v>
      </c>
      <c r="N876">
        <v>0</v>
      </c>
      <c r="O876" t="s">
        <v>1271</v>
      </c>
      <c r="P876" t="s">
        <v>75</v>
      </c>
      <c r="Q876" t="s">
        <v>70</v>
      </c>
      <c r="R876" t="s">
        <v>32</v>
      </c>
      <c r="S876" t="s">
        <v>41</v>
      </c>
      <c r="T876">
        <v>1</v>
      </c>
      <c r="U876">
        <v>318.04000000000002</v>
      </c>
      <c r="V876">
        <v>965.33</v>
      </c>
      <c r="W876">
        <v>3</v>
      </c>
      <c r="X876" t="s">
        <v>94</v>
      </c>
      <c r="Y876">
        <v>2025</v>
      </c>
      <c r="Z876" t="str">
        <f>TEXT(Table1[[#This Row],[Order Date]], "MMM")</f>
        <v>Nov</v>
      </c>
      <c r="AA876" s="2">
        <f>Table1[[#This Row],[Unit Price]]*Table1[[#This Row],[Quantity]]*(1-Table1[[#This Row],[Discount %]]/100)</f>
        <v>1590.2</v>
      </c>
      <c r="AB876" s="2">
        <f>Table1[[#This Row],[Sales]]-Table1[[#This Row],[Cost]]</f>
        <v>624.87</v>
      </c>
    </row>
    <row r="877" spans="1:28" x14ac:dyDescent="0.25">
      <c r="A877" t="s">
        <v>2332</v>
      </c>
      <c r="B877" s="1">
        <v>45927</v>
      </c>
      <c r="C877" t="s">
        <v>2333</v>
      </c>
      <c r="D877" t="s">
        <v>2726</v>
      </c>
      <c r="E877" s="1">
        <v>45931</v>
      </c>
      <c r="F877" t="s">
        <v>56</v>
      </c>
      <c r="G877" t="s">
        <v>54</v>
      </c>
      <c r="H877" t="s">
        <v>55</v>
      </c>
      <c r="I877" t="s">
        <v>2629</v>
      </c>
      <c r="J877" t="s">
        <v>2691</v>
      </c>
      <c r="K877" t="s">
        <v>52</v>
      </c>
      <c r="L877">
        <v>53</v>
      </c>
      <c r="M877">
        <v>2</v>
      </c>
      <c r="N877">
        <v>20</v>
      </c>
      <c r="O877" t="s">
        <v>1164</v>
      </c>
      <c r="P877" t="s">
        <v>33</v>
      </c>
      <c r="Q877" t="s">
        <v>70</v>
      </c>
      <c r="R877" t="s">
        <v>71</v>
      </c>
      <c r="S877" t="s">
        <v>57</v>
      </c>
      <c r="T877">
        <v>2</v>
      </c>
      <c r="U877">
        <v>20.100000000000001</v>
      </c>
      <c r="V877">
        <v>26.33</v>
      </c>
      <c r="W877">
        <v>4</v>
      </c>
      <c r="X877" t="s">
        <v>45</v>
      </c>
      <c r="Y877">
        <v>2025</v>
      </c>
      <c r="Z877" t="str">
        <f>TEXT(Table1[[#This Row],[Order Date]], "MMM")</f>
        <v>Sep</v>
      </c>
      <c r="AA877" s="2">
        <f>Table1[[#This Row],[Unit Price]]*Table1[[#This Row],[Quantity]]*(1-Table1[[#This Row],[Discount %]]/100)</f>
        <v>32.160000000000004</v>
      </c>
      <c r="AB877" s="2">
        <f>Table1[[#This Row],[Sales]]-Table1[[#This Row],[Cost]]</f>
        <v>5.8300000000000054</v>
      </c>
    </row>
    <row r="878" spans="1:28" x14ac:dyDescent="0.25">
      <c r="A878" t="s">
        <v>2334</v>
      </c>
      <c r="B878" s="1">
        <v>45458</v>
      </c>
      <c r="C878" t="s">
        <v>2335</v>
      </c>
      <c r="D878" t="s">
        <v>2908</v>
      </c>
      <c r="E878" s="1">
        <v>45461</v>
      </c>
      <c r="F878" t="s">
        <v>122</v>
      </c>
      <c r="G878" t="s">
        <v>120</v>
      </c>
      <c r="H878" t="s">
        <v>121</v>
      </c>
      <c r="I878" t="s">
        <v>2652</v>
      </c>
      <c r="J878" t="s">
        <v>2679</v>
      </c>
      <c r="K878" t="s">
        <v>52</v>
      </c>
      <c r="L878">
        <v>26</v>
      </c>
      <c r="M878">
        <v>2</v>
      </c>
      <c r="N878">
        <v>0</v>
      </c>
      <c r="O878" t="s">
        <v>1848</v>
      </c>
      <c r="P878" t="s">
        <v>44</v>
      </c>
      <c r="Q878" t="s">
        <v>117</v>
      </c>
      <c r="R878" t="s">
        <v>43</v>
      </c>
      <c r="S878" t="s">
        <v>123</v>
      </c>
      <c r="T878">
        <v>4</v>
      </c>
      <c r="U878">
        <v>32.49</v>
      </c>
      <c r="V878">
        <v>33.96</v>
      </c>
      <c r="W878">
        <v>3</v>
      </c>
      <c r="X878" t="s">
        <v>49</v>
      </c>
      <c r="Y878">
        <v>2024</v>
      </c>
      <c r="Z878" t="str">
        <f>TEXT(Table1[[#This Row],[Order Date]], "MMM")</f>
        <v>Jun</v>
      </c>
      <c r="AA878" s="2">
        <f>Table1[[#This Row],[Unit Price]]*Table1[[#This Row],[Quantity]]*(1-Table1[[#This Row],[Discount %]]/100)</f>
        <v>64.98</v>
      </c>
      <c r="AB878" s="2">
        <f>Table1[[#This Row],[Sales]]-Table1[[#This Row],[Cost]]</f>
        <v>31.020000000000003</v>
      </c>
    </row>
    <row r="879" spans="1:28" x14ac:dyDescent="0.25">
      <c r="A879" t="s">
        <v>2336</v>
      </c>
      <c r="B879" s="1">
        <v>46088</v>
      </c>
      <c r="C879" t="s">
        <v>2337</v>
      </c>
      <c r="D879" t="s">
        <v>2907</v>
      </c>
      <c r="E879" s="1">
        <v>46092</v>
      </c>
      <c r="F879" t="s">
        <v>140</v>
      </c>
      <c r="G879" t="s">
        <v>38</v>
      </c>
      <c r="H879" t="s">
        <v>139</v>
      </c>
      <c r="I879" t="s">
        <v>2627</v>
      </c>
      <c r="J879" t="s">
        <v>2690</v>
      </c>
      <c r="K879" t="s">
        <v>25</v>
      </c>
      <c r="L879">
        <v>55</v>
      </c>
      <c r="M879">
        <v>1</v>
      </c>
      <c r="N879">
        <v>15</v>
      </c>
      <c r="O879" t="s">
        <v>2338</v>
      </c>
      <c r="P879" t="s">
        <v>44</v>
      </c>
      <c r="Q879" t="s">
        <v>117</v>
      </c>
      <c r="R879" t="s">
        <v>32</v>
      </c>
      <c r="S879" t="s">
        <v>141</v>
      </c>
      <c r="T879">
        <v>4</v>
      </c>
      <c r="U879">
        <v>569.91999999999996</v>
      </c>
      <c r="V879">
        <v>289.02</v>
      </c>
      <c r="W879">
        <v>4</v>
      </c>
      <c r="X879" t="s">
        <v>34</v>
      </c>
      <c r="Y879">
        <v>2026</v>
      </c>
      <c r="Z879" t="str">
        <f>TEXT(Table1[[#This Row],[Order Date]], "MMM")</f>
        <v>Mar</v>
      </c>
      <c r="AA879" s="2">
        <f>Table1[[#This Row],[Unit Price]]*Table1[[#This Row],[Quantity]]*(1-Table1[[#This Row],[Discount %]]/100)</f>
        <v>484.43199999999996</v>
      </c>
      <c r="AB879" s="2">
        <f>Table1[[#This Row],[Sales]]-Table1[[#This Row],[Cost]]</f>
        <v>195.41199999999998</v>
      </c>
    </row>
    <row r="880" spans="1:28" x14ac:dyDescent="0.25">
      <c r="A880" t="s">
        <v>2339</v>
      </c>
      <c r="B880" s="1">
        <v>45517</v>
      </c>
      <c r="C880" t="s">
        <v>2340</v>
      </c>
      <c r="D880" t="s">
        <v>2906</v>
      </c>
      <c r="E880" s="1">
        <v>45523</v>
      </c>
      <c r="F880" t="s">
        <v>128</v>
      </c>
      <c r="G880" t="s">
        <v>98</v>
      </c>
      <c r="H880" t="s">
        <v>127</v>
      </c>
      <c r="I880" t="s">
        <v>2623</v>
      </c>
      <c r="J880" t="s">
        <v>2713</v>
      </c>
      <c r="K880" t="s">
        <v>25</v>
      </c>
      <c r="L880">
        <v>35</v>
      </c>
      <c r="M880">
        <v>1</v>
      </c>
      <c r="N880">
        <v>10</v>
      </c>
      <c r="O880" t="s">
        <v>2341</v>
      </c>
      <c r="P880" t="s">
        <v>44</v>
      </c>
      <c r="Q880" t="s">
        <v>31</v>
      </c>
      <c r="R880" t="s">
        <v>62</v>
      </c>
      <c r="S880" t="s">
        <v>129</v>
      </c>
      <c r="T880">
        <v>4</v>
      </c>
      <c r="U880">
        <v>759.44</v>
      </c>
      <c r="V880">
        <v>500.36</v>
      </c>
      <c r="W880">
        <v>6</v>
      </c>
      <c r="X880" t="s">
        <v>45</v>
      </c>
      <c r="Y880">
        <v>2024</v>
      </c>
      <c r="Z880" t="str">
        <f>TEXT(Table1[[#This Row],[Order Date]], "MMM")</f>
        <v>Aug</v>
      </c>
      <c r="AA880" s="2">
        <f>Table1[[#This Row],[Unit Price]]*Table1[[#This Row],[Quantity]]*(1-Table1[[#This Row],[Discount %]]/100)</f>
        <v>683.49600000000009</v>
      </c>
      <c r="AB880" s="2">
        <f>Table1[[#This Row],[Sales]]-Table1[[#This Row],[Cost]]</f>
        <v>183.13600000000008</v>
      </c>
    </row>
    <row r="881" spans="1:28" x14ac:dyDescent="0.25">
      <c r="A881" t="s">
        <v>2342</v>
      </c>
      <c r="B881" s="1">
        <v>46091</v>
      </c>
      <c r="C881" t="s">
        <v>1890</v>
      </c>
      <c r="D881" t="s">
        <v>2905</v>
      </c>
      <c r="E881" s="1">
        <v>46093</v>
      </c>
      <c r="F881" t="s">
        <v>56</v>
      </c>
      <c r="G881" t="s">
        <v>54</v>
      </c>
      <c r="H881" t="s">
        <v>55</v>
      </c>
      <c r="I881" t="s">
        <v>2675</v>
      </c>
      <c r="J881" t="s">
        <v>2676</v>
      </c>
      <c r="K881" t="s">
        <v>25</v>
      </c>
      <c r="L881">
        <v>50</v>
      </c>
      <c r="M881">
        <v>2</v>
      </c>
      <c r="N881">
        <v>15</v>
      </c>
      <c r="O881" t="s">
        <v>2343</v>
      </c>
      <c r="P881" t="s">
        <v>44</v>
      </c>
      <c r="Q881" t="s">
        <v>70</v>
      </c>
      <c r="R881" t="s">
        <v>32</v>
      </c>
      <c r="S881" t="s">
        <v>57</v>
      </c>
      <c r="T881">
        <v>3</v>
      </c>
      <c r="U881">
        <v>839.31</v>
      </c>
      <c r="V881">
        <v>1164.76</v>
      </c>
      <c r="W881">
        <v>2</v>
      </c>
      <c r="X881" t="s">
        <v>34</v>
      </c>
      <c r="Y881">
        <v>2026</v>
      </c>
      <c r="Z881" t="str">
        <f>TEXT(Table1[[#This Row],[Order Date]], "MMM")</f>
        <v>Mar</v>
      </c>
      <c r="AA881" s="2">
        <f>Table1[[#This Row],[Unit Price]]*Table1[[#This Row],[Quantity]]*(1-Table1[[#This Row],[Discount %]]/100)</f>
        <v>1426.8269999999998</v>
      </c>
      <c r="AB881" s="2">
        <f>Table1[[#This Row],[Sales]]-Table1[[#This Row],[Cost]]</f>
        <v>262.06699999999978</v>
      </c>
    </row>
    <row r="882" spans="1:28" x14ac:dyDescent="0.25">
      <c r="A882" t="s">
        <v>2344</v>
      </c>
      <c r="B882" s="1">
        <v>45463</v>
      </c>
      <c r="C882" t="s">
        <v>2345</v>
      </c>
      <c r="D882" t="s">
        <v>2904</v>
      </c>
      <c r="E882" s="1">
        <v>45468</v>
      </c>
      <c r="F882" t="s">
        <v>100</v>
      </c>
      <c r="G882" t="s">
        <v>98</v>
      </c>
      <c r="H882" t="s">
        <v>99</v>
      </c>
      <c r="I882" t="s">
        <v>2621</v>
      </c>
      <c r="J882" t="s">
        <v>2699</v>
      </c>
      <c r="K882" t="s">
        <v>25</v>
      </c>
      <c r="L882">
        <v>21</v>
      </c>
      <c r="M882">
        <v>4</v>
      </c>
      <c r="N882">
        <v>30</v>
      </c>
      <c r="O882" t="s">
        <v>382</v>
      </c>
      <c r="P882" t="s">
        <v>75</v>
      </c>
      <c r="Q882" t="s">
        <v>42</v>
      </c>
      <c r="R882" t="s">
        <v>43</v>
      </c>
      <c r="S882" t="s">
        <v>101</v>
      </c>
      <c r="T882">
        <v>3</v>
      </c>
      <c r="U882">
        <v>377.03</v>
      </c>
      <c r="V882">
        <v>644.16</v>
      </c>
      <c r="W882">
        <v>5</v>
      </c>
      <c r="X882" t="s">
        <v>49</v>
      </c>
      <c r="Y882">
        <v>2024</v>
      </c>
      <c r="Z882" t="str">
        <f>TEXT(Table1[[#This Row],[Order Date]], "MMM")</f>
        <v>Jun</v>
      </c>
      <c r="AA882" s="2">
        <f>Table1[[#This Row],[Unit Price]]*Table1[[#This Row],[Quantity]]*(1-Table1[[#This Row],[Discount %]]/100)</f>
        <v>1055.684</v>
      </c>
      <c r="AB882" s="2">
        <f>Table1[[#This Row],[Sales]]-Table1[[#This Row],[Cost]]</f>
        <v>411.524</v>
      </c>
    </row>
    <row r="883" spans="1:28" x14ac:dyDescent="0.25">
      <c r="A883" t="s">
        <v>2346</v>
      </c>
      <c r="B883" s="1">
        <v>45491</v>
      </c>
      <c r="C883" t="s">
        <v>536</v>
      </c>
      <c r="D883" t="s">
        <v>2903</v>
      </c>
      <c r="E883" s="1">
        <v>45496</v>
      </c>
      <c r="F883" t="s">
        <v>122</v>
      </c>
      <c r="G883" t="s">
        <v>120</v>
      </c>
      <c r="H883" t="s">
        <v>121</v>
      </c>
      <c r="I883" t="s">
        <v>2625</v>
      </c>
      <c r="J883" t="s">
        <v>2626</v>
      </c>
      <c r="K883" t="s">
        <v>52</v>
      </c>
      <c r="L883">
        <v>21</v>
      </c>
      <c r="M883">
        <v>5</v>
      </c>
      <c r="N883">
        <v>10</v>
      </c>
      <c r="O883" t="s">
        <v>198</v>
      </c>
      <c r="P883" t="s">
        <v>44</v>
      </c>
      <c r="Q883" t="s">
        <v>117</v>
      </c>
      <c r="R883" t="s">
        <v>71</v>
      </c>
      <c r="S883" t="s">
        <v>123</v>
      </c>
      <c r="T883">
        <v>5</v>
      </c>
      <c r="U883">
        <v>330.68</v>
      </c>
      <c r="V883">
        <v>803.19</v>
      </c>
      <c r="W883">
        <v>5</v>
      </c>
      <c r="X883" t="s">
        <v>45</v>
      </c>
      <c r="Y883">
        <v>2024</v>
      </c>
      <c r="Z883" t="str">
        <f>TEXT(Table1[[#This Row],[Order Date]], "MMM")</f>
        <v>Jul</v>
      </c>
      <c r="AA883" s="2">
        <f>Table1[[#This Row],[Unit Price]]*Table1[[#This Row],[Quantity]]*(1-Table1[[#This Row],[Discount %]]/100)</f>
        <v>1488.0600000000002</v>
      </c>
      <c r="AB883" s="2">
        <f>Table1[[#This Row],[Sales]]-Table1[[#This Row],[Cost]]</f>
        <v>684.87000000000012</v>
      </c>
    </row>
    <row r="884" spans="1:28" x14ac:dyDescent="0.25">
      <c r="A884" t="s">
        <v>2347</v>
      </c>
      <c r="B884" s="1">
        <v>45520</v>
      </c>
      <c r="C884" t="s">
        <v>2348</v>
      </c>
      <c r="D884" t="s">
        <v>2902</v>
      </c>
      <c r="E884" s="1">
        <v>45523</v>
      </c>
      <c r="F884" t="s">
        <v>140</v>
      </c>
      <c r="G884" t="s">
        <v>38</v>
      </c>
      <c r="H884" t="s">
        <v>139</v>
      </c>
      <c r="I884" t="s">
        <v>2618</v>
      </c>
      <c r="J884" t="s">
        <v>2682</v>
      </c>
      <c r="K884" t="s">
        <v>52</v>
      </c>
      <c r="L884">
        <v>19</v>
      </c>
      <c r="M884">
        <v>5</v>
      </c>
      <c r="N884">
        <v>20</v>
      </c>
      <c r="O884" t="s">
        <v>264</v>
      </c>
      <c r="P884" t="s">
        <v>44</v>
      </c>
      <c r="Q884" t="s">
        <v>70</v>
      </c>
      <c r="R884" t="s">
        <v>62</v>
      </c>
      <c r="S884" t="s">
        <v>141</v>
      </c>
      <c r="T884">
        <v>2</v>
      </c>
      <c r="U884">
        <v>466.54</v>
      </c>
      <c r="V884">
        <v>1553.81</v>
      </c>
      <c r="W884">
        <v>3</v>
      </c>
      <c r="X884" t="s">
        <v>45</v>
      </c>
      <c r="Y884">
        <v>2024</v>
      </c>
      <c r="Z884" t="str">
        <f>TEXT(Table1[[#This Row],[Order Date]], "MMM")</f>
        <v>Aug</v>
      </c>
      <c r="AA884" s="2">
        <f>Table1[[#This Row],[Unit Price]]*Table1[[#This Row],[Quantity]]*(1-Table1[[#This Row],[Discount %]]/100)</f>
        <v>1866.1600000000003</v>
      </c>
      <c r="AB884" s="2">
        <f>Table1[[#This Row],[Sales]]-Table1[[#This Row],[Cost]]</f>
        <v>312.35000000000036</v>
      </c>
    </row>
    <row r="885" spans="1:28" x14ac:dyDescent="0.25">
      <c r="A885" t="s">
        <v>2349</v>
      </c>
      <c r="B885" s="1">
        <v>45986</v>
      </c>
      <c r="C885" t="s">
        <v>2350</v>
      </c>
      <c r="D885" t="s">
        <v>2901</v>
      </c>
      <c r="E885" s="1">
        <v>45993</v>
      </c>
      <c r="F885" t="s">
        <v>140</v>
      </c>
      <c r="G885" t="s">
        <v>38</v>
      </c>
      <c r="H885" t="s">
        <v>139</v>
      </c>
      <c r="I885" t="s">
        <v>2664</v>
      </c>
      <c r="J885" t="s">
        <v>2665</v>
      </c>
      <c r="K885" t="s">
        <v>25</v>
      </c>
      <c r="L885">
        <v>64</v>
      </c>
      <c r="M885">
        <v>1</v>
      </c>
      <c r="N885">
        <v>25</v>
      </c>
      <c r="O885" t="s">
        <v>2351</v>
      </c>
      <c r="P885" t="s">
        <v>33</v>
      </c>
      <c r="Q885" t="s">
        <v>42</v>
      </c>
      <c r="R885" t="s">
        <v>43</v>
      </c>
      <c r="S885" t="s">
        <v>141</v>
      </c>
      <c r="T885">
        <v>5</v>
      </c>
      <c r="U885">
        <v>410.52</v>
      </c>
      <c r="V885">
        <v>173.45</v>
      </c>
      <c r="W885">
        <v>7</v>
      </c>
      <c r="X885" t="s">
        <v>94</v>
      </c>
      <c r="Y885">
        <v>2025</v>
      </c>
      <c r="Z885" t="str">
        <f>TEXT(Table1[[#This Row],[Order Date]], "MMM")</f>
        <v>Nov</v>
      </c>
      <c r="AA885" s="2">
        <f>Table1[[#This Row],[Unit Price]]*Table1[[#This Row],[Quantity]]*(1-Table1[[#This Row],[Discount %]]/100)</f>
        <v>307.89</v>
      </c>
      <c r="AB885" s="2">
        <f>Table1[[#This Row],[Sales]]-Table1[[#This Row],[Cost]]</f>
        <v>134.44</v>
      </c>
    </row>
    <row r="886" spans="1:28" x14ac:dyDescent="0.25">
      <c r="A886" t="s">
        <v>2352</v>
      </c>
      <c r="B886" s="1">
        <v>45821</v>
      </c>
      <c r="C886" t="s">
        <v>2353</v>
      </c>
      <c r="D886" t="s">
        <v>2900</v>
      </c>
      <c r="E886" s="1">
        <v>45824</v>
      </c>
      <c r="F886" t="s">
        <v>68</v>
      </c>
      <c r="G886" t="s">
        <v>66</v>
      </c>
      <c r="H886" t="s">
        <v>67</v>
      </c>
      <c r="I886" t="s">
        <v>2661</v>
      </c>
      <c r="J886" t="s">
        <v>2662</v>
      </c>
      <c r="K886" t="s">
        <v>52</v>
      </c>
      <c r="L886">
        <v>45</v>
      </c>
      <c r="M886">
        <v>2</v>
      </c>
      <c r="N886">
        <v>25</v>
      </c>
      <c r="O886" t="s">
        <v>2354</v>
      </c>
      <c r="P886" t="s">
        <v>44</v>
      </c>
      <c r="Q886" t="s">
        <v>70</v>
      </c>
      <c r="R886" t="s">
        <v>71</v>
      </c>
      <c r="S886" t="s">
        <v>69</v>
      </c>
      <c r="T886">
        <v>3</v>
      </c>
      <c r="U886">
        <v>33.08</v>
      </c>
      <c r="V886">
        <v>33.93</v>
      </c>
      <c r="W886">
        <v>3</v>
      </c>
      <c r="X886" t="s">
        <v>49</v>
      </c>
      <c r="Y886">
        <v>2025</v>
      </c>
      <c r="Z886" t="str">
        <f>TEXT(Table1[[#This Row],[Order Date]], "MMM")</f>
        <v>Jun</v>
      </c>
      <c r="AA886" s="2">
        <f>Table1[[#This Row],[Unit Price]]*Table1[[#This Row],[Quantity]]*(1-Table1[[#This Row],[Discount %]]/100)</f>
        <v>49.62</v>
      </c>
      <c r="AB886" s="2">
        <f>Table1[[#This Row],[Sales]]-Table1[[#This Row],[Cost]]</f>
        <v>15.689999999999998</v>
      </c>
    </row>
    <row r="887" spans="1:28" x14ac:dyDescent="0.25">
      <c r="A887" t="s">
        <v>2355</v>
      </c>
      <c r="B887" s="1">
        <v>45835</v>
      </c>
      <c r="C887" t="s">
        <v>2356</v>
      </c>
      <c r="D887" t="s">
        <v>2899</v>
      </c>
      <c r="E887" s="1">
        <v>45840</v>
      </c>
      <c r="F887" t="s">
        <v>122</v>
      </c>
      <c r="G887" t="s">
        <v>120</v>
      </c>
      <c r="H887" t="s">
        <v>121</v>
      </c>
      <c r="I887" t="s">
        <v>2671</v>
      </c>
      <c r="J887" t="s">
        <v>2695</v>
      </c>
      <c r="K887" t="s">
        <v>25</v>
      </c>
      <c r="L887">
        <v>44</v>
      </c>
      <c r="M887">
        <v>5</v>
      </c>
      <c r="N887">
        <v>5</v>
      </c>
      <c r="O887" t="s">
        <v>2357</v>
      </c>
      <c r="P887" t="s">
        <v>33</v>
      </c>
      <c r="Q887" t="s">
        <v>58</v>
      </c>
      <c r="R887" t="s">
        <v>62</v>
      </c>
      <c r="S887" t="s">
        <v>123</v>
      </c>
      <c r="T887">
        <v>2</v>
      </c>
      <c r="U887">
        <v>686.49</v>
      </c>
      <c r="V887">
        <v>1882.32</v>
      </c>
      <c r="W887">
        <v>5</v>
      </c>
      <c r="X887" t="s">
        <v>49</v>
      </c>
      <c r="Y887">
        <v>2025</v>
      </c>
      <c r="Z887" t="str">
        <f>TEXT(Table1[[#This Row],[Order Date]], "MMM")</f>
        <v>Jun</v>
      </c>
      <c r="AA887" s="2">
        <f>Table1[[#This Row],[Unit Price]]*Table1[[#This Row],[Quantity]]*(1-Table1[[#This Row],[Discount %]]/100)</f>
        <v>3260.8274999999999</v>
      </c>
      <c r="AB887" s="2">
        <f>Table1[[#This Row],[Sales]]-Table1[[#This Row],[Cost]]</f>
        <v>1378.5074999999999</v>
      </c>
    </row>
    <row r="888" spans="1:28" x14ac:dyDescent="0.25">
      <c r="A888" t="s">
        <v>2358</v>
      </c>
      <c r="B888" s="1">
        <v>46083</v>
      </c>
      <c r="C888" t="s">
        <v>2359</v>
      </c>
      <c r="D888" t="s">
        <v>2898</v>
      </c>
      <c r="E888" s="1">
        <v>46086</v>
      </c>
      <c r="F888" t="s">
        <v>29</v>
      </c>
      <c r="G888" t="s">
        <v>27</v>
      </c>
      <c r="H888" t="s">
        <v>28</v>
      </c>
      <c r="I888" t="s">
        <v>2657</v>
      </c>
      <c r="J888" t="s">
        <v>2658</v>
      </c>
      <c r="K888" t="s">
        <v>52</v>
      </c>
      <c r="L888">
        <v>40</v>
      </c>
      <c r="M888">
        <v>2</v>
      </c>
      <c r="N888">
        <v>0</v>
      </c>
      <c r="O888" t="s">
        <v>2360</v>
      </c>
      <c r="P888" t="s">
        <v>33</v>
      </c>
      <c r="Q888" t="s">
        <v>31</v>
      </c>
      <c r="R888" t="s">
        <v>62</v>
      </c>
      <c r="S888" t="s">
        <v>30</v>
      </c>
      <c r="T888">
        <v>5</v>
      </c>
      <c r="U888">
        <v>183.67</v>
      </c>
      <c r="V888">
        <v>303.39999999999998</v>
      </c>
      <c r="W888">
        <v>3</v>
      </c>
      <c r="X888" t="s">
        <v>34</v>
      </c>
      <c r="Y888">
        <v>2026</v>
      </c>
      <c r="Z888" t="str">
        <f>TEXT(Table1[[#This Row],[Order Date]], "MMM")</f>
        <v>Mar</v>
      </c>
      <c r="AA888" s="2">
        <f>Table1[[#This Row],[Unit Price]]*Table1[[#This Row],[Quantity]]*(1-Table1[[#This Row],[Discount %]]/100)</f>
        <v>367.34</v>
      </c>
      <c r="AB888" s="2">
        <f>Table1[[#This Row],[Sales]]-Table1[[#This Row],[Cost]]</f>
        <v>63.94</v>
      </c>
    </row>
    <row r="889" spans="1:28" x14ac:dyDescent="0.25">
      <c r="A889" t="s">
        <v>2361</v>
      </c>
      <c r="B889" s="1">
        <v>46162</v>
      </c>
      <c r="C889" t="s">
        <v>2362</v>
      </c>
      <c r="D889" t="s">
        <v>2897</v>
      </c>
      <c r="E889" s="1">
        <v>46163</v>
      </c>
      <c r="F889" t="s">
        <v>122</v>
      </c>
      <c r="G889" t="s">
        <v>120</v>
      </c>
      <c r="H889" t="s">
        <v>121</v>
      </c>
      <c r="I889" t="s">
        <v>2664</v>
      </c>
      <c r="J889" t="s">
        <v>2665</v>
      </c>
      <c r="K889" t="s">
        <v>52</v>
      </c>
      <c r="L889">
        <v>30</v>
      </c>
      <c r="M889">
        <v>1</v>
      </c>
      <c r="N889">
        <v>10</v>
      </c>
      <c r="O889" t="s">
        <v>2363</v>
      </c>
      <c r="P889" t="s">
        <v>44</v>
      </c>
      <c r="Q889" t="s">
        <v>58</v>
      </c>
      <c r="R889" t="s">
        <v>43</v>
      </c>
      <c r="S889" t="s">
        <v>123</v>
      </c>
      <c r="T889">
        <v>1</v>
      </c>
      <c r="U889">
        <v>868.73</v>
      </c>
      <c r="V889">
        <v>405.51</v>
      </c>
      <c r="W889">
        <v>1</v>
      </c>
      <c r="X889" t="s">
        <v>49</v>
      </c>
      <c r="Y889">
        <v>2026</v>
      </c>
      <c r="Z889" t="str">
        <f>TEXT(Table1[[#This Row],[Order Date]], "MMM")</f>
        <v>May</v>
      </c>
      <c r="AA889" s="2">
        <f>Table1[[#This Row],[Unit Price]]*Table1[[#This Row],[Quantity]]*(1-Table1[[#This Row],[Discount %]]/100)</f>
        <v>781.85700000000008</v>
      </c>
      <c r="AB889" s="2">
        <f>Table1[[#This Row],[Sales]]-Table1[[#This Row],[Cost]]</f>
        <v>376.34700000000009</v>
      </c>
    </row>
    <row r="890" spans="1:28" x14ac:dyDescent="0.25">
      <c r="A890" t="s">
        <v>2364</v>
      </c>
      <c r="B890" s="1">
        <v>46192</v>
      </c>
      <c r="C890" t="s">
        <v>2365</v>
      </c>
      <c r="D890" t="s">
        <v>2896</v>
      </c>
      <c r="E890" s="1">
        <v>46197</v>
      </c>
      <c r="F890" t="s">
        <v>122</v>
      </c>
      <c r="G890" t="s">
        <v>120</v>
      </c>
      <c r="H890" t="s">
        <v>121</v>
      </c>
      <c r="I890" t="s">
        <v>2675</v>
      </c>
      <c r="J890" t="s">
        <v>2676</v>
      </c>
      <c r="K890" t="s">
        <v>52</v>
      </c>
      <c r="L890">
        <v>25</v>
      </c>
      <c r="M890">
        <v>4</v>
      </c>
      <c r="N890">
        <v>20</v>
      </c>
      <c r="O890" t="s">
        <v>209</v>
      </c>
      <c r="P890" t="s">
        <v>33</v>
      </c>
      <c r="Q890" t="s">
        <v>70</v>
      </c>
      <c r="R890" t="s">
        <v>32</v>
      </c>
      <c r="S890" t="s">
        <v>123</v>
      </c>
      <c r="T890">
        <v>3</v>
      </c>
      <c r="U890">
        <v>609.62</v>
      </c>
      <c r="V890">
        <v>1096.9000000000001</v>
      </c>
      <c r="W890">
        <v>5</v>
      </c>
      <c r="X890" t="s">
        <v>49</v>
      </c>
      <c r="Y890">
        <v>2026</v>
      </c>
      <c r="Z890" t="str">
        <f>TEXT(Table1[[#This Row],[Order Date]], "MMM")</f>
        <v>Jun</v>
      </c>
      <c r="AA890" s="2">
        <f>Table1[[#This Row],[Unit Price]]*Table1[[#This Row],[Quantity]]*(1-Table1[[#This Row],[Discount %]]/100)</f>
        <v>1950.7840000000001</v>
      </c>
      <c r="AB890" s="2">
        <f>Table1[[#This Row],[Sales]]-Table1[[#This Row],[Cost]]</f>
        <v>853.88400000000001</v>
      </c>
    </row>
    <row r="891" spans="1:28" x14ac:dyDescent="0.25">
      <c r="A891" t="s">
        <v>2366</v>
      </c>
      <c r="B891" s="1">
        <v>45528</v>
      </c>
      <c r="C891" t="s">
        <v>2367</v>
      </c>
      <c r="D891" t="s">
        <v>2895</v>
      </c>
      <c r="E891" s="1">
        <v>45533</v>
      </c>
      <c r="F891" t="s">
        <v>56</v>
      </c>
      <c r="G891" t="s">
        <v>54</v>
      </c>
      <c r="H891" t="s">
        <v>55</v>
      </c>
      <c r="I891" t="s">
        <v>2643</v>
      </c>
      <c r="J891" t="s">
        <v>2654</v>
      </c>
      <c r="K891" t="s">
        <v>52</v>
      </c>
      <c r="L891">
        <v>36</v>
      </c>
      <c r="M891">
        <v>4</v>
      </c>
      <c r="N891">
        <v>30</v>
      </c>
      <c r="O891" t="s">
        <v>1193</v>
      </c>
      <c r="P891" t="s">
        <v>75</v>
      </c>
      <c r="Q891" t="s">
        <v>58</v>
      </c>
      <c r="R891" t="s">
        <v>71</v>
      </c>
      <c r="S891" t="s">
        <v>57</v>
      </c>
      <c r="T891">
        <v>3</v>
      </c>
      <c r="U891">
        <v>251.47</v>
      </c>
      <c r="V891">
        <v>521.29</v>
      </c>
      <c r="W891">
        <v>5</v>
      </c>
      <c r="X891" t="s">
        <v>45</v>
      </c>
      <c r="Y891">
        <v>2024</v>
      </c>
      <c r="Z891" t="str">
        <f>TEXT(Table1[[#This Row],[Order Date]], "MMM")</f>
        <v>Aug</v>
      </c>
      <c r="AA891" s="2">
        <f>Table1[[#This Row],[Unit Price]]*Table1[[#This Row],[Quantity]]*(1-Table1[[#This Row],[Discount %]]/100)</f>
        <v>704.11599999999999</v>
      </c>
      <c r="AB891" s="2">
        <f>Table1[[#This Row],[Sales]]-Table1[[#This Row],[Cost]]</f>
        <v>182.82600000000002</v>
      </c>
    </row>
    <row r="892" spans="1:28" x14ac:dyDescent="0.25">
      <c r="A892" t="s">
        <v>2368</v>
      </c>
      <c r="B892" s="1">
        <v>45647</v>
      </c>
      <c r="C892" t="s">
        <v>2369</v>
      </c>
      <c r="D892" t="s">
        <v>2894</v>
      </c>
      <c r="E892" s="1">
        <v>45652</v>
      </c>
      <c r="F892" t="s">
        <v>140</v>
      </c>
      <c r="G892" t="s">
        <v>38</v>
      </c>
      <c r="H892" t="s">
        <v>139</v>
      </c>
      <c r="I892" t="s">
        <v>2619</v>
      </c>
      <c r="J892" t="s">
        <v>2692</v>
      </c>
      <c r="K892" t="s">
        <v>25</v>
      </c>
      <c r="L892">
        <v>21</v>
      </c>
      <c r="M892">
        <v>4</v>
      </c>
      <c r="N892">
        <v>25</v>
      </c>
      <c r="O892" t="s">
        <v>1367</v>
      </c>
      <c r="P892" t="s">
        <v>75</v>
      </c>
      <c r="Q892" t="s">
        <v>31</v>
      </c>
      <c r="R892" t="s">
        <v>62</v>
      </c>
      <c r="S892" t="s">
        <v>141</v>
      </c>
      <c r="T892">
        <v>4</v>
      </c>
      <c r="U892">
        <v>888.12</v>
      </c>
      <c r="V892">
        <v>1939.47</v>
      </c>
      <c r="W892">
        <v>5</v>
      </c>
      <c r="X892" t="s">
        <v>94</v>
      </c>
      <c r="Y892">
        <v>2024</v>
      </c>
      <c r="Z892" t="str">
        <f>TEXT(Table1[[#This Row],[Order Date]], "MMM")</f>
        <v>Dec</v>
      </c>
      <c r="AA892" s="2">
        <f>Table1[[#This Row],[Unit Price]]*Table1[[#This Row],[Quantity]]*(1-Table1[[#This Row],[Discount %]]/100)</f>
        <v>2664.36</v>
      </c>
      <c r="AB892" s="2">
        <f>Table1[[#This Row],[Sales]]-Table1[[#This Row],[Cost]]</f>
        <v>724.8900000000001</v>
      </c>
    </row>
    <row r="893" spans="1:28" x14ac:dyDescent="0.25">
      <c r="A893" t="s">
        <v>2370</v>
      </c>
      <c r="B893" s="1">
        <v>45426</v>
      </c>
      <c r="C893" t="s">
        <v>2371</v>
      </c>
      <c r="D893" t="s">
        <v>2893</v>
      </c>
      <c r="E893" s="1">
        <v>45432</v>
      </c>
      <c r="F893" t="s">
        <v>29</v>
      </c>
      <c r="G893" t="s">
        <v>27</v>
      </c>
      <c r="H893" t="s">
        <v>28</v>
      </c>
      <c r="I893" t="s">
        <v>2661</v>
      </c>
      <c r="J893" t="s">
        <v>2689</v>
      </c>
      <c r="K893" t="s">
        <v>25</v>
      </c>
      <c r="L893">
        <v>63</v>
      </c>
      <c r="M893">
        <v>4</v>
      </c>
      <c r="N893">
        <v>25</v>
      </c>
      <c r="O893" t="s">
        <v>1952</v>
      </c>
      <c r="P893" t="s">
        <v>33</v>
      </c>
      <c r="Q893" t="s">
        <v>70</v>
      </c>
      <c r="R893" t="s">
        <v>62</v>
      </c>
      <c r="S893" t="s">
        <v>30</v>
      </c>
      <c r="T893">
        <v>1</v>
      </c>
      <c r="U893">
        <v>120.4</v>
      </c>
      <c r="V893">
        <v>219.84</v>
      </c>
      <c r="W893">
        <v>6</v>
      </c>
      <c r="X893" t="s">
        <v>49</v>
      </c>
      <c r="Y893">
        <v>2024</v>
      </c>
      <c r="Z893" t="str">
        <f>TEXT(Table1[[#This Row],[Order Date]], "MMM")</f>
        <v>May</v>
      </c>
      <c r="AA893" s="2">
        <f>Table1[[#This Row],[Unit Price]]*Table1[[#This Row],[Quantity]]*(1-Table1[[#This Row],[Discount %]]/100)</f>
        <v>361.20000000000005</v>
      </c>
      <c r="AB893" s="2">
        <f>Table1[[#This Row],[Sales]]-Table1[[#This Row],[Cost]]</f>
        <v>141.36000000000004</v>
      </c>
    </row>
    <row r="894" spans="1:28" x14ac:dyDescent="0.25">
      <c r="A894" t="s">
        <v>2372</v>
      </c>
      <c r="B894" s="1">
        <v>45770</v>
      </c>
      <c r="C894" t="s">
        <v>2373</v>
      </c>
      <c r="D894" t="s">
        <v>2892</v>
      </c>
      <c r="E894" s="1">
        <v>45771</v>
      </c>
      <c r="F894" t="s">
        <v>100</v>
      </c>
      <c r="G894" t="s">
        <v>98</v>
      </c>
      <c r="H894" t="s">
        <v>99</v>
      </c>
      <c r="I894" t="s">
        <v>2628</v>
      </c>
      <c r="J894" t="s">
        <v>2642</v>
      </c>
      <c r="K894" t="s">
        <v>25</v>
      </c>
      <c r="L894">
        <v>31</v>
      </c>
      <c r="M894">
        <v>1</v>
      </c>
      <c r="N894">
        <v>5</v>
      </c>
      <c r="O894" t="s">
        <v>1219</v>
      </c>
      <c r="P894" t="s">
        <v>33</v>
      </c>
      <c r="Q894" t="s">
        <v>42</v>
      </c>
      <c r="R894" t="s">
        <v>32</v>
      </c>
      <c r="S894" t="s">
        <v>101</v>
      </c>
      <c r="T894">
        <v>3</v>
      </c>
      <c r="U894">
        <v>336.15</v>
      </c>
      <c r="V894">
        <v>165.6</v>
      </c>
      <c r="W894">
        <v>1</v>
      </c>
      <c r="X894" t="s">
        <v>49</v>
      </c>
      <c r="Y894">
        <v>2025</v>
      </c>
      <c r="Z894" t="str">
        <f>TEXT(Table1[[#This Row],[Order Date]], "MMM")</f>
        <v>Apr</v>
      </c>
      <c r="AA894" s="2">
        <f>Table1[[#This Row],[Unit Price]]*Table1[[#This Row],[Quantity]]*(1-Table1[[#This Row],[Discount %]]/100)</f>
        <v>319.34249999999997</v>
      </c>
      <c r="AB894" s="2">
        <f>Table1[[#This Row],[Sales]]-Table1[[#This Row],[Cost]]</f>
        <v>153.74249999999998</v>
      </c>
    </row>
    <row r="895" spans="1:28" x14ac:dyDescent="0.25">
      <c r="A895" t="s">
        <v>2374</v>
      </c>
      <c r="B895" s="1">
        <v>45845</v>
      </c>
      <c r="C895" t="s">
        <v>2375</v>
      </c>
      <c r="D895" t="s">
        <v>2891</v>
      </c>
      <c r="E895" s="1">
        <v>45847</v>
      </c>
      <c r="F895" t="s">
        <v>128</v>
      </c>
      <c r="G895" t="s">
        <v>98</v>
      </c>
      <c r="H895" t="s">
        <v>127</v>
      </c>
      <c r="I895" t="s">
        <v>2631</v>
      </c>
      <c r="J895" t="s">
        <v>2639</v>
      </c>
      <c r="K895" t="s">
        <v>25</v>
      </c>
      <c r="L895">
        <v>28</v>
      </c>
      <c r="M895">
        <v>4</v>
      </c>
      <c r="N895">
        <v>5</v>
      </c>
      <c r="O895" t="s">
        <v>2376</v>
      </c>
      <c r="P895" t="s">
        <v>44</v>
      </c>
      <c r="Q895" t="s">
        <v>58</v>
      </c>
      <c r="R895" t="s">
        <v>71</v>
      </c>
      <c r="S895" t="s">
        <v>129</v>
      </c>
      <c r="T895">
        <v>2</v>
      </c>
      <c r="U895">
        <v>438.31</v>
      </c>
      <c r="V895">
        <v>1389.1</v>
      </c>
      <c r="W895">
        <v>2</v>
      </c>
      <c r="X895" t="s">
        <v>45</v>
      </c>
      <c r="Y895">
        <v>2025</v>
      </c>
      <c r="Z895" t="str">
        <f>TEXT(Table1[[#This Row],[Order Date]], "MMM")</f>
        <v>Jul</v>
      </c>
      <c r="AA895" s="2">
        <f>Table1[[#This Row],[Unit Price]]*Table1[[#This Row],[Quantity]]*(1-Table1[[#This Row],[Discount %]]/100)</f>
        <v>1665.578</v>
      </c>
      <c r="AB895" s="2">
        <f>Table1[[#This Row],[Sales]]-Table1[[#This Row],[Cost]]</f>
        <v>276.47800000000007</v>
      </c>
    </row>
    <row r="896" spans="1:28" x14ac:dyDescent="0.25">
      <c r="A896" t="s">
        <v>2377</v>
      </c>
      <c r="B896" s="1">
        <v>45681</v>
      </c>
      <c r="C896" t="s">
        <v>2378</v>
      </c>
      <c r="D896" t="s">
        <v>2890</v>
      </c>
      <c r="E896" s="1">
        <v>45683</v>
      </c>
      <c r="F896" t="s">
        <v>122</v>
      </c>
      <c r="G896" t="s">
        <v>120</v>
      </c>
      <c r="H896" t="s">
        <v>121</v>
      </c>
      <c r="I896" t="s">
        <v>2618</v>
      </c>
      <c r="J896" t="s">
        <v>2701</v>
      </c>
      <c r="K896" t="s">
        <v>52</v>
      </c>
      <c r="L896">
        <v>55</v>
      </c>
      <c r="M896">
        <v>1</v>
      </c>
      <c r="N896">
        <v>10</v>
      </c>
      <c r="O896" t="s">
        <v>93</v>
      </c>
      <c r="P896" t="s">
        <v>44</v>
      </c>
      <c r="Q896" t="s">
        <v>42</v>
      </c>
      <c r="R896" t="s">
        <v>43</v>
      </c>
      <c r="S896" t="s">
        <v>123</v>
      </c>
      <c r="T896">
        <v>3</v>
      </c>
      <c r="U896">
        <v>65.400000000000006</v>
      </c>
      <c r="V896">
        <v>31.25</v>
      </c>
      <c r="W896">
        <v>2</v>
      </c>
      <c r="X896" t="s">
        <v>34</v>
      </c>
      <c r="Y896">
        <v>2025</v>
      </c>
      <c r="Z896" t="str">
        <f>TEXT(Table1[[#This Row],[Order Date]], "MMM")</f>
        <v>Jan</v>
      </c>
      <c r="AA896" s="2">
        <f>Table1[[#This Row],[Unit Price]]*Table1[[#This Row],[Quantity]]*(1-Table1[[#This Row],[Discount %]]/100)</f>
        <v>58.860000000000007</v>
      </c>
      <c r="AB896" s="2">
        <f>Table1[[#This Row],[Sales]]-Table1[[#This Row],[Cost]]</f>
        <v>27.610000000000007</v>
      </c>
    </row>
    <row r="897" spans="1:28" x14ac:dyDescent="0.25">
      <c r="A897" t="s">
        <v>2379</v>
      </c>
      <c r="B897" s="1">
        <v>45959</v>
      </c>
      <c r="C897" t="s">
        <v>2380</v>
      </c>
      <c r="D897" t="s">
        <v>2889</v>
      </c>
      <c r="E897" s="1">
        <v>45965</v>
      </c>
      <c r="F897" t="s">
        <v>29</v>
      </c>
      <c r="G897" t="s">
        <v>27</v>
      </c>
      <c r="H897" t="s">
        <v>28</v>
      </c>
      <c r="I897" t="s">
        <v>2619</v>
      </c>
      <c r="J897" t="s">
        <v>2620</v>
      </c>
      <c r="K897" t="s">
        <v>52</v>
      </c>
      <c r="L897">
        <v>18</v>
      </c>
      <c r="M897">
        <v>1</v>
      </c>
      <c r="N897">
        <v>30</v>
      </c>
      <c r="O897" t="s">
        <v>437</v>
      </c>
      <c r="P897" t="s">
        <v>44</v>
      </c>
      <c r="Q897" t="s">
        <v>70</v>
      </c>
      <c r="R897" t="s">
        <v>32</v>
      </c>
      <c r="S897" t="s">
        <v>30</v>
      </c>
      <c r="T897">
        <v>2</v>
      </c>
      <c r="U897">
        <v>10.08</v>
      </c>
      <c r="V897">
        <v>4.7699999999999996</v>
      </c>
      <c r="W897">
        <v>6</v>
      </c>
      <c r="X897" t="s">
        <v>94</v>
      </c>
      <c r="Y897">
        <v>2025</v>
      </c>
      <c r="Z897" t="str">
        <f>TEXT(Table1[[#This Row],[Order Date]], "MMM")</f>
        <v>Oct</v>
      </c>
      <c r="AA897" s="2">
        <f>Table1[[#This Row],[Unit Price]]*Table1[[#This Row],[Quantity]]*(1-Table1[[#This Row],[Discount %]]/100)</f>
        <v>7.0559999999999992</v>
      </c>
      <c r="AB897" s="2">
        <f>Table1[[#This Row],[Sales]]-Table1[[#This Row],[Cost]]</f>
        <v>2.2859999999999996</v>
      </c>
    </row>
    <row r="898" spans="1:28" x14ac:dyDescent="0.25">
      <c r="A898" t="s">
        <v>2381</v>
      </c>
      <c r="B898" s="1">
        <v>45525</v>
      </c>
      <c r="C898" t="s">
        <v>2382</v>
      </c>
      <c r="D898" t="s">
        <v>2888</v>
      </c>
      <c r="E898" s="1">
        <v>45528</v>
      </c>
      <c r="F898" t="s">
        <v>140</v>
      </c>
      <c r="G898" t="s">
        <v>38</v>
      </c>
      <c r="H898" t="s">
        <v>139</v>
      </c>
      <c r="I898" t="s">
        <v>2661</v>
      </c>
      <c r="J898" t="s">
        <v>2689</v>
      </c>
      <c r="K898" t="s">
        <v>52</v>
      </c>
      <c r="L898">
        <v>24</v>
      </c>
      <c r="M898">
        <v>3</v>
      </c>
      <c r="N898">
        <v>30</v>
      </c>
      <c r="O898" t="s">
        <v>2261</v>
      </c>
      <c r="P898" t="s">
        <v>33</v>
      </c>
      <c r="Q898" t="s">
        <v>31</v>
      </c>
      <c r="R898" t="s">
        <v>62</v>
      </c>
      <c r="S898" t="s">
        <v>141</v>
      </c>
      <c r="T898">
        <v>4</v>
      </c>
      <c r="U898">
        <v>470.12</v>
      </c>
      <c r="V898">
        <v>642.30999999999995</v>
      </c>
      <c r="W898">
        <v>3</v>
      </c>
      <c r="X898" t="s">
        <v>45</v>
      </c>
      <c r="Y898">
        <v>2024</v>
      </c>
      <c r="Z898" t="str">
        <f>TEXT(Table1[[#This Row],[Order Date]], "MMM")</f>
        <v>Aug</v>
      </c>
      <c r="AA898" s="2">
        <f>Table1[[#This Row],[Unit Price]]*Table1[[#This Row],[Quantity]]*(1-Table1[[#This Row],[Discount %]]/100)</f>
        <v>987.25200000000007</v>
      </c>
      <c r="AB898" s="2">
        <f>Table1[[#This Row],[Sales]]-Table1[[#This Row],[Cost]]</f>
        <v>344.94200000000012</v>
      </c>
    </row>
    <row r="899" spans="1:28" x14ac:dyDescent="0.25">
      <c r="A899" t="s">
        <v>2383</v>
      </c>
      <c r="B899" s="1">
        <v>45434</v>
      </c>
      <c r="C899" t="s">
        <v>2384</v>
      </c>
      <c r="D899" t="s">
        <v>2887</v>
      </c>
      <c r="E899" s="1">
        <v>45437</v>
      </c>
      <c r="F899" t="s">
        <v>115</v>
      </c>
      <c r="G899" t="s">
        <v>66</v>
      </c>
      <c r="H899" t="s">
        <v>114</v>
      </c>
      <c r="I899" t="s">
        <v>2627</v>
      </c>
      <c r="J899" t="s">
        <v>2707</v>
      </c>
      <c r="K899" t="s">
        <v>52</v>
      </c>
      <c r="L899">
        <v>23</v>
      </c>
      <c r="M899">
        <v>4</v>
      </c>
      <c r="N899">
        <v>30</v>
      </c>
      <c r="O899" t="s">
        <v>2385</v>
      </c>
      <c r="P899" t="s">
        <v>33</v>
      </c>
      <c r="Q899" t="s">
        <v>117</v>
      </c>
      <c r="R899" t="s">
        <v>71</v>
      </c>
      <c r="S899" t="s">
        <v>116</v>
      </c>
      <c r="T899">
        <v>3</v>
      </c>
      <c r="U899">
        <v>853.2</v>
      </c>
      <c r="V899">
        <v>1932.7</v>
      </c>
      <c r="W899">
        <v>3</v>
      </c>
      <c r="X899" t="s">
        <v>49</v>
      </c>
      <c r="Y899">
        <v>2024</v>
      </c>
      <c r="Z899" t="str">
        <f>TEXT(Table1[[#This Row],[Order Date]], "MMM")</f>
        <v>May</v>
      </c>
      <c r="AA899" s="2">
        <f>Table1[[#This Row],[Unit Price]]*Table1[[#This Row],[Quantity]]*(1-Table1[[#This Row],[Discount %]]/100)</f>
        <v>2388.96</v>
      </c>
      <c r="AB899" s="2">
        <f>Table1[[#This Row],[Sales]]-Table1[[#This Row],[Cost]]</f>
        <v>456.26</v>
      </c>
    </row>
    <row r="900" spans="1:28" x14ac:dyDescent="0.25">
      <c r="A900" t="s">
        <v>2386</v>
      </c>
      <c r="B900" s="1">
        <v>45840</v>
      </c>
      <c r="C900" t="s">
        <v>2387</v>
      </c>
      <c r="D900" t="s">
        <v>2886</v>
      </c>
      <c r="E900" s="1">
        <v>45842</v>
      </c>
      <c r="F900" t="s">
        <v>29</v>
      </c>
      <c r="G900" t="s">
        <v>27</v>
      </c>
      <c r="H900" t="s">
        <v>28</v>
      </c>
      <c r="I900" t="s">
        <v>2631</v>
      </c>
      <c r="J900" t="s">
        <v>2673</v>
      </c>
      <c r="K900" t="s">
        <v>52</v>
      </c>
      <c r="L900">
        <v>19</v>
      </c>
      <c r="M900">
        <v>3</v>
      </c>
      <c r="N900">
        <v>30</v>
      </c>
      <c r="O900" t="s">
        <v>2388</v>
      </c>
      <c r="P900" t="s">
        <v>75</v>
      </c>
      <c r="Q900" t="s">
        <v>31</v>
      </c>
      <c r="R900" t="s">
        <v>62</v>
      </c>
      <c r="S900" t="s">
        <v>30</v>
      </c>
      <c r="T900">
        <v>3</v>
      </c>
      <c r="U900">
        <v>239.49</v>
      </c>
      <c r="V900">
        <v>395.88</v>
      </c>
      <c r="W900">
        <v>2</v>
      </c>
      <c r="X900" t="s">
        <v>45</v>
      </c>
      <c r="Y900">
        <v>2025</v>
      </c>
      <c r="Z900" t="str">
        <f>TEXT(Table1[[#This Row],[Order Date]], "MMM")</f>
        <v>Jul</v>
      </c>
      <c r="AA900" s="2">
        <f>Table1[[#This Row],[Unit Price]]*Table1[[#This Row],[Quantity]]*(1-Table1[[#This Row],[Discount %]]/100)</f>
        <v>502.92899999999997</v>
      </c>
      <c r="AB900" s="2">
        <f>Table1[[#This Row],[Sales]]-Table1[[#This Row],[Cost]]</f>
        <v>107.04899999999998</v>
      </c>
    </row>
    <row r="901" spans="1:28" x14ac:dyDescent="0.25">
      <c r="A901" t="s">
        <v>2389</v>
      </c>
      <c r="B901" s="1">
        <v>45828</v>
      </c>
      <c r="C901" t="s">
        <v>2390</v>
      </c>
      <c r="D901" t="s">
        <v>2885</v>
      </c>
      <c r="E901" s="1">
        <v>45829</v>
      </c>
      <c r="F901" t="s">
        <v>29</v>
      </c>
      <c r="G901" t="s">
        <v>27</v>
      </c>
      <c r="H901" t="s">
        <v>28</v>
      </c>
      <c r="I901" t="s">
        <v>2630</v>
      </c>
      <c r="J901" t="s">
        <v>2640</v>
      </c>
      <c r="K901" t="s">
        <v>25</v>
      </c>
      <c r="L901">
        <v>18</v>
      </c>
      <c r="M901">
        <v>3</v>
      </c>
      <c r="N901">
        <v>5</v>
      </c>
      <c r="O901" t="s">
        <v>2202</v>
      </c>
      <c r="P901" t="s">
        <v>33</v>
      </c>
      <c r="Q901" t="s">
        <v>58</v>
      </c>
      <c r="R901" t="s">
        <v>62</v>
      </c>
      <c r="S901" t="s">
        <v>30</v>
      </c>
      <c r="T901">
        <v>4</v>
      </c>
      <c r="U901">
        <v>376.63</v>
      </c>
      <c r="V901">
        <v>756.52</v>
      </c>
      <c r="W901">
        <v>1</v>
      </c>
      <c r="X901" t="s">
        <v>49</v>
      </c>
      <c r="Y901">
        <v>2025</v>
      </c>
      <c r="Z901" t="str">
        <f>TEXT(Table1[[#This Row],[Order Date]], "MMM")</f>
        <v>Jun</v>
      </c>
      <c r="AA901" s="2">
        <f>Table1[[#This Row],[Unit Price]]*Table1[[#This Row],[Quantity]]*(1-Table1[[#This Row],[Discount %]]/100)</f>
        <v>1073.3954999999999</v>
      </c>
      <c r="AB901" s="2">
        <f>Table1[[#This Row],[Sales]]-Table1[[#This Row],[Cost]]</f>
        <v>316.87549999999987</v>
      </c>
    </row>
    <row r="902" spans="1:28" x14ac:dyDescent="0.25">
      <c r="A902" t="s">
        <v>2391</v>
      </c>
      <c r="B902" s="1">
        <v>45557</v>
      </c>
      <c r="C902" t="s">
        <v>2392</v>
      </c>
      <c r="D902" t="s">
        <v>2884</v>
      </c>
      <c r="E902" s="1">
        <v>45563</v>
      </c>
      <c r="F902" t="s">
        <v>68</v>
      </c>
      <c r="G902" t="s">
        <v>66</v>
      </c>
      <c r="H902" t="s">
        <v>67</v>
      </c>
      <c r="I902" t="s">
        <v>2618</v>
      </c>
      <c r="J902" t="s">
        <v>2618</v>
      </c>
      <c r="K902" t="s">
        <v>52</v>
      </c>
      <c r="L902">
        <v>18</v>
      </c>
      <c r="M902">
        <v>1</v>
      </c>
      <c r="N902">
        <v>20</v>
      </c>
      <c r="O902" t="s">
        <v>1070</v>
      </c>
      <c r="P902" t="s">
        <v>44</v>
      </c>
      <c r="Q902" t="s">
        <v>117</v>
      </c>
      <c r="R902" t="s">
        <v>62</v>
      </c>
      <c r="S902" t="s">
        <v>69</v>
      </c>
      <c r="T902">
        <v>5</v>
      </c>
      <c r="U902">
        <v>755.98</v>
      </c>
      <c r="V902">
        <v>441.87</v>
      </c>
      <c r="W902">
        <v>6</v>
      </c>
      <c r="X902" t="s">
        <v>45</v>
      </c>
      <c r="Y902">
        <v>2024</v>
      </c>
      <c r="Z902" t="str">
        <f>TEXT(Table1[[#This Row],[Order Date]], "MMM")</f>
        <v>Sep</v>
      </c>
      <c r="AA902" s="2">
        <f>Table1[[#This Row],[Unit Price]]*Table1[[#This Row],[Quantity]]*(1-Table1[[#This Row],[Discount %]]/100)</f>
        <v>604.78399999999999</v>
      </c>
      <c r="AB902" s="2">
        <f>Table1[[#This Row],[Sales]]-Table1[[#This Row],[Cost]]</f>
        <v>162.91399999999999</v>
      </c>
    </row>
    <row r="903" spans="1:28" x14ac:dyDescent="0.25">
      <c r="A903" t="s">
        <v>2393</v>
      </c>
      <c r="B903" s="1">
        <v>45778</v>
      </c>
      <c r="C903" t="s">
        <v>2394</v>
      </c>
      <c r="D903" t="s">
        <v>2883</v>
      </c>
      <c r="E903" s="1">
        <v>45784</v>
      </c>
      <c r="F903" t="s">
        <v>56</v>
      </c>
      <c r="G903" t="s">
        <v>54</v>
      </c>
      <c r="H903" t="s">
        <v>55</v>
      </c>
      <c r="I903" t="s">
        <v>2621</v>
      </c>
      <c r="J903" t="s">
        <v>2663</v>
      </c>
      <c r="K903" t="s">
        <v>25</v>
      </c>
      <c r="L903">
        <v>45</v>
      </c>
      <c r="M903">
        <v>5</v>
      </c>
      <c r="N903">
        <v>30</v>
      </c>
      <c r="O903" t="s">
        <v>473</v>
      </c>
      <c r="P903" t="s">
        <v>75</v>
      </c>
      <c r="Q903" t="s">
        <v>70</v>
      </c>
      <c r="R903" t="s">
        <v>71</v>
      </c>
      <c r="S903" t="s">
        <v>57</v>
      </c>
      <c r="T903">
        <v>4</v>
      </c>
      <c r="U903">
        <v>181.78</v>
      </c>
      <c r="V903">
        <v>397.47</v>
      </c>
      <c r="W903">
        <v>6</v>
      </c>
      <c r="X903" t="s">
        <v>49</v>
      </c>
      <c r="Y903">
        <v>2025</v>
      </c>
      <c r="Z903" t="str">
        <f>TEXT(Table1[[#This Row],[Order Date]], "MMM")</f>
        <v>May</v>
      </c>
      <c r="AA903" s="2">
        <f>Table1[[#This Row],[Unit Price]]*Table1[[#This Row],[Quantity]]*(1-Table1[[#This Row],[Discount %]]/100)</f>
        <v>636.2299999999999</v>
      </c>
      <c r="AB903" s="2">
        <f>Table1[[#This Row],[Sales]]-Table1[[#This Row],[Cost]]</f>
        <v>238.75999999999988</v>
      </c>
    </row>
    <row r="904" spans="1:28" x14ac:dyDescent="0.25">
      <c r="A904" t="s">
        <v>2395</v>
      </c>
      <c r="B904" s="1">
        <v>45936</v>
      </c>
      <c r="C904" t="s">
        <v>1774</v>
      </c>
      <c r="D904" t="s">
        <v>2882</v>
      </c>
      <c r="E904" s="1">
        <v>45939</v>
      </c>
      <c r="F904" t="s">
        <v>29</v>
      </c>
      <c r="G904" t="s">
        <v>27</v>
      </c>
      <c r="H904" t="s">
        <v>28</v>
      </c>
      <c r="I904" t="s">
        <v>2661</v>
      </c>
      <c r="J904" t="s">
        <v>2662</v>
      </c>
      <c r="K904" t="s">
        <v>25</v>
      </c>
      <c r="L904">
        <v>19</v>
      </c>
      <c r="M904">
        <v>4</v>
      </c>
      <c r="N904">
        <v>20</v>
      </c>
      <c r="O904" t="s">
        <v>774</v>
      </c>
      <c r="P904" t="s">
        <v>44</v>
      </c>
      <c r="Q904" t="s">
        <v>117</v>
      </c>
      <c r="R904" t="s">
        <v>62</v>
      </c>
      <c r="S904" t="s">
        <v>30</v>
      </c>
      <c r="T904">
        <v>5</v>
      </c>
      <c r="U904">
        <v>821.26</v>
      </c>
      <c r="V904">
        <v>1844.65</v>
      </c>
      <c r="W904">
        <v>3</v>
      </c>
      <c r="X904" t="s">
        <v>94</v>
      </c>
      <c r="Y904">
        <v>2025</v>
      </c>
      <c r="Z904" t="str">
        <f>TEXT(Table1[[#This Row],[Order Date]], "MMM")</f>
        <v>Oct</v>
      </c>
      <c r="AA904" s="2">
        <f>Table1[[#This Row],[Unit Price]]*Table1[[#This Row],[Quantity]]*(1-Table1[[#This Row],[Discount %]]/100)</f>
        <v>2628.0320000000002</v>
      </c>
      <c r="AB904" s="2">
        <f>Table1[[#This Row],[Sales]]-Table1[[#This Row],[Cost]]</f>
        <v>783.38200000000006</v>
      </c>
    </row>
    <row r="905" spans="1:28" x14ac:dyDescent="0.25">
      <c r="A905" t="s">
        <v>2396</v>
      </c>
      <c r="B905" s="1">
        <v>46169</v>
      </c>
      <c r="C905" t="s">
        <v>2397</v>
      </c>
      <c r="D905" t="s">
        <v>2881</v>
      </c>
      <c r="E905" s="1">
        <v>46174</v>
      </c>
      <c r="F905" t="s">
        <v>40</v>
      </c>
      <c r="G905" t="s">
        <v>38</v>
      </c>
      <c r="H905" t="s">
        <v>39</v>
      </c>
      <c r="I905" t="s">
        <v>2627</v>
      </c>
      <c r="J905" t="s">
        <v>2690</v>
      </c>
      <c r="K905" t="s">
        <v>25</v>
      </c>
      <c r="L905">
        <v>24</v>
      </c>
      <c r="M905">
        <v>4</v>
      </c>
      <c r="N905">
        <v>20</v>
      </c>
      <c r="O905" t="s">
        <v>490</v>
      </c>
      <c r="P905" t="s">
        <v>33</v>
      </c>
      <c r="Q905" t="s">
        <v>58</v>
      </c>
      <c r="R905" t="s">
        <v>62</v>
      </c>
      <c r="S905" t="s">
        <v>41</v>
      </c>
      <c r="T905">
        <v>3</v>
      </c>
      <c r="U905">
        <v>944.43</v>
      </c>
      <c r="V905">
        <v>1725.53</v>
      </c>
      <c r="W905">
        <v>5</v>
      </c>
      <c r="X905" t="s">
        <v>49</v>
      </c>
      <c r="Y905">
        <v>2026</v>
      </c>
      <c r="Z905" t="str">
        <f>TEXT(Table1[[#This Row],[Order Date]], "MMM")</f>
        <v>May</v>
      </c>
      <c r="AA905" s="2">
        <f>Table1[[#This Row],[Unit Price]]*Table1[[#This Row],[Quantity]]*(1-Table1[[#This Row],[Discount %]]/100)</f>
        <v>3022.1759999999999</v>
      </c>
      <c r="AB905" s="2">
        <f>Table1[[#This Row],[Sales]]-Table1[[#This Row],[Cost]]</f>
        <v>1296.646</v>
      </c>
    </row>
    <row r="906" spans="1:28" x14ac:dyDescent="0.25">
      <c r="A906" t="s">
        <v>2398</v>
      </c>
      <c r="B906" s="1">
        <v>45697</v>
      </c>
      <c r="C906" t="s">
        <v>2399</v>
      </c>
      <c r="D906" t="s">
        <v>2880</v>
      </c>
      <c r="E906" s="1">
        <v>45702</v>
      </c>
      <c r="F906" t="s">
        <v>128</v>
      </c>
      <c r="G906" t="s">
        <v>98</v>
      </c>
      <c r="H906" t="s">
        <v>127</v>
      </c>
      <c r="I906" t="s">
        <v>2631</v>
      </c>
      <c r="J906" t="s">
        <v>2639</v>
      </c>
      <c r="K906" t="s">
        <v>25</v>
      </c>
      <c r="L906">
        <v>27</v>
      </c>
      <c r="M906">
        <v>3</v>
      </c>
      <c r="N906">
        <v>5</v>
      </c>
      <c r="O906" t="s">
        <v>1675</v>
      </c>
      <c r="P906" t="s">
        <v>44</v>
      </c>
      <c r="Q906" t="s">
        <v>58</v>
      </c>
      <c r="R906" t="s">
        <v>43</v>
      </c>
      <c r="S906" t="s">
        <v>129</v>
      </c>
      <c r="T906">
        <v>4</v>
      </c>
      <c r="U906">
        <v>425</v>
      </c>
      <c r="V906">
        <v>788.91</v>
      </c>
      <c r="W906">
        <v>5</v>
      </c>
      <c r="X906" t="s">
        <v>34</v>
      </c>
      <c r="Y906">
        <v>2025</v>
      </c>
      <c r="Z906" t="str">
        <f>TEXT(Table1[[#This Row],[Order Date]], "MMM")</f>
        <v>Feb</v>
      </c>
      <c r="AA906" s="2">
        <f>Table1[[#This Row],[Unit Price]]*Table1[[#This Row],[Quantity]]*(1-Table1[[#This Row],[Discount %]]/100)</f>
        <v>1211.25</v>
      </c>
      <c r="AB906" s="2">
        <f>Table1[[#This Row],[Sales]]-Table1[[#This Row],[Cost]]</f>
        <v>422.34000000000003</v>
      </c>
    </row>
    <row r="907" spans="1:28" x14ac:dyDescent="0.25">
      <c r="A907" t="s">
        <v>2400</v>
      </c>
      <c r="B907" s="1">
        <v>45755</v>
      </c>
      <c r="C907" t="s">
        <v>2401</v>
      </c>
      <c r="D907" t="s">
        <v>2879</v>
      </c>
      <c r="E907" s="1">
        <v>45757</v>
      </c>
      <c r="F907" t="s">
        <v>115</v>
      </c>
      <c r="G907" t="s">
        <v>66</v>
      </c>
      <c r="H907" t="s">
        <v>114</v>
      </c>
      <c r="I907" t="s">
        <v>2618</v>
      </c>
      <c r="J907" t="s">
        <v>2618</v>
      </c>
      <c r="K907" t="s">
        <v>52</v>
      </c>
      <c r="L907">
        <v>21</v>
      </c>
      <c r="M907">
        <v>1</v>
      </c>
      <c r="N907">
        <v>15</v>
      </c>
      <c r="O907" t="s">
        <v>165</v>
      </c>
      <c r="P907" t="s">
        <v>44</v>
      </c>
      <c r="Q907" t="s">
        <v>58</v>
      </c>
      <c r="R907" t="s">
        <v>62</v>
      </c>
      <c r="S907" t="s">
        <v>116</v>
      </c>
      <c r="T907">
        <v>3</v>
      </c>
      <c r="U907">
        <v>110.47</v>
      </c>
      <c r="V907">
        <v>54.28</v>
      </c>
      <c r="W907">
        <v>2</v>
      </c>
      <c r="X907" t="s">
        <v>49</v>
      </c>
      <c r="Y907">
        <v>2025</v>
      </c>
      <c r="Z907" t="str">
        <f>TEXT(Table1[[#This Row],[Order Date]], "MMM")</f>
        <v>Apr</v>
      </c>
      <c r="AA907" s="2">
        <f>Table1[[#This Row],[Unit Price]]*Table1[[#This Row],[Quantity]]*(1-Table1[[#This Row],[Discount %]]/100)</f>
        <v>93.899500000000003</v>
      </c>
      <c r="AB907" s="2">
        <f>Table1[[#This Row],[Sales]]-Table1[[#This Row],[Cost]]</f>
        <v>39.619500000000002</v>
      </c>
    </row>
    <row r="908" spans="1:28" x14ac:dyDescent="0.25">
      <c r="A908" t="s">
        <v>2402</v>
      </c>
      <c r="B908" s="1">
        <v>45383</v>
      </c>
      <c r="C908" t="s">
        <v>2403</v>
      </c>
      <c r="D908" t="s">
        <v>2878</v>
      </c>
      <c r="E908" s="1">
        <v>45389</v>
      </c>
      <c r="F908" t="s">
        <v>100</v>
      </c>
      <c r="G908" t="s">
        <v>98</v>
      </c>
      <c r="H908" t="s">
        <v>99</v>
      </c>
      <c r="I908" t="s">
        <v>2630</v>
      </c>
      <c r="J908" t="s">
        <v>2646</v>
      </c>
      <c r="K908" t="s">
        <v>25</v>
      </c>
      <c r="L908">
        <v>23</v>
      </c>
      <c r="M908">
        <v>2</v>
      </c>
      <c r="N908">
        <v>30</v>
      </c>
      <c r="O908" t="s">
        <v>646</v>
      </c>
      <c r="P908" t="s">
        <v>33</v>
      </c>
      <c r="Q908" t="s">
        <v>70</v>
      </c>
      <c r="R908" t="s">
        <v>43</v>
      </c>
      <c r="S908" t="s">
        <v>101</v>
      </c>
      <c r="T908">
        <v>1</v>
      </c>
      <c r="U908">
        <v>442.83</v>
      </c>
      <c r="V908">
        <v>416.21</v>
      </c>
      <c r="W908">
        <v>6</v>
      </c>
      <c r="X908" t="s">
        <v>49</v>
      </c>
      <c r="Y908">
        <v>2024</v>
      </c>
      <c r="Z908" t="str">
        <f>TEXT(Table1[[#This Row],[Order Date]], "MMM")</f>
        <v>Apr</v>
      </c>
      <c r="AA908" s="2">
        <f>Table1[[#This Row],[Unit Price]]*Table1[[#This Row],[Quantity]]*(1-Table1[[#This Row],[Discount %]]/100)</f>
        <v>619.96199999999999</v>
      </c>
      <c r="AB908" s="2">
        <f>Table1[[#This Row],[Sales]]-Table1[[#This Row],[Cost]]</f>
        <v>203.75200000000001</v>
      </c>
    </row>
    <row r="909" spans="1:28" x14ac:dyDescent="0.25">
      <c r="A909" t="s">
        <v>2404</v>
      </c>
      <c r="B909" s="1">
        <v>45438</v>
      </c>
      <c r="C909" t="s">
        <v>2405</v>
      </c>
      <c r="D909" t="s">
        <v>2877</v>
      </c>
      <c r="E909" s="1">
        <v>45440</v>
      </c>
      <c r="F909" t="s">
        <v>29</v>
      </c>
      <c r="G909" t="s">
        <v>27</v>
      </c>
      <c r="H909" t="s">
        <v>28</v>
      </c>
      <c r="I909" t="s">
        <v>2628</v>
      </c>
      <c r="J909" t="s">
        <v>2642</v>
      </c>
      <c r="K909" t="s">
        <v>25</v>
      </c>
      <c r="L909">
        <v>38</v>
      </c>
      <c r="M909">
        <v>1</v>
      </c>
      <c r="N909">
        <v>5</v>
      </c>
      <c r="O909" t="s">
        <v>2406</v>
      </c>
      <c r="P909" t="s">
        <v>33</v>
      </c>
      <c r="Q909" t="s">
        <v>117</v>
      </c>
      <c r="R909" t="s">
        <v>62</v>
      </c>
      <c r="S909" t="s">
        <v>30</v>
      </c>
      <c r="T909">
        <v>5</v>
      </c>
      <c r="U909">
        <v>333.15</v>
      </c>
      <c r="V909">
        <v>170.72</v>
      </c>
      <c r="W909">
        <v>2</v>
      </c>
      <c r="X909" t="s">
        <v>49</v>
      </c>
      <c r="Y909">
        <v>2024</v>
      </c>
      <c r="Z909" t="str">
        <f>TEXT(Table1[[#This Row],[Order Date]], "MMM")</f>
        <v>May</v>
      </c>
      <c r="AA909" s="2">
        <f>Table1[[#This Row],[Unit Price]]*Table1[[#This Row],[Quantity]]*(1-Table1[[#This Row],[Discount %]]/100)</f>
        <v>316.49249999999995</v>
      </c>
      <c r="AB909" s="2">
        <f>Table1[[#This Row],[Sales]]-Table1[[#This Row],[Cost]]</f>
        <v>145.77249999999995</v>
      </c>
    </row>
    <row r="910" spans="1:28" x14ac:dyDescent="0.25">
      <c r="A910" t="s">
        <v>2407</v>
      </c>
      <c r="B910" s="1">
        <v>45426</v>
      </c>
      <c r="C910" t="s">
        <v>2408</v>
      </c>
      <c r="D910" t="s">
        <v>2876</v>
      </c>
      <c r="E910" s="1">
        <v>45428</v>
      </c>
      <c r="F910" t="s">
        <v>122</v>
      </c>
      <c r="G910" t="s">
        <v>120</v>
      </c>
      <c r="H910" t="s">
        <v>121</v>
      </c>
      <c r="I910" t="s">
        <v>2655</v>
      </c>
      <c r="J910" t="s">
        <v>2677</v>
      </c>
      <c r="K910" t="s">
        <v>25</v>
      </c>
      <c r="L910">
        <v>18</v>
      </c>
      <c r="M910">
        <v>2</v>
      </c>
      <c r="N910">
        <v>25</v>
      </c>
      <c r="O910" t="s">
        <v>144</v>
      </c>
      <c r="P910" t="s">
        <v>33</v>
      </c>
      <c r="Q910" t="s">
        <v>58</v>
      </c>
      <c r="R910" t="s">
        <v>32</v>
      </c>
      <c r="S910" t="s">
        <v>123</v>
      </c>
      <c r="T910">
        <v>4</v>
      </c>
      <c r="U910">
        <v>330.65</v>
      </c>
      <c r="V910">
        <v>298.55</v>
      </c>
      <c r="W910">
        <v>2</v>
      </c>
      <c r="X910" t="s">
        <v>49</v>
      </c>
      <c r="Y910">
        <v>2024</v>
      </c>
      <c r="Z910" t="str">
        <f>TEXT(Table1[[#This Row],[Order Date]], "MMM")</f>
        <v>May</v>
      </c>
      <c r="AA910" s="2">
        <f>Table1[[#This Row],[Unit Price]]*Table1[[#This Row],[Quantity]]*(1-Table1[[#This Row],[Discount %]]/100)</f>
        <v>495.97499999999997</v>
      </c>
      <c r="AB910" s="2">
        <f>Table1[[#This Row],[Sales]]-Table1[[#This Row],[Cost]]</f>
        <v>197.42499999999995</v>
      </c>
    </row>
    <row r="911" spans="1:28" x14ac:dyDescent="0.25">
      <c r="A911" t="s">
        <v>2409</v>
      </c>
      <c r="B911" s="1">
        <v>46145</v>
      </c>
      <c r="C911" t="s">
        <v>2410</v>
      </c>
      <c r="D911" t="s">
        <v>2875</v>
      </c>
      <c r="E911" s="1">
        <v>46149</v>
      </c>
      <c r="F911" t="s">
        <v>56</v>
      </c>
      <c r="G911" t="s">
        <v>54</v>
      </c>
      <c r="H911" t="s">
        <v>55</v>
      </c>
      <c r="I911" t="s">
        <v>2637</v>
      </c>
      <c r="J911" t="s">
        <v>2688</v>
      </c>
      <c r="K911" t="s">
        <v>52</v>
      </c>
      <c r="L911">
        <v>58</v>
      </c>
      <c r="M911">
        <v>1</v>
      </c>
      <c r="N911">
        <v>10</v>
      </c>
      <c r="O911" t="s">
        <v>1692</v>
      </c>
      <c r="P911" t="s">
        <v>44</v>
      </c>
      <c r="Q911" t="s">
        <v>31</v>
      </c>
      <c r="R911" t="s">
        <v>32</v>
      </c>
      <c r="S911" t="s">
        <v>57</v>
      </c>
      <c r="T911">
        <v>3</v>
      </c>
      <c r="U911">
        <v>291.77999999999997</v>
      </c>
      <c r="V911">
        <v>179.16</v>
      </c>
      <c r="W911">
        <v>4</v>
      </c>
      <c r="X911" t="s">
        <v>49</v>
      </c>
      <c r="Y911">
        <v>2026</v>
      </c>
      <c r="Z911" t="str">
        <f>TEXT(Table1[[#This Row],[Order Date]], "MMM")</f>
        <v>May</v>
      </c>
      <c r="AA911" s="2">
        <f>Table1[[#This Row],[Unit Price]]*Table1[[#This Row],[Quantity]]*(1-Table1[[#This Row],[Discount %]]/100)</f>
        <v>262.60199999999998</v>
      </c>
      <c r="AB911" s="2">
        <f>Table1[[#This Row],[Sales]]-Table1[[#This Row],[Cost]]</f>
        <v>83.441999999999979</v>
      </c>
    </row>
    <row r="912" spans="1:28" x14ac:dyDescent="0.25">
      <c r="A912" t="s">
        <v>2411</v>
      </c>
      <c r="B912" s="1">
        <v>45331</v>
      </c>
      <c r="C912" t="s">
        <v>2412</v>
      </c>
      <c r="D912" t="s">
        <v>2874</v>
      </c>
      <c r="E912" s="1">
        <v>45334</v>
      </c>
      <c r="F912" t="s">
        <v>56</v>
      </c>
      <c r="G912" t="s">
        <v>54</v>
      </c>
      <c r="H912" t="s">
        <v>55</v>
      </c>
      <c r="I912" t="s">
        <v>2657</v>
      </c>
      <c r="J912" t="s">
        <v>2667</v>
      </c>
      <c r="K912" t="s">
        <v>25</v>
      </c>
      <c r="L912">
        <v>53</v>
      </c>
      <c r="M912">
        <v>1</v>
      </c>
      <c r="N912">
        <v>20</v>
      </c>
      <c r="O912" t="s">
        <v>2413</v>
      </c>
      <c r="P912" t="s">
        <v>75</v>
      </c>
      <c r="Q912" t="s">
        <v>117</v>
      </c>
      <c r="R912" t="s">
        <v>43</v>
      </c>
      <c r="S912" t="s">
        <v>57</v>
      </c>
      <c r="T912">
        <v>3</v>
      </c>
      <c r="U912">
        <v>374.37</v>
      </c>
      <c r="V912">
        <v>184.68</v>
      </c>
      <c r="W912">
        <v>3</v>
      </c>
      <c r="X912" t="s">
        <v>34</v>
      </c>
      <c r="Y912">
        <v>2024</v>
      </c>
      <c r="Z912" t="str">
        <f>TEXT(Table1[[#This Row],[Order Date]], "MMM")</f>
        <v>Feb</v>
      </c>
      <c r="AA912" s="2">
        <f>Table1[[#This Row],[Unit Price]]*Table1[[#This Row],[Quantity]]*(1-Table1[[#This Row],[Discount %]]/100)</f>
        <v>299.49600000000004</v>
      </c>
      <c r="AB912" s="2">
        <f>Table1[[#This Row],[Sales]]-Table1[[#This Row],[Cost]]</f>
        <v>114.81600000000003</v>
      </c>
    </row>
    <row r="913" spans="1:28" x14ac:dyDescent="0.25">
      <c r="A913" t="s">
        <v>2414</v>
      </c>
      <c r="B913" s="1">
        <v>45866</v>
      </c>
      <c r="C913" t="s">
        <v>2415</v>
      </c>
      <c r="D913" t="s">
        <v>2873</v>
      </c>
      <c r="E913" s="1">
        <v>45871</v>
      </c>
      <c r="F913" t="s">
        <v>29</v>
      </c>
      <c r="G913" t="s">
        <v>27</v>
      </c>
      <c r="H913" t="s">
        <v>28</v>
      </c>
      <c r="I913" t="s">
        <v>2619</v>
      </c>
      <c r="J913" t="s">
        <v>2692</v>
      </c>
      <c r="K913" t="s">
        <v>25</v>
      </c>
      <c r="L913">
        <v>45</v>
      </c>
      <c r="M913">
        <v>2</v>
      </c>
      <c r="N913">
        <v>20</v>
      </c>
      <c r="O913" t="s">
        <v>2416</v>
      </c>
      <c r="P913" t="s">
        <v>33</v>
      </c>
      <c r="Q913" t="s">
        <v>58</v>
      </c>
      <c r="R913" t="s">
        <v>71</v>
      </c>
      <c r="S913" t="s">
        <v>30</v>
      </c>
      <c r="T913">
        <v>3</v>
      </c>
      <c r="U913">
        <v>967.55</v>
      </c>
      <c r="V913">
        <v>1088.5</v>
      </c>
      <c r="W913">
        <v>5</v>
      </c>
      <c r="X913" t="s">
        <v>45</v>
      </c>
      <c r="Y913">
        <v>2025</v>
      </c>
      <c r="Z913" t="str">
        <f>TEXT(Table1[[#This Row],[Order Date]], "MMM")</f>
        <v>Jul</v>
      </c>
      <c r="AA913" s="2">
        <f>Table1[[#This Row],[Unit Price]]*Table1[[#This Row],[Quantity]]*(1-Table1[[#This Row],[Discount %]]/100)</f>
        <v>1548.08</v>
      </c>
      <c r="AB913" s="2">
        <f>Table1[[#This Row],[Sales]]-Table1[[#This Row],[Cost]]</f>
        <v>459.57999999999993</v>
      </c>
    </row>
    <row r="914" spans="1:28" x14ac:dyDescent="0.25">
      <c r="A914" t="s">
        <v>2417</v>
      </c>
      <c r="B914" s="1">
        <v>45731</v>
      </c>
      <c r="C914" t="s">
        <v>2418</v>
      </c>
      <c r="D914" t="s">
        <v>2872</v>
      </c>
      <c r="E914" s="1">
        <v>45735</v>
      </c>
      <c r="F914" t="s">
        <v>68</v>
      </c>
      <c r="G914" t="s">
        <v>66</v>
      </c>
      <c r="H914" t="s">
        <v>67</v>
      </c>
      <c r="I914" t="s">
        <v>2628</v>
      </c>
      <c r="J914" t="s">
        <v>2642</v>
      </c>
      <c r="K914" t="s">
        <v>25</v>
      </c>
      <c r="L914">
        <v>55</v>
      </c>
      <c r="M914">
        <v>1</v>
      </c>
      <c r="N914">
        <v>25</v>
      </c>
      <c r="O914" t="s">
        <v>2419</v>
      </c>
      <c r="P914" t="s">
        <v>33</v>
      </c>
      <c r="Q914" t="s">
        <v>58</v>
      </c>
      <c r="R914" t="s">
        <v>62</v>
      </c>
      <c r="S914" t="s">
        <v>69</v>
      </c>
      <c r="T914">
        <v>5</v>
      </c>
      <c r="U914">
        <v>367.91</v>
      </c>
      <c r="V914">
        <v>204.33</v>
      </c>
      <c r="W914">
        <v>4</v>
      </c>
      <c r="X914" t="s">
        <v>34</v>
      </c>
      <c r="Y914">
        <v>2025</v>
      </c>
      <c r="Z914" t="str">
        <f>TEXT(Table1[[#This Row],[Order Date]], "MMM")</f>
        <v>Mar</v>
      </c>
      <c r="AA914" s="2">
        <f>Table1[[#This Row],[Unit Price]]*Table1[[#This Row],[Quantity]]*(1-Table1[[#This Row],[Discount %]]/100)</f>
        <v>275.9325</v>
      </c>
      <c r="AB914" s="2">
        <f>Table1[[#This Row],[Sales]]-Table1[[#This Row],[Cost]]</f>
        <v>71.602499999999992</v>
      </c>
    </row>
    <row r="915" spans="1:28" x14ac:dyDescent="0.25">
      <c r="A915" t="s">
        <v>2420</v>
      </c>
      <c r="B915" s="1">
        <v>45971</v>
      </c>
      <c r="C915" t="s">
        <v>2421</v>
      </c>
      <c r="D915" t="s">
        <v>2871</v>
      </c>
      <c r="E915" s="1">
        <v>45978</v>
      </c>
      <c r="F915" t="s">
        <v>68</v>
      </c>
      <c r="G915" t="s">
        <v>66</v>
      </c>
      <c r="H915" t="s">
        <v>67</v>
      </c>
      <c r="I915" t="s">
        <v>2625</v>
      </c>
      <c r="J915" t="s">
        <v>2626</v>
      </c>
      <c r="K915" t="s">
        <v>52</v>
      </c>
      <c r="L915">
        <v>61</v>
      </c>
      <c r="M915">
        <v>1</v>
      </c>
      <c r="N915">
        <v>10</v>
      </c>
      <c r="O915" t="s">
        <v>1062</v>
      </c>
      <c r="P915" t="s">
        <v>44</v>
      </c>
      <c r="Q915" t="s">
        <v>58</v>
      </c>
      <c r="R915" t="s">
        <v>32</v>
      </c>
      <c r="S915" t="s">
        <v>69</v>
      </c>
      <c r="T915">
        <v>2</v>
      </c>
      <c r="U915">
        <v>73.37</v>
      </c>
      <c r="V915">
        <v>38.299999999999997</v>
      </c>
      <c r="W915">
        <v>7</v>
      </c>
      <c r="X915" t="s">
        <v>94</v>
      </c>
      <c r="Y915">
        <v>2025</v>
      </c>
      <c r="Z915" t="str">
        <f>TEXT(Table1[[#This Row],[Order Date]], "MMM")</f>
        <v>Nov</v>
      </c>
      <c r="AA915" s="2">
        <f>Table1[[#This Row],[Unit Price]]*Table1[[#This Row],[Quantity]]*(1-Table1[[#This Row],[Discount %]]/100)</f>
        <v>66.033000000000001</v>
      </c>
      <c r="AB915" s="2">
        <f>Table1[[#This Row],[Sales]]-Table1[[#This Row],[Cost]]</f>
        <v>27.733000000000004</v>
      </c>
    </row>
    <row r="916" spans="1:28" x14ac:dyDescent="0.25">
      <c r="A916" t="s">
        <v>2422</v>
      </c>
      <c r="B916" s="1">
        <v>45679</v>
      </c>
      <c r="C916" t="s">
        <v>2423</v>
      </c>
      <c r="D916" t="s">
        <v>2870</v>
      </c>
      <c r="E916" s="1">
        <v>45680</v>
      </c>
      <c r="F916" t="s">
        <v>128</v>
      </c>
      <c r="G916" t="s">
        <v>98</v>
      </c>
      <c r="H916" t="s">
        <v>127</v>
      </c>
      <c r="I916" t="s">
        <v>2664</v>
      </c>
      <c r="J916" t="s">
        <v>2678</v>
      </c>
      <c r="K916" t="s">
        <v>25</v>
      </c>
      <c r="L916">
        <v>37</v>
      </c>
      <c r="M916">
        <v>4</v>
      </c>
      <c r="N916">
        <v>5</v>
      </c>
      <c r="O916" t="s">
        <v>461</v>
      </c>
      <c r="P916" t="s">
        <v>33</v>
      </c>
      <c r="Q916" t="s">
        <v>31</v>
      </c>
      <c r="R916" t="s">
        <v>32</v>
      </c>
      <c r="S916" t="s">
        <v>129</v>
      </c>
      <c r="T916">
        <v>3</v>
      </c>
      <c r="U916">
        <v>358.62</v>
      </c>
      <c r="V916">
        <v>739.11</v>
      </c>
      <c r="W916">
        <v>1</v>
      </c>
      <c r="X916" t="s">
        <v>34</v>
      </c>
      <c r="Y916">
        <v>2025</v>
      </c>
      <c r="Z916" t="str">
        <f>TEXT(Table1[[#This Row],[Order Date]], "MMM")</f>
        <v>Jan</v>
      </c>
      <c r="AA916" s="2">
        <f>Table1[[#This Row],[Unit Price]]*Table1[[#This Row],[Quantity]]*(1-Table1[[#This Row],[Discount %]]/100)</f>
        <v>1362.7559999999999</v>
      </c>
      <c r="AB916" s="2">
        <f>Table1[[#This Row],[Sales]]-Table1[[#This Row],[Cost]]</f>
        <v>623.64599999999984</v>
      </c>
    </row>
    <row r="917" spans="1:28" x14ac:dyDescent="0.25">
      <c r="A917" t="s">
        <v>2424</v>
      </c>
      <c r="B917" s="1">
        <v>45313</v>
      </c>
      <c r="C917" t="s">
        <v>2425</v>
      </c>
      <c r="D917" t="s">
        <v>2869</v>
      </c>
      <c r="E917" s="1">
        <v>45318</v>
      </c>
      <c r="F917" t="s">
        <v>29</v>
      </c>
      <c r="G917" t="s">
        <v>27</v>
      </c>
      <c r="H917" t="s">
        <v>28</v>
      </c>
      <c r="I917" t="s">
        <v>2627</v>
      </c>
      <c r="J917" t="s">
        <v>2690</v>
      </c>
      <c r="K917" t="s">
        <v>52</v>
      </c>
      <c r="L917">
        <v>34</v>
      </c>
      <c r="M917">
        <v>4</v>
      </c>
      <c r="N917">
        <v>5</v>
      </c>
      <c r="O917" t="s">
        <v>2426</v>
      </c>
      <c r="P917" t="s">
        <v>33</v>
      </c>
      <c r="Q917" t="s">
        <v>117</v>
      </c>
      <c r="R917" t="s">
        <v>32</v>
      </c>
      <c r="S917" t="s">
        <v>30</v>
      </c>
      <c r="T917">
        <v>1</v>
      </c>
      <c r="U917">
        <v>802.89</v>
      </c>
      <c r="V917">
        <v>1746.36</v>
      </c>
      <c r="W917">
        <v>5</v>
      </c>
      <c r="X917" t="s">
        <v>34</v>
      </c>
      <c r="Y917">
        <v>2024</v>
      </c>
      <c r="Z917" t="str">
        <f>TEXT(Table1[[#This Row],[Order Date]], "MMM")</f>
        <v>Jan</v>
      </c>
      <c r="AA917" s="2">
        <f>Table1[[#This Row],[Unit Price]]*Table1[[#This Row],[Quantity]]*(1-Table1[[#This Row],[Discount %]]/100)</f>
        <v>3050.982</v>
      </c>
      <c r="AB917" s="2">
        <f>Table1[[#This Row],[Sales]]-Table1[[#This Row],[Cost]]</f>
        <v>1304.6220000000001</v>
      </c>
    </row>
    <row r="918" spans="1:28" x14ac:dyDescent="0.25">
      <c r="A918" t="s">
        <v>2427</v>
      </c>
      <c r="B918" s="1">
        <v>45424</v>
      </c>
      <c r="C918" t="s">
        <v>2428</v>
      </c>
      <c r="D918" t="s">
        <v>2868</v>
      </c>
      <c r="E918" s="1">
        <v>45425</v>
      </c>
      <c r="F918" t="s">
        <v>56</v>
      </c>
      <c r="G918" t="s">
        <v>54</v>
      </c>
      <c r="H918" t="s">
        <v>55</v>
      </c>
      <c r="I918" t="s">
        <v>2618</v>
      </c>
      <c r="J918" t="s">
        <v>2618</v>
      </c>
      <c r="K918" t="s">
        <v>25</v>
      </c>
      <c r="L918">
        <v>41</v>
      </c>
      <c r="M918">
        <v>5</v>
      </c>
      <c r="N918">
        <v>5</v>
      </c>
      <c r="O918" t="s">
        <v>2117</v>
      </c>
      <c r="P918" t="s">
        <v>33</v>
      </c>
      <c r="Q918" t="s">
        <v>31</v>
      </c>
      <c r="R918" t="s">
        <v>62</v>
      </c>
      <c r="S918" t="s">
        <v>57</v>
      </c>
      <c r="T918">
        <v>5</v>
      </c>
      <c r="U918">
        <v>586.54999999999995</v>
      </c>
      <c r="V918">
        <v>1620.6</v>
      </c>
      <c r="W918">
        <v>1</v>
      </c>
      <c r="X918" t="s">
        <v>49</v>
      </c>
      <c r="Y918">
        <v>2024</v>
      </c>
      <c r="Z918" t="str">
        <f>TEXT(Table1[[#This Row],[Order Date]], "MMM")</f>
        <v>May</v>
      </c>
      <c r="AA918" s="2">
        <f>Table1[[#This Row],[Unit Price]]*Table1[[#This Row],[Quantity]]*(1-Table1[[#This Row],[Discount %]]/100)</f>
        <v>2786.1124999999997</v>
      </c>
      <c r="AB918" s="2">
        <f>Table1[[#This Row],[Sales]]-Table1[[#This Row],[Cost]]</f>
        <v>1165.5124999999998</v>
      </c>
    </row>
    <row r="919" spans="1:28" x14ac:dyDescent="0.25">
      <c r="A919" t="s">
        <v>2429</v>
      </c>
      <c r="B919" s="1">
        <v>45688</v>
      </c>
      <c r="C919" t="s">
        <v>2430</v>
      </c>
      <c r="D919" t="s">
        <v>2867</v>
      </c>
      <c r="E919" s="1">
        <v>45692</v>
      </c>
      <c r="F919" t="s">
        <v>29</v>
      </c>
      <c r="G919" t="s">
        <v>27</v>
      </c>
      <c r="H919" t="s">
        <v>28</v>
      </c>
      <c r="I919" t="s">
        <v>2627</v>
      </c>
      <c r="J919" t="s">
        <v>2690</v>
      </c>
      <c r="K919" t="s">
        <v>25</v>
      </c>
      <c r="L919">
        <v>57</v>
      </c>
      <c r="M919">
        <v>4</v>
      </c>
      <c r="N919">
        <v>10</v>
      </c>
      <c r="O919" t="s">
        <v>2219</v>
      </c>
      <c r="P919" t="s">
        <v>75</v>
      </c>
      <c r="Q919" t="s">
        <v>58</v>
      </c>
      <c r="R919" t="s">
        <v>43</v>
      </c>
      <c r="S919" t="s">
        <v>30</v>
      </c>
      <c r="T919">
        <v>3</v>
      </c>
      <c r="U919">
        <v>447.01</v>
      </c>
      <c r="V919">
        <v>1252.56</v>
      </c>
      <c r="W919">
        <v>4</v>
      </c>
      <c r="X919" t="s">
        <v>34</v>
      </c>
      <c r="Y919">
        <v>2025</v>
      </c>
      <c r="Z919" t="str">
        <f>TEXT(Table1[[#This Row],[Order Date]], "MMM")</f>
        <v>Jan</v>
      </c>
      <c r="AA919" s="2">
        <f>Table1[[#This Row],[Unit Price]]*Table1[[#This Row],[Quantity]]*(1-Table1[[#This Row],[Discount %]]/100)</f>
        <v>1609.2360000000001</v>
      </c>
      <c r="AB919" s="2">
        <f>Table1[[#This Row],[Sales]]-Table1[[#This Row],[Cost]]</f>
        <v>356.67600000000016</v>
      </c>
    </row>
    <row r="920" spans="1:28" x14ac:dyDescent="0.25">
      <c r="A920" t="s">
        <v>2431</v>
      </c>
      <c r="B920" s="1">
        <v>45308</v>
      </c>
      <c r="C920" t="s">
        <v>776</v>
      </c>
      <c r="D920" t="s">
        <v>2866</v>
      </c>
      <c r="E920" s="1">
        <v>45310</v>
      </c>
      <c r="F920" t="s">
        <v>40</v>
      </c>
      <c r="G920" t="s">
        <v>38</v>
      </c>
      <c r="H920" t="s">
        <v>39</v>
      </c>
      <c r="I920" t="s">
        <v>2650</v>
      </c>
      <c r="J920" t="s">
        <v>2698</v>
      </c>
      <c r="K920" t="s">
        <v>52</v>
      </c>
      <c r="L920">
        <v>20</v>
      </c>
      <c r="M920">
        <v>5</v>
      </c>
      <c r="N920">
        <v>10</v>
      </c>
      <c r="O920" t="s">
        <v>2432</v>
      </c>
      <c r="P920" t="s">
        <v>75</v>
      </c>
      <c r="Q920" t="s">
        <v>42</v>
      </c>
      <c r="R920" t="s">
        <v>43</v>
      </c>
      <c r="S920" t="s">
        <v>41</v>
      </c>
      <c r="T920">
        <v>5</v>
      </c>
      <c r="U920">
        <v>450.15</v>
      </c>
      <c r="V920">
        <v>1647.09</v>
      </c>
      <c r="W920">
        <v>2</v>
      </c>
      <c r="X920" t="s">
        <v>34</v>
      </c>
      <c r="Y920">
        <v>2024</v>
      </c>
      <c r="Z920" t="str">
        <f>TEXT(Table1[[#This Row],[Order Date]], "MMM")</f>
        <v>Jan</v>
      </c>
      <c r="AA920" s="2">
        <f>Table1[[#This Row],[Unit Price]]*Table1[[#This Row],[Quantity]]*(1-Table1[[#This Row],[Discount %]]/100)</f>
        <v>2025.675</v>
      </c>
      <c r="AB920" s="2">
        <f>Table1[[#This Row],[Sales]]-Table1[[#This Row],[Cost]]</f>
        <v>378.58500000000004</v>
      </c>
    </row>
    <row r="921" spans="1:28" x14ac:dyDescent="0.25">
      <c r="A921" t="s">
        <v>2433</v>
      </c>
      <c r="B921" s="1">
        <v>46029</v>
      </c>
      <c r="C921" t="s">
        <v>2434</v>
      </c>
      <c r="D921" t="s">
        <v>2865</v>
      </c>
      <c r="E921" s="1">
        <v>46031</v>
      </c>
      <c r="F921" t="s">
        <v>56</v>
      </c>
      <c r="G921" t="s">
        <v>54</v>
      </c>
      <c r="H921" t="s">
        <v>55</v>
      </c>
      <c r="I921" t="s">
        <v>2650</v>
      </c>
      <c r="J921" t="s">
        <v>2698</v>
      </c>
      <c r="K921" t="s">
        <v>52</v>
      </c>
      <c r="L921">
        <v>48</v>
      </c>
      <c r="M921">
        <v>5</v>
      </c>
      <c r="N921">
        <v>0</v>
      </c>
      <c r="O921" t="s">
        <v>2435</v>
      </c>
      <c r="P921" t="s">
        <v>75</v>
      </c>
      <c r="Q921" t="s">
        <v>58</v>
      </c>
      <c r="R921" t="s">
        <v>32</v>
      </c>
      <c r="S921" t="s">
        <v>57</v>
      </c>
      <c r="T921">
        <v>4</v>
      </c>
      <c r="U921">
        <v>262.91000000000003</v>
      </c>
      <c r="V921">
        <v>1106.19</v>
      </c>
      <c r="W921">
        <v>2</v>
      </c>
      <c r="X921" t="s">
        <v>34</v>
      </c>
      <c r="Y921">
        <v>2026</v>
      </c>
      <c r="Z921" t="str">
        <f>TEXT(Table1[[#This Row],[Order Date]], "MMM")</f>
        <v>Jan</v>
      </c>
      <c r="AA921" s="2">
        <f>Table1[[#This Row],[Unit Price]]*Table1[[#This Row],[Quantity]]*(1-Table1[[#This Row],[Discount %]]/100)</f>
        <v>1314.5500000000002</v>
      </c>
      <c r="AB921" s="2">
        <f>Table1[[#This Row],[Sales]]-Table1[[#This Row],[Cost]]</f>
        <v>208.36000000000013</v>
      </c>
    </row>
    <row r="922" spans="1:28" x14ac:dyDescent="0.25">
      <c r="A922" t="s">
        <v>2436</v>
      </c>
      <c r="B922" s="1">
        <v>45615</v>
      </c>
      <c r="C922" t="s">
        <v>2437</v>
      </c>
      <c r="D922" t="s">
        <v>2864</v>
      </c>
      <c r="E922" s="1">
        <v>45618</v>
      </c>
      <c r="F922" t="s">
        <v>122</v>
      </c>
      <c r="G922" t="s">
        <v>120</v>
      </c>
      <c r="H922" t="s">
        <v>121</v>
      </c>
      <c r="I922" t="s">
        <v>2618</v>
      </c>
      <c r="J922" t="s">
        <v>2701</v>
      </c>
      <c r="K922" t="s">
        <v>25</v>
      </c>
      <c r="L922">
        <v>43</v>
      </c>
      <c r="M922">
        <v>3</v>
      </c>
      <c r="N922">
        <v>15</v>
      </c>
      <c r="O922" t="s">
        <v>2438</v>
      </c>
      <c r="P922" t="s">
        <v>44</v>
      </c>
      <c r="Q922" t="s">
        <v>58</v>
      </c>
      <c r="R922" t="s">
        <v>32</v>
      </c>
      <c r="S922" t="s">
        <v>123</v>
      </c>
      <c r="T922">
        <v>5</v>
      </c>
      <c r="U922">
        <v>394.92</v>
      </c>
      <c r="V922">
        <v>672.66</v>
      </c>
      <c r="W922">
        <v>3</v>
      </c>
      <c r="X922" t="s">
        <v>94</v>
      </c>
      <c r="Y922">
        <v>2024</v>
      </c>
      <c r="Z922" t="str">
        <f>TEXT(Table1[[#This Row],[Order Date]], "MMM")</f>
        <v>Nov</v>
      </c>
      <c r="AA922" s="2">
        <f>Table1[[#This Row],[Unit Price]]*Table1[[#This Row],[Quantity]]*(1-Table1[[#This Row],[Discount %]]/100)</f>
        <v>1007.0459999999999</v>
      </c>
      <c r="AB922" s="2">
        <f>Table1[[#This Row],[Sales]]-Table1[[#This Row],[Cost]]</f>
        <v>334.38599999999997</v>
      </c>
    </row>
    <row r="923" spans="1:28" x14ac:dyDescent="0.25">
      <c r="A923" t="s">
        <v>2439</v>
      </c>
      <c r="B923" s="1">
        <v>46138</v>
      </c>
      <c r="C923" t="s">
        <v>2440</v>
      </c>
      <c r="D923" t="s">
        <v>2725</v>
      </c>
      <c r="E923" s="1">
        <v>46141</v>
      </c>
      <c r="F923" t="s">
        <v>122</v>
      </c>
      <c r="G923" t="s">
        <v>120</v>
      </c>
      <c r="H923" t="s">
        <v>121</v>
      </c>
      <c r="I923" t="s">
        <v>2627</v>
      </c>
      <c r="J923" t="s">
        <v>2690</v>
      </c>
      <c r="K923" t="s">
        <v>52</v>
      </c>
      <c r="L923">
        <v>21</v>
      </c>
      <c r="M923">
        <v>2</v>
      </c>
      <c r="N923">
        <v>25</v>
      </c>
      <c r="O923" t="s">
        <v>1978</v>
      </c>
      <c r="P923" t="s">
        <v>75</v>
      </c>
      <c r="Q923" t="s">
        <v>31</v>
      </c>
      <c r="R923" t="s">
        <v>43</v>
      </c>
      <c r="S923" t="s">
        <v>123</v>
      </c>
      <c r="T923">
        <v>5</v>
      </c>
      <c r="U923">
        <v>724.07</v>
      </c>
      <c r="V923">
        <v>716.26</v>
      </c>
      <c r="W923">
        <v>3</v>
      </c>
      <c r="X923" t="s">
        <v>49</v>
      </c>
      <c r="Y923">
        <v>2026</v>
      </c>
      <c r="Z923" t="str">
        <f>TEXT(Table1[[#This Row],[Order Date]], "MMM")</f>
        <v>Apr</v>
      </c>
      <c r="AA923" s="2">
        <f>Table1[[#This Row],[Unit Price]]*Table1[[#This Row],[Quantity]]*(1-Table1[[#This Row],[Discount %]]/100)</f>
        <v>1086.105</v>
      </c>
      <c r="AB923" s="2">
        <f>Table1[[#This Row],[Sales]]-Table1[[#This Row],[Cost]]</f>
        <v>369.84500000000003</v>
      </c>
    </row>
    <row r="924" spans="1:28" x14ac:dyDescent="0.25">
      <c r="A924" t="s">
        <v>2441</v>
      </c>
      <c r="B924" s="1">
        <v>45873</v>
      </c>
      <c r="C924" t="s">
        <v>2442</v>
      </c>
      <c r="D924" t="s">
        <v>2724</v>
      </c>
      <c r="E924" s="1">
        <v>45879</v>
      </c>
      <c r="F924" t="s">
        <v>128</v>
      </c>
      <c r="G924" t="s">
        <v>98</v>
      </c>
      <c r="H924" t="s">
        <v>127</v>
      </c>
      <c r="I924" t="s">
        <v>2657</v>
      </c>
      <c r="J924" t="s">
        <v>2658</v>
      </c>
      <c r="K924" t="s">
        <v>25</v>
      </c>
      <c r="L924">
        <v>42</v>
      </c>
      <c r="M924">
        <v>4</v>
      </c>
      <c r="N924">
        <v>5</v>
      </c>
      <c r="O924" t="s">
        <v>1666</v>
      </c>
      <c r="P924" t="s">
        <v>33</v>
      </c>
      <c r="Q924" t="s">
        <v>117</v>
      </c>
      <c r="R924" t="s">
        <v>71</v>
      </c>
      <c r="S924" t="s">
        <v>129</v>
      </c>
      <c r="T924">
        <v>4</v>
      </c>
      <c r="U924">
        <v>940.18</v>
      </c>
      <c r="V924">
        <v>2707.63</v>
      </c>
      <c r="W924">
        <v>6</v>
      </c>
      <c r="X924" t="s">
        <v>45</v>
      </c>
      <c r="Y924">
        <v>2025</v>
      </c>
      <c r="Z924" t="str">
        <f>TEXT(Table1[[#This Row],[Order Date]], "MMM")</f>
        <v>Aug</v>
      </c>
      <c r="AA924" s="2">
        <f>Table1[[#This Row],[Unit Price]]*Table1[[#This Row],[Quantity]]*(1-Table1[[#This Row],[Discount %]]/100)</f>
        <v>3572.6839999999997</v>
      </c>
      <c r="AB924" s="2">
        <f>Table1[[#This Row],[Sales]]-Table1[[#This Row],[Cost]]</f>
        <v>865.05399999999963</v>
      </c>
    </row>
    <row r="925" spans="1:28" x14ac:dyDescent="0.25">
      <c r="A925" t="s">
        <v>2443</v>
      </c>
      <c r="B925" s="1">
        <v>45991</v>
      </c>
      <c r="C925" t="s">
        <v>2444</v>
      </c>
      <c r="D925" t="s">
        <v>2723</v>
      </c>
      <c r="E925" s="1">
        <v>45995</v>
      </c>
      <c r="F925" t="s">
        <v>68</v>
      </c>
      <c r="G925" t="s">
        <v>66</v>
      </c>
      <c r="H925" t="s">
        <v>67</v>
      </c>
      <c r="I925" t="s">
        <v>2621</v>
      </c>
      <c r="J925" t="s">
        <v>2622</v>
      </c>
      <c r="K925" t="s">
        <v>52</v>
      </c>
      <c r="L925">
        <v>27</v>
      </c>
      <c r="M925">
        <v>3</v>
      </c>
      <c r="N925">
        <v>15</v>
      </c>
      <c r="O925" t="s">
        <v>2445</v>
      </c>
      <c r="P925" t="s">
        <v>44</v>
      </c>
      <c r="Q925" t="s">
        <v>42</v>
      </c>
      <c r="R925" t="s">
        <v>32</v>
      </c>
      <c r="S925" t="s">
        <v>69</v>
      </c>
      <c r="T925">
        <v>3</v>
      </c>
      <c r="U925">
        <v>937.03</v>
      </c>
      <c r="V925">
        <v>1768.64</v>
      </c>
      <c r="W925">
        <v>4</v>
      </c>
      <c r="X925" t="s">
        <v>94</v>
      </c>
      <c r="Y925">
        <v>2025</v>
      </c>
      <c r="Z925" t="str">
        <f>TEXT(Table1[[#This Row],[Order Date]], "MMM")</f>
        <v>Nov</v>
      </c>
      <c r="AA925" s="2">
        <f>Table1[[#This Row],[Unit Price]]*Table1[[#This Row],[Quantity]]*(1-Table1[[#This Row],[Discount %]]/100)</f>
        <v>2389.4265</v>
      </c>
      <c r="AB925" s="2">
        <f>Table1[[#This Row],[Sales]]-Table1[[#This Row],[Cost]]</f>
        <v>620.78649999999993</v>
      </c>
    </row>
    <row r="926" spans="1:28" x14ac:dyDescent="0.25">
      <c r="A926" t="s">
        <v>2446</v>
      </c>
      <c r="B926" s="1">
        <v>45846</v>
      </c>
      <c r="C926" t="s">
        <v>2447</v>
      </c>
      <c r="D926" t="s">
        <v>2722</v>
      </c>
      <c r="E926" s="1">
        <v>45850</v>
      </c>
      <c r="F926" t="s">
        <v>100</v>
      </c>
      <c r="G926" t="s">
        <v>98</v>
      </c>
      <c r="H926" t="s">
        <v>99</v>
      </c>
      <c r="I926" t="s">
        <v>2661</v>
      </c>
      <c r="J926" t="s">
        <v>2662</v>
      </c>
      <c r="K926" t="s">
        <v>52</v>
      </c>
      <c r="L926">
        <v>28</v>
      </c>
      <c r="M926">
        <v>2</v>
      </c>
      <c r="N926">
        <v>10</v>
      </c>
      <c r="O926" t="s">
        <v>2448</v>
      </c>
      <c r="P926" t="s">
        <v>75</v>
      </c>
      <c r="Q926" t="s">
        <v>31</v>
      </c>
      <c r="R926" t="s">
        <v>71</v>
      </c>
      <c r="S926" t="s">
        <v>101</v>
      </c>
      <c r="T926">
        <v>4</v>
      </c>
      <c r="U926">
        <v>910.98</v>
      </c>
      <c r="V926">
        <v>1184.8499999999999</v>
      </c>
      <c r="W926">
        <v>4</v>
      </c>
      <c r="X926" t="s">
        <v>45</v>
      </c>
      <c r="Y926">
        <v>2025</v>
      </c>
      <c r="Z926" t="str">
        <f>TEXT(Table1[[#This Row],[Order Date]], "MMM")</f>
        <v>Jul</v>
      </c>
      <c r="AA926" s="2">
        <f>Table1[[#This Row],[Unit Price]]*Table1[[#This Row],[Quantity]]*(1-Table1[[#This Row],[Discount %]]/100)</f>
        <v>1639.7640000000001</v>
      </c>
      <c r="AB926" s="2">
        <f>Table1[[#This Row],[Sales]]-Table1[[#This Row],[Cost]]</f>
        <v>454.91400000000021</v>
      </c>
    </row>
    <row r="927" spans="1:28" x14ac:dyDescent="0.25">
      <c r="A927" t="s">
        <v>2449</v>
      </c>
      <c r="B927" s="1">
        <v>45383</v>
      </c>
      <c r="C927" t="s">
        <v>2450</v>
      </c>
      <c r="D927" t="s">
        <v>2863</v>
      </c>
      <c r="E927" s="1">
        <v>45389</v>
      </c>
      <c r="F927" t="s">
        <v>29</v>
      </c>
      <c r="G927" t="s">
        <v>27</v>
      </c>
      <c r="H927" t="s">
        <v>28</v>
      </c>
      <c r="I927" t="s">
        <v>2621</v>
      </c>
      <c r="J927" t="s">
        <v>2699</v>
      </c>
      <c r="K927" t="s">
        <v>52</v>
      </c>
      <c r="L927">
        <v>36</v>
      </c>
      <c r="M927">
        <v>3</v>
      </c>
      <c r="N927">
        <v>5</v>
      </c>
      <c r="O927" t="s">
        <v>2451</v>
      </c>
      <c r="P927" t="s">
        <v>44</v>
      </c>
      <c r="Q927" t="s">
        <v>58</v>
      </c>
      <c r="R927" t="s">
        <v>43</v>
      </c>
      <c r="S927" t="s">
        <v>30</v>
      </c>
      <c r="T927">
        <v>5</v>
      </c>
      <c r="U927">
        <v>252.82</v>
      </c>
      <c r="V927">
        <v>447.42</v>
      </c>
      <c r="W927">
        <v>6</v>
      </c>
      <c r="X927" t="s">
        <v>49</v>
      </c>
      <c r="Y927">
        <v>2024</v>
      </c>
      <c r="Z927" t="str">
        <f>TEXT(Table1[[#This Row],[Order Date]], "MMM")</f>
        <v>Apr</v>
      </c>
      <c r="AA927" s="2">
        <f>Table1[[#This Row],[Unit Price]]*Table1[[#This Row],[Quantity]]*(1-Table1[[#This Row],[Discount %]]/100)</f>
        <v>720.53700000000003</v>
      </c>
      <c r="AB927" s="2">
        <f>Table1[[#This Row],[Sales]]-Table1[[#This Row],[Cost]]</f>
        <v>273.11700000000002</v>
      </c>
    </row>
    <row r="928" spans="1:28" x14ac:dyDescent="0.25">
      <c r="A928" t="s">
        <v>2452</v>
      </c>
      <c r="B928" s="1">
        <v>45671</v>
      </c>
      <c r="C928" t="s">
        <v>2453</v>
      </c>
      <c r="D928" t="s">
        <v>2862</v>
      </c>
      <c r="E928" s="1">
        <v>45677</v>
      </c>
      <c r="F928" t="s">
        <v>115</v>
      </c>
      <c r="G928" t="s">
        <v>66</v>
      </c>
      <c r="H928" t="s">
        <v>114</v>
      </c>
      <c r="I928" t="s">
        <v>2657</v>
      </c>
      <c r="J928" t="s">
        <v>2667</v>
      </c>
      <c r="K928" t="s">
        <v>25</v>
      </c>
      <c r="L928">
        <v>58</v>
      </c>
      <c r="M928">
        <v>2</v>
      </c>
      <c r="N928">
        <v>30</v>
      </c>
      <c r="O928" t="s">
        <v>2454</v>
      </c>
      <c r="P928" t="s">
        <v>44</v>
      </c>
      <c r="Q928" t="s">
        <v>31</v>
      </c>
      <c r="R928" t="s">
        <v>32</v>
      </c>
      <c r="S928" t="s">
        <v>116</v>
      </c>
      <c r="T928">
        <v>2</v>
      </c>
      <c r="U928">
        <v>356.26</v>
      </c>
      <c r="V928">
        <v>308.16000000000003</v>
      </c>
      <c r="W928">
        <v>6</v>
      </c>
      <c r="X928" t="s">
        <v>34</v>
      </c>
      <c r="Y928">
        <v>2025</v>
      </c>
      <c r="Z928" t="str">
        <f>TEXT(Table1[[#This Row],[Order Date]], "MMM")</f>
        <v>Jan</v>
      </c>
      <c r="AA928" s="2">
        <f>Table1[[#This Row],[Unit Price]]*Table1[[#This Row],[Quantity]]*(1-Table1[[#This Row],[Discount %]]/100)</f>
        <v>498.76399999999995</v>
      </c>
      <c r="AB928" s="2">
        <f>Table1[[#This Row],[Sales]]-Table1[[#This Row],[Cost]]</f>
        <v>190.60399999999993</v>
      </c>
    </row>
    <row r="929" spans="1:28" x14ac:dyDescent="0.25">
      <c r="A929" t="s">
        <v>2455</v>
      </c>
      <c r="B929" s="1">
        <v>45851</v>
      </c>
      <c r="C929" t="s">
        <v>2456</v>
      </c>
      <c r="D929" t="s">
        <v>2861</v>
      </c>
      <c r="E929" s="1">
        <v>45854</v>
      </c>
      <c r="F929" t="s">
        <v>100</v>
      </c>
      <c r="G929" t="s">
        <v>98</v>
      </c>
      <c r="H929" t="s">
        <v>99</v>
      </c>
      <c r="I929" t="s">
        <v>2625</v>
      </c>
      <c r="J929" t="s">
        <v>2693</v>
      </c>
      <c r="K929" t="s">
        <v>25</v>
      </c>
      <c r="L929">
        <v>58</v>
      </c>
      <c r="M929">
        <v>3</v>
      </c>
      <c r="N929">
        <v>10</v>
      </c>
      <c r="O929" t="s">
        <v>877</v>
      </c>
      <c r="P929" t="s">
        <v>44</v>
      </c>
      <c r="Q929" t="s">
        <v>117</v>
      </c>
      <c r="R929" t="s">
        <v>43</v>
      </c>
      <c r="S929" t="s">
        <v>101</v>
      </c>
      <c r="T929">
        <v>1</v>
      </c>
      <c r="U929">
        <v>418.12</v>
      </c>
      <c r="V929">
        <v>685.76</v>
      </c>
      <c r="W929">
        <v>3</v>
      </c>
      <c r="X929" t="s">
        <v>45</v>
      </c>
      <c r="Y929">
        <v>2025</v>
      </c>
      <c r="Z929" t="str">
        <f>TEXT(Table1[[#This Row],[Order Date]], "MMM")</f>
        <v>Jul</v>
      </c>
      <c r="AA929" s="2">
        <f>Table1[[#This Row],[Unit Price]]*Table1[[#This Row],[Quantity]]*(1-Table1[[#This Row],[Discount %]]/100)</f>
        <v>1128.9240000000002</v>
      </c>
      <c r="AB929" s="2">
        <f>Table1[[#This Row],[Sales]]-Table1[[#This Row],[Cost]]</f>
        <v>443.16400000000021</v>
      </c>
    </row>
    <row r="930" spans="1:28" x14ac:dyDescent="0.25">
      <c r="A930" t="s">
        <v>2457</v>
      </c>
      <c r="B930" s="1">
        <v>45689</v>
      </c>
      <c r="C930" t="s">
        <v>2458</v>
      </c>
      <c r="D930" t="s">
        <v>2860</v>
      </c>
      <c r="E930" s="1">
        <v>45696</v>
      </c>
      <c r="F930" t="s">
        <v>122</v>
      </c>
      <c r="G930" t="s">
        <v>120</v>
      </c>
      <c r="H930" t="s">
        <v>121</v>
      </c>
      <c r="I930" t="s">
        <v>2668</v>
      </c>
      <c r="J930" t="s">
        <v>2686</v>
      </c>
      <c r="K930" t="s">
        <v>25</v>
      </c>
      <c r="L930">
        <v>32</v>
      </c>
      <c r="M930">
        <v>2</v>
      </c>
      <c r="N930">
        <v>0</v>
      </c>
      <c r="O930" t="s">
        <v>1271</v>
      </c>
      <c r="P930" t="s">
        <v>75</v>
      </c>
      <c r="Q930" t="s">
        <v>58</v>
      </c>
      <c r="R930" t="s">
        <v>71</v>
      </c>
      <c r="S930" t="s">
        <v>123</v>
      </c>
      <c r="T930">
        <v>3</v>
      </c>
      <c r="U930">
        <v>554.15</v>
      </c>
      <c r="V930">
        <v>813.15</v>
      </c>
      <c r="W930">
        <v>7</v>
      </c>
      <c r="X930" t="s">
        <v>34</v>
      </c>
      <c r="Y930">
        <v>2025</v>
      </c>
      <c r="Z930" t="str">
        <f>TEXT(Table1[[#This Row],[Order Date]], "MMM")</f>
        <v>Feb</v>
      </c>
      <c r="AA930" s="2">
        <f>Table1[[#This Row],[Unit Price]]*Table1[[#This Row],[Quantity]]*(1-Table1[[#This Row],[Discount %]]/100)</f>
        <v>1108.3</v>
      </c>
      <c r="AB930" s="2">
        <f>Table1[[#This Row],[Sales]]-Table1[[#This Row],[Cost]]</f>
        <v>295.14999999999998</v>
      </c>
    </row>
    <row r="931" spans="1:28" x14ac:dyDescent="0.25">
      <c r="A931" t="s">
        <v>2459</v>
      </c>
      <c r="B931" s="1">
        <v>45427</v>
      </c>
      <c r="C931" t="s">
        <v>2460</v>
      </c>
      <c r="D931" t="s">
        <v>2859</v>
      </c>
      <c r="E931" s="1">
        <v>45431</v>
      </c>
      <c r="F931" t="s">
        <v>115</v>
      </c>
      <c r="G931" t="s">
        <v>66</v>
      </c>
      <c r="H931" t="s">
        <v>114</v>
      </c>
      <c r="I931" t="s">
        <v>2619</v>
      </c>
      <c r="J931" t="s">
        <v>2620</v>
      </c>
      <c r="K931" t="s">
        <v>52</v>
      </c>
      <c r="L931">
        <v>39</v>
      </c>
      <c r="M931">
        <v>3</v>
      </c>
      <c r="N931">
        <v>25</v>
      </c>
      <c r="O931" t="s">
        <v>506</v>
      </c>
      <c r="P931" t="s">
        <v>75</v>
      </c>
      <c r="Q931" t="s">
        <v>70</v>
      </c>
      <c r="R931" t="s">
        <v>62</v>
      </c>
      <c r="S931" t="s">
        <v>116</v>
      </c>
      <c r="T931">
        <v>1</v>
      </c>
      <c r="U931">
        <v>680.97</v>
      </c>
      <c r="V931">
        <v>1178.71</v>
      </c>
      <c r="W931">
        <v>4</v>
      </c>
      <c r="X931" t="s">
        <v>49</v>
      </c>
      <c r="Y931">
        <v>2024</v>
      </c>
      <c r="Z931" t="str">
        <f>TEXT(Table1[[#This Row],[Order Date]], "MMM")</f>
        <v>May</v>
      </c>
      <c r="AA931" s="2">
        <f>Table1[[#This Row],[Unit Price]]*Table1[[#This Row],[Quantity]]*(1-Table1[[#This Row],[Discount %]]/100)</f>
        <v>1532.1825000000001</v>
      </c>
      <c r="AB931" s="2">
        <f>Table1[[#This Row],[Sales]]-Table1[[#This Row],[Cost]]</f>
        <v>353.47250000000008</v>
      </c>
    </row>
    <row r="932" spans="1:28" x14ac:dyDescent="0.25">
      <c r="A932" t="s">
        <v>2461</v>
      </c>
      <c r="B932" s="1">
        <v>45562</v>
      </c>
      <c r="C932" t="s">
        <v>2462</v>
      </c>
      <c r="D932" t="s">
        <v>2858</v>
      </c>
      <c r="E932" s="1">
        <v>45566</v>
      </c>
      <c r="F932" t="s">
        <v>100</v>
      </c>
      <c r="G932" t="s">
        <v>98</v>
      </c>
      <c r="H932" t="s">
        <v>99</v>
      </c>
      <c r="I932" t="s">
        <v>2675</v>
      </c>
      <c r="J932" t="s">
        <v>2681</v>
      </c>
      <c r="K932" t="s">
        <v>25</v>
      </c>
      <c r="L932">
        <v>45</v>
      </c>
      <c r="M932">
        <v>2</v>
      </c>
      <c r="N932">
        <v>15</v>
      </c>
      <c r="O932" t="s">
        <v>677</v>
      </c>
      <c r="P932" t="s">
        <v>33</v>
      </c>
      <c r="Q932" t="s">
        <v>42</v>
      </c>
      <c r="R932" t="s">
        <v>62</v>
      </c>
      <c r="S932" t="s">
        <v>101</v>
      </c>
      <c r="T932">
        <v>1</v>
      </c>
      <c r="U932">
        <v>256.25</v>
      </c>
      <c r="V932">
        <v>224.44</v>
      </c>
      <c r="W932">
        <v>4</v>
      </c>
      <c r="X932" t="s">
        <v>45</v>
      </c>
      <c r="Y932">
        <v>2024</v>
      </c>
      <c r="Z932" t="str">
        <f>TEXT(Table1[[#This Row],[Order Date]], "MMM")</f>
        <v>Sep</v>
      </c>
      <c r="AA932" s="2">
        <f>Table1[[#This Row],[Unit Price]]*Table1[[#This Row],[Quantity]]*(1-Table1[[#This Row],[Discount %]]/100)</f>
        <v>435.625</v>
      </c>
      <c r="AB932" s="2">
        <f>Table1[[#This Row],[Sales]]-Table1[[#This Row],[Cost]]</f>
        <v>211.185</v>
      </c>
    </row>
    <row r="933" spans="1:28" x14ac:dyDescent="0.25">
      <c r="A933" t="s">
        <v>2463</v>
      </c>
      <c r="B933" s="1">
        <v>45971</v>
      </c>
      <c r="C933" t="s">
        <v>2464</v>
      </c>
      <c r="D933" t="s">
        <v>2857</v>
      </c>
      <c r="E933" s="1">
        <v>45978</v>
      </c>
      <c r="F933" t="s">
        <v>29</v>
      </c>
      <c r="G933" t="s">
        <v>27</v>
      </c>
      <c r="H933" t="s">
        <v>28</v>
      </c>
      <c r="I933" t="s">
        <v>2659</v>
      </c>
      <c r="J933" t="s">
        <v>2690</v>
      </c>
      <c r="K933" t="s">
        <v>25</v>
      </c>
      <c r="L933">
        <v>44</v>
      </c>
      <c r="M933">
        <v>1</v>
      </c>
      <c r="N933">
        <v>10</v>
      </c>
      <c r="O933" t="s">
        <v>791</v>
      </c>
      <c r="P933" t="s">
        <v>33</v>
      </c>
      <c r="Q933" t="s">
        <v>70</v>
      </c>
      <c r="R933" t="s">
        <v>43</v>
      </c>
      <c r="S933" t="s">
        <v>30</v>
      </c>
      <c r="T933">
        <v>1</v>
      </c>
      <c r="U933">
        <v>340.44</v>
      </c>
      <c r="V933">
        <v>186.83</v>
      </c>
      <c r="W933">
        <v>7</v>
      </c>
      <c r="X933" t="s">
        <v>94</v>
      </c>
      <c r="Y933">
        <v>2025</v>
      </c>
      <c r="Z933" t="str">
        <f>TEXT(Table1[[#This Row],[Order Date]], "MMM")</f>
        <v>Nov</v>
      </c>
      <c r="AA933" s="2">
        <f>Table1[[#This Row],[Unit Price]]*Table1[[#This Row],[Quantity]]*(1-Table1[[#This Row],[Discount %]]/100)</f>
        <v>306.39600000000002</v>
      </c>
      <c r="AB933" s="2">
        <f>Table1[[#This Row],[Sales]]-Table1[[#This Row],[Cost]]</f>
        <v>119.566</v>
      </c>
    </row>
    <row r="934" spans="1:28" x14ac:dyDescent="0.25">
      <c r="A934" t="s">
        <v>2465</v>
      </c>
      <c r="B934" s="1">
        <v>45763</v>
      </c>
      <c r="C934" t="s">
        <v>2466</v>
      </c>
      <c r="D934" t="s">
        <v>2856</v>
      </c>
      <c r="E934" s="1">
        <v>45768</v>
      </c>
      <c r="F934" t="s">
        <v>68</v>
      </c>
      <c r="G934" t="s">
        <v>66</v>
      </c>
      <c r="H934" t="s">
        <v>67</v>
      </c>
      <c r="I934" t="s">
        <v>2621</v>
      </c>
      <c r="J934" t="s">
        <v>2699</v>
      </c>
      <c r="K934" t="s">
        <v>25</v>
      </c>
      <c r="L934">
        <v>58</v>
      </c>
      <c r="M934">
        <v>5</v>
      </c>
      <c r="N934">
        <v>0</v>
      </c>
      <c r="O934" t="s">
        <v>2467</v>
      </c>
      <c r="P934" t="s">
        <v>33</v>
      </c>
      <c r="Q934" t="s">
        <v>42</v>
      </c>
      <c r="R934" t="s">
        <v>62</v>
      </c>
      <c r="S934" t="s">
        <v>69</v>
      </c>
      <c r="T934">
        <v>2</v>
      </c>
      <c r="U934">
        <v>674.64</v>
      </c>
      <c r="V934">
        <v>1988.82</v>
      </c>
      <c r="W934">
        <v>5</v>
      </c>
      <c r="X934" t="s">
        <v>49</v>
      </c>
      <c r="Y934">
        <v>2025</v>
      </c>
      <c r="Z934" t="str">
        <f>TEXT(Table1[[#This Row],[Order Date]], "MMM")</f>
        <v>Apr</v>
      </c>
      <c r="AA934" s="2">
        <f>Table1[[#This Row],[Unit Price]]*Table1[[#This Row],[Quantity]]*(1-Table1[[#This Row],[Discount %]]/100)</f>
        <v>3373.2</v>
      </c>
      <c r="AB934" s="2">
        <f>Table1[[#This Row],[Sales]]-Table1[[#This Row],[Cost]]</f>
        <v>1384.3799999999999</v>
      </c>
    </row>
    <row r="935" spans="1:28" x14ac:dyDescent="0.25">
      <c r="A935" t="s">
        <v>2468</v>
      </c>
      <c r="B935" s="1">
        <v>45982</v>
      </c>
      <c r="C935" t="s">
        <v>2469</v>
      </c>
      <c r="D935" t="s">
        <v>2855</v>
      </c>
      <c r="E935" s="1">
        <v>45986</v>
      </c>
      <c r="F935" t="s">
        <v>40</v>
      </c>
      <c r="G935" t="s">
        <v>38</v>
      </c>
      <c r="H935" t="s">
        <v>39</v>
      </c>
      <c r="I935" t="s">
        <v>2657</v>
      </c>
      <c r="J935" t="s">
        <v>2696</v>
      </c>
      <c r="K935" t="s">
        <v>25</v>
      </c>
      <c r="L935">
        <v>50</v>
      </c>
      <c r="M935">
        <v>4</v>
      </c>
      <c r="N935">
        <v>25</v>
      </c>
      <c r="O935" t="s">
        <v>368</v>
      </c>
      <c r="P935" t="s">
        <v>44</v>
      </c>
      <c r="Q935" t="s">
        <v>31</v>
      </c>
      <c r="R935" t="s">
        <v>71</v>
      </c>
      <c r="S935" t="s">
        <v>41</v>
      </c>
      <c r="T935">
        <v>1</v>
      </c>
      <c r="U935">
        <v>637.44000000000005</v>
      </c>
      <c r="V935">
        <v>1555.32</v>
      </c>
      <c r="W935">
        <v>4</v>
      </c>
      <c r="X935" t="s">
        <v>94</v>
      </c>
      <c r="Y935">
        <v>2025</v>
      </c>
      <c r="Z935" t="str">
        <f>TEXT(Table1[[#This Row],[Order Date]], "MMM")</f>
        <v>Nov</v>
      </c>
      <c r="AA935" s="2">
        <f>Table1[[#This Row],[Unit Price]]*Table1[[#This Row],[Quantity]]*(1-Table1[[#This Row],[Discount %]]/100)</f>
        <v>1912.3200000000002</v>
      </c>
      <c r="AB935" s="2">
        <f>Table1[[#This Row],[Sales]]-Table1[[#This Row],[Cost]]</f>
        <v>357.00000000000023</v>
      </c>
    </row>
    <row r="936" spans="1:28" x14ac:dyDescent="0.25">
      <c r="A936" t="s">
        <v>2470</v>
      </c>
      <c r="B936" s="1">
        <v>45552</v>
      </c>
      <c r="C936" t="s">
        <v>2471</v>
      </c>
      <c r="D936" t="s">
        <v>2854</v>
      </c>
      <c r="E936" s="1">
        <v>45558</v>
      </c>
      <c r="F936" t="s">
        <v>115</v>
      </c>
      <c r="G936" t="s">
        <v>66</v>
      </c>
      <c r="H936" t="s">
        <v>114</v>
      </c>
      <c r="I936" t="s">
        <v>2650</v>
      </c>
      <c r="J936" t="s">
        <v>2651</v>
      </c>
      <c r="K936" t="s">
        <v>25</v>
      </c>
      <c r="L936">
        <v>53</v>
      </c>
      <c r="M936">
        <v>4</v>
      </c>
      <c r="N936">
        <v>5</v>
      </c>
      <c r="O936" t="s">
        <v>2472</v>
      </c>
      <c r="P936" t="s">
        <v>44</v>
      </c>
      <c r="Q936" t="s">
        <v>31</v>
      </c>
      <c r="R936" t="s">
        <v>71</v>
      </c>
      <c r="S936" t="s">
        <v>116</v>
      </c>
      <c r="T936">
        <v>3</v>
      </c>
      <c r="U936">
        <v>800.88</v>
      </c>
      <c r="V936">
        <v>1889.51</v>
      </c>
      <c r="W936">
        <v>6</v>
      </c>
      <c r="X936" t="s">
        <v>45</v>
      </c>
      <c r="Y936">
        <v>2024</v>
      </c>
      <c r="Z936" t="str">
        <f>TEXT(Table1[[#This Row],[Order Date]], "MMM")</f>
        <v>Sep</v>
      </c>
      <c r="AA936" s="2">
        <f>Table1[[#This Row],[Unit Price]]*Table1[[#This Row],[Quantity]]*(1-Table1[[#This Row],[Discount %]]/100)</f>
        <v>3043.3440000000001</v>
      </c>
      <c r="AB936" s="2">
        <f>Table1[[#This Row],[Sales]]-Table1[[#This Row],[Cost]]</f>
        <v>1153.8340000000001</v>
      </c>
    </row>
    <row r="937" spans="1:28" x14ac:dyDescent="0.25">
      <c r="A937" t="s">
        <v>2473</v>
      </c>
      <c r="B937" s="1">
        <v>45923</v>
      </c>
      <c r="C937" t="s">
        <v>2474</v>
      </c>
      <c r="D937" t="s">
        <v>2853</v>
      </c>
      <c r="E937" s="1">
        <v>45924</v>
      </c>
      <c r="F937" t="s">
        <v>115</v>
      </c>
      <c r="G937" t="s">
        <v>66</v>
      </c>
      <c r="H937" t="s">
        <v>114</v>
      </c>
      <c r="I937" t="s">
        <v>2637</v>
      </c>
      <c r="J937" t="s">
        <v>2638</v>
      </c>
      <c r="K937" t="s">
        <v>25</v>
      </c>
      <c r="L937">
        <v>24</v>
      </c>
      <c r="M937">
        <v>3</v>
      </c>
      <c r="N937">
        <v>20</v>
      </c>
      <c r="O937" t="s">
        <v>2475</v>
      </c>
      <c r="P937" t="s">
        <v>44</v>
      </c>
      <c r="Q937" t="s">
        <v>42</v>
      </c>
      <c r="R937" t="s">
        <v>43</v>
      </c>
      <c r="S937" t="s">
        <v>116</v>
      </c>
      <c r="T937">
        <v>1</v>
      </c>
      <c r="U937">
        <v>217.31</v>
      </c>
      <c r="V937">
        <v>373.2</v>
      </c>
      <c r="W937">
        <v>1</v>
      </c>
      <c r="X937" t="s">
        <v>45</v>
      </c>
      <c r="Y937">
        <v>2025</v>
      </c>
      <c r="Z937" t="str">
        <f>TEXT(Table1[[#This Row],[Order Date]], "MMM")</f>
        <v>Sep</v>
      </c>
      <c r="AA937" s="2">
        <f>Table1[[#This Row],[Unit Price]]*Table1[[#This Row],[Quantity]]*(1-Table1[[#This Row],[Discount %]]/100)</f>
        <v>521.5440000000001</v>
      </c>
      <c r="AB937" s="2">
        <f>Table1[[#This Row],[Sales]]-Table1[[#This Row],[Cost]]</f>
        <v>148.34400000000011</v>
      </c>
    </row>
    <row r="938" spans="1:28" x14ac:dyDescent="0.25">
      <c r="A938" t="s">
        <v>2476</v>
      </c>
      <c r="B938" s="1">
        <v>45296</v>
      </c>
      <c r="C938" t="s">
        <v>2477</v>
      </c>
      <c r="D938" t="s">
        <v>2852</v>
      </c>
      <c r="E938" s="1">
        <v>45300</v>
      </c>
      <c r="F938" t="s">
        <v>122</v>
      </c>
      <c r="G938" t="s">
        <v>120</v>
      </c>
      <c r="H938" t="s">
        <v>121</v>
      </c>
      <c r="I938" t="s">
        <v>2621</v>
      </c>
      <c r="J938" t="s">
        <v>2663</v>
      </c>
      <c r="K938" t="s">
        <v>52</v>
      </c>
      <c r="L938">
        <v>45</v>
      </c>
      <c r="M938">
        <v>2</v>
      </c>
      <c r="N938">
        <v>30</v>
      </c>
      <c r="O938" t="s">
        <v>677</v>
      </c>
      <c r="P938" t="s">
        <v>75</v>
      </c>
      <c r="Q938" t="s">
        <v>58</v>
      </c>
      <c r="R938" t="s">
        <v>32</v>
      </c>
      <c r="S938" t="s">
        <v>123</v>
      </c>
      <c r="T938">
        <v>5</v>
      </c>
      <c r="U938">
        <v>242.03</v>
      </c>
      <c r="V938">
        <v>213.33</v>
      </c>
      <c r="W938">
        <v>4</v>
      </c>
      <c r="X938" t="s">
        <v>34</v>
      </c>
      <c r="Y938">
        <v>2024</v>
      </c>
      <c r="Z938" t="str">
        <f>TEXT(Table1[[#This Row],[Order Date]], "MMM")</f>
        <v>Jan</v>
      </c>
      <c r="AA938" s="2">
        <f>Table1[[#This Row],[Unit Price]]*Table1[[#This Row],[Quantity]]*(1-Table1[[#This Row],[Discount %]]/100)</f>
        <v>338.84199999999998</v>
      </c>
      <c r="AB938" s="2">
        <f>Table1[[#This Row],[Sales]]-Table1[[#This Row],[Cost]]</f>
        <v>125.51199999999997</v>
      </c>
    </row>
    <row r="939" spans="1:28" x14ac:dyDescent="0.25">
      <c r="A939" t="s">
        <v>2478</v>
      </c>
      <c r="B939" s="1">
        <v>45933</v>
      </c>
      <c r="C939" t="s">
        <v>2479</v>
      </c>
      <c r="D939" t="s">
        <v>2851</v>
      </c>
      <c r="E939" s="1">
        <v>45939</v>
      </c>
      <c r="F939" t="s">
        <v>140</v>
      </c>
      <c r="G939" t="s">
        <v>38</v>
      </c>
      <c r="H939" t="s">
        <v>139</v>
      </c>
      <c r="I939" t="s">
        <v>2627</v>
      </c>
      <c r="J939" t="s">
        <v>2690</v>
      </c>
      <c r="K939" t="s">
        <v>52</v>
      </c>
      <c r="L939">
        <v>38</v>
      </c>
      <c r="M939">
        <v>5</v>
      </c>
      <c r="N939">
        <v>10</v>
      </c>
      <c r="O939" t="s">
        <v>2480</v>
      </c>
      <c r="P939" t="s">
        <v>44</v>
      </c>
      <c r="Q939" t="s">
        <v>31</v>
      </c>
      <c r="R939" t="s">
        <v>71</v>
      </c>
      <c r="S939" t="s">
        <v>141</v>
      </c>
      <c r="T939">
        <v>4</v>
      </c>
      <c r="U939">
        <v>335.53</v>
      </c>
      <c r="V939">
        <v>1155.73</v>
      </c>
      <c r="W939">
        <v>6</v>
      </c>
      <c r="X939" t="s">
        <v>94</v>
      </c>
      <c r="Y939">
        <v>2025</v>
      </c>
      <c r="Z939" t="str">
        <f>TEXT(Table1[[#This Row],[Order Date]], "MMM")</f>
        <v>Oct</v>
      </c>
      <c r="AA939" s="2">
        <f>Table1[[#This Row],[Unit Price]]*Table1[[#This Row],[Quantity]]*(1-Table1[[#This Row],[Discount %]]/100)</f>
        <v>1509.885</v>
      </c>
      <c r="AB939" s="2">
        <f>Table1[[#This Row],[Sales]]-Table1[[#This Row],[Cost]]</f>
        <v>354.15499999999997</v>
      </c>
    </row>
    <row r="940" spans="1:28" x14ac:dyDescent="0.25">
      <c r="A940" t="s">
        <v>2481</v>
      </c>
      <c r="B940" s="1">
        <v>45733</v>
      </c>
      <c r="C940" t="s">
        <v>2482</v>
      </c>
      <c r="D940" t="s">
        <v>2850</v>
      </c>
      <c r="E940" s="1">
        <v>45740</v>
      </c>
      <c r="F940" t="s">
        <v>40</v>
      </c>
      <c r="G940" t="s">
        <v>38</v>
      </c>
      <c r="H940" t="s">
        <v>39</v>
      </c>
      <c r="I940" t="s">
        <v>2629</v>
      </c>
      <c r="J940" t="s">
        <v>2691</v>
      </c>
      <c r="K940" t="s">
        <v>25</v>
      </c>
      <c r="L940">
        <v>40</v>
      </c>
      <c r="M940">
        <v>5</v>
      </c>
      <c r="N940">
        <v>5</v>
      </c>
      <c r="O940" t="s">
        <v>975</v>
      </c>
      <c r="P940" t="s">
        <v>33</v>
      </c>
      <c r="Q940" t="s">
        <v>70</v>
      </c>
      <c r="R940" t="s">
        <v>32</v>
      </c>
      <c r="S940" t="s">
        <v>41</v>
      </c>
      <c r="T940">
        <v>1</v>
      </c>
      <c r="U940">
        <v>713.22</v>
      </c>
      <c r="V940">
        <v>1970.88</v>
      </c>
      <c r="W940">
        <v>7</v>
      </c>
      <c r="X940" t="s">
        <v>34</v>
      </c>
      <c r="Y940">
        <v>2025</v>
      </c>
      <c r="Z940" t="str">
        <f>TEXT(Table1[[#This Row],[Order Date]], "MMM")</f>
        <v>Mar</v>
      </c>
      <c r="AA940" s="2">
        <f>Table1[[#This Row],[Unit Price]]*Table1[[#This Row],[Quantity]]*(1-Table1[[#This Row],[Discount %]]/100)</f>
        <v>3387.7950000000001</v>
      </c>
      <c r="AB940" s="2">
        <f>Table1[[#This Row],[Sales]]-Table1[[#This Row],[Cost]]</f>
        <v>1416.915</v>
      </c>
    </row>
    <row r="941" spans="1:28" x14ac:dyDescent="0.25">
      <c r="A941" t="s">
        <v>2483</v>
      </c>
      <c r="B941" s="1">
        <v>45495</v>
      </c>
      <c r="C941" t="s">
        <v>2484</v>
      </c>
      <c r="D941" t="s">
        <v>2849</v>
      </c>
      <c r="E941" s="1">
        <v>45501</v>
      </c>
      <c r="F941" t="s">
        <v>29</v>
      </c>
      <c r="G941" t="s">
        <v>27</v>
      </c>
      <c r="H941" t="s">
        <v>28</v>
      </c>
      <c r="I941" t="s">
        <v>2635</v>
      </c>
      <c r="J941" t="s">
        <v>2683</v>
      </c>
      <c r="K941" t="s">
        <v>52</v>
      </c>
      <c r="L941">
        <v>31</v>
      </c>
      <c r="M941">
        <v>4</v>
      </c>
      <c r="N941">
        <v>0</v>
      </c>
      <c r="O941" t="s">
        <v>2485</v>
      </c>
      <c r="P941" t="s">
        <v>33</v>
      </c>
      <c r="Q941" t="s">
        <v>58</v>
      </c>
      <c r="R941" t="s">
        <v>32</v>
      </c>
      <c r="S941" t="s">
        <v>30</v>
      </c>
      <c r="T941">
        <v>3</v>
      </c>
      <c r="U941">
        <v>146.41999999999999</v>
      </c>
      <c r="V941">
        <v>357.52</v>
      </c>
      <c r="W941">
        <v>6</v>
      </c>
      <c r="X941" t="s">
        <v>45</v>
      </c>
      <c r="Y941">
        <v>2024</v>
      </c>
      <c r="Z941" t="str">
        <f>TEXT(Table1[[#This Row],[Order Date]], "MMM")</f>
        <v>Jul</v>
      </c>
      <c r="AA941" s="2">
        <f>Table1[[#This Row],[Unit Price]]*Table1[[#This Row],[Quantity]]*(1-Table1[[#This Row],[Discount %]]/100)</f>
        <v>585.67999999999995</v>
      </c>
      <c r="AB941" s="2">
        <f>Table1[[#This Row],[Sales]]-Table1[[#This Row],[Cost]]</f>
        <v>228.15999999999997</v>
      </c>
    </row>
    <row r="942" spans="1:28" x14ac:dyDescent="0.25">
      <c r="A942" t="s">
        <v>2486</v>
      </c>
      <c r="B942" s="1">
        <v>45569</v>
      </c>
      <c r="C942" t="s">
        <v>2487</v>
      </c>
      <c r="D942" t="s">
        <v>2848</v>
      </c>
      <c r="E942" s="1">
        <v>45571</v>
      </c>
      <c r="F942" t="s">
        <v>122</v>
      </c>
      <c r="G942" t="s">
        <v>120</v>
      </c>
      <c r="H942" t="s">
        <v>121</v>
      </c>
      <c r="I942" t="s">
        <v>2650</v>
      </c>
      <c r="J942" t="s">
        <v>2680</v>
      </c>
      <c r="K942" t="s">
        <v>52</v>
      </c>
      <c r="L942">
        <v>61</v>
      </c>
      <c r="M942">
        <v>4</v>
      </c>
      <c r="N942">
        <v>5</v>
      </c>
      <c r="O942" t="s">
        <v>1560</v>
      </c>
      <c r="P942" t="s">
        <v>33</v>
      </c>
      <c r="Q942" t="s">
        <v>117</v>
      </c>
      <c r="R942" t="s">
        <v>32</v>
      </c>
      <c r="S942" t="s">
        <v>123</v>
      </c>
      <c r="T942">
        <v>5</v>
      </c>
      <c r="U942">
        <v>215.84</v>
      </c>
      <c r="V942">
        <v>513.41</v>
      </c>
      <c r="W942">
        <v>2</v>
      </c>
      <c r="X942" t="s">
        <v>94</v>
      </c>
      <c r="Y942">
        <v>2024</v>
      </c>
      <c r="Z942" t="str">
        <f>TEXT(Table1[[#This Row],[Order Date]], "MMM")</f>
        <v>Oct</v>
      </c>
      <c r="AA942" s="2">
        <f>Table1[[#This Row],[Unit Price]]*Table1[[#This Row],[Quantity]]*(1-Table1[[#This Row],[Discount %]]/100)</f>
        <v>820.19200000000001</v>
      </c>
      <c r="AB942" s="2">
        <f>Table1[[#This Row],[Sales]]-Table1[[#This Row],[Cost]]</f>
        <v>306.78200000000004</v>
      </c>
    </row>
    <row r="943" spans="1:28" x14ac:dyDescent="0.25">
      <c r="A943" t="s">
        <v>2488</v>
      </c>
      <c r="B943" s="1">
        <v>45514</v>
      </c>
      <c r="C943" t="s">
        <v>2489</v>
      </c>
      <c r="D943" t="s">
        <v>2847</v>
      </c>
      <c r="E943" s="1">
        <v>45518</v>
      </c>
      <c r="F943" t="s">
        <v>68</v>
      </c>
      <c r="G943" t="s">
        <v>66</v>
      </c>
      <c r="H943" t="s">
        <v>67</v>
      </c>
      <c r="I943" t="s">
        <v>2621</v>
      </c>
      <c r="J943" t="s">
        <v>2647</v>
      </c>
      <c r="K943" t="s">
        <v>25</v>
      </c>
      <c r="L943">
        <v>48</v>
      </c>
      <c r="M943">
        <v>4</v>
      </c>
      <c r="N943">
        <v>10</v>
      </c>
      <c r="O943" t="s">
        <v>1253</v>
      </c>
      <c r="P943" t="s">
        <v>44</v>
      </c>
      <c r="Q943" t="s">
        <v>58</v>
      </c>
      <c r="R943" t="s">
        <v>62</v>
      </c>
      <c r="S943" t="s">
        <v>69</v>
      </c>
      <c r="T943">
        <v>4</v>
      </c>
      <c r="U943">
        <v>516.5</v>
      </c>
      <c r="V943">
        <v>1313.65</v>
      </c>
      <c r="W943">
        <v>4</v>
      </c>
      <c r="X943" t="s">
        <v>45</v>
      </c>
      <c r="Y943">
        <v>2024</v>
      </c>
      <c r="Z943" t="str">
        <f>TEXT(Table1[[#This Row],[Order Date]], "MMM")</f>
        <v>Aug</v>
      </c>
      <c r="AA943" s="2">
        <f>Table1[[#This Row],[Unit Price]]*Table1[[#This Row],[Quantity]]*(1-Table1[[#This Row],[Discount %]]/100)</f>
        <v>1859.4</v>
      </c>
      <c r="AB943" s="2">
        <f>Table1[[#This Row],[Sales]]-Table1[[#This Row],[Cost]]</f>
        <v>545.75</v>
      </c>
    </row>
    <row r="944" spans="1:28" x14ac:dyDescent="0.25">
      <c r="A944" t="s">
        <v>2490</v>
      </c>
      <c r="B944" s="1">
        <v>45538</v>
      </c>
      <c r="C944" t="s">
        <v>2491</v>
      </c>
      <c r="D944" t="s">
        <v>2846</v>
      </c>
      <c r="E944" s="1">
        <v>45542</v>
      </c>
      <c r="F944" t="s">
        <v>140</v>
      </c>
      <c r="G944" t="s">
        <v>38</v>
      </c>
      <c r="H944" t="s">
        <v>139</v>
      </c>
      <c r="I944" t="s">
        <v>2619</v>
      </c>
      <c r="J944" t="s">
        <v>2687</v>
      </c>
      <c r="K944" t="s">
        <v>25</v>
      </c>
      <c r="L944">
        <v>30</v>
      </c>
      <c r="M944">
        <v>5</v>
      </c>
      <c r="N944">
        <v>30</v>
      </c>
      <c r="O944" t="s">
        <v>87</v>
      </c>
      <c r="P944" t="s">
        <v>44</v>
      </c>
      <c r="Q944" t="s">
        <v>31</v>
      </c>
      <c r="R944" t="s">
        <v>32</v>
      </c>
      <c r="S944" t="s">
        <v>141</v>
      </c>
      <c r="T944">
        <v>1</v>
      </c>
      <c r="U944">
        <v>790.89</v>
      </c>
      <c r="V944">
        <v>1990.33</v>
      </c>
      <c r="W944">
        <v>4</v>
      </c>
      <c r="X944" t="s">
        <v>45</v>
      </c>
      <c r="Y944">
        <v>2024</v>
      </c>
      <c r="Z944" t="str">
        <f>TEXT(Table1[[#This Row],[Order Date]], "MMM")</f>
        <v>Sep</v>
      </c>
      <c r="AA944" s="2">
        <f>Table1[[#This Row],[Unit Price]]*Table1[[#This Row],[Quantity]]*(1-Table1[[#This Row],[Discount %]]/100)</f>
        <v>2768.1149999999998</v>
      </c>
      <c r="AB944" s="2">
        <f>Table1[[#This Row],[Sales]]-Table1[[#This Row],[Cost]]</f>
        <v>777.78499999999985</v>
      </c>
    </row>
    <row r="945" spans="1:28" x14ac:dyDescent="0.25">
      <c r="A945" t="s">
        <v>2492</v>
      </c>
      <c r="B945" s="1">
        <v>45856</v>
      </c>
      <c r="C945" t="s">
        <v>2493</v>
      </c>
      <c r="D945" t="s">
        <v>2845</v>
      </c>
      <c r="E945" s="1">
        <v>45863</v>
      </c>
      <c r="F945" t="s">
        <v>40</v>
      </c>
      <c r="G945" t="s">
        <v>38</v>
      </c>
      <c r="H945" t="s">
        <v>39</v>
      </c>
      <c r="I945" t="s">
        <v>2625</v>
      </c>
      <c r="J945" t="s">
        <v>2693</v>
      </c>
      <c r="K945" t="s">
        <v>52</v>
      </c>
      <c r="L945">
        <v>62</v>
      </c>
      <c r="M945">
        <v>2</v>
      </c>
      <c r="N945">
        <v>30</v>
      </c>
      <c r="O945" t="s">
        <v>2494</v>
      </c>
      <c r="P945" t="s">
        <v>75</v>
      </c>
      <c r="Q945" t="s">
        <v>58</v>
      </c>
      <c r="R945" t="s">
        <v>43</v>
      </c>
      <c r="S945" t="s">
        <v>41</v>
      </c>
      <c r="T945">
        <v>5</v>
      </c>
      <c r="U945">
        <v>676.04</v>
      </c>
      <c r="V945">
        <v>590.66</v>
      </c>
      <c r="W945">
        <v>7</v>
      </c>
      <c r="X945" t="s">
        <v>45</v>
      </c>
      <c r="Y945">
        <v>2025</v>
      </c>
      <c r="Z945" t="str">
        <f>TEXT(Table1[[#This Row],[Order Date]], "MMM")</f>
        <v>Jul</v>
      </c>
      <c r="AA945" s="2">
        <f>Table1[[#This Row],[Unit Price]]*Table1[[#This Row],[Quantity]]*(1-Table1[[#This Row],[Discount %]]/100)</f>
        <v>946.4559999999999</v>
      </c>
      <c r="AB945" s="2">
        <f>Table1[[#This Row],[Sales]]-Table1[[#This Row],[Cost]]</f>
        <v>355.79599999999994</v>
      </c>
    </row>
    <row r="946" spans="1:28" x14ac:dyDescent="0.25">
      <c r="A946" t="s">
        <v>2495</v>
      </c>
      <c r="B946" s="1">
        <v>45916</v>
      </c>
      <c r="C946" t="s">
        <v>2496</v>
      </c>
      <c r="D946" t="s">
        <v>2844</v>
      </c>
      <c r="E946" s="1">
        <v>45917</v>
      </c>
      <c r="F946" t="s">
        <v>56</v>
      </c>
      <c r="G946" t="s">
        <v>54</v>
      </c>
      <c r="H946" t="s">
        <v>55</v>
      </c>
      <c r="I946" t="s">
        <v>2657</v>
      </c>
      <c r="J946" t="s">
        <v>2667</v>
      </c>
      <c r="K946" t="s">
        <v>25</v>
      </c>
      <c r="L946">
        <v>27</v>
      </c>
      <c r="M946">
        <v>2</v>
      </c>
      <c r="N946">
        <v>0</v>
      </c>
      <c r="O946" t="s">
        <v>2497</v>
      </c>
      <c r="P946" t="s">
        <v>75</v>
      </c>
      <c r="Q946" t="s">
        <v>31</v>
      </c>
      <c r="R946" t="s">
        <v>62</v>
      </c>
      <c r="S946" t="s">
        <v>57</v>
      </c>
      <c r="T946">
        <v>3</v>
      </c>
      <c r="U946">
        <v>697.42</v>
      </c>
      <c r="V946">
        <v>829.01</v>
      </c>
      <c r="W946">
        <v>1</v>
      </c>
      <c r="X946" t="s">
        <v>45</v>
      </c>
      <c r="Y946">
        <v>2025</v>
      </c>
      <c r="Z946" t="str">
        <f>TEXT(Table1[[#This Row],[Order Date]], "MMM")</f>
        <v>Sep</v>
      </c>
      <c r="AA946" s="2">
        <f>Table1[[#This Row],[Unit Price]]*Table1[[#This Row],[Quantity]]*(1-Table1[[#This Row],[Discount %]]/100)</f>
        <v>1394.84</v>
      </c>
      <c r="AB946" s="2">
        <f>Table1[[#This Row],[Sales]]-Table1[[#This Row],[Cost]]</f>
        <v>565.82999999999993</v>
      </c>
    </row>
    <row r="947" spans="1:28" x14ac:dyDescent="0.25">
      <c r="A947" t="s">
        <v>2498</v>
      </c>
      <c r="B947" s="1">
        <v>45794</v>
      </c>
      <c r="C947" t="s">
        <v>2499</v>
      </c>
      <c r="D947" t="s">
        <v>2843</v>
      </c>
      <c r="E947" s="1">
        <v>45801</v>
      </c>
      <c r="F947" t="s">
        <v>122</v>
      </c>
      <c r="G947" t="s">
        <v>120</v>
      </c>
      <c r="H947" t="s">
        <v>121</v>
      </c>
      <c r="I947" t="s">
        <v>2633</v>
      </c>
      <c r="J947" t="s">
        <v>99</v>
      </c>
      <c r="K947" t="s">
        <v>25</v>
      </c>
      <c r="L947">
        <v>59</v>
      </c>
      <c r="M947">
        <v>1</v>
      </c>
      <c r="N947">
        <v>10</v>
      </c>
      <c r="O947" t="s">
        <v>1933</v>
      </c>
      <c r="P947" t="s">
        <v>33</v>
      </c>
      <c r="Q947" t="s">
        <v>42</v>
      </c>
      <c r="R947" t="s">
        <v>43</v>
      </c>
      <c r="S947" t="s">
        <v>123</v>
      </c>
      <c r="T947">
        <v>3</v>
      </c>
      <c r="U947">
        <v>745.67</v>
      </c>
      <c r="V947">
        <v>442.38</v>
      </c>
      <c r="W947">
        <v>7</v>
      </c>
      <c r="X947" t="s">
        <v>49</v>
      </c>
      <c r="Y947">
        <v>2025</v>
      </c>
      <c r="Z947" t="str">
        <f>TEXT(Table1[[#This Row],[Order Date]], "MMM")</f>
        <v>May</v>
      </c>
      <c r="AA947" s="2">
        <f>Table1[[#This Row],[Unit Price]]*Table1[[#This Row],[Quantity]]*(1-Table1[[#This Row],[Discount %]]/100)</f>
        <v>671.10299999999995</v>
      </c>
      <c r="AB947" s="2">
        <f>Table1[[#This Row],[Sales]]-Table1[[#This Row],[Cost]]</f>
        <v>228.72299999999996</v>
      </c>
    </row>
    <row r="948" spans="1:28" x14ac:dyDescent="0.25">
      <c r="A948" t="s">
        <v>2500</v>
      </c>
      <c r="B948" s="1">
        <v>45889</v>
      </c>
      <c r="C948" t="s">
        <v>2501</v>
      </c>
      <c r="D948" t="s">
        <v>2842</v>
      </c>
      <c r="E948" s="1">
        <v>45896</v>
      </c>
      <c r="F948" t="s">
        <v>100</v>
      </c>
      <c r="G948" t="s">
        <v>98</v>
      </c>
      <c r="H948" t="s">
        <v>99</v>
      </c>
      <c r="I948" t="s">
        <v>2664</v>
      </c>
      <c r="J948" t="s">
        <v>2665</v>
      </c>
      <c r="K948" t="s">
        <v>25</v>
      </c>
      <c r="L948">
        <v>46</v>
      </c>
      <c r="M948">
        <v>4</v>
      </c>
      <c r="N948">
        <v>20</v>
      </c>
      <c r="O948" t="s">
        <v>2502</v>
      </c>
      <c r="P948" t="s">
        <v>75</v>
      </c>
      <c r="Q948" t="s">
        <v>70</v>
      </c>
      <c r="R948" t="s">
        <v>62</v>
      </c>
      <c r="S948" t="s">
        <v>101</v>
      </c>
      <c r="T948">
        <v>1</v>
      </c>
      <c r="U948">
        <v>265.48</v>
      </c>
      <c r="V948">
        <v>429.89</v>
      </c>
      <c r="W948">
        <v>7</v>
      </c>
      <c r="X948" t="s">
        <v>45</v>
      </c>
      <c r="Y948">
        <v>2025</v>
      </c>
      <c r="Z948" t="str">
        <f>TEXT(Table1[[#This Row],[Order Date]], "MMM")</f>
        <v>Aug</v>
      </c>
      <c r="AA948" s="2">
        <f>Table1[[#This Row],[Unit Price]]*Table1[[#This Row],[Quantity]]*(1-Table1[[#This Row],[Discount %]]/100)</f>
        <v>849.53600000000006</v>
      </c>
      <c r="AB948" s="2">
        <f>Table1[[#This Row],[Sales]]-Table1[[#This Row],[Cost]]</f>
        <v>419.64600000000007</v>
      </c>
    </row>
    <row r="949" spans="1:28" x14ac:dyDescent="0.25">
      <c r="A949" t="s">
        <v>2503</v>
      </c>
      <c r="B949" s="1">
        <v>45595</v>
      </c>
      <c r="C949" t="s">
        <v>2504</v>
      </c>
      <c r="D949" t="s">
        <v>2841</v>
      </c>
      <c r="E949" s="1">
        <v>45597</v>
      </c>
      <c r="F949" t="s">
        <v>115</v>
      </c>
      <c r="G949" t="s">
        <v>66</v>
      </c>
      <c r="H949" t="s">
        <v>114</v>
      </c>
      <c r="I949" t="s">
        <v>2661</v>
      </c>
      <c r="J949" t="s">
        <v>2662</v>
      </c>
      <c r="K949" t="s">
        <v>25</v>
      </c>
      <c r="L949">
        <v>26</v>
      </c>
      <c r="M949">
        <v>1</v>
      </c>
      <c r="N949">
        <v>10</v>
      </c>
      <c r="O949" t="s">
        <v>78</v>
      </c>
      <c r="P949" t="s">
        <v>33</v>
      </c>
      <c r="Q949" t="s">
        <v>70</v>
      </c>
      <c r="R949" t="s">
        <v>43</v>
      </c>
      <c r="S949" t="s">
        <v>116</v>
      </c>
      <c r="T949">
        <v>5</v>
      </c>
      <c r="U949">
        <v>559.69000000000005</v>
      </c>
      <c r="V949">
        <v>279.51</v>
      </c>
      <c r="W949">
        <v>2</v>
      </c>
      <c r="X949" t="s">
        <v>94</v>
      </c>
      <c r="Y949">
        <v>2024</v>
      </c>
      <c r="Z949" t="str">
        <f>TEXT(Table1[[#This Row],[Order Date]], "MMM")</f>
        <v>Oct</v>
      </c>
      <c r="AA949" s="2">
        <f>Table1[[#This Row],[Unit Price]]*Table1[[#This Row],[Quantity]]*(1-Table1[[#This Row],[Discount %]]/100)</f>
        <v>503.72100000000006</v>
      </c>
      <c r="AB949" s="2">
        <f>Table1[[#This Row],[Sales]]-Table1[[#This Row],[Cost]]</f>
        <v>224.21100000000007</v>
      </c>
    </row>
    <row r="950" spans="1:28" x14ac:dyDescent="0.25">
      <c r="A950" t="s">
        <v>2505</v>
      </c>
      <c r="B950" s="1">
        <v>45871</v>
      </c>
      <c r="C950" t="s">
        <v>2506</v>
      </c>
      <c r="D950" t="s">
        <v>2840</v>
      </c>
      <c r="E950" s="1">
        <v>45873</v>
      </c>
      <c r="F950" t="s">
        <v>29</v>
      </c>
      <c r="G950" t="s">
        <v>27</v>
      </c>
      <c r="H950" t="s">
        <v>28</v>
      </c>
      <c r="I950" t="s">
        <v>2619</v>
      </c>
      <c r="J950" t="s">
        <v>2620</v>
      </c>
      <c r="K950" t="s">
        <v>25</v>
      </c>
      <c r="L950">
        <v>35</v>
      </c>
      <c r="M950">
        <v>1</v>
      </c>
      <c r="N950">
        <v>10</v>
      </c>
      <c r="O950" t="s">
        <v>2507</v>
      </c>
      <c r="P950" t="s">
        <v>44</v>
      </c>
      <c r="Q950" t="s">
        <v>70</v>
      </c>
      <c r="R950" t="s">
        <v>43</v>
      </c>
      <c r="S950" t="s">
        <v>30</v>
      </c>
      <c r="T950">
        <v>4</v>
      </c>
      <c r="U950">
        <v>260.85000000000002</v>
      </c>
      <c r="V950">
        <v>184.68</v>
      </c>
      <c r="W950">
        <v>2</v>
      </c>
      <c r="X950" t="s">
        <v>45</v>
      </c>
      <c r="Y950">
        <v>2025</v>
      </c>
      <c r="Z950" t="str">
        <f>TEXT(Table1[[#This Row],[Order Date]], "MMM")</f>
        <v>Aug</v>
      </c>
      <c r="AA950" s="2">
        <f>Table1[[#This Row],[Unit Price]]*Table1[[#This Row],[Quantity]]*(1-Table1[[#This Row],[Discount %]]/100)</f>
        <v>234.76500000000001</v>
      </c>
      <c r="AB950" s="2">
        <f>Table1[[#This Row],[Sales]]-Table1[[#This Row],[Cost]]</f>
        <v>50.085000000000008</v>
      </c>
    </row>
    <row r="951" spans="1:28" x14ac:dyDescent="0.25">
      <c r="A951" t="s">
        <v>2508</v>
      </c>
      <c r="B951" s="1">
        <v>45764</v>
      </c>
      <c r="C951" t="s">
        <v>2509</v>
      </c>
      <c r="D951" t="s">
        <v>2839</v>
      </c>
      <c r="E951" s="1">
        <v>45770</v>
      </c>
      <c r="F951" t="s">
        <v>29</v>
      </c>
      <c r="G951" t="s">
        <v>27</v>
      </c>
      <c r="H951" t="s">
        <v>28</v>
      </c>
      <c r="I951" t="s">
        <v>2627</v>
      </c>
      <c r="J951" t="s">
        <v>2707</v>
      </c>
      <c r="K951" t="s">
        <v>52</v>
      </c>
      <c r="L951">
        <v>33</v>
      </c>
      <c r="M951">
        <v>5</v>
      </c>
      <c r="N951">
        <v>5</v>
      </c>
      <c r="O951" t="s">
        <v>1728</v>
      </c>
      <c r="P951" t="s">
        <v>44</v>
      </c>
      <c r="Q951" t="s">
        <v>42</v>
      </c>
      <c r="R951" t="s">
        <v>43</v>
      </c>
      <c r="S951" t="s">
        <v>30</v>
      </c>
      <c r="T951">
        <v>5</v>
      </c>
      <c r="U951">
        <v>471.62</v>
      </c>
      <c r="V951">
        <v>1499.6</v>
      </c>
      <c r="W951">
        <v>6</v>
      </c>
      <c r="X951" t="s">
        <v>49</v>
      </c>
      <c r="Y951">
        <v>2025</v>
      </c>
      <c r="Z951" t="str">
        <f>TEXT(Table1[[#This Row],[Order Date]], "MMM")</f>
        <v>Apr</v>
      </c>
      <c r="AA951" s="2">
        <f>Table1[[#This Row],[Unit Price]]*Table1[[#This Row],[Quantity]]*(1-Table1[[#This Row],[Discount %]]/100)</f>
        <v>2240.1949999999997</v>
      </c>
      <c r="AB951" s="2">
        <f>Table1[[#This Row],[Sales]]-Table1[[#This Row],[Cost]]</f>
        <v>740.5949999999998</v>
      </c>
    </row>
    <row r="952" spans="1:28" x14ac:dyDescent="0.25">
      <c r="A952" t="s">
        <v>2510</v>
      </c>
      <c r="B952" s="1">
        <v>45865</v>
      </c>
      <c r="C952" t="s">
        <v>2511</v>
      </c>
      <c r="D952" t="s">
        <v>2838</v>
      </c>
      <c r="E952" s="1">
        <v>45871</v>
      </c>
      <c r="F952" t="s">
        <v>100</v>
      </c>
      <c r="G952" t="s">
        <v>98</v>
      </c>
      <c r="H952" t="s">
        <v>99</v>
      </c>
      <c r="I952" t="s">
        <v>2661</v>
      </c>
      <c r="J952" t="s">
        <v>2715</v>
      </c>
      <c r="K952" t="s">
        <v>25</v>
      </c>
      <c r="L952">
        <v>63</v>
      </c>
      <c r="M952">
        <v>1</v>
      </c>
      <c r="N952">
        <v>5</v>
      </c>
      <c r="O952" t="s">
        <v>2031</v>
      </c>
      <c r="P952" t="s">
        <v>75</v>
      </c>
      <c r="Q952" t="s">
        <v>70</v>
      </c>
      <c r="R952" t="s">
        <v>32</v>
      </c>
      <c r="S952" t="s">
        <v>101</v>
      </c>
      <c r="T952">
        <v>4</v>
      </c>
      <c r="U952">
        <v>910.33</v>
      </c>
      <c r="V952">
        <v>695.63</v>
      </c>
      <c r="W952">
        <v>6</v>
      </c>
      <c r="X952" t="s">
        <v>45</v>
      </c>
      <c r="Y952">
        <v>2025</v>
      </c>
      <c r="Z952" t="str">
        <f>TEXT(Table1[[#This Row],[Order Date]], "MMM")</f>
        <v>Jul</v>
      </c>
      <c r="AA952" s="2">
        <f>Table1[[#This Row],[Unit Price]]*Table1[[#This Row],[Quantity]]*(1-Table1[[#This Row],[Discount %]]/100)</f>
        <v>864.81349999999998</v>
      </c>
      <c r="AB952" s="2">
        <f>Table1[[#This Row],[Sales]]-Table1[[#This Row],[Cost]]</f>
        <v>169.18349999999998</v>
      </c>
    </row>
    <row r="953" spans="1:28" x14ac:dyDescent="0.25">
      <c r="A953" t="s">
        <v>2512</v>
      </c>
      <c r="B953" s="1">
        <v>45982</v>
      </c>
      <c r="C953" t="s">
        <v>2513</v>
      </c>
      <c r="D953" t="s">
        <v>2837</v>
      </c>
      <c r="E953" s="1">
        <v>45989</v>
      </c>
      <c r="F953" t="s">
        <v>100</v>
      </c>
      <c r="G953" t="s">
        <v>98</v>
      </c>
      <c r="H953" t="s">
        <v>99</v>
      </c>
      <c r="I953" t="s">
        <v>2629</v>
      </c>
      <c r="J953" t="s">
        <v>2691</v>
      </c>
      <c r="K953" t="s">
        <v>52</v>
      </c>
      <c r="L953">
        <v>18</v>
      </c>
      <c r="M953">
        <v>1</v>
      </c>
      <c r="N953">
        <v>10</v>
      </c>
      <c r="O953" t="s">
        <v>2303</v>
      </c>
      <c r="P953" t="s">
        <v>75</v>
      </c>
      <c r="Q953" t="s">
        <v>58</v>
      </c>
      <c r="R953" t="s">
        <v>43</v>
      </c>
      <c r="S953" t="s">
        <v>101</v>
      </c>
      <c r="T953">
        <v>3</v>
      </c>
      <c r="U953">
        <v>270.11</v>
      </c>
      <c r="V953">
        <v>196.63</v>
      </c>
      <c r="W953">
        <v>7</v>
      </c>
      <c r="X953" t="s">
        <v>94</v>
      </c>
      <c r="Y953">
        <v>2025</v>
      </c>
      <c r="Z953" t="str">
        <f>TEXT(Table1[[#This Row],[Order Date]], "MMM")</f>
        <v>Nov</v>
      </c>
      <c r="AA953" s="2">
        <f>Table1[[#This Row],[Unit Price]]*Table1[[#This Row],[Quantity]]*(1-Table1[[#This Row],[Discount %]]/100)</f>
        <v>243.09900000000002</v>
      </c>
      <c r="AB953" s="2">
        <f>Table1[[#This Row],[Sales]]-Table1[[#This Row],[Cost]]</f>
        <v>46.469000000000023</v>
      </c>
    </row>
    <row r="954" spans="1:28" x14ac:dyDescent="0.25">
      <c r="A954" t="s">
        <v>2514</v>
      </c>
      <c r="B954" s="1">
        <v>46142</v>
      </c>
      <c r="C954" t="s">
        <v>1890</v>
      </c>
      <c r="D954" t="s">
        <v>2836</v>
      </c>
      <c r="E954" s="1">
        <v>46148</v>
      </c>
      <c r="F954" t="s">
        <v>100</v>
      </c>
      <c r="G954" t="s">
        <v>98</v>
      </c>
      <c r="H954" t="s">
        <v>99</v>
      </c>
      <c r="I954" t="s">
        <v>2619</v>
      </c>
      <c r="J954" t="s">
        <v>2687</v>
      </c>
      <c r="K954" t="s">
        <v>52</v>
      </c>
      <c r="L954">
        <v>62</v>
      </c>
      <c r="M954">
        <v>1</v>
      </c>
      <c r="N954">
        <v>30</v>
      </c>
      <c r="O954" t="s">
        <v>2515</v>
      </c>
      <c r="P954" t="s">
        <v>75</v>
      </c>
      <c r="Q954" t="s">
        <v>70</v>
      </c>
      <c r="R954" t="s">
        <v>71</v>
      </c>
      <c r="S954" t="s">
        <v>101</v>
      </c>
      <c r="T954">
        <v>4</v>
      </c>
      <c r="U954">
        <v>104.66</v>
      </c>
      <c r="V954">
        <v>44.09</v>
      </c>
      <c r="W954">
        <v>6</v>
      </c>
      <c r="X954" t="s">
        <v>49</v>
      </c>
      <c r="Y954">
        <v>2026</v>
      </c>
      <c r="Z954" t="str">
        <f>TEXT(Table1[[#This Row],[Order Date]], "MMM")</f>
        <v>Apr</v>
      </c>
      <c r="AA954" s="2">
        <f>Table1[[#This Row],[Unit Price]]*Table1[[#This Row],[Quantity]]*(1-Table1[[#This Row],[Discount %]]/100)</f>
        <v>73.261999999999986</v>
      </c>
      <c r="AB954" s="2">
        <f>Table1[[#This Row],[Sales]]-Table1[[#This Row],[Cost]]</f>
        <v>29.171999999999983</v>
      </c>
    </row>
    <row r="955" spans="1:28" x14ac:dyDescent="0.25">
      <c r="A955" t="s">
        <v>2516</v>
      </c>
      <c r="B955" s="1">
        <v>45500</v>
      </c>
      <c r="C955" t="s">
        <v>2517</v>
      </c>
      <c r="D955" t="s">
        <v>2835</v>
      </c>
      <c r="E955" s="1">
        <v>45507</v>
      </c>
      <c r="F955" t="s">
        <v>115</v>
      </c>
      <c r="G955" t="s">
        <v>66</v>
      </c>
      <c r="H955" t="s">
        <v>114</v>
      </c>
      <c r="I955" t="s">
        <v>2619</v>
      </c>
      <c r="J955" t="s">
        <v>2697</v>
      </c>
      <c r="K955" t="s">
        <v>25</v>
      </c>
      <c r="L955">
        <v>39</v>
      </c>
      <c r="M955">
        <v>2</v>
      </c>
      <c r="N955">
        <v>5</v>
      </c>
      <c r="O955" t="s">
        <v>37</v>
      </c>
      <c r="P955" t="s">
        <v>75</v>
      </c>
      <c r="Q955" t="s">
        <v>70</v>
      </c>
      <c r="R955" t="s">
        <v>32</v>
      </c>
      <c r="S955" t="s">
        <v>116</v>
      </c>
      <c r="T955">
        <v>3</v>
      </c>
      <c r="U955">
        <v>685.15</v>
      </c>
      <c r="V955">
        <v>788.52</v>
      </c>
      <c r="W955">
        <v>7</v>
      </c>
      <c r="X955" t="s">
        <v>45</v>
      </c>
      <c r="Y955">
        <v>2024</v>
      </c>
      <c r="Z955" t="str">
        <f>TEXT(Table1[[#This Row],[Order Date]], "MMM")</f>
        <v>Jul</v>
      </c>
      <c r="AA955" s="2">
        <f>Table1[[#This Row],[Unit Price]]*Table1[[#This Row],[Quantity]]*(1-Table1[[#This Row],[Discount %]]/100)</f>
        <v>1301.7849999999999</v>
      </c>
      <c r="AB955" s="2">
        <f>Table1[[#This Row],[Sales]]-Table1[[#This Row],[Cost]]</f>
        <v>513.26499999999987</v>
      </c>
    </row>
    <row r="956" spans="1:28" x14ac:dyDescent="0.25">
      <c r="A956" t="s">
        <v>2518</v>
      </c>
      <c r="B956" s="1">
        <v>45785</v>
      </c>
      <c r="C956" t="s">
        <v>2519</v>
      </c>
      <c r="D956" t="s">
        <v>2834</v>
      </c>
      <c r="E956" s="1">
        <v>45787</v>
      </c>
      <c r="F956" t="s">
        <v>122</v>
      </c>
      <c r="G956" t="s">
        <v>120</v>
      </c>
      <c r="H956" t="s">
        <v>121</v>
      </c>
      <c r="I956" t="s">
        <v>2627</v>
      </c>
      <c r="J956" t="s">
        <v>2690</v>
      </c>
      <c r="K956" t="s">
        <v>25</v>
      </c>
      <c r="L956">
        <v>38</v>
      </c>
      <c r="M956">
        <v>4</v>
      </c>
      <c r="N956">
        <v>30</v>
      </c>
      <c r="O956" t="s">
        <v>2520</v>
      </c>
      <c r="P956" t="s">
        <v>33</v>
      </c>
      <c r="Q956" t="s">
        <v>31</v>
      </c>
      <c r="R956" t="s">
        <v>62</v>
      </c>
      <c r="S956" t="s">
        <v>123</v>
      </c>
      <c r="T956">
        <v>1</v>
      </c>
      <c r="U956">
        <v>659.52</v>
      </c>
      <c r="V956">
        <v>1091.3399999999999</v>
      </c>
      <c r="W956">
        <v>2</v>
      </c>
      <c r="X956" t="s">
        <v>49</v>
      </c>
      <c r="Y956">
        <v>2025</v>
      </c>
      <c r="Z956" t="str">
        <f>TEXT(Table1[[#This Row],[Order Date]], "MMM")</f>
        <v>May</v>
      </c>
      <c r="AA956" s="2">
        <f>Table1[[#This Row],[Unit Price]]*Table1[[#This Row],[Quantity]]*(1-Table1[[#This Row],[Discount %]]/100)</f>
        <v>1846.6559999999997</v>
      </c>
      <c r="AB956" s="2">
        <f>Table1[[#This Row],[Sales]]-Table1[[#This Row],[Cost]]</f>
        <v>755.3159999999998</v>
      </c>
    </row>
    <row r="957" spans="1:28" x14ac:dyDescent="0.25">
      <c r="A957" t="s">
        <v>2521</v>
      </c>
      <c r="B957" s="1">
        <v>45697</v>
      </c>
      <c r="C957" t="s">
        <v>2522</v>
      </c>
      <c r="D957" t="s">
        <v>2833</v>
      </c>
      <c r="E957" s="1">
        <v>45702</v>
      </c>
      <c r="F957" t="s">
        <v>29</v>
      </c>
      <c r="G957" t="s">
        <v>27</v>
      </c>
      <c r="H957" t="s">
        <v>28</v>
      </c>
      <c r="I957" t="s">
        <v>2659</v>
      </c>
      <c r="J957" t="s">
        <v>2666</v>
      </c>
      <c r="K957" t="s">
        <v>25</v>
      </c>
      <c r="L957">
        <v>52</v>
      </c>
      <c r="M957">
        <v>4</v>
      </c>
      <c r="N957">
        <v>25</v>
      </c>
      <c r="O957" t="s">
        <v>953</v>
      </c>
      <c r="P957" t="s">
        <v>44</v>
      </c>
      <c r="Q957" t="s">
        <v>70</v>
      </c>
      <c r="R957" t="s">
        <v>71</v>
      </c>
      <c r="S957" t="s">
        <v>30</v>
      </c>
      <c r="T957">
        <v>3</v>
      </c>
      <c r="U957">
        <v>984.14</v>
      </c>
      <c r="V957">
        <v>2382.88</v>
      </c>
      <c r="W957">
        <v>5</v>
      </c>
      <c r="X957" t="s">
        <v>34</v>
      </c>
      <c r="Y957">
        <v>2025</v>
      </c>
      <c r="Z957" t="str">
        <f>TEXT(Table1[[#This Row],[Order Date]], "MMM")</f>
        <v>Feb</v>
      </c>
      <c r="AA957" s="2">
        <f>Table1[[#This Row],[Unit Price]]*Table1[[#This Row],[Quantity]]*(1-Table1[[#This Row],[Discount %]]/100)</f>
        <v>2952.42</v>
      </c>
      <c r="AB957" s="2">
        <f>Table1[[#This Row],[Sales]]-Table1[[#This Row],[Cost]]</f>
        <v>569.54</v>
      </c>
    </row>
    <row r="958" spans="1:28" x14ac:dyDescent="0.25">
      <c r="A958" t="s">
        <v>2523</v>
      </c>
      <c r="B958" s="1">
        <v>45642</v>
      </c>
      <c r="C958" t="s">
        <v>2524</v>
      </c>
      <c r="D958" t="s">
        <v>2832</v>
      </c>
      <c r="E958" s="1">
        <v>45645</v>
      </c>
      <c r="F958" t="s">
        <v>56</v>
      </c>
      <c r="G958" t="s">
        <v>54</v>
      </c>
      <c r="H958" t="s">
        <v>55</v>
      </c>
      <c r="I958" t="s">
        <v>2637</v>
      </c>
      <c r="J958" t="s">
        <v>2709</v>
      </c>
      <c r="K958" t="s">
        <v>25</v>
      </c>
      <c r="L958">
        <v>36</v>
      </c>
      <c r="M958">
        <v>5</v>
      </c>
      <c r="N958">
        <v>20</v>
      </c>
      <c r="O958" t="s">
        <v>1952</v>
      </c>
      <c r="P958" t="s">
        <v>33</v>
      </c>
      <c r="Q958" t="s">
        <v>70</v>
      </c>
      <c r="R958" t="s">
        <v>62</v>
      </c>
      <c r="S958" t="s">
        <v>57</v>
      </c>
      <c r="T958">
        <v>5</v>
      </c>
      <c r="U958">
        <v>234.99</v>
      </c>
      <c r="V958">
        <v>600.51</v>
      </c>
      <c r="W958">
        <v>3</v>
      </c>
      <c r="X958" t="s">
        <v>94</v>
      </c>
      <c r="Y958">
        <v>2024</v>
      </c>
      <c r="Z958" t="str">
        <f>TEXT(Table1[[#This Row],[Order Date]], "MMM")</f>
        <v>Dec</v>
      </c>
      <c r="AA958" s="2">
        <f>Table1[[#This Row],[Unit Price]]*Table1[[#This Row],[Quantity]]*(1-Table1[[#This Row],[Discount %]]/100)</f>
        <v>939.96</v>
      </c>
      <c r="AB958" s="2">
        <f>Table1[[#This Row],[Sales]]-Table1[[#This Row],[Cost]]</f>
        <v>339.45000000000005</v>
      </c>
    </row>
    <row r="959" spans="1:28" x14ac:dyDescent="0.25">
      <c r="A959" t="s">
        <v>2525</v>
      </c>
      <c r="B959" s="1">
        <v>45771</v>
      </c>
      <c r="C959" t="s">
        <v>2526</v>
      </c>
      <c r="D959" t="s">
        <v>2831</v>
      </c>
      <c r="E959" s="1">
        <v>45773</v>
      </c>
      <c r="F959" t="s">
        <v>122</v>
      </c>
      <c r="G959" t="s">
        <v>120</v>
      </c>
      <c r="H959" t="s">
        <v>121</v>
      </c>
      <c r="I959" t="s">
        <v>2625</v>
      </c>
      <c r="J959" t="s">
        <v>2685</v>
      </c>
      <c r="K959" t="s">
        <v>52</v>
      </c>
      <c r="L959">
        <v>47</v>
      </c>
      <c r="M959">
        <v>3</v>
      </c>
      <c r="N959">
        <v>25</v>
      </c>
      <c r="O959" t="s">
        <v>2527</v>
      </c>
      <c r="P959" t="s">
        <v>33</v>
      </c>
      <c r="Q959" t="s">
        <v>42</v>
      </c>
      <c r="R959" t="s">
        <v>71</v>
      </c>
      <c r="S959" t="s">
        <v>123</v>
      </c>
      <c r="T959">
        <v>1</v>
      </c>
      <c r="U959">
        <v>416.91</v>
      </c>
      <c r="V959">
        <v>512.08000000000004</v>
      </c>
      <c r="W959">
        <v>2</v>
      </c>
      <c r="X959" t="s">
        <v>49</v>
      </c>
      <c r="Y959">
        <v>2025</v>
      </c>
      <c r="Z959" t="str">
        <f>TEXT(Table1[[#This Row],[Order Date]], "MMM")</f>
        <v>Apr</v>
      </c>
      <c r="AA959" s="2">
        <f>Table1[[#This Row],[Unit Price]]*Table1[[#This Row],[Quantity]]*(1-Table1[[#This Row],[Discount %]]/100)</f>
        <v>938.04750000000001</v>
      </c>
      <c r="AB959" s="2">
        <f>Table1[[#This Row],[Sales]]-Table1[[#This Row],[Cost]]</f>
        <v>425.96749999999997</v>
      </c>
    </row>
    <row r="960" spans="1:28" x14ac:dyDescent="0.25">
      <c r="A960" t="s">
        <v>2528</v>
      </c>
      <c r="B960" s="1">
        <v>46188</v>
      </c>
      <c r="C960" t="s">
        <v>2529</v>
      </c>
      <c r="D960" t="s">
        <v>2830</v>
      </c>
      <c r="E960" s="1">
        <v>46194</v>
      </c>
      <c r="F960" t="s">
        <v>122</v>
      </c>
      <c r="G960" t="s">
        <v>120</v>
      </c>
      <c r="H960" t="s">
        <v>121</v>
      </c>
      <c r="I960" t="s">
        <v>2637</v>
      </c>
      <c r="J960" t="s">
        <v>2638</v>
      </c>
      <c r="K960" t="s">
        <v>25</v>
      </c>
      <c r="L960">
        <v>57</v>
      </c>
      <c r="M960">
        <v>2</v>
      </c>
      <c r="N960">
        <v>25</v>
      </c>
      <c r="O960" t="s">
        <v>1560</v>
      </c>
      <c r="P960" t="s">
        <v>75</v>
      </c>
      <c r="Q960" t="s">
        <v>58</v>
      </c>
      <c r="R960" t="s">
        <v>43</v>
      </c>
      <c r="S960" t="s">
        <v>123</v>
      </c>
      <c r="T960">
        <v>5</v>
      </c>
      <c r="U960">
        <v>275.22000000000003</v>
      </c>
      <c r="V960">
        <v>210.18</v>
      </c>
      <c r="W960">
        <v>6</v>
      </c>
      <c r="X960" t="s">
        <v>49</v>
      </c>
      <c r="Y960">
        <v>2026</v>
      </c>
      <c r="Z960" t="str">
        <f>TEXT(Table1[[#This Row],[Order Date]], "MMM")</f>
        <v>Jun</v>
      </c>
      <c r="AA960" s="2">
        <f>Table1[[#This Row],[Unit Price]]*Table1[[#This Row],[Quantity]]*(1-Table1[[#This Row],[Discount %]]/100)</f>
        <v>412.83000000000004</v>
      </c>
      <c r="AB960" s="2">
        <f>Table1[[#This Row],[Sales]]-Table1[[#This Row],[Cost]]</f>
        <v>202.65000000000003</v>
      </c>
    </row>
    <row r="961" spans="1:28" x14ac:dyDescent="0.25">
      <c r="A961" t="s">
        <v>2530</v>
      </c>
      <c r="B961" s="1">
        <v>45364</v>
      </c>
      <c r="C961" t="s">
        <v>2531</v>
      </c>
      <c r="D961" t="s">
        <v>2829</v>
      </c>
      <c r="E961" s="1">
        <v>45368</v>
      </c>
      <c r="F961" t="s">
        <v>56</v>
      </c>
      <c r="G961" t="s">
        <v>54</v>
      </c>
      <c r="H961" t="s">
        <v>55</v>
      </c>
      <c r="I961" t="s">
        <v>2621</v>
      </c>
      <c r="J961" t="s">
        <v>2647</v>
      </c>
      <c r="K961" t="s">
        <v>25</v>
      </c>
      <c r="L961">
        <v>27</v>
      </c>
      <c r="M961">
        <v>1</v>
      </c>
      <c r="N961">
        <v>20</v>
      </c>
      <c r="O961" t="s">
        <v>2532</v>
      </c>
      <c r="P961" t="s">
        <v>75</v>
      </c>
      <c r="Q961" t="s">
        <v>70</v>
      </c>
      <c r="R961" t="s">
        <v>62</v>
      </c>
      <c r="S961" t="s">
        <v>57</v>
      </c>
      <c r="T961">
        <v>4</v>
      </c>
      <c r="U961">
        <v>504.6</v>
      </c>
      <c r="V961">
        <v>290.61</v>
      </c>
      <c r="W961">
        <v>4</v>
      </c>
      <c r="X961" t="s">
        <v>34</v>
      </c>
      <c r="Y961">
        <v>2024</v>
      </c>
      <c r="Z961" t="str">
        <f>TEXT(Table1[[#This Row],[Order Date]], "MMM")</f>
        <v>Mar</v>
      </c>
      <c r="AA961" s="2">
        <f>Table1[[#This Row],[Unit Price]]*Table1[[#This Row],[Quantity]]*(1-Table1[[#This Row],[Discount %]]/100)</f>
        <v>403.68000000000006</v>
      </c>
      <c r="AB961" s="2">
        <f>Table1[[#This Row],[Sales]]-Table1[[#This Row],[Cost]]</f>
        <v>113.07000000000005</v>
      </c>
    </row>
    <row r="962" spans="1:28" x14ac:dyDescent="0.25">
      <c r="A962" t="s">
        <v>2533</v>
      </c>
      <c r="B962" s="1">
        <v>46112</v>
      </c>
      <c r="C962" t="s">
        <v>2534</v>
      </c>
      <c r="D962" t="s">
        <v>2828</v>
      </c>
      <c r="E962" s="1">
        <v>46114</v>
      </c>
      <c r="F962" t="s">
        <v>100</v>
      </c>
      <c r="G962" t="s">
        <v>98</v>
      </c>
      <c r="H962" t="s">
        <v>99</v>
      </c>
      <c r="I962" t="s">
        <v>2661</v>
      </c>
      <c r="J962" t="s">
        <v>2689</v>
      </c>
      <c r="K962" t="s">
        <v>25</v>
      </c>
      <c r="L962">
        <v>64</v>
      </c>
      <c r="M962">
        <v>5</v>
      </c>
      <c r="N962">
        <v>15</v>
      </c>
      <c r="O962" t="s">
        <v>978</v>
      </c>
      <c r="P962" t="s">
        <v>33</v>
      </c>
      <c r="Q962" t="s">
        <v>117</v>
      </c>
      <c r="R962" t="s">
        <v>62</v>
      </c>
      <c r="S962" t="s">
        <v>101</v>
      </c>
      <c r="T962">
        <v>5</v>
      </c>
      <c r="U962">
        <v>55.13</v>
      </c>
      <c r="V962">
        <v>183.29</v>
      </c>
      <c r="W962">
        <v>2</v>
      </c>
      <c r="X962" t="s">
        <v>34</v>
      </c>
      <c r="Y962">
        <v>2026</v>
      </c>
      <c r="Z962" t="str">
        <f>TEXT(Table1[[#This Row],[Order Date]], "MMM")</f>
        <v>Mar</v>
      </c>
      <c r="AA962" s="2">
        <f>Table1[[#This Row],[Unit Price]]*Table1[[#This Row],[Quantity]]*(1-Table1[[#This Row],[Discount %]]/100)</f>
        <v>234.30250000000001</v>
      </c>
      <c r="AB962" s="2">
        <f>Table1[[#This Row],[Sales]]-Table1[[#This Row],[Cost]]</f>
        <v>51.012500000000017</v>
      </c>
    </row>
    <row r="963" spans="1:28" x14ac:dyDescent="0.25">
      <c r="A963" t="s">
        <v>2535</v>
      </c>
      <c r="B963" s="1">
        <v>45959</v>
      </c>
      <c r="C963" t="s">
        <v>2536</v>
      </c>
      <c r="D963" t="s">
        <v>2827</v>
      </c>
      <c r="E963" s="1">
        <v>45966</v>
      </c>
      <c r="F963" t="s">
        <v>140</v>
      </c>
      <c r="G963" t="s">
        <v>38</v>
      </c>
      <c r="H963" t="s">
        <v>139</v>
      </c>
      <c r="I963" t="s">
        <v>2661</v>
      </c>
      <c r="J963" t="s">
        <v>2662</v>
      </c>
      <c r="K963" t="s">
        <v>52</v>
      </c>
      <c r="L963">
        <v>32</v>
      </c>
      <c r="M963">
        <v>2</v>
      </c>
      <c r="N963">
        <v>30</v>
      </c>
      <c r="O963" t="s">
        <v>2537</v>
      </c>
      <c r="P963" t="s">
        <v>33</v>
      </c>
      <c r="Q963" t="s">
        <v>70</v>
      </c>
      <c r="R963" t="s">
        <v>71</v>
      </c>
      <c r="S963" t="s">
        <v>141</v>
      </c>
      <c r="T963">
        <v>4</v>
      </c>
      <c r="U963">
        <v>620.28</v>
      </c>
      <c r="V963">
        <v>449.52</v>
      </c>
      <c r="W963">
        <v>7</v>
      </c>
      <c r="X963" t="s">
        <v>94</v>
      </c>
      <c r="Y963">
        <v>2025</v>
      </c>
      <c r="Z963" t="str">
        <f>TEXT(Table1[[#This Row],[Order Date]], "MMM")</f>
        <v>Oct</v>
      </c>
      <c r="AA963" s="2">
        <f>Table1[[#This Row],[Unit Price]]*Table1[[#This Row],[Quantity]]*(1-Table1[[#This Row],[Discount %]]/100)</f>
        <v>868.39199999999994</v>
      </c>
      <c r="AB963" s="2">
        <f>Table1[[#This Row],[Sales]]-Table1[[#This Row],[Cost]]</f>
        <v>418.87199999999996</v>
      </c>
    </row>
    <row r="964" spans="1:28" x14ac:dyDescent="0.25">
      <c r="A964" t="s">
        <v>2538</v>
      </c>
      <c r="B964" s="1">
        <v>45845</v>
      </c>
      <c r="C964" t="s">
        <v>2539</v>
      </c>
      <c r="D964" t="s">
        <v>2826</v>
      </c>
      <c r="E964" s="1">
        <v>45846</v>
      </c>
      <c r="F964" t="s">
        <v>122</v>
      </c>
      <c r="G964" t="s">
        <v>120</v>
      </c>
      <c r="H964" t="s">
        <v>121</v>
      </c>
      <c r="I964" t="s">
        <v>2627</v>
      </c>
      <c r="J964" t="s">
        <v>2707</v>
      </c>
      <c r="K964" t="s">
        <v>52</v>
      </c>
      <c r="L964">
        <v>39</v>
      </c>
      <c r="M964">
        <v>4</v>
      </c>
      <c r="N964">
        <v>30</v>
      </c>
      <c r="O964" t="s">
        <v>2540</v>
      </c>
      <c r="P964" t="s">
        <v>75</v>
      </c>
      <c r="Q964" t="s">
        <v>58</v>
      </c>
      <c r="R964" t="s">
        <v>62</v>
      </c>
      <c r="S964" t="s">
        <v>123</v>
      </c>
      <c r="T964">
        <v>3</v>
      </c>
      <c r="U964">
        <v>602.02</v>
      </c>
      <c r="V964">
        <v>1280.58</v>
      </c>
      <c r="W964">
        <v>1</v>
      </c>
      <c r="X964" t="s">
        <v>45</v>
      </c>
      <c r="Y964">
        <v>2025</v>
      </c>
      <c r="Z964" t="str">
        <f>TEXT(Table1[[#This Row],[Order Date]], "MMM")</f>
        <v>Jul</v>
      </c>
      <c r="AA964" s="2">
        <f>Table1[[#This Row],[Unit Price]]*Table1[[#This Row],[Quantity]]*(1-Table1[[#This Row],[Discount %]]/100)</f>
        <v>1685.6559999999999</v>
      </c>
      <c r="AB964" s="2">
        <f>Table1[[#This Row],[Sales]]-Table1[[#This Row],[Cost]]</f>
        <v>405.07600000000002</v>
      </c>
    </row>
    <row r="965" spans="1:28" x14ac:dyDescent="0.25">
      <c r="A965" t="s">
        <v>2541</v>
      </c>
      <c r="B965" s="1">
        <v>46115</v>
      </c>
      <c r="C965" t="s">
        <v>2542</v>
      </c>
      <c r="D965" t="s">
        <v>2825</v>
      </c>
      <c r="E965" s="1">
        <v>46121</v>
      </c>
      <c r="F965" t="s">
        <v>140</v>
      </c>
      <c r="G965" t="s">
        <v>38</v>
      </c>
      <c r="H965" t="s">
        <v>139</v>
      </c>
      <c r="I965" t="s">
        <v>2671</v>
      </c>
      <c r="J965" t="s">
        <v>2672</v>
      </c>
      <c r="K965" t="s">
        <v>52</v>
      </c>
      <c r="L965">
        <v>44</v>
      </c>
      <c r="M965">
        <v>3</v>
      </c>
      <c r="N965">
        <v>15</v>
      </c>
      <c r="O965" t="s">
        <v>1114</v>
      </c>
      <c r="P965" t="s">
        <v>44</v>
      </c>
      <c r="Q965" t="s">
        <v>42</v>
      </c>
      <c r="R965" t="s">
        <v>62</v>
      </c>
      <c r="S965" t="s">
        <v>141</v>
      </c>
      <c r="T965">
        <v>4</v>
      </c>
      <c r="U965">
        <v>919.07</v>
      </c>
      <c r="V965">
        <v>1806.77</v>
      </c>
      <c r="W965">
        <v>6</v>
      </c>
      <c r="X965" t="s">
        <v>49</v>
      </c>
      <c r="Y965">
        <v>2026</v>
      </c>
      <c r="Z965" t="str">
        <f>TEXT(Table1[[#This Row],[Order Date]], "MMM")</f>
        <v>Apr</v>
      </c>
      <c r="AA965" s="2">
        <f>Table1[[#This Row],[Unit Price]]*Table1[[#This Row],[Quantity]]*(1-Table1[[#This Row],[Discount %]]/100)</f>
        <v>2343.6284999999998</v>
      </c>
      <c r="AB965" s="2">
        <f>Table1[[#This Row],[Sales]]-Table1[[#This Row],[Cost]]</f>
        <v>536.85849999999982</v>
      </c>
    </row>
    <row r="966" spans="1:28" x14ac:dyDescent="0.25">
      <c r="A966" t="s">
        <v>2543</v>
      </c>
      <c r="B966" s="1">
        <v>45649</v>
      </c>
      <c r="C966" t="s">
        <v>2544</v>
      </c>
      <c r="D966" t="s">
        <v>2824</v>
      </c>
      <c r="E966" s="1">
        <v>45656</v>
      </c>
      <c r="F966" t="s">
        <v>56</v>
      </c>
      <c r="G966" t="s">
        <v>54</v>
      </c>
      <c r="H966" t="s">
        <v>55</v>
      </c>
      <c r="I966" t="s">
        <v>2618</v>
      </c>
      <c r="J966" t="s">
        <v>2700</v>
      </c>
      <c r="K966" t="s">
        <v>25</v>
      </c>
      <c r="L966">
        <v>63</v>
      </c>
      <c r="M966">
        <v>1</v>
      </c>
      <c r="N966">
        <v>0</v>
      </c>
      <c r="O966" t="s">
        <v>2545</v>
      </c>
      <c r="P966" t="s">
        <v>44</v>
      </c>
      <c r="Q966" t="s">
        <v>42</v>
      </c>
      <c r="R966" t="s">
        <v>71</v>
      </c>
      <c r="S966" t="s">
        <v>57</v>
      </c>
      <c r="T966">
        <v>3</v>
      </c>
      <c r="U966">
        <v>109.08</v>
      </c>
      <c r="V966">
        <v>78.849999999999994</v>
      </c>
      <c r="W966">
        <v>7</v>
      </c>
      <c r="X966" t="s">
        <v>94</v>
      </c>
      <c r="Y966">
        <v>2024</v>
      </c>
      <c r="Z966" t="str">
        <f>TEXT(Table1[[#This Row],[Order Date]], "MMM")</f>
        <v>Dec</v>
      </c>
      <c r="AA966" s="2">
        <f>Table1[[#This Row],[Unit Price]]*Table1[[#This Row],[Quantity]]*(1-Table1[[#This Row],[Discount %]]/100)</f>
        <v>109.08</v>
      </c>
      <c r="AB966" s="2">
        <f>Table1[[#This Row],[Sales]]-Table1[[#This Row],[Cost]]</f>
        <v>30.230000000000004</v>
      </c>
    </row>
    <row r="967" spans="1:28" x14ac:dyDescent="0.25">
      <c r="A967" t="s">
        <v>2546</v>
      </c>
      <c r="B967" s="1">
        <v>45595</v>
      </c>
      <c r="C967" t="s">
        <v>2547</v>
      </c>
      <c r="D967" t="s">
        <v>2823</v>
      </c>
      <c r="E967" s="1">
        <v>45599</v>
      </c>
      <c r="F967" t="s">
        <v>122</v>
      </c>
      <c r="G967" t="s">
        <v>120</v>
      </c>
      <c r="H967" t="s">
        <v>121</v>
      </c>
      <c r="I967" t="s">
        <v>2657</v>
      </c>
      <c r="J967" t="s">
        <v>2667</v>
      </c>
      <c r="K967" t="s">
        <v>52</v>
      </c>
      <c r="L967">
        <v>58</v>
      </c>
      <c r="M967">
        <v>3</v>
      </c>
      <c r="N967">
        <v>10</v>
      </c>
      <c r="O967" t="s">
        <v>1857</v>
      </c>
      <c r="P967" t="s">
        <v>44</v>
      </c>
      <c r="Q967" t="s">
        <v>58</v>
      </c>
      <c r="R967" t="s">
        <v>62</v>
      </c>
      <c r="S967" t="s">
        <v>123</v>
      </c>
      <c r="T967">
        <v>1</v>
      </c>
      <c r="U967">
        <v>378.02</v>
      </c>
      <c r="V967">
        <v>695.47</v>
      </c>
      <c r="W967">
        <v>4</v>
      </c>
      <c r="X967" t="s">
        <v>94</v>
      </c>
      <c r="Y967">
        <v>2024</v>
      </c>
      <c r="Z967" t="str">
        <f>TEXT(Table1[[#This Row],[Order Date]], "MMM")</f>
        <v>Oct</v>
      </c>
      <c r="AA967" s="2">
        <f>Table1[[#This Row],[Unit Price]]*Table1[[#This Row],[Quantity]]*(1-Table1[[#This Row],[Discount %]]/100)</f>
        <v>1020.654</v>
      </c>
      <c r="AB967" s="2">
        <f>Table1[[#This Row],[Sales]]-Table1[[#This Row],[Cost]]</f>
        <v>325.18399999999997</v>
      </c>
    </row>
    <row r="968" spans="1:28" x14ac:dyDescent="0.25">
      <c r="A968" t="s">
        <v>2548</v>
      </c>
      <c r="B968" s="1">
        <v>45383</v>
      </c>
      <c r="C968" t="s">
        <v>2549</v>
      </c>
      <c r="D968" t="s">
        <v>2822</v>
      </c>
      <c r="E968" s="1">
        <v>45388</v>
      </c>
      <c r="F968" t="s">
        <v>128</v>
      </c>
      <c r="G968" t="s">
        <v>98</v>
      </c>
      <c r="H968" t="s">
        <v>127</v>
      </c>
      <c r="I968" t="s">
        <v>2625</v>
      </c>
      <c r="J968" t="s">
        <v>2626</v>
      </c>
      <c r="K968" t="s">
        <v>25</v>
      </c>
      <c r="L968">
        <v>31</v>
      </c>
      <c r="M968">
        <v>2</v>
      </c>
      <c r="N968">
        <v>20</v>
      </c>
      <c r="O968" t="s">
        <v>183</v>
      </c>
      <c r="P968" t="s">
        <v>33</v>
      </c>
      <c r="Q968" t="s">
        <v>58</v>
      </c>
      <c r="R968" t="s">
        <v>32</v>
      </c>
      <c r="S968" t="s">
        <v>129</v>
      </c>
      <c r="T968">
        <v>4</v>
      </c>
      <c r="U968">
        <v>483.93</v>
      </c>
      <c r="V968">
        <v>419.99</v>
      </c>
      <c r="W968">
        <v>5</v>
      </c>
      <c r="X968" t="s">
        <v>49</v>
      </c>
      <c r="Y968">
        <v>2024</v>
      </c>
      <c r="Z968" t="str">
        <f>TEXT(Table1[[#This Row],[Order Date]], "MMM")</f>
        <v>Apr</v>
      </c>
      <c r="AA968" s="2">
        <f>Table1[[#This Row],[Unit Price]]*Table1[[#This Row],[Quantity]]*(1-Table1[[#This Row],[Discount %]]/100)</f>
        <v>774.28800000000001</v>
      </c>
      <c r="AB968" s="2">
        <f>Table1[[#This Row],[Sales]]-Table1[[#This Row],[Cost]]</f>
        <v>354.298</v>
      </c>
    </row>
    <row r="969" spans="1:28" x14ac:dyDescent="0.25">
      <c r="A969" t="s">
        <v>2550</v>
      </c>
      <c r="B969" s="1">
        <v>45772</v>
      </c>
      <c r="C969" t="s">
        <v>2551</v>
      </c>
      <c r="D969" t="s">
        <v>2821</v>
      </c>
      <c r="E969" s="1">
        <v>45775</v>
      </c>
      <c r="F969" t="s">
        <v>56</v>
      </c>
      <c r="G969" t="s">
        <v>54</v>
      </c>
      <c r="H969" t="s">
        <v>55</v>
      </c>
      <c r="I969" t="s">
        <v>2618</v>
      </c>
      <c r="J969" t="s">
        <v>2682</v>
      </c>
      <c r="K969" t="s">
        <v>25</v>
      </c>
      <c r="L969">
        <v>47</v>
      </c>
      <c r="M969">
        <v>2</v>
      </c>
      <c r="N969">
        <v>0</v>
      </c>
      <c r="O969" t="s">
        <v>211</v>
      </c>
      <c r="P969" t="s">
        <v>44</v>
      </c>
      <c r="Q969" t="s">
        <v>58</v>
      </c>
      <c r="R969" t="s">
        <v>62</v>
      </c>
      <c r="S969" t="s">
        <v>57</v>
      </c>
      <c r="T969">
        <v>2</v>
      </c>
      <c r="U969">
        <v>798.82</v>
      </c>
      <c r="V969">
        <v>944.73</v>
      </c>
      <c r="W969">
        <v>3</v>
      </c>
      <c r="X969" t="s">
        <v>49</v>
      </c>
      <c r="Y969">
        <v>2025</v>
      </c>
      <c r="Z969" t="str">
        <f>TEXT(Table1[[#This Row],[Order Date]], "MMM")</f>
        <v>Apr</v>
      </c>
      <c r="AA969" s="2">
        <f>Table1[[#This Row],[Unit Price]]*Table1[[#This Row],[Quantity]]*(1-Table1[[#This Row],[Discount %]]/100)</f>
        <v>1597.64</v>
      </c>
      <c r="AB969" s="2">
        <f>Table1[[#This Row],[Sales]]-Table1[[#This Row],[Cost]]</f>
        <v>652.91000000000008</v>
      </c>
    </row>
    <row r="970" spans="1:28" x14ac:dyDescent="0.25">
      <c r="A970" t="s">
        <v>2552</v>
      </c>
      <c r="B970" s="1">
        <v>45936</v>
      </c>
      <c r="C970" t="s">
        <v>24</v>
      </c>
      <c r="D970" t="s">
        <v>2820</v>
      </c>
      <c r="E970" s="1">
        <v>45943</v>
      </c>
      <c r="F970" t="s">
        <v>115</v>
      </c>
      <c r="G970" t="s">
        <v>66</v>
      </c>
      <c r="H970" t="s">
        <v>114</v>
      </c>
      <c r="I970" t="s">
        <v>2619</v>
      </c>
      <c r="J970" t="s">
        <v>2687</v>
      </c>
      <c r="K970" t="s">
        <v>25</v>
      </c>
      <c r="L970">
        <v>61</v>
      </c>
      <c r="M970">
        <v>5</v>
      </c>
      <c r="N970">
        <v>20</v>
      </c>
      <c r="O970" t="s">
        <v>1703</v>
      </c>
      <c r="P970" t="s">
        <v>33</v>
      </c>
      <c r="Q970" t="s">
        <v>31</v>
      </c>
      <c r="R970" t="s">
        <v>32</v>
      </c>
      <c r="S970" t="s">
        <v>116</v>
      </c>
      <c r="T970">
        <v>3</v>
      </c>
      <c r="U970">
        <v>958.58</v>
      </c>
      <c r="V970">
        <v>3229.77</v>
      </c>
      <c r="W970">
        <v>7</v>
      </c>
      <c r="X970" t="s">
        <v>94</v>
      </c>
      <c r="Y970">
        <v>2025</v>
      </c>
      <c r="Z970" t="str">
        <f>TEXT(Table1[[#This Row],[Order Date]], "MMM")</f>
        <v>Oct</v>
      </c>
      <c r="AA970" s="2">
        <f>Table1[[#This Row],[Unit Price]]*Table1[[#This Row],[Quantity]]*(1-Table1[[#This Row],[Discount %]]/100)</f>
        <v>3834.3200000000006</v>
      </c>
      <c r="AB970" s="2">
        <f>Table1[[#This Row],[Sales]]-Table1[[#This Row],[Cost]]</f>
        <v>604.55000000000064</v>
      </c>
    </row>
    <row r="971" spans="1:28" x14ac:dyDescent="0.25">
      <c r="A971" t="s">
        <v>2553</v>
      </c>
      <c r="B971" s="1">
        <v>45956</v>
      </c>
      <c r="C971" t="s">
        <v>2554</v>
      </c>
      <c r="D971" t="s">
        <v>2819</v>
      </c>
      <c r="E971" s="1">
        <v>45959</v>
      </c>
      <c r="F971" t="s">
        <v>122</v>
      </c>
      <c r="G971" t="s">
        <v>120</v>
      </c>
      <c r="H971" t="s">
        <v>121</v>
      </c>
      <c r="I971" t="s">
        <v>2631</v>
      </c>
      <c r="J971" t="s">
        <v>2716</v>
      </c>
      <c r="K971" t="s">
        <v>52</v>
      </c>
      <c r="L971">
        <v>63</v>
      </c>
      <c r="M971">
        <v>4</v>
      </c>
      <c r="N971">
        <v>30</v>
      </c>
      <c r="O971" t="s">
        <v>983</v>
      </c>
      <c r="P971" t="s">
        <v>33</v>
      </c>
      <c r="Q971" t="s">
        <v>58</v>
      </c>
      <c r="R971" t="s">
        <v>62</v>
      </c>
      <c r="S971" t="s">
        <v>123</v>
      </c>
      <c r="T971">
        <v>1</v>
      </c>
      <c r="U971">
        <v>529.69000000000005</v>
      </c>
      <c r="V971">
        <v>927.93</v>
      </c>
      <c r="W971">
        <v>3</v>
      </c>
      <c r="X971" t="s">
        <v>94</v>
      </c>
      <c r="Y971">
        <v>2025</v>
      </c>
      <c r="Z971" t="str">
        <f>TEXT(Table1[[#This Row],[Order Date]], "MMM")</f>
        <v>Oct</v>
      </c>
      <c r="AA971" s="2">
        <f>Table1[[#This Row],[Unit Price]]*Table1[[#This Row],[Quantity]]*(1-Table1[[#This Row],[Discount %]]/100)</f>
        <v>1483.1320000000001</v>
      </c>
      <c r="AB971" s="2">
        <f>Table1[[#This Row],[Sales]]-Table1[[#This Row],[Cost]]</f>
        <v>555.20200000000011</v>
      </c>
    </row>
    <row r="972" spans="1:28" x14ac:dyDescent="0.25">
      <c r="A972" t="s">
        <v>2555</v>
      </c>
      <c r="B972" s="1">
        <v>45853</v>
      </c>
      <c r="C972" t="s">
        <v>2556</v>
      </c>
      <c r="D972" t="s">
        <v>2721</v>
      </c>
      <c r="E972" s="1">
        <v>45855</v>
      </c>
      <c r="F972" t="s">
        <v>56</v>
      </c>
      <c r="G972" t="s">
        <v>54</v>
      </c>
      <c r="H972" t="s">
        <v>55</v>
      </c>
      <c r="I972" t="s">
        <v>2619</v>
      </c>
      <c r="J972" t="s">
        <v>2620</v>
      </c>
      <c r="K972" t="s">
        <v>25</v>
      </c>
      <c r="L972">
        <v>22</v>
      </c>
      <c r="M972">
        <v>3</v>
      </c>
      <c r="N972">
        <v>10</v>
      </c>
      <c r="O972" t="s">
        <v>207</v>
      </c>
      <c r="P972" t="s">
        <v>75</v>
      </c>
      <c r="Q972" t="s">
        <v>31</v>
      </c>
      <c r="R972" t="s">
        <v>32</v>
      </c>
      <c r="S972" t="s">
        <v>57</v>
      </c>
      <c r="T972">
        <v>1</v>
      </c>
      <c r="U972">
        <v>485.62</v>
      </c>
      <c r="V972">
        <v>1108.8800000000001</v>
      </c>
      <c r="W972">
        <v>2</v>
      </c>
      <c r="X972" t="s">
        <v>45</v>
      </c>
      <c r="Y972">
        <v>2025</v>
      </c>
      <c r="Z972" t="str">
        <f>TEXT(Table1[[#This Row],[Order Date]], "MMM")</f>
        <v>Jul</v>
      </c>
      <c r="AA972" s="2">
        <f>Table1[[#This Row],[Unit Price]]*Table1[[#This Row],[Quantity]]*(1-Table1[[#This Row],[Discount %]]/100)</f>
        <v>1311.1740000000002</v>
      </c>
      <c r="AB972" s="2">
        <f>Table1[[#This Row],[Sales]]-Table1[[#This Row],[Cost]]</f>
        <v>202.2940000000001</v>
      </c>
    </row>
    <row r="973" spans="1:28" x14ac:dyDescent="0.25">
      <c r="A973" t="s">
        <v>2557</v>
      </c>
      <c r="B973" s="1">
        <v>45308</v>
      </c>
      <c r="C973" t="s">
        <v>1914</v>
      </c>
      <c r="D973" t="s">
        <v>2720</v>
      </c>
      <c r="E973" s="1">
        <v>45313</v>
      </c>
      <c r="F973" t="s">
        <v>29</v>
      </c>
      <c r="G973" t="s">
        <v>27</v>
      </c>
      <c r="H973" t="s">
        <v>28</v>
      </c>
      <c r="I973" t="s">
        <v>2664</v>
      </c>
      <c r="J973" t="s">
        <v>2704</v>
      </c>
      <c r="K973" t="s">
        <v>25</v>
      </c>
      <c r="L973">
        <v>33</v>
      </c>
      <c r="M973">
        <v>1</v>
      </c>
      <c r="N973">
        <v>25</v>
      </c>
      <c r="O973" t="s">
        <v>247</v>
      </c>
      <c r="P973" t="s">
        <v>33</v>
      </c>
      <c r="Q973" t="s">
        <v>58</v>
      </c>
      <c r="R973" t="s">
        <v>62</v>
      </c>
      <c r="S973" t="s">
        <v>30</v>
      </c>
      <c r="T973">
        <v>3</v>
      </c>
      <c r="U973">
        <v>978.57</v>
      </c>
      <c r="V973">
        <v>621.89</v>
      </c>
      <c r="W973">
        <v>5</v>
      </c>
      <c r="X973" t="s">
        <v>34</v>
      </c>
      <c r="Y973">
        <v>2024</v>
      </c>
      <c r="Z973" t="str">
        <f>TEXT(Table1[[#This Row],[Order Date]], "MMM")</f>
        <v>Jan</v>
      </c>
      <c r="AA973" s="2">
        <f>Table1[[#This Row],[Unit Price]]*Table1[[#This Row],[Quantity]]*(1-Table1[[#This Row],[Discount %]]/100)</f>
        <v>733.92750000000001</v>
      </c>
      <c r="AB973" s="2">
        <f>Table1[[#This Row],[Sales]]-Table1[[#This Row],[Cost]]</f>
        <v>112.03750000000002</v>
      </c>
    </row>
    <row r="974" spans="1:28" x14ac:dyDescent="0.25">
      <c r="A974" t="s">
        <v>2558</v>
      </c>
      <c r="B974" s="1">
        <v>45356</v>
      </c>
      <c r="C974" t="s">
        <v>2559</v>
      </c>
      <c r="D974" t="s">
        <v>2719</v>
      </c>
      <c r="E974" s="1">
        <v>45358</v>
      </c>
      <c r="F974" t="s">
        <v>29</v>
      </c>
      <c r="G974" t="s">
        <v>27</v>
      </c>
      <c r="H974" t="s">
        <v>28</v>
      </c>
      <c r="I974" t="s">
        <v>2675</v>
      </c>
      <c r="J974" t="s">
        <v>2676</v>
      </c>
      <c r="K974" t="s">
        <v>25</v>
      </c>
      <c r="L974">
        <v>24</v>
      </c>
      <c r="M974">
        <v>5</v>
      </c>
      <c r="N974">
        <v>10</v>
      </c>
      <c r="O974" t="s">
        <v>526</v>
      </c>
      <c r="P974" t="s">
        <v>44</v>
      </c>
      <c r="Q974" t="s">
        <v>117</v>
      </c>
      <c r="R974" t="s">
        <v>43</v>
      </c>
      <c r="S974" t="s">
        <v>30</v>
      </c>
      <c r="T974">
        <v>3</v>
      </c>
      <c r="U974">
        <v>896.05</v>
      </c>
      <c r="V974">
        <v>2235.54</v>
      </c>
      <c r="W974">
        <v>2</v>
      </c>
      <c r="X974" t="s">
        <v>34</v>
      </c>
      <c r="Y974">
        <v>2024</v>
      </c>
      <c r="Z974" t="str">
        <f>TEXT(Table1[[#This Row],[Order Date]], "MMM")</f>
        <v>Mar</v>
      </c>
      <c r="AA974" s="2">
        <f>Table1[[#This Row],[Unit Price]]*Table1[[#This Row],[Quantity]]*(1-Table1[[#This Row],[Discount %]]/100)</f>
        <v>4032.2249999999999</v>
      </c>
      <c r="AB974" s="2">
        <f>Table1[[#This Row],[Sales]]-Table1[[#This Row],[Cost]]</f>
        <v>1796.6849999999999</v>
      </c>
    </row>
    <row r="975" spans="1:28" x14ac:dyDescent="0.25">
      <c r="A975" t="s">
        <v>2560</v>
      </c>
      <c r="B975" s="1">
        <v>45486</v>
      </c>
      <c r="C975" t="s">
        <v>2561</v>
      </c>
      <c r="D975" t="s">
        <v>2718</v>
      </c>
      <c r="E975" s="1">
        <v>45493</v>
      </c>
      <c r="F975" t="s">
        <v>29</v>
      </c>
      <c r="G975" t="s">
        <v>27</v>
      </c>
      <c r="H975" t="s">
        <v>28</v>
      </c>
      <c r="I975" t="s">
        <v>2629</v>
      </c>
      <c r="J975" t="s">
        <v>2674</v>
      </c>
      <c r="K975" t="s">
        <v>52</v>
      </c>
      <c r="L975">
        <v>20</v>
      </c>
      <c r="M975">
        <v>5</v>
      </c>
      <c r="N975">
        <v>5</v>
      </c>
      <c r="O975" t="s">
        <v>2281</v>
      </c>
      <c r="P975" t="s">
        <v>33</v>
      </c>
      <c r="Q975" t="s">
        <v>31</v>
      </c>
      <c r="R975" t="s">
        <v>32</v>
      </c>
      <c r="S975" t="s">
        <v>30</v>
      </c>
      <c r="T975">
        <v>3</v>
      </c>
      <c r="U975">
        <v>212.99</v>
      </c>
      <c r="V975">
        <v>708.84</v>
      </c>
      <c r="W975">
        <v>7</v>
      </c>
      <c r="X975" t="s">
        <v>45</v>
      </c>
      <c r="Y975">
        <v>2024</v>
      </c>
      <c r="Z975" t="str">
        <f>TEXT(Table1[[#This Row],[Order Date]], "MMM")</f>
        <v>Jul</v>
      </c>
      <c r="AA975" s="2">
        <f>Table1[[#This Row],[Unit Price]]*Table1[[#This Row],[Quantity]]*(1-Table1[[#This Row],[Discount %]]/100)</f>
        <v>1011.7025</v>
      </c>
      <c r="AB975" s="2">
        <f>Table1[[#This Row],[Sales]]-Table1[[#This Row],[Cost]]</f>
        <v>302.86249999999995</v>
      </c>
    </row>
    <row r="976" spans="1:28" x14ac:dyDescent="0.25">
      <c r="A976" t="s">
        <v>2562</v>
      </c>
      <c r="B976" s="1">
        <v>46180</v>
      </c>
      <c r="C976" t="s">
        <v>2563</v>
      </c>
      <c r="D976" t="s">
        <v>2818</v>
      </c>
      <c r="E976" s="1">
        <v>46185</v>
      </c>
      <c r="F976" t="s">
        <v>122</v>
      </c>
      <c r="G976" t="s">
        <v>120</v>
      </c>
      <c r="H976" t="s">
        <v>121</v>
      </c>
      <c r="I976" t="s">
        <v>2671</v>
      </c>
      <c r="J976" t="s">
        <v>2695</v>
      </c>
      <c r="K976" t="s">
        <v>25</v>
      </c>
      <c r="L976">
        <v>42</v>
      </c>
      <c r="M976">
        <v>3</v>
      </c>
      <c r="N976">
        <v>5</v>
      </c>
      <c r="O976" t="s">
        <v>1114</v>
      </c>
      <c r="P976" t="s">
        <v>75</v>
      </c>
      <c r="Q976" t="s">
        <v>58</v>
      </c>
      <c r="R976" t="s">
        <v>71</v>
      </c>
      <c r="S976" t="s">
        <v>123</v>
      </c>
      <c r="T976">
        <v>3</v>
      </c>
      <c r="U976">
        <v>758.48</v>
      </c>
      <c r="V976">
        <v>1485.26</v>
      </c>
      <c r="W976">
        <v>5</v>
      </c>
      <c r="X976" t="s">
        <v>49</v>
      </c>
      <c r="Y976">
        <v>2026</v>
      </c>
      <c r="Z976" t="str">
        <f>TEXT(Table1[[#This Row],[Order Date]], "MMM")</f>
        <v>Jun</v>
      </c>
      <c r="AA976" s="2">
        <f>Table1[[#This Row],[Unit Price]]*Table1[[#This Row],[Quantity]]*(1-Table1[[#This Row],[Discount %]]/100)</f>
        <v>2161.6680000000001</v>
      </c>
      <c r="AB976" s="2">
        <f>Table1[[#This Row],[Sales]]-Table1[[#This Row],[Cost]]</f>
        <v>676.40800000000013</v>
      </c>
    </row>
    <row r="977" spans="1:28" x14ac:dyDescent="0.25">
      <c r="A977" t="s">
        <v>2564</v>
      </c>
      <c r="B977" s="1">
        <v>45723</v>
      </c>
      <c r="C977" t="s">
        <v>2565</v>
      </c>
      <c r="D977" t="s">
        <v>2817</v>
      </c>
      <c r="E977" s="1">
        <v>45725</v>
      </c>
      <c r="F977" t="s">
        <v>68</v>
      </c>
      <c r="G977" t="s">
        <v>66</v>
      </c>
      <c r="H977" t="s">
        <v>67</v>
      </c>
      <c r="I977" t="s">
        <v>2625</v>
      </c>
      <c r="J977" t="s">
        <v>2693</v>
      </c>
      <c r="K977" t="s">
        <v>52</v>
      </c>
      <c r="L977">
        <v>52</v>
      </c>
      <c r="M977">
        <v>1</v>
      </c>
      <c r="N977">
        <v>25</v>
      </c>
      <c r="O977" t="s">
        <v>1522</v>
      </c>
      <c r="P977" t="s">
        <v>75</v>
      </c>
      <c r="Q977" t="s">
        <v>42</v>
      </c>
      <c r="R977" t="s">
        <v>71</v>
      </c>
      <c r="S977" t="s">
        <v>69</v>
      </c>
      <c r="T977">
        <v>1</v>
      </c>
      <c r="U977">
        <v>196.55</v>
      </c>
      <c r="V977">
        <v>119.13</v>
      </c>
      <c r="W977">
        <v>2</v>
      </c>
      <c r="X977" t="s">
        <v>34</v>
      </c>
      <c r="Y977">
        <v>2025</v>
      </c>
      <c r="Z977" t="str">
        <f>TEXT(Table1[[#This Row],[Order Date]], "MMM")</f>
        <v>Mar</v>
      </c>
      <c r="AA977" s="2">
        <f>Table1[[#This Row],[Unit Price]]*Table1[[#This Row],[Quantity]]*(1-Table1[[#This Row],[Discount %]]/100)</f>
        <v>147.41250000000002</v>
      </c>
      <c r="AB977" s="2">
        <f>Table1[[#This Row],[Sales]]-Table1[[#This Row],[Cost]]</f>
        <v>28.282500000000027</v>
      </c>
    </row>
    <row r="978" spans="1:28" x14ac:dyDescent="0.25">
      <c r="A978" t="s">
        <v>2566</v>
      </c>
      <c r="B978" s="1">
        <v>45518</v>
      </c>
      <c r="C978" t="s">
        <v>2567</v>
      </c>
      <c r="D978" t="s">
        <v>2816</v>
      </c>
      <c r="E978" s="1">
        <v>45522</v>
      </c>
      <c r="F978" t="s">
        <v>100</v>
      </c>
      <c r="G978" t="s">
        <v>98</v>
      </c>
      <c r="H978" t="s">
        <v>99</v>
      </c>
      <c r="I978" t="s">
        <v>2625</v>
      </c>
      <c r="J978" t="s">
        <v>2626</v>
      </c>
      <c r="K978" t="s">
        <v>25</v>
      </c>
      <c r="L978">
        <v>20</v>
      </c>
      <c r="M978">
        <v>3</v>
      </c>
      <c r="N978">
        <v>25</v>
      </c>
      <c r="O978" t="s">
        <v>1837</v>
      </c>
      <c r="P978" t="s">
        <v>44</v>
      </c>
      <c r="Q978" t="s">
        <v>42</v>
      </c>
      <c r="R978" t="s">
        <v>71</v>
      </c>
      <c r="S978" t="s">
        <v>101</v>
      </c>
      <c r="T978">
        <v>4</v>
      </c>
      <c r="U978">
        <v>79.69</v>
      </c>
      <c r="V978">
        <v>117.84</v>
      </c>
      <c r="W978">
        <v>4</v>
      </c>
      <c r="X978" t="s">
        <v>45</v>
      </c>
      <c r="Y978">
        <v>2024</v>
      </c>
      <c r="Z978" t="str">
        <f>TEXT(Table1[[#This Row],[Order Date]], "MMM")</f>
        <v>Aug</v>
      </c>
      <c r="AA978" s="2">
        <f>Table1[[#This Row],[Unit Price]]*Table1[[#This Row],[Quantity]]*(1-Table1[[#This Row],[Discount %]]/100)</f>
        <v>179.30250000000001</v>
      </c>
      <c r="AB978" s="2">
        <f>Table1[[#This Row],[Sales]]-Table1[[#This Row],[Cost]]</f>
        <v>61.462500000000006</v>
      </c>
    </row>
    <row r="979" spans="1:28" x14ac:dyDescent="0.25">
      <c r="A979" t="s">
        <v>2568</v>
      </c>
      <c r="B979" s="1">
        <v>45469</v>
      </c>
      <c r="C979" t="s">
        <v>2569</v>
      </c>
      <c r="D979" t="s">
        <v>2815</v>
      </c>
      <c r="E979" s="1">
        <v>45472</v>
      </c>
      <c r="F979" t="s">
        <v>56</v>
      </c>
      <c r="G979" t="s">
        <v>54</v>
      </c>
      <c r="H979" t="s">
        <v>55</v>
      </c>
      <c r="I979" t="s">
        <v>2652</v>
      </c>
      <c r="J979" t="s">
        <v>2679</v>
      </c>
      <c r="K979" t="s">
        <v>25</v>
      </c>
      <c r="L979">
        <v>32</v>
      </c>
      <c r="M979">
        <v>5</v>
      </c>
      <c r="N979">
        <v>10</v>
      </c>
      <c r="O979" t="s">
        <v>1070</v>
      </c>
      <c r="P979" t="s">
        <v>44</v>
      </c>
      <c r="Q979" t="s">
        <v>31</v>
      </c>
      <c r="R979" t="s">
        <v>62</v>
      </c>
      <c r="S979" t="s">
        <v>57</v>
      </c>
      <c r="T979">
        <v>3</v>
      </c>
      <c r="U979">
        <v>403.9</v>
      </c>
      <c r="V979">
        <v>1021.45</v>
      </c>
      <c r="W979">
        <v>3</v>
      </c>
      <c r="X979" t="s">
        <v>49</v>
      </c>
      <c r="Y979">
        <v>2024</v>
      </c>
      <c r="Z979" t="str">
        <f>TEXT(Table1[[#This Row],[Order Date]], "MMM")</f>
        <v>Jun</v>
      </c>
      <c r="AA979" s="2">
        <f>Table1[[#This Row],[Unit Price]]*Table1[[#This Row],[Quantity]]*(1-Table1[[#This Row],[Discount %]]/100)</f>
        <v>1817.55</v>
      </c>
      <c r="AB979" s="2">
        <f>Table1[[#This Row],[Sales]]-Table1[[#This Row],[Cost]]</f>
        <v>796.09999999999991</v>
      </c>
    </row>
    <row r="980" spans="1:28" x14ac:dyDescent="0.25">
      <c r="A980" t="s">
        <v>2570</v>
      </c>
      <c r="B980" s="1">
        <v>45823</v>
      </c>
      <c r="C980" t="s">
        <v>2571</v>
      </c>
      <c r="D980" t="s">
        <v>2814</v>
      </c>
      <c r="E980" s="1">
        <v>45827</v>
      </c>
      <c r="F980" t="s">
        <v>29</v>
      </c>
      <c r="G980" t="s">
        <v>27</v>
      </c>
      <c r="H980" t="s">
        <v>28</v>
      </c>
      <c r="I980" t="s">
        <v>2652</v>
      </c>
      <c r="J980" t="s">
        <v>2653</v>
      </c>
      <c r="K980" t="s">
        <v>52</v>
      </c>
      <c r="L980">
        <v>32</v>
      </c>
      <c r="M980">
        <v>4</v>
      </c>
      <c r="N980">
        <v>5</v>
      </c>
      <c r="O980" t="s">
        <v>2572</v>
      </c>
      <c r="P980" t="s">
        <v>44</v>
      </c>
      <c r="Q980" t="s">
        <v>31</v>
      </c>
      <c r="R980" t="s">
        <v>32</v>
      </c>
      <c r="S980" t="s">
        <v>30</v>
      </c>
      <c r="T980">
        <v>1</v>
      </c>
      <c r="U980">
        <v>546.95000000000005</v>
      </c>
      <c r="V980">
        <v>1243.27</v>
      </c>
      <c r="W980">
        <v>4</v>
      </c>
      <c r="X980" t="s">
        <v>49</v>
      </c>
      <c r="Y980">
        <v>2025</v>
      </c>
      <c r="Z980" t="str">
        <f>TEXT(Table1[[#This Row],[Order Date]], "MMM")</f>
        <v>Jun</v>
      </c>
      <c r="AA980" s="2">
        <f>Table1[[#This Row],[Unit Price]]*Table1[[#This Row],[Quantity]]*(1-Table1[[#This Row],[Discount %]]/100)</f>
        <v>2078.41</v>
      </c>
      <c r="AB980" s="2">
        <f>Table1[[#This Row],[Sales]]-Table1[[#This Row],[Cost]]</f>
        <v>835.13999999999987</v>
      </c>
    </row>
    <row r="981" spans="1:28" x14ac:dyDescent="0.25">
      <c r="A981" t="s">
        <v>2573</v>
      </c>
      <c r="B981" s="1">
        <v>45834</v>
      </c>
      <c r="C981" t="s">
        <v>2574</v>
      </c>
      <c r="D981" t="s">
        <v>2813</v>
      </c>
      <c r="E981" s="1">
        <v>45835</v>
      </c>
      <c r="F981" t="s">
        <v>122</v>
      </c>
      <c r="G981" t="s">
        <v>120</v>
      </c>
      <c r="H981" t="s">
        <v>121</v>
      </c>
      <c r="I981" t="s">
        <v>2621</v>
      </c>
      <c r="J981" t="s">
        <v>2622</v>
      </c>
      <c r="K981" t="s">
        <v>52</v>
      </c>
      <c r="L981">
        <v>61</v>
      </c>
      <c r="M981">
        <v>5</v>
      </c>
      <c r="N981">
        <v>5</v>
      </c>
      <c r="O981" t="s">
        <v>78</v>
      </c>
      <c r="P981" t="s">
        <v>33</v>
      </c>
      <c r="Q981" t="s">
        <v>31</v>
      </c>
      <c r="R981" t="s">
        <v>71</v>
      </c>
      <c r="S981" t="s">
        <v>123</v>
      </c>
      <c r="T981">
        <v>5</v>
      </c>
      <c r="U981">
        <v>390.5</v>
      </c>
      <c r="V981">
        <v>943.12</v>
      </c>
      <c r="W981">
        <v>1</v>
      </c>
      <c r="X981" t="s">
        <v>49</v>
      </c>
      <c r="Y981">
        <v>2025</v>
      </c>
      <c r="Z981" t="str">
        <f>TEXT(Table1[[#This Row],[Order Date]], "MMM")</f>
        <v>Jun</v>
      </c>
      <c r="AA981" s="2">
        <f>Table1[[#This Row],[Unit Price]]*Table1[[#This Row],[Quantity]]*(1-Table1[[#This Row],[Discount %]]/100)</f>
        <v>1854.875</v>
      </c>
      <c r="AB981" s="2">
        <f>Table1[[#This Row],[Sales]]-Table1[[#This Row],[Cost]]</f>
        <v>911.755</v>
      </c>
    </row>
    <row r="982" spans="1:28" x14ac:dyDescent="0.25">
      <c r="A982" t="s">
        <v>2575</v>
      </c>
      <c r="B982" s="1">
        <v>45821</v>
      </c>
      <c r="C982" t="s">
        <v>2576</v>
      </c>
      <c r="D982" t="s">
        <v>2812</v>
      </c>
      <c r="E982" s="1">
        <v>45828</v>
      </c>
      <c r="F982" t="s">
        <v>29</v>
      </c>
      <c r="G982" t="s">
        <v>27</v>
      </c>
      <c r="H982" t="s">
        <v>28</v>
      </c>
      <c r="I982" t="s">
        <v>2618</v>
      </c>
      <c r="J982" t="s">
        <v>2700</v>
      </c>
      <c r="K982" t="s">
        <v>52</v>
      </c>
      <c r="L982">
        <v>51</v>
      </c>
      <c r="M982">
        <v>2</v>
      </c>
      <c r="N982">
        <v>30</v>
      </c>
      <c r="O982" t="s">
        <v>2577</v>
      </c>
      <c r="P982" t="s">
        <v>33</v>
      </c>
      <c r="Q982" t="s">
        <v>58</v>
      </c>
      <c r="R982" t="s">
        <v>62</v>
      </c>
      <c r="S982" t="s">
        <v>30</v>
      </c>
      <c r="T982">
        <v>4</v>
      </c>
      <c r="U982">
        <v>727.5</v>
      </c>
      <c r="V982">
        <v>578.54999999999995</v>
      </c>
      <c r="W982">
        <v>7</v>
      </c>
      <c r="X982" t="s">
        <v>49</v>
      </c>
      <c r="Y982">
        <v>2025</v>
      </c>
      <c r="Z982" t="str">
        <f>TEXT(Table1[[#This Row],[Order Date]], "MMM")</f>
        <v>Jun</v>
      </c>
      <c r="AA982" s="2">
        <f>Table1[[#This Row],[Unit Price]]*Table1[[#This Row],[Quantity]]*(1-Table1[[#This Row],[Discount %]]/100)</f>
        <v>1018.4999999999999</v>
      </c>
      <c r="AB982" s="2">
        <f>Table1[[#This Row],[Sales]]-Table1[[#This Row],[Cost]]</f>
        <v>439.94999999999993</v>
      </c>
    </row>
    <row r="983" spans="1:28" x14ac:dyDescent="0.25">
      <c r="A983" t="s">
        <v>2578</v>
      </c>
      <c r="B983" s="1">
        <v>45594</v>
      </c>
      <c r="C983" t="s">
        <v>1476</v>
      </c>
      <c r="D983" t="s">
        <v>2811</v>
      </c>
      <c r="E983" s="1">
        <v>45595</v>
      </c>
      <c r="F983" t="s">
        <v>56</v>
      </c>
      <c r="G983" t="s">
        <v>54</v>
      </c>
      <c r="H983" t="s">
        <v>55</v>
      </c>
      <c r="I983" t="s">
        <v>2659</v>
      </c>
      <c r="J983" t="s">
        <v>2690</v>
      </c>
      <c r="K983" t="s">
        <v>52</v>
      </c>
      <c r="L983">
        <v>40</v>
      </c>
      <c r="M983">
        <v>3</v>
      </c>
      <c r="N983">
        <v>0</v>
      </c>
      <c r="O983" t="s">
        <v>2579</v>
      </c>
      <c r="P983" t="s">
        <v>75</v>
      </c>
      <c r="Q983" t="s">
        <v>31</v>
      </c>
      <c r="R983" t="s">
        <v>43</v>
      </c>
      <c r="S983" t="s">
        <v>57</v>
      </c>
      <c r="T983">
        <v>4</v>
      </c>
      <c r="U983">
        <v>853.64</v>
      </c>
      <c r="V983">
        <v>1561.47</v>
      </c>
      <c r="W983">
        <v>1</v>
      </c>
      <c r="X983" t="s">
        <v>94</v>
      </c>
      <c r="Y983">
        <v>2024</v>
      </c>
      <c r="Z983" t="str">
        <f>TEXT(Table1[[#This Row],[Order Date]], "MMM")</f>
        <v>Oct</v>
      </c>
      <c r="AA983" s="2">
        <f>Table1[[#This Row],[Unit Price]]*Table1[[#This Row],[Quantity]]*(1-Table1[[#This Row],[Discount %]]/100)</f>
        <v>2560.92</v>
      </c>
      <c r="AB983" s="2">
        <f>Table1[[#This Row],[Sales]]-Table1[[#This Row],[Cost]]</f>
        <v>999.45</v>
      </c>
    </row>
    <row r="984" spans="1:28" x14ac:dyDescent="0.25">
      <c r="A984" t="s">
        <v>2580</v>
      </c>
      <c r="B984" s="1">
        <v>45443</v>
      </c>
      <c r="C984" t="s">
        <v>2581</v>
      </c>
      <c r="D984" t="s">
        <v>2810</v>
      </c>
      <c r="E984" s="1">
        <v>45450</v>
      </c>
      <c r="F984" t="s">
        <v>68</v>
      </c>
      <c r="G984" t="s">
        <v>66</v>
      </c>
      <c r="H984" t="s">
        <v>67</v>
      </c>
      <c r="I984" t="s">
        <v>2625</v>
      </c>
      <c r="J984" t="s">
        <v>2705</v>
      </c>
      <c r="K984" t="s">
        <v>52</v>
      </c>
      <c r="L984">
        <v>55</v>
      </c>
      <c r="M984">
        <v>3</v>
      </c>
      <c r="N984">
        <v>0</v>
      </c>
      <c r="O984" t="s">
        <v>2582</v>
      </c>
      <c r="P984" t="s">
        <v>75</v>
      </c>
      <c r="Q984" t="s">
        <v>70</v>
      </c>
      <c r="R984" t="s">
        <v>71</v>
      </c>
      <c r="S984" t="s">
        <v>69</v>
      </c>
      <c r="T984">
        <v>5</v>
      </c>
      <c r="U984">
        <v>81.34</v>
      </c>
      <c r="V984">
        <v>201.33</v>
      </c>
      <c r="W984">
        <v>7</v>
      </c>
      <c r="X984" t="s">
        <v>49</v>
      </c>
      <c r="Y984">
        <v>2024</v>
      </c>
      <c r="Z984" t="str">
        <f>TEXT(Table1[[#This Row],[Order Date]], "MMM")</f>
        <v>May</v>
      </c>
      <c r="AA984" s="2">
        <f>Table1[[#This Row],[Unit Price]]*Table1[[#This Row],[Quantity]]*(1-Table1[[#This Row],[Discount %]]/100)</f>
        <v>244.02</v>
      </c>
      <c r="AB984" s="2">
        <f>Table1[[#This Row],[Sales]]-Table1[[#This Row],[Cost]]</f>
        <v>42.69</v>
      </c>
    </row>
    <row r="985" spans="1:28" x14ac:dyDescent="0.25">
      <c r="A985" t="s">
        <v>2583</v>
      </c>
      <c r="B985" s="1">
        <v>45419</v>
      </c>
      <c r="C985" t="s">
        <v>2584</v>
      </c>
      <c r="D985" t="s">
        <v>2809</v>
      </c>
      <c r="E985" s="1">
        <v>45425</v>
      </c>
      <c r="F985" t="s">
        <v>56</v>
      </c>
      <c r="G985" t="s">
        <v>54</v>
      </c>
      <c r="H985" t="s">
        <v>55</v>
      </c>
      <c r="I985" t="s">
        <v>2675</v>
      </c>
      <c r="J985" t="s">
        <v>2676</v>
      </c>
      <c r="K985" t="s">
        <v>25</v>
      </c>
      <c r="L985">
        <v>38</v>
      </c>
      <c r="M985">
        <v>1</v>
      </c>
      <c r="N985">
        <v>20</v>
      </c>
      <c r="O985" t="s">
        <v>302</v>
      </c>
      <c r="P985" t="s">
        <v>33</v>
      </c>
      <c r="Q985" t="s">
        <v>117</v>
      </c>
      <c r="R985" t="s">
        <v>71</v>
      </c>
      <c r="S985" t="s">
        <v>57</v>
      </c>
      <c r="T985">
        <v>4</v>
      </c>
      <c r="U985">
        <v>470.84</v>
      </c>
      <c r="V985">
        <v>248.13</v>
      </c>
      <c r="W985">
        <v>6</v>
      </c>
      <c r="X985" t="s">
        <v>49</v>
      </c>
      <c r="Y985">
        <v>2024</v>
      </c>
      <c r="Z985" t="str">
        <f>TEXT(Table1[[#This Row],[Order Date]], "MMM")</f>
        <v>May</v>
      </c>
      <c r="AA985" s="2">
        <f>Table1[[#This Row],[Unit Price]]*Table1[[#This Row],[Quantity]]*(1-Table1[[#This Row],[Discount %]]/100)</f>
        <v>376.67200000000003</v>
      </c>
      <c r="AB985" s="2">
        <f>Table1[[#This Row],[Sales]]-Table1[[#This Row],[Cost]]</f>
        <v>128.54200000000003</v>
      </c>
    </row>
    <row r="986" spans="1:28" x14ac:dyDescent="0.25">
      <c r="A986" t="s">
        <v>2585</v>
      </c>
      <c r="B986" s="1">
        <v>45731</v>
      </c>
      <c r="C986" t="s">
        <v>2586</v>
      </c>
      <c r="D986" t="s">
        <v>2808</v>
      </c>
      <c r="E986" s="1">
        <v>45732</v>
      </c>
      <c r="F986" t="s">
        <v>140</v>
      </c>
      <c r="G986" t="s">
        <v>38</v>
      </c>
      <c r="H986" t="s">
        <v>139</v>
      </c>
      <c r="I986" t="s">
        <v>2664</v>
      </c>
      <c r="J986" t="s">
        <v>2704</v>
      </c>
      <c r="K986" t="s">
        <v>52</v>
      </c>
      <c r="L986">
        <v>38</v>
      </c>
      <c r="M986">
        <v>2</v>
      </c>
      <c r="N986">
        <v>10</v>
      </c>
      <c r="O986" t="s">
        <v>2587</v>
      </c>
      <c r="P986" t="s">
        <v>33</v>
      </c>
      <c r="Q986" t="s">
        <v>117</v>
      </c>
      <c r="R986" t="s">
        <v>62</v>
      </c>
      <c r="S986" t="s">
        <v>141</v>
      </c>
      <c r="T986">
        <v>3</v>
      </c>
      <c r="U986">
        <v>489.97</v>
      </c>
      <c r="V986">
        <v>540.54999999999995</v>
      </c>
      <c r="W986">
        <v>1</v>
      </c>
      <c r="X986" t="s">
        <v>34</v>
      </c>
      <c r="Y986">
        <v>2025</v>
      </c>
      <c r="Z986" t="str">
        <f>TEXT(Table1[[#This Row],[Order Date]], "MMM")</f>
        <v>Mar</v>
      </c>
      <c r="AA986" s="2">
        <f>Table1[[#This Row],[Unit Price]]*Table1[[#This Row],[Quantity]]*(1-Table1[[#This Row],[Discount %]]/100)</f>
        <v>881.94600000000003</v>
      </c>
      <c r="AB986" s="2">
        <f>Table1[[#This Row],[Sales]]-Table1[[#This Row],[Cost]]</f>
        <v>341.39600000000007</v>
      </c>
    </row>
    <row r="987" spans="1:28" x14ac:dyDescent="0.25">
      <c r="A987" t="s">
        <v>2588</v>
      </c>
      <c r="B987" s="1">
        <v>45924</v>
      </c>
      <c r="C987" t="s">
        <v>2589</v>
      </c>
      <c r="D987" t="s">
        <v>2807</v>
      </c>
      <c r="E987" s="1">
        <v>45929</v>
      </c>
      <c r="F987" t="s">
        <v>100</v>
      </c>
      <c r="G987" t="s">
        <v>98</v>
      </c>
      <c r="H987" t="s">
        <v>99</v>
      </c>
      <c r="I987" t="s">
        <v>2625</v>
      </c>
      <c r="J987" t="s">
        <v>2705</v>
      </c>
      <c r="K987" t="s">
        <v>52</v>
      </c>
      <c r="L987">
        <v>57</v>
      </c>
      <c r="M987">
        <v>2</v>
      </c>
      <c r="N987">
        <v>25</v>
      </c>
      <c r="O987" t="s">
        <v>479</v>
      </c>
      <c r="P987" t="s">
        <v>33</v>
      </c>
      <c r="Q987" t="s">
        <v>31</v>
      </c>
      <c r="R987" t="s">
        <v>32</v>
      </c>
      <c r="S987" t="s">
        <v>101</v>
      </c>
      <c r="T987">
        <v>5</v>
      </c>
      <c r="U987">
        <v>64.44</v>
      </c>
      <c r="V987">
        <v>54.81</v>
      </c>
      <c r="W987">
        <v>5</v>
      </c>
      <c r="X987" t="s">
        <v>45</v>
      </c>
      <c r="Y987">
        <v>2025</v>
      </c>
      <c r="Z987" t="str">
        <f>TEXT(Table1[[#This Row],[Order Date]], "MMM")</f>
        <v>Sep</v>
      </c>
      <c r="AA987" s="2">
        <f>Table1[[#This Row],[Unit Price]]*Table1[[#This Row],[Quantity]]*(1-Table1[[#This Row],[Discount %]]/100)</f>
        <v>96.66</v>
      </c>
      <c r="AB987" s="2">
        <f>Table1[[#This Row],[Sales]]-Table1[[#This Row],[Cost]]</f>
        <v>41.849999999999994</v>
      </c>
    </row>
    <row r="988" spans="1:28" x14ac:dyDescent="0.25">
      <c r="A988" t="s">
        <v>2590</v>
      </c>
      <c r="B988" s="1">
        <v>46068</v>
      </c>
      <c r="C988" t="s">
        <v>2591</v>
      </c>
      <c r="D988" t="s">
        <v>2806</v>
      </c>
      <c r="E988" s="1">
        <v>46069</v>
      </c>
      <c r="F988" t="s">
        <v>29</v>
      </c>
      <c r="G988" t="s">
        <v>27</v>
      </c>
      <c r="H988" t="s">
        <v>28</v>
      </c>
      <c r="I988" t="s">
        <v>2623</v>
      </c>
      <c r="J988" t="s">
        <v>2624</v>
      </c>
      <c r="K988" t="s">
        <v>52</v>
      </c>
      <c r="L988">
        <v>51</v>
      </c>
      <c r="M988">
        <v>1</v>
      </c>
      <c r="N988">
        <v>20</v>
      </c>
      <c r="O988" t="s">
        <v>2592</v>
      </c>
      <c r="P988" t="s">
        <v>44</v>
      </c>
      <c r="Q988" t="s">
        <v>117</v>
      </c>
      <c r="R988" t="s">
        <v>32</v>
      </c>
      <c r="S988" t="s">
        <v>30</v>
      </c>
      <c r="T988">
        <v>5</v>
      </c>
      <c r="U988">
        <v>513.03</v>
      </c>
      <c r="V988">
        <v>275.32</v>
      </c>
      <c r="W988">
        <v>1</v>
      </c>
      <c r="X988" t="s">
        <v>34</v>
      </c>
      <c r="Y988">
        <v>2026</v>
      </c>
      <c r="Z988" t="str">
        <f>TEXT(Table1[[#This Row],[Order Date]], "MMM")</f>
        <v>Feb</v>
      </c>
      <c r="AA988" s="2">
        <f>Table1[[#This Row],[Unit Price]]*Table1[[#This Row],[Quantity]]*(1-Table1[[#This Row],[Discount %]]/100)</f>
        <v>410.42399999999998</v>
      </c>
      <c r="AB988" s="2">
        <f>Table1[[#This Row],[Sales]]-Table1[[#This Row],[Cost]]</f>
        <v>135.10399999999998</v>
      </c>
    </row>
    <row r="989" spans="1:28" x14ac:dyDescent="0.25">
      <c r="A989" t="s">
        <v>2593</v>
      </c>
      <c r="B989" s="1">
        <v>45471</v>
      </c>
      <c r="C989" t="s">
        <v>2599</v>
      </c>
      <c r="D989" t="s">
        <v>2805</v>
      </c>
      <c r="E989" s="1">
        <v>45477</v>
      </c>
      <c r="F989" t="s">
        <v>40</v>
      </c>
      <c r="G989" t="s">
        <v>38</v>
      </c>
      <c r="H989" t="s">
        <v>39</v>
      </c>
      <c r="I989" t="s">
        <v>2652</v>
      </c>
      <c r="J989" t="s">
        <v>2679</v>
      </c>
      <c r="K989" t="s">
        <v>25</v>
      </c>
      <c r="L989">
        <v>34</v>
      </c>
      <c r="M989">
        <v>5</v>
      </c>
      <c r="N989">
        <v>5</v>
      </c>
      <c r="O989" t="s">
        <v>1739</v>
      </c>
      <c r="P989" t="s">
        <v>44</v>
      </c>
      <c r="Q989" t="s">
        <v>42</v>
      </c>
      <c r="R989" t="s">
        <v>71</v>
      </c>
      <c r="S989" t="s">
        <v>41</v>
      </c>
      <c r="T989">
        <v>2</v>
      </c>
      <c r="U989">
        <v>248.92</v>
      </c>
      <c r="V989">
        <v>919.11</v>
      </c>
      <c r="W989">
        <v>6</v>
      </c>
      <c r="X989" t="s">
        <v>49</v>
      </c>
      <c r="Y989">
        <v>2024</v>
      </c>
      <c r="Z989" t="str">
        <f>TEXT(Table1[[#This Row],[Order Date]], "MMM")</f>
        <v>Jun</v>
      </c>
      <c r="AA989" s="2">
        <f>Table1[[#This Row],[Unit Price]]*Table1[[#This Row],[Quantity]]*(1-Table1[[#This Row],[Discount %]]/100)</f>
        <v>1182.3699999999999</v>
      </c>
      <c r="AB989" s="2">
        <f>Table1[[#This Row],[Sales]]-Table1[[#This Row],[Cost]]</f>
        <v>263.25999999999988</v>
      </c>
    </row>
    <row r="990" spans="1:28" x14ac:dyDescent="0.25">
      <c r="A990" t="s">
        <v>2594</v>
      </c>
      <c r="B990" s="1">
        <v>45664</v>
      </c>
      <c r="C990" t="s">
        <v>2601</v>
      </c>
      <c r="D990" t="s">
        <v>2804</v>
      </c>
      <c r="E990" s="1">
        <v>45667</v>
      </c>
      <c r="F990" t="s">
        <v>29</v>
      </c>
      <c r="G990" t="s">
        <v>27</v>
      </c>
      <c r="H990" t="s">
        <v>28</v>
      </c>
      <c r="I990" t="s">
        <v>2629</v>
      </c>
      <c r="J990" t="s">
        <v>2674</v>
      </c>
      <c r="K990" t="s">
        <v>25</v>
      </c>
      <c r="L990">
        <v>49</v>
      </c>
      <c r="M990">
        <v>1</v>
      </c>
      <c r="N990">
        <v>0</v>
      </c>
      <c r="O990" t="s">
        <v>1998</v>
      </c>
      <c r="P990" t="s">
        <v>75</v>
      </c>
      <c r="Q990" t="s">
        <v>58</v>
      </c>
      <c r="R990" t="s">
        <v>71</v>
      </c>
      <c r="S990" t="s">
        <v>30</v>
      </c>
      <c r="T990">
        <v>1</v>
      </c>
      <c r="U990">
        <v>740.15</v>
      </c>
      <c r="V990">
        <v>467.7</v>
      </c>
      <c r="W990">
        <v>3</v>
      </c>
      <c r="X990" t="s">
        <v>34</v>
      </c>
      <c r="Y990">
        <v>2025</v>
      </c>
      <c r="Z990" t="str">
        <f>TEXT(Table1[[#This Row],[Order Date]], "MMM")</f>
        <v>Jan</v>
      </c>
      <c r="AA990" s="2">
        <f>Table1[[#This Row],[Unit Price]]*Table1[[#This Row],[Quantity]]*(1-Table1[[#This Row],[Discount %]]/100)</f>
        <v>740.15</v>
      </c>
      <c r="AB990" s="2">
        <f>Table1[[#This Row],[Sales]]-Table1[[#This Row],[Cost]]</f>
        <v>272.45</v>
      </c>
    </row>
    <row r="991" spans="1:28" x14ac:dyDescent="0.25">
      <c r="A991" t="s">
        <v>2595</v>
      </c>
      <c r="B991" s="1">
        <v>45999</v>
      </c>
      <c r="C991" t="s">
        <v>2603</v>
      </c>
      <c r="D991" t="s">
        <v>2803</v>
      </c>
      <c r="E991" s="1">
        <v>46002</v>
      </c>
      <c r="F991" t="s">
        <v>56</v>
      </c>
      <c r="G991" t="s">
        <v>54</v>
      </c>
      <c r="H991" t="s">
        <v>55</v>
      </c>
      <c r="I991" t="s">
        <v>2657</v>
      </c>
      <c r="J991" t="s">
        <v>2696</v>
      </c>
      <c r="K991" t="s">
        <v>25</v>
      </c>
      <c r="L991">
        <v>38</v>
      </c>
      <c r="M991">
        <v>4</v>
      </c>
      <c r="N991">
        <v>10</v>
      </c>
      <c r="O991" t="s">
        <v>2604</v>
      </c>
      <c r="P991" t="s">
        <v>33</v>
      </c>
      <c r="Q991" t="s">
        <v>58</v>
      </c>
      <c r="R991" t="s">
        <v>32</v>
      </c>
      <c r="S991" t="s">
        <v>57</v>
      </c>
      <c r="T991">
        <v>3</v>
      </c>
      <c r="U991">
        <v>359.41</v>
      </c>
      <c r="V991">
        <v>744.26</v>
      </c>
      <c r="W991">
        <v>3</v>
      </c>
      <c r="X991" t="s">
        <v>94</v>
      </c>
      <c r="Y991">
        <v>2025</v>
      </c>
      <c r="Z991" t="str">
        <f>TEXT(Table1[[#This Row],[Order Date]], "MMM")</f>
        <v>Dec</v>
      </c>
      <c r="AA991" s="2">
        <f>Table1[[#This Row],[Unit Price]]*Table1[[#This Row],[Quantity]]*(1-Table1[[#This Row],[Discount %]]/100)</f>
        <v>1293.8760000000002</v>
      </c>
      <c r="AB991" s="2">
        <f>Table1[[#This Row],[Sales]]-Table1[[#This Row],[Cost]]</f>
        <v>549.61600000000021</v>
      </c>
    </row>
    <row r="992" spans="1:28" x14ac:dyDescent="0.25">
      <c r="A992" t="s">
        <v>2596</v>
      </c>
      <c r="B992" s="1">
        <v>45530</v>
      </c>
      <c r="C992" t="s">
        <v>2058</v>
      </c>
      <c r="D992" t="s">
        <v>2802</v>
      </c>
      <c r="E992" s="1">
        <v>45532</v>
      </c>
      <c r="F992" t="s">
        <v>115</v>
      </c>
      <c r="G992" t="s">
        <v>66</v>
      </c>
      <c r="H992" t="s">
        <v>114</v>
      </c>
      <c r="I992" t="s">
        <v>2619</v>
      </c>
      <c r="J992" t="s">
        <v>2697</v>
      </c>
      <c r="K992" t="s">
        <v>52</v>
      </c>
      <c r="L992">
        <v>43</v>
      </c>
      <c r="M992">
        <v>5</v>
      </c>
      <c r="N992">
        <v>25</v>
      </c>
      <c r="O992" t="s">
        <v>2606</v>
      </c>
      <c r="P992" t="s">
        <v>44</v>
      </c>
      <c r="Q992" t="s">
        <v>31</v>
      </c>
      <c r="R992" t="s">
        <v>71</v>
      </c>
      <c r="S992" t="s">
        <v>116</v>
      </c>
      <c r="T992">
        <v>3</v>
      </c>
      <c r="U992">
        <v>621.39</v>
      </c>
      <c r="V992">
        <v>1905.06</v>
      </c>
      <c r="W992">
        <v>2</v>
      </c>
      <c r="X992" t="s">
        <v>45</v>
      </c>
      <c r="Y992">
        <v>2024</v>
      </c>
      <c r="Z992" t="str">
        <f>TEXT(Table1[[#This Row],[Order Date]], "MMM")</f>
        <v>Aug</v>
      </c>
      <c r="AA992" s="2">
        <f>Table1[[#This Row],[Unit Price]]*Table1[[#This Row],[Quantity]]*(1-Table1[[#This Row],[Discount %]]/100)</f>
        <v>2330.2124999999996</v>
      </c>
      <c r="AB992" s="2">
        <f>Table1[[#This Row],[Sales]]-Table1[[#This Row],[Cost]]</f>
        <v>425.15249999999969</v>
      </c>
    </row>
    <row r="993" spans="1:28" x14ac:dyDescent="0.25">
      <c r="A993" t="s">
        <v>2597</v>
      </c>
      <c r="B993" s="1">
        <v>45914</v>
      </c>
      <c r="C993" t="s">
        <v>1481</v>
      </c>
      <c r="D993" t="s">
        <v>2801</v>
      </c>
      <c r="E993" s="1">
        <v>45916</v>
      </c>
      <c r="F993" t="s">
        <v>100</v>
      </c>
      <c r="G993" t="s">
        <v>98</v>
      </c>
      <c r="H993" t="s">
        <v>99</v>
      </c>
      <c r="I993" t="s">
        <v>2633</v>
      </c>
      <c r="J993" t="s">
        <v>2645</v>
      </c>
      <c r="K993" t="s">
        <v>25</v>
      </c>
      <c r="L993">
        <v>37</v>
      </c>
      <c r="M993">
        <v>1</v>
      </c>
      <c r="N993">
        <v>15</v>
      </c>
      <c r="O993" t="s">
        <v>2454</v>
      </c>
      <c r="P993" t="s">
        <v>75</v>
      </c>
      <c r="Q993" t="s">
        <v>31</v>
      </c>
      <c r="R993" t="s">
        <v>32</v>
      </c>
      <c r="S993" t="s">
        <v>101</v>
      </c>
      <c r="T993">
        <v>5</v>
      </c>
      <c r="U993">
        <v>727.4</v>
      </c>
      <c r="V993">
        <v>369.45</v>
      </c>
      <c r="W993">
        <v>2</v>
      </c>
      <c r="X993" t="s">
        <v>45</v>
      </c>
      <c r="Y993">
        <v>2025</v>
      </c>
      <c r="Z993" t="str">
        <f>TEXT(Table1[[#This Row],[Order Date]], "MMM")</f>
        <v>Sep</v>
      </c>
      <c r="AA993" s="2">
        <f>Table1[[#This Row],[Unit Price]]*Table1[[#This Row],[Quantity]]*(1-Table1[[#This Row],[Discount %]]/100)</f>
        <v>618.29</v>
      </c>
      <c r="AB993" s="2">
        <f>Table1[[#This Row],[Sales]]-Table1[[#This Row],[Cost]]</f>
        <v>248.83999999999997</v>
      </c>
    </row>
    <row r="994" spans="1:28" x14ac:dyDescent="0.25">
      <c r="A994" t="s">
        <v>2598</v>
      </c>
      <c r="B994" s="1">
        <v>45991</v>
      </c>
      <c r="C994" t="s">
        <v>2609</v>
      </c>
      <c r="D994" t="s">
        <v>2800</v>
      </c>
      <c r="E994" s="1">
        <v>45994</v>
      </c>
      <c r="F994" t="s">
        <v>29</v>
      </c>
      <c r="G994" t="s">
        <v>27</v>
      </c>
      <c r="H994" t="s">
        <v>28</v>
      </c>
      <c r="I994" t="s">
        <v>2625</v>
      </c>
      <c r="J994" t="s">
        <v>2705</v>
      </c>
      <c r="K994" t="s">
        <v>25</v>
      </c>
      <c r="L994">
        <v>40</v>
      </c>
      <c r="M994">
        <v>3</v>
      </c>
      <c r="N994">
        <v>30</v>
      </c>
      <c r="O994" t="s">
        <v>640</v>
      </c>
      <c r="P994" t="s">
        <v>44</v>
      </c>
      <c r="Q994" t="s">
        <v>70</v>
      </c>
      <c r="R994" t="s">
        <v>62</v>
      </c>
      <c r="S994" t="s">
        <v>30</v>
      </c>
      <c r="T994">
        <v>5</v>
      </c>
      <c r="U994">
        <v>173.93</v>
      </c>
      <c r="V994">
        <v>281.77999999999997</v>
      </c>
      <c r="W994">
        <v>3</v>
      </c>
      <c r="X994" t="s">
        <v>94</v>
      </c>
      <c r="Y994">
        <v>2025</v>
      </c>
      <c r="Z994" t="str">
        <f>TEXT(Table1[[#This Row],[Order Date]], "MMM")</f>
        <v>Nov</v>
      </c>
      <c r="AA994" s="2">
        <f>Table1[[#This Row],[Unit Price]]*Table1[[#This Row],[Quantity]]*(1-Table1[[#This Row],[Discount %]]/100)</f>
        <v>365.25299999999993</v>
      </c>
      <c r="AB994" s="2">
        <f>Table1[[#This Row],[Sales]]-Table1[[#This Row],[Cost]]</f>
        <v>83.472999999999956</v>
      </c>
    </row>
    <row r="995" spans="1:28" x14ac:dyDescent="0.25">
      <c r="A995" t="s">
        <v>2600</v>
      </c>
      <c r="B995" s="1">
        <v>45345</v>
      </c>
      <c r="C995" t="s">
        <v>2611</v>
      </c>
      <c r="D995" t="s">
        <v>2799</v>
      </c>
      <c r="E995" s="1">
        <v>45350</v>
      </c>
      <c r="F995" t="s">
        <v>122</v>
      </c>
      <c r="G995" t="s">
        <v>120</v>
      </c>
      <c r="H995" t="s">
        <v>121</v>
      </c>
      <c r="I995" t="s">
        <v>2619</v>
      </c>
      <c r="J995" t="s">
        <v>2697</v>
      </c>
      <c r="K995" t="s">
        <v>25</v>
      </c>
      <c r="L995">
        <v>32</v>
      </c>
      <c r="M995">
        <v>5</v>
      </c>
      <c r="N995">
        <v>10</v>
      </c>
      <c r="O995" t="s">
        <v>2612</v>
      </c>
      <c r="P995" t="s">
        <v>75</v>
      </c>
      <c r="Q995" t="s">
        <v>70</v>
      </c>
      <c r="R995" t="s">
        <v>71</v>
      </c>
      <c r="S995" t="s">
        <v>123</v>
      </c>
      <c r="T995">
        <v>5</v>
      </c>
      <c r="U995">
        <v>928.21</v>
      </c>
      <c r="V995">
        <v>2117.91</v>
      </c>
      <c r="W995">
        <v>5</v>
      </c>
      <c r="X995" t="s">
        <v>34</v>
      </c>
      <c r="Y995">
        <v>2024</v>
      </c>
      <c r="Z995" t="str">
        <f>TEXT(Table1[[#This Row],[Order Date]], "MMM")</f>
        <v>Feb</v>
      </c>
      <c r="AA995" s="2">
        <f>Table1[[#This Row],[Unit Price]]*Table1[[#This Row],[Quantity]]*(1-Table1[[#This Row],[Discount %]]/100)</f>
        <v>4176.9450000000006</v>
      </c>
      <c r="AB995" s="2">
        <f>Table1[[#This Row],[Sales]]-Table1[[#This Row],[Cost]]</f>
        <v>2059.0350000000008</v>
      </c>
    </row>
    <row r="996" spans="1:28" x14ac:dyDescent="0.25">
      <c r="A996" t="s">
        <v>2602</v>
      </c>
      <c r="B996" s="1">
        <v>45960</v>
      </c>
      <c r="C996" t="s">
        <v>2614</v>
      </c>
      <c r="D996" t="s">
        <v>2798</v>
      </c>
      <c r="E996" s="1">
        <v>45964</v>
      </c>
      <c r="F996" t="s">
        <v>56</v>
      </c>
      <c r="G996" t="s">
        <v>54</v>
      </c>
      <c r="H996" t="s">
        <v>55</v>
      </c>
      <c r="I996" t="s">
        <v>2650</v>
      </c>
      <c r="J996" t="s">
        <v>2651</v>
      </c>
      <c r="K996" t="s">
        <v>52</v>
      </c>
      <c r="L996">
        <v>65</v>
      </c>
      <c r="M996">
        <v>1</v>
      </c>
      <c r="N996">
        <v>15</v>
      </c>
      <c r="O996" t="s">
        <v>1356</v>
      </c>
      <c r="P996" t="s">
        <v>33</v>
      </c>
      <c r="Q996" t="s">
        <v>42</v>
      </c>
      <c r="R996" t="s">
        <v>62</v>
      </c>
      <c r="S996" t="s">
        <v>57</v>
      </c>
      <c r="T996">
        <v>4</v>
      </c>
      <c r="U996">
        <v>982.12</v>
      </c>
      <c r="V996">
        <v>566.82000000000005</v>
      </c>
      <c r="W996">
        <v>4</v>
      </c>
      <c r="X996" t="s">
        <v>94</v>
      </c>
      <c r="Y996">
        <v>2025</v>
      </c>
      <c r="Z996" t="str">
        <f>TEXT(Table1[[#This Row],[Order Date]], "MMM")</f>
        <v>Oct</v>
      </c>
      <c r="AA996" s="2">
        <f>Table1[[#This Row],[Unit Price]]*Table1[[#This Row],[Quantity]]*(1-Table1[[#This Row],[Discount %]]/100)</f>
        <v>834.80200000000002</v>
      </c>
      <c r="AB996" s="2">
        <f>Table1[[#This Row],[Sales]]-Table1[[#This Row],[Cost]]</f>
        <v>267.98199999999997</v>
      </c>
    </row>
    <row r="997" spans="1:28" x14ac:dyDescent="0.25">
      <c r="A997" t="s">
        <v>2605</v>
      </c>
      <c r="B997" s="1">
        <v>45991</v>
      </c>
      <c r="C997" t="s">
        <v>2444</v>
      </c>
      <c r="D997" t="s">
        <v>2723</v>
      </c>
      <c r="E997" s="1">
        <v>45995</v>
      </c>
      <c r="F997" t="s">
        <v>68</v>
      </c>
      <c r="G997" t="s">
        <v>66</v>
      </c>
      <c r="H997" t="s">
        <v>67</v>
      </c>
      <c r="I997" t="s">
        <v>2621</v>
      </c>
      <c r="J997" t="s">
        <v>2622</v>
      </c>
      <c r="K997" t="s">
        <v>52</v>
      </c>
      <c r="L997">
        <v>22</v>
      </c>
      <c r="M997">
        <v>1</v>
      </c>
      <c r="N997">
        <v>5</v>
      </c>
      <c r="O997" t="s">
        <v>1857</v>
      </c>
      <c r="P997" t="s">
        <v>75</v>
      </c>
      <c r="Q997" t="s">
        <v>42</v>
      </c>
      <c r="R997" t="s">
        <v>71</v>
      </c>
      <c r="S997" t="s">
        <v>101</v>
      </c>
      <c r="T997">
        <v>5</v>
      </c>
      <c r="U997">
        <v>394.92</v>
      </c>
      <c r="V997">
        <v>672.66</v>
      </c>
      <c r="W997">
        <v>3</v>
      </c>
      <c r="X997" t="s">
        <v>94</v>
      </c>
      <c r="Z997" t="str">
        <f>TEXT(Table1[[#This Row],[Order Date]], "MMM")</f>
        <v>Nov</v>
      </c>
      <c r="AA997" s="2">
        <f>Table1[[#This Row],[Unit Price]]*Table1[[#This Row],[Quantity]]*(1-Table1[[#This Row],[Discount %]]/100)</f>
        <v>375.17399999999998</v>
      </c>
      <c r="AB997" s="2">
        <f>Table1[[#This Row],[Sales]]-Table1[[#This Row],[Cost]]</f>
        <v>-297.48599999999999</v>
      </c>
    </row>
    <row r="998" spans="1:28" x14ac:dyDescent="0.25">
      <c r="A998" t="s">
        <v>2607</v>
      </c>
      <c r="B998" s="1">
        <v>45846</v>
      </c>
      <c r="C998" t="s">
        <v>2447</v>
      </c>
      <c r="D998" t="s">
        <v>2722</v>
      </c>
      <c r="E998" s="1">
        <v>45850</v>
      </c>
      <c r="F998" t="s">
        <v>100</v>
      </c>
      <c r="G998" t="s">
        <v>98</v>
      </c>
      <c r="H998" t="s">
        <v>99</v>
      </c>
      <c r="I998" t="s">
        <v>2661</v>
      </c>
      <c r="J998" t="s">
        <v>2662</v>
      </c>
      <c r="K998" t="s">
        <v>52</v>
      </c>
      <c r="L998">
        <v>33</v>
      </c>
      <c r="M998">
        <v>3</v>
      </c>
      <c r="N998">
        <v>0</v>
      </c>
      <c r="O998" t="s">
        <v>886</v>
      </c>
      <c r="P998" t="s">
        <v>44</v>
      </c>
      <c r="Q998" t="s">
        <v>42</v>
      </c>
      <c r="R998" t="s">
        <v>43</v>
      </c>
      <c r="S998" t="s">
        <v>141</v>
      </c>
      <c r="T998">
        <v>6</v>
      </c>
      <c r="U998">
        <v>724.07</v>
      </c>
      <c r="V998">
        <v>716.26</v>
      </c>
      <c r="W998">
        <v>3</v>
      </c>
      <c r="X998" t="s">
        <v>49</v>
      </c>
      <c r="Z998" t="str">
        <f>TEXT(Table1[[#This Row],[Order Date]], "MMM")</f>
        <v>Jul</v>
      </c>
      <c r="AA998" s="2">
        <f>Table1[[#This Row],[Unit Price]]*Table1[[#This Row],[Quantity]]*(1-Table1[[#This Row],[Discount %]]/100)</f>
        <v>2172.21</v>
      </c>
      <c r="AB998" s="2">
        <f>Table1[[#This Row],[Sales]]-Table1[[#This Row],[Cost]]</f>
        <v>1455.95</v>
      </c>
    </row>
    <row r="999" spans="1:28" x14ac:dyDescent="0.25">
      <c r="A999" t="s">
        <v>2608</v>
      </c>
      <c r="B999" s="1">
        <v>45383</v>
      </c>
      <c r="C999" t="s">
        <v>2450</v>
      </c>
      <c r="D999" t="s">
        <v>2863</v>
      </c>
      <c r="E999" s="1">
        <v>45389</v>
      </c>
      <c r="F999" t="s">
        <v>29</v>
      </c>
      <c r="G999" t="s">
        <v>27</v>
      </c>
      <c r="H999" t="s">
        <v>28</v>
      </c>
      <c r="I999" t="s">
        <v>2621</v>
      </c>
      <c r="J999" t="s">
        <v>2699</v>
      </c>
      <c r="K999" t="s">
        <v>52</v>
      </c>
      <c r="L999">
        <v>24</v>
      </c>
      <c r="M999">
        <v>5</v>
      </c>
      <c r="N999">
        <v>10</v>
      </c>
      <c r="O999" t="s">
        <v>409</v>
      </c>
      <c r="P999" t="s">
        <v>44</v>
      </c>
      <c r="Q999" t="s">
        <v>42</v>
      </c>
      <c r="R999" t="s">
        <v>62</v>
      </c>
      <c r="S999" t="s">
        <v>123</v>
      </c>
      <c r="T999">
        <v>7</v>
      </c>
      <c r="U999">
        <v>940.18</v>
      </c>
      <c r="V999">
        <v>2707.63</v>
      </c>
      <c r="W999">
        <v>6</v>
      </c>
      <c r="X999" t="s">
        <v>45</v>
      </c>
      <c r="Z999" t="str">
        <f>TEXT(Table1[[#This Row],[Order Date]], "MMM")</f>
        <v>Apr</v>
      </c>
      <c r="AA999" s="2">
        <f>Table1[[#This Row],[Unit Price]]*Table1[[#This Row],[Quantity]]*(1-Table1[[#This Row],[Discount %]]/100)</f>
        <v>4230.8099999999995</v>
      </c>
      <c r="AB999" s="2">
        <f>Table1[[#This Row],[Sales]]-Table1[[#This Row],[Cost]]</f>
        <v>1523.1799999999994</v>
      </c>
    </row>
    <row r="1000" spans="1:28" x14ac:dyDescent="0.25">
      <c r="A1000" t="s">
        <v>2610</v>
      </c>
      <c r="B1000" s="1">
        <v>45671</v>
      </c>
      <c r="C1000" t="s">
        <v>2453</v>
      </c>
      <c r="D1000" t="s">
        <v>2862</v>
      </c>
      <c r="E1000" s="1">
        <v>45677</v>
      </c>
      <c r="F1000" t="s">
        <v>115</v>
      </c>
      <c r="G1000" t="s">
        <v>66</v>
      </c>
      <c r="H1000" t="s">
        <v>114</v>
      </c>
      <c r="I1000" t="s">
        <v>2657</v>
      </c>
      <c r="J1000" t="s">
        <v>2667</v>
      </c>
      <c r="K1000" t="s">
        <v>25</v>
      </c>
      <c r="L1000">
        <v>20</v>
      </c>
      <c r="M1000">
        <v>4</v>
      </c>
      <c r="N1000">
        <v>25</v>
      </c>
      <c r="O1000" t="s">
        <v>3731</v>
      </c>
      <c r="P1000" t="s">
        <v>44</v>
      </c>
      <c r="Q1000" t="s">
        <v>42</v>
      </c>
      <c r="R1000" t="s">
        <v>62</v>
      </c>
      <c r="S1000" t="s">
        <v>141</v>
      </c>
      <c r="T1000">
        <v>8</v>
      </c>
      <c r="U1000">
        <v>937.03</v>
      </c>
      <c r="V1000">
        <v>1768.64</v>
      </c>
      <c r="W1000">
        <v>4</v>
      </c>
      <c r="X1000" t="s">
        <v>94</v>
      </c>
      <c r="Z1000" t="str">
        <f>TEXT(Table1[[#This Row],[Order Date]], "MMM")</f>
        <v>Jan</v>
      </c>
      <c r="AA1000" s="2">
        <f>Table1[[#This Row],[Unit Price]]*Table1[[#This Row],[Quantity]]*(1-Table1[[#This Row],[Discount %]]/100)</f>
        <v>2811.09</v>
      </c>
      <c r="AB1000" s="2">
        <f>Table1[[#This Row],[Sales]]-Table1[[#This Row],[Cost]]</f>
        <v>1042.45</v>
      </c>
    </row>
    <row r="1001" spans="1:28" x14ac:dyDescent="0.25">
      <c r="A1001" t="s">
        <v>2613</v>
      </c>
      <c r="B1001" s="1">
        <v>45851</v>
      </c>
      <c r="C1001" t="s">
        <v>2456</v>
      </c>
      <c r="D1001" t="s">
        <v>2861</v>
      </c>
      <c r="E1001" s="1">
        <v>45854</v>
      </c>
      <c r="F1001" t="s">
        <v>100</v>
      </c>
      <c r="G1001" t="s">
        <v>98</v>
      </c>
      <c r="H1001" t="s">
        <v>99</v>
      </c>
      <c r="I1001" t="s">
        <v>2625</v>
      </c>
      <c r="J1001" t="s">
        <v>2693</v>
      </c>
      <c r="K1001" t="s">
        <v>25</v>
      </c>
      <c r="L1001">
        <v>42</v>
      </c>
      <c r="M1001">
        <v>5</v>
      </c>
      <c r="N1001">
        <v>15</v>
      </c>
      <c r="O1001" t="s">
        <v>1339</v>
      </c>
      <c r="P1001" t="s">
        <v>33</v>
      </c>
      <c r="Q1001" t="s">
        <v>42</v>
      </c>
      <c r="R1001" t="s">
        <v>71</v>
      </c>
      <c r="S1001" t="s">
        <v>57</v>
      </c>
      <c r="T1001">
        <v>4</v>
      </c>
      <c r="U1001">
        <v>910.98</v>
      </c>
      <c r="V1001">
        <v>1184.8499999999999</v>
      </c>
      <c r="W1001">
        <v>4</v>
      </c>
      <c r="X1001" t="s">
        <v>45</v>
      </c>
      <c r="Z1001" t="str">
        <f>TEXT(Table1[[#This Row],[Order Date]], "MMM")</f>
        <v>Jul</v>
      </c>
      <c r="AA1001" s="2">
        <f>Table1[[#This Row],[Unit Price]]*Table1[[#This Row],[Quantity]]*(1-Table1[[#This Row],[Discount %]]/100)</f>
        <v>3871.6649999999995</v>
      </c>
      <c r="AB1001" s="2">
        <f>Table1[[#This Row],[Sales]]-Table1[[#This Row],[Cost]]</f>
        <v>2686.8149999999996</v>
      </c>
    </row>
    <row r="1002" spans="1:28" x14ac:dyDescent="0.25">
      <c r="A1002" t="s">
        <v>3713</v>
      </c>
      <c r="B1002" s="1">
        <v>45689</v>
      </c>
      <c r="C1002" t="s">
        <v>2458</v>
      </c>
      <c r="D1002" t="s">
        <v>2860</v>
      </c>
      <c r="E1002" s="1">
        <v>45696</v>
      </c>
      <c r="F1002" t="s">
        <v>122</v>
      </c>
      <c r="G1002" t="s">
        <v>120</v>
      </c>
      <c r="H1002" t="s">
        <v>121</v>
      </c>
      <c r="I1002" t="s">
        <v>2668</v>
      </c>
      <c r="J1002" t="s">
        <v>2686</v>
      </c>
      <c r="K1002" t="s">
        <v>25</v>
      </c>
      <c r="L1002">
        <v>52</v>
      </c>
      <c r="M1002">
        <v>2</v>
      </c>
      <c r="N1002">
        <v>30</v>
      </c>
      <c r="O1002" t="s">
        <v>1541</v>
      </c>
      <c r="P1002" t="s">
        <v>33</v>
      </c>
      <c r="Q1002" t="s">
        <v>42</v>
      </c>
      <c r="R1002" t="s">
        <v>62</v>
      </c>
      <c r="S1002" t="s">
        <v>123</v>
      </c>
      <c r="T1002">
        <v>5</v>
      </c>
      <c r="U1002">
        <v>252.82</v>
      </c>
      <c r="V1002">
        <v>447.42</v>
      </c>
      <c r="W1002">
        <v>6</v>
      </c>
      <c r="X1002" t="s">
        <v>49</v>
      </c>
      <c r="Z1002" t="str">
        <f>TEXT(Table1[[#This Row],[Order Date]], "MMM")</f>
        <v>Feb</v>
      </c>
      <c r="AA1002" s="2">
        <f>Table1[[#This Row],[Unit Price]]*Table1[[#This Row],[Quantity]]*(1-Table1[[#This Row],[Discount %]]/100)</f>
        <v>353.94799999999998</v>
      </c>
      <c r="AB1002" s="2">
        <f>Table1[[#This Row],[Sales]]-Table1[[#This Row],[Cost]]</f>
        <v>-93.472000000000037</v>
      </c>
    </row>
    <row r="1003" spans="1:28" x14ac:dyDescent="0.25">
      <c r="A1003" t="s">
        <v>3714</v>
      </c>
      <c r="B1003" s="1">
        <v>45427</v>
      </c>
      <c r="C1003" t="s">
        <v>2460</v>
      </c>
      <c r="D1003" t="s">
        <v>2859</v>
      </c>
      <c r="E1003" s="1">
        <v>45431</v>
      </c>
      <c r="F1003" t="s">
        <v>115</v>
      </c>
      <c r="G1003" t="s">
        <v>66</v>
      </c>
      <c r="H1003" t="s">
        <v>114</v>
      </c>
      <c r="I1003" t="s">
        <v>2619</v>
      </c>
      <c r="J1003" t="s">
        <v>2620</v>
      </c>
      <c r="K1003" t="s">
        <v>52</v>
      </c>
      <c r="L1003">
        <v>20</v>
      </c>
      <c r="M1003">
        <v>3</v>
      </c>
      <c r="N1003">
        <v>5</v>
      </c>
      <c r="O1003" t="s">
        <v>3732</v>
      </c>
      <c r="P1003" t="s">
        <v>75</v>
      </c>
      <c r="Q1003" t="s">
        <v>42</v>
      </c>
      <c r="R1003" t="s">
        <v>62</v>
      </c>
      <c r="S1003" t="s">
        <v>129</v>
      </c>
      <c r="T1003">
        <v>4</v>
      </c>
      <c r="U1003">
        <v>356.26</v>
      </c>
      <c r="V1003">
        <v>308.16000000000003</v>
      </c>
      <c r="W1003">
        <v>6</v>
      </c>
      <c r="X1003" t="s">
        <v>34</v>
      </c>
      <c r="Z1003" t="str">
        <f>TEXT(Table1[[#This Row],[Order Date]], "MMM")</f>
        <v>May</v>
      </c>
      <c r="AA1003" s="2">
        <f>Table1[[#This Row],[Unit Price]]*Table1[[#This Row],[Quantity]]*(1-Table1[[#This Row],[Discount %]]/100)</f>
        <v>1015.3409999999999</v>
      </c>
      <c r="AB1003" s="2">
        <f>Table1[[#This Row],[Sales]]-Table1[[#This Row],[Cost]]</f>
        <v>707.18099999999981</v>
      </c>
    </row>
    <row r="1004" spans="1:28" x14ac:dyDescent="0.25">
      <c r="A1004" t="s">
        <v>3715</v>
      </c>
      <c r="B1004" s="1">
        <v>45562</v>
      </c>
      <c r="C1004" t="s">
        <v>2462</v>
      </c>
      <c r="D1004" t="s">
        <v>2858</v>
      </c>
      <c r="E1004" s="1">
        <v>45566</v>
      </c>
      <c r="F1004" t="s">
        <v>100</v>
      </c>
      <c r="G1004" t="s">
        <v>98</v>
      </c>
      <c r="H1004" t="s">
        <v>99</v>
      </c>
      <c r="I1004" t="s">
        <v>2675</v>
      </c>
      <c r="J1004" t="s">
        <v>2681</v>
      </c>
      <c r="K1004" t="s">
        <v>25</v>
      </c>
      <c r="L1004">
        <v>32</v>
      </c>
      <c r="M1004">
        <v>3</v>
      </c>
      <c r="N1004">
        <v>0</v>
      </c>
      <c r="O1004" t="s">
        <v>1848</v>
      </c>
      <c r="P1004" t="s">
        <v>75</v>
      </c>
      <c r="Q1004" t="s">
        <v>42</v>
      </c>
      <c r="R1004" t="s">
        <v>71</v>
      </c>
      <c r="S1004" t="s">
        <v>57</v>
      </c>
      <c r="T1004">
        <v>3</v>
      </c>
      <c r="U1004">
        <v>418.12</v>
      </c>
      <c r="V1004">
        <v>685.76</v>
      </c>
      <c r="W1004">
        <v>3</v>
      </c>
      <c r="X1004" t="s">
        <v>45</v>
      </c>
      <c r="Z1004" t="str">
        <f>TEXT(Table1[[#This Row],[Order Date]], "MMM")</f>
        <v>Sep</v>
      </c>
      <c r="AA1004" s="2">
        <f>Table1[[#This Row],[Unit Price]]*Table1[[#This Row],[Quantity]]*(1-Table1[[#This Row],[Discount %]]/100)</f>
        <v>1254.3600000000001</v>
      </c>
      <c r="AB1004" s="2">
        <f>Table1[[#This Row],[Sales]]-Table1[[#This Row],[Cost]]</f>
        <v>568.60000000000014</v>
      </c>
    </row>
    <row r="1005" spans="1:28" x14ac:dyDescent="0.25">
      <c r="A1005" t="s">
        <v>3716</v>
      </c>
      <c r="B1005" s="1">
        <v>45971</v>
      </c>
      <c r="C1005" t="s">
        <v>2464</v>
      </c>
      <c r="D1005" t="s">
        <v>2857</v>
      </c>
      <c r="E1005" s="1">
        <v>45978</v>
      </c>
      <c r="F1005" t="s">
        <v>29</v>
      </c>
      <c r="G1005" t="s">
        <v>27</v>
      </c>
      <c r="H1005" t="s">
        <v>28</v>
      </c>
      <c r="I1005" t="s">
        <v>2659</v>
      </c>
      <c r="J1005" t="s">
        <v>2690</v>
      </c>
      <c r="K1005" t="s">
        <v>25</v>
      </c>
      <c r="L1005">
        <v>32</v>
      </c>
      <c r="M1005">
        <v>1</v>
      </c>
      <c r="N1005">
        <v>10</v>
      </c>
      <c r="O1005" t="s">
        <v>434</v>
      </c>
      <c r="P1005" t="s">
        <v>33</v>
      </c>
      <c r="Q1005" t="s">
        <v>42</v>
      </c>
      <c r="R1005" t="s">
        <v>62</v>
      </c>
      <c r="S1005" t="s">
        <v>116</v>
      </c>
      <c r="T1005">
        <v>4</v>
      </c>
      <c r="U1005">
        <v>554.15</v>
      </c>
      <c r="V1005">
        <v>813.15</v>
      </c>
      <c r="W1005">
        <v>7</v>
      </c>
      <c r="X1005" t="s">
        <v>34</v>
      </c>
      <c r="Z1005" t="str">
        <f>TEXT(Table1[[#This Row],[Order Date]], "MMM")</f>
        <v>Nov</v>
      </c>
      <c r="AA1005" s="2">
        <f>Table1[[#This Row],[Unit Price]]*Table1[[#This Row],[Quantity]]*(1-Table1[[#This Row],[Discount %]]/100)</f>
        <v>498.73500000000001</v>
      </c>
      <c r="AB1005" s="2">
        <f>Table1[[#This Row],[Sales]]-Table1[[#This Row],[Cost]]</f>
        <v>-314.41499999999996</v>
      </c>
    </row>
    <row r="1006" spans="1:28" x14ac:dyDescent="0.25">
      <c r="A1006" t="s">
        <v>3717</v>
      </c>
      <c r="B1006" s="1">
        <v>45763</v>
      </c>
      <c r="C1006" t="s">
        <v>2466</v>
      </c>
      <c r="D1006" t="s">
        <v>2856</v>
      </c>
      <c r="E1006" s="1">
        <v>45768</v>
      </c>
      <c r="F1006" t="s">
        <v>68</v>
      </c>
      <c r="G1006" t="s">
        <v>66</v>
      </c>
      <c r="H1006" t="s">
        <v>67</v>
      </c>
      <c r="I1006" t="s">
        <v>2621</v>
      </c>
      <c r="J1006" t="s">
        <v>2699</v>
      </c>
      <c r="K1006" t="s">
        <v>25</v>
      </c>
      <c r="L1006">
        <v>61</v>
      </c>
      <c r="M1006">
        <v>2</v>
      </c>
      <c r="N1006">
        <v>25</v>
      </c>
      <c r="O1006" t="s">
        <v>829</v>
      </c>
      <c r="P1006" t="s">
        <v>33</v>
      </c>
      <c r="Q1006" t="s">
        <v>42</v>
      </c>
      <c r="R1006" t="s">
        <v>32</v>
      </c>
      <c r="S1006" t="s">
        <v>123</v>
      </c>
      <c r="T1006">
        <v>3</v>
      </c>
      <c r="U1006">
        <v>680.97</v>
      </c>
      <c r="V1006">
        <v>1178.71</v>
      </c>
      <c r="W1006">
        <v>4</v>
      </c>
      <c r="X1006" t="s">
        <v>49</v>
      </c>
      <c r="Z1006" t="str">
        <f>TEXT(Table1[[#This Row],[Order Date]], "MMM")</f>
        <v>Apr</v>
      </c>
      <c r="AA1006" s="2">
        <f>Table1[[#This Row],[Unit Price]]*Table1[[#This Row],[Quantity]]*(1-Table1[[#This Row],[Discount %]]/100)</f>
        <v>1021.455</v>
      </c>
      <c r="AB1006" s="2">
        <f>Table1[[#This Row],[Sales]]-Table1[[#This Row],[Cost]]</f>
        <v>-157.255</v>
      </c>
    </row>
    <row r="1007" spans="1:28" x14ac:dyDescent="0.25">
      <c r="A1007" t="s">
        <v>3718</v>
      </c>
      <c r="B1007" s="1">
        <v>45982</v>
      </c>
      <c r="C1007" t="s">
        <v>2469</v>
      </c>
      <c r="D1007" t="s">
        <v>2855</v>
      </c>
      <c r="E1007" s="1">
        <v>45986</v>
      </c>
      <c r="F1007" t="s">
        <v>40</v>
      </c>
      <c r="G1007" t="s">
        <v>38</v>
      </c>
      <c r="H1007" t="s">
        <v>39</v>
      </c>
      <c r="I1007" t="s">
        <v>2657</v>
      </c>
      <c r="J1007" t="s">
        <v>2696</v>
      </c>
      <c r="K1007" t="s">
        <v>25</v>
      </c>
      <c r="L1007">
        <v>51</v>
      </c>
      <c r="M1007">
        <v>2</v>
      </c>
      <c r="N1007">
        <v>15</v>
      </c>
      <c r="O1007" t="s">
        <v>1572</v>
      </c>
      <c r="P1007" t="s">
        <v>33</v>
      </c>
      <c r="Q1007" t="s">
        <v>42</v>
      </c>
      <c r="R1007" t="s">
        <v>71</v>
      </c>
      <c r="S1007" t="s">
        <v>57</v>
      </c>
      <c r="T1007">
        <v>1</v>
      </c>
      <c r="U1007">
        <v>256.25</v>
      </c>
      <c r="V1007">
        <v>224.44</v>
      </c>
      <c r="W1007">
        <v>4</v>
      </c>
      <c r="X1007" t="s">
        <v>45</v>
      </c>
      <c r="Z1007" t="str">
        <f>TEXT(Table1[[#This Row],[Order Date]], "MMM")</f>
        <v>Nov</v>
      </c>
      <c r="AA1007" s="2">
        <f>Table1[[#This Row],[Unit Price]]*Table1[[#This Row],[Quantity]]*(1-Table1[[#This Row],[Discount %]]/100)</f>
        <v>435.625</v>
      </c>
      <c r="AB1007" s="2">
        <f>Table1[[#This Row],[Sales]]-Table1[[#This Row],[Cost]]</f>
        <v>211.185</v>
      </c>
    </row>
    <row r="1008" spans="1:28" x14ac:dyDescent="0.25">
      <c r="A1008" t="s">
        <v>3719</v>
      </c>
      <c r="B1008" s="1">
        <v>45552</v>
      </c>
      <c r="C1008" t="s">
        <v>2471</v>
      </c>
      <c r="D1008" t="s">
        <v>2854</v>
      </c>
      <c r="E1008" s="1">
        <v>45558</v>
      </c>
      <c r="F1008" t="s">
        <v>115</v>
      </c>
      <c r="G1008" t="s">
        <v>66</v>
      </c>
      <c r="H1008" t="s">
        <v>114</v>
      </c>
      <c r="I1008" t="s">
        <v>2650</v>
      </c>
      <c r="J1008" t="s">
        <v>2651</v>
      </c>
      <c r="K1008" t="s">
        <v>25</v>
      </c>
      <c r="L1008">
        <v>40</v>
      </c>
      <c r="M1008">
        <v>1</v>
      </c>
      <c r="N1008">
        <v>30</v>
      </c>
      <c r="O1008" t="s">
        <v>204</v>
      </c>
      <c r="P1008" t="s">
        <v>44</v>
      </c>
      <c r="Q1008" t="s">
        <v>42</v>
      </c>
      <c r="R1008" t="s">
        <v>43</v>
      </c>
      <c r="S1008" t="s">
        <v>30</v>
      </c>
      <c r="T1008">
        <v>4</v>
      </c>
      <c r="U1008">
        <v>340.44</v>
      </c>
      <c r="V1008">
        <v>186.83</v>
      </c>
      <c r="W1008">
        <v>7</v>
      </c>
      <c r="X1008" t="s">
        <v>94</v>
      </c>
      <c r="Z1008" t="str">
        <f>TEXT(Table1[[#This Row],[Order Date]], "MMM")</f>
        <v>Sep</v>
      </c>
      <c r="AA1008" s="2">
        <f>Table1[[#This Row],[Unit Price]]*Table1[[#This Row],[Quantity]]*(1-Table1[[#This Row],[Discount %]]/100)</f>
        <v>238.30799999999999</v>
      </c>
      <c r="AB1008" s="2">
        <f>Table1[[#This Row],[Sales]]-Table1[[#This Row],[Cost]]</f>
        <v>51.47799999999998</v>
      </c>
    </row>
    <row r="1009" spans="1:28" x14ac:dyDescent="0.25">
      <c r="A1009" t="s">
        <v>3720</v>
      </c>
      <c r="B1009" s="1">
        <v>45923</v>
      </c>
      <c r="C1009" t="s">
        <v>2474</v>
      </c>
      <c r="D1009" t="s">
        <v>2853</v>
      </c>
      <c r="E1009" s="1">
        <v>45924</v>
      </c>
      <c r="F1009" t="s">
        <v>115</v>
      </c>
      <c r="G1009" t="s">
        <v>66</v>
      </c>
      <c r="H1009" t="s">
        <v>114</v>
      </c>
      <c r="I1009" t="s">
        <v>2637</v>
      </c>
      <c r="J1009" t="s">
        <v>2638</v>
      </c>
      <c r="K1009" t="s">
        <v>25</v>
      </c>
      <c r="L1009">
        <v>55</v>
      </c>
      <c r="M1009">
        <v>5</v>
      </c>
      <c r="N1009">
        <v>5</v>
      </c>
      <c r="O1009" t="s">
        <v>183</v>
      </c>
      <c r="P1009" t="s">
        <v>44</v>
      </c>
      <c r="Q1009" t="s">
        <v>42</v>
      </c>
      <c r="R1009" t="s">
        <v>62</v>
      </c>
      <c r="S1009" t="s">
        <v>30</v>
      </c>
      <c r="T1009">
        <v>2</v>
      </c>
      <c r="U1009">
        <v>674.64</v>
      </c>
      <c r="V1009">
        <v>1988.82</v>
      </c>
      <c r="W1009">
        <v>5</v>
      </c>
      <c r="X1009" t="s">
        <v>49</v>
      </c>
      <c r="Z1009" t="str">
        <f>TEXT(Table1[[#This Row],[Order Date]], "MMM")</f>
        <v>Sep</v>
      </c>
      <c r="AA1009" s="2">
        <f>Table1[[#This Row],[Unit Price]]*Table1[[#This Row],[Quantity]]*(1-Table1[[#This Row],[Discount %]]/100)</f>
        <v>3204.5399999999995</v>
      </c>
      <c r="AB1009" s="2">
        <f>Table1[[#This Row],[Sales]]-Table1[[#This Row],[Cost]]</f>
        <v>1215.7199999999996</v>
      </c>
    </row>
    <row r="1010" spans="1:28" x14ac:dyDescent="0.25">
      <c r="A1010" t="s">
        <v>3721</v>
      </c>
      <c r="B1010" s="1">
        <v>45296</v>
      </c>
      <c r="C1010" t="s">
        <v>2477</v>
      </c>
      <c r="D1010" t="s">
        <v>2852</v>
      </c>
      <c r="E1010" s="1">
        <v>45300</v>
      </c>
      <c r="F1010" t="s">
        <v>122</v>
      </c>
      <c r="G1010" t="s">
        <v>120</v>
      </c>
      <c r="H1010" t="s">
        <v>121</v>
      </c>
      <c r="I1010" t="s">
        <v>2621</v>
      </c>
      <c r="J1010" t="s">
        <v>2663</v>
      </c>
      <c r="K1010" t="s">
        <v>52</v>
      </c>
      <c r="L1010">
        <v>38</v>
      </c>
      <c r="M1010">
        <v>1</v>
      </c>
      <c r="N1010">
        <v>0</v>
      </c>
      <c r="O1010" t="s">
        <v>255</v>
      </c>
      <c r="P1010" t="s">
        <v>75</v>
      </c>
      <c r="Q1010" t="s">
        <v>42</v>
      </c>
      <c r="R1010" t="s">
        <v>62</v>
      </c>
      <c r="S1010" t="s">
        <v>30</v>
      </c>
      <c r="T1010">
        <v>3</v>
      </c>
      <c r="U1010">
        <v>637.44000000000005</v>
      </c>
      <c r="V1010">
        <v>1555.32</v>
      </c>
      <c r="W1010">
        <v>4</v>
      </c>
      <c r="X1010" t="s">
        <v>94</v>
      </c>
      <c r="Z1010" t="str">
        <f>TEXT(Table1[[#This Row],[Order Date]], "MMM")</f>
        <v>Jan</v>
      </c>
      <c r="AA1010" s="2">
        <f>Table1[[#This Row],[Unit Price]]*Table1[[#This Row],[Quantity]]*(1-Table1[[#This Row],[Discount %]]/100)</f>
        <v>637.44000000000005</v>
      </c>
      <c r="AB1010" s="2">
        <f>Table1[[#This Row],[Sales]]-Table1[[#This Row],[Cost]]</f>
        <v>-917.87999999999988</v>
      </c>
    </row>
    <row r="1011" spans="1:28" x14ac:dyDescent="0.25">
      <c r="A1011" t="s">
        <v>3722</v>
      </c>
      <c r="B1011" s="1">
        <v>45933</v>
      </c>
      <c r="C1011" t="s">
        <v>2479</v>
      </c>
      <c r="D1011" t="s">
        <v>2851</v>
      </c>
      <c r="E1011" s="1">
        <v>45939</v>
      </c>
      <c r="F1011" t="s">
        <v>140</v>
      </c>
      <c r="G1011" t="s">
        <v>38</v>
      </c>
      <c r="H1011" t="s">
        <v>139</v>
      </c>
      <c r="I1011" t="s">
        <v>2627</v>
      </c>
      <c r="J1011" t="s">
        <v>2690</v>
      </c>
      <c r="K1011" t="s">
        <v>52</v>
      </c>
      <c r="L1011">
        <v>38</v>
      </c>
      <c r="M1011">
        <v>4</v>
      </c>
      <c r="N1011">
        <v>10</v>
      </c>
      <c r="O1011" t="s">
        <v>2237</v>
      </c>
      <c r="P1011" t="s">
        <v>33</v>
      </c>
      <c r="Q1011" t="s">
        <v>42</v>
      </c>
      <c r="R1011" t="s">
        <v>71</v>
      </c>
      <c r="S1011" t="s">
        <v>123</v>
      </c>
      <c r="T1011">
        <v>1</v>
      </c>
      <c r="U1011">
        <v>800.88</v>
      </c>
      <c r="V1011">
        <v>1889.51</v>
      </c>
      <c r="W1011">
        <v>6</v>
      </c>
      <c r="X1011" t="s">
        <v>45</v>
      </c>
      <c r="Z1011" t="str">
        <f>TEXT(Table1[[#This Row],[Order Date]], "MMM")</f>
        <v>Oct</v>
      </c>
      <c r="AA1011" s="2">
        <f>Table1[[#This Row],[Unit Price]]*Table1[[#This Row],[Quantity]]*(1-Table1[[#This Row],[Discount %]]/100)</f>
        <v>2883.1680000000001</v>
      </c>
      <c r="AB1011" s="2">
        <f>Table1[[#This Row],[Sales]]-Table1[[#This Row],[Cost]]</f>
        <v>993.65800000000013</v>
      </c>
    </row>
    <row r="1012" spans="1:28" x14ac:dyDescent="0.25">
      <c r="A1012" t="s">
        <v>3723</v>
      </c>
      <c r="B1012" s="1">
        <v>45856</v>
      </c>
      <c r="C1012" t="s">
        <v>2493</v>
      </c>
      <c r="D1012" t="s">
        <v>2845</v>
      </c>
      <c r="E1012" s="1">
        <v>45863</v>
      </c>
      <c r="F1012" t="s">
        <v>40</v>
      </c>
      <c r="G1012" t="s">
        <v>38</v>
      </c>
      <c r="H1012" t="s">
        <v>39</v>
      </c>
      <c r="I1012" t="s">
        <v>2625</v>
      </c>
      <c r="J1012" t="s">
        <v>2693</v>
      </c>
      <c r="K1012" t="s">
        <v>52</v>
      </c>
      <c r="L1012">
        <v>57</v>
      </c>
      <c r="M1012">
        <v>5</v>
      </c>
      <c r="N1012">
        <v>25</v>
      </c>
      <c r="O1012" t="s">
        <v>3733</v>
      </c>
      <c r="P1012" t="s">
        <v>44</v>
      </c>
      <c r="Q1012" t="s">
        <v>42</v>
      </c>
      <c r="R1012" t="s">
        <v>62</v>
      </c>
      <c r="S1012" t="s">
        <v>69</v>
      </c>
      <c r="T1012">
        <v>1</v>
      </c>
      <c r="U1012">
        <v>217.31</v>
      </c>
      <c r="V1012">
        <v>373.2</v>
      </c>
      <c r="W1012">
        <v>1</v>
      </c>
      <c r="X1012" t="s">
        <v>45</v>
      </c>
      <c r="Z1012" t="str">
        <f>TEXT(Table1[[#This Row],[Order Date]], "MMM")</f>
        <v>Jul</v>
      </c>
      <c r="AA1012" s="2">
        <f>Table1[[#This Row],[Unit Price]]*Table1[[#This Row],[Quantity]]*(1-Table1[[#This Row],[Discount %]]/100)</f>
        <v>814.91249999999991</v>
      </c>
      <c r="AB1012" s="2">
        <f>Table1[[#This Row],[Sales]]-Table1[[#This Row],[Cost]]</f>
        <v>441.71249999999992</v>
      </c>
    </row>
    <row r="1013" spans="1:28" x14ac:dyDescent="0.25">
      <c r="A1013" t="s">
        <v>3724</v>
      </c>
      <c r="B1013" s="1">
        <v>45916</v>
      </c>
      <c r="C1013" t="s">
        <v>2496</v>
      </c>
      <c r="D1013" t="s">
        <v>2844</v>
      </c>
      <c r="E1013" s="1">
        <v>45917</v>
      </c>
      <c r="F1013" t="s">
        <v>56</v>
      </c>
      <c r="G1013" t="s">
        <v>54</v>
      </c>
      <c r="H1013" t="s">
        <v>55</v>
      </c>
      <c r="I1013" t="s">
        <v>2657</v>
      </c>
      <c r="J1013" t="s">
        <v>2667</v>
      </c>
      <c r="K1013" t="s">
        <v>25</v>
      </c>
      <c r="L1013">
        <v>51</v>
      </c>
      <c r="M1013">
        <v>1</v>
      </c>
      <c r="N1013">
        <v>15</v>
      </c>
      <c r="O1013" t="s">
        <v>3734</v>
      </c>
      <c r="P1013" t="s">
        <v>75</v>
      </c>
      <c r="Q1013" t="s">
        <v>42</v>
      </c>
      <c r="R1013" t="s">
        <v>62</v>
      </c>
      <c r="S1013" t="s">
        <v>101</v>
      </c>
      <c r="T1013">
        <v>3</v>
      </c>
      <c r="U1013">
        <v>242.03</v>
      </c>
      <c r="V1013">
        <v>213.33</v>
      </c>
      <c r="W1013">
        <v>4</v>
      </c>
      <c r="X1013" t="s">
        <v>34</v>
      </c>
      <c r="Z1013" t="str">
        <f>TEXT(Table1[[#This Row],[Order Date]], "MMM")</f>
        <v>Sep</v>
      </c>
      <c r="AA1013" s="2">
        <f>Table1[[#This Row],[Unit Price]]*Table1[[#This Row],[Quantity]]*(1-Table1[[#This Row],[Discount %]]/100)</f>
        <v>205.72549999999998</v>
      </c>
      <c r="AB1013" s="2">
        <f>Table1[[#This Row],[Sales]]-Table1[[#This Row],[Cost]]</f>
        <v>-7.60450000000003</v>
      </c>
    </row>
    <row r="1014" spans="1:28" x14ac:dyDescent="0.25">
      <c r="A1014" t="s">
        <v>3725</v>
      </c>
      <c r="B1014" s="1">
        <v>45794</v>
      </c>
      <c r="C1014" t="s">
        <v>2499</v>
      </c>
      <c r="D1014" t="s">
        <v>2843</v>
      </c>
      <c r="E1014" s="1">
        <v>45801</v>
      </c>
      <c r="F1014" t="s">
        <v>122</v>
      </c>
      <c r="G1014" t="s">
        <v>120</v>
      </c>
      <c r="H1014" t="s">
        <v>121</v>
      </c>
      <c r="I1014" t="s">
        <v>2633</v>
      </c>
      <c r="J1014" t="s">
        <v>99</v>
      </c>
      <c r="K1014" t="s">
        <v>25</v>
      </c>
      <c r="L1014">
        <v>34</v>
      </c>
      <c r="M1014">
        <v>3</v>
      </c>
      <c r="N1014">
        <v>30</v>
      </c>
      <c r="O1014" t="s">
        <v>3735</v>
      </c>
      <c r="P1014" t="s">
        <v>44</v>
      </c>
      <c r="Q1014" t="s">
        <v>42</v>
      </c>
      <c r="R1014" t="s">
        <v>71</v>
      </c>
      <c r="S1014" t="s">
        <v>57</v>
      </c>
      <c r="T1014">
        <v>3</v>
      </c>
      <c r="U1014">
        <v>335.53</v>
      </c>
      <c r="V1014">
        <v>1155.73</v>
      </c>
      <c r="W1014">
        <v>6</v>
      </c>
      <c r="X1014" t="s">
        <v>94</v>
      </c>
      <c r="Z1014" t="str">
        <f>TEXT(Table1[[#This Row],[Order Date]], "MMM")</f>
        <v>May</v>
      </c>
      <c r="AA1014" s="2">
        <f>Table1[[#This Row],[Unit Price]]*Table1[[#This Row],[Quantity]]*(1-Table1[[#This Row],[Discount %]]/100)</f>
        <v>704.61299999999994</v>
      </c>
      <c r="AB1014" s="2">
        <f>Table1[[#This Row],[Sales]]-Table1[[#This Row],[Cost]]</f>
        <v>-451.11700000000008</v>
      </c>
    </row>
    <row r="1015" spans="1:28" x14ac:dyDescent="0.25">
      <c r="A1015" t="s">
        <v>3726</v>
      </c>
      <c r="B1015" s="1">
        <v>45889</v>
      </c>
      <c r="C1015" t="s">
        <v>2501</v>
      </c>
      <c r="D1015" t="s">
        <v>2842</v>
      </c>
      <c r="E1015" s="1">
        <v>45896</v>
      </c>
      <c r="F1015" t="s">
        <v>100</v>
      </c>
      <c r="G1015" t="s">
        <v>98</v>
      </c>
      <c r="H1015" t="s">
        <v>99</v>
      </c>
      <c r="I1015" t="s">
        <v>2664</v>
      </c>
      <c r="J1015" t="s">
        <v>2665</v>
      </c>
      <c r="K1015" t="s">
        <v>25</v>
      </c>
      <c r="L1015">
        <v>49</v>
      </c>
      <c r="M1015">
        <v>5</v>
      </c>
      <c r="N1015">
        <v>32.5</v>
      </c>
      <c r="O1015" t="s">
        <v>1029</v>
      </c>
      <c r="P1015" t="s">
        <v>75</v>
      </c>
      <c r="Q1015" t="s">
        <v>42</v>
      </c>
      <c r="R1015" t="s">
        <v>62</v>
      </c>
      <c r="S1015" t="s">
        <v>30</v>
      </c>
      <c r="T1015">
        <v>3</v>
      </c>
      <c r="U1015">
        <v>713.22</v>
      </c>
      <c r="V1015">
        <v>1970.88</v>
      </c>
      <c r="W1015">
        <v>7</v>
      </c>
      <c r="X1015" t="s">
        <v>34</v>
      </c>
      <c r="Z1015" t="str">
        <f>TEXT(Table1[[#This Row],[Order Date]], "MMM")</f>
        <v>Aug</v>
      </c>
      <c r="AA1015" s="2">
        <f>Table1[[#This Row],[Unit Price]]*Table1[[#This Row],[Quantity]]*(1-Table1[[#This Row],[Discount %]]/100)</f>
        <v>2407.1175000000003</v>
      </c>
      <c r="AB1015" s="2">
        <f>Table1[[#This Row],[Sales]]-Table1[[#This Row],[Cost]]</f>
        <v>436.23750000000018</v>
      </c>
    </row>
    <row r="1016" spans="1:28" x14ac:dyDescent="0.25">
      <c r="A1016" t="s">
        <v>3727</v>
      </c>
      <c r="B1016" s="1">
        <v>45595</v>
      </c>
      <c r="C1016" t="s">
        <v>2504</v>
      </c>
      <c r="D1016" t="s">
        <v>2841</v>
      </c>
      <c r="E1016" s="1">
        <v>45597</v>
      </c>
      <c r="F1016" t="s">
        <v>115</v>
      </c>
      <c r="G1016" t="s">
        <v>66</v>
      </c>
      <c r="H1016" t="s">
        <v>114</v>
      </c>
      <c r="I1016" t="s">
        <v>2661</v>
      </c>
      <c r="J1016" t="s">
        <v>2662</v>
      </c>
      <c r="K1016" t="s">
        <v>25</v>
      </c>
      <c r="L1016">
        <v>38</v>
      </c>
      <c r="M1016">
        <v>4</v>
      </c>
      <c r="N1016">
        <v>37.5</v>
      </c>
      <c r="O1016" t="s">
        <v>264</v>
      </c>
      <c r="P1016" t="s">
        <v>33</v>
      </c>
      <c r="Q1016" t="s">
        <v>42</v>
      </c>
      <c r="R1016" t="s">
        <v>32</v>
      </c>
      <c r="S1016" t="s">
        <v>30</v>
      </c>
      <c r="T1016">
        <v>3</v>
      </c>
      <c r="U1016">
        <v>146.41999999999999</v>
      </c>
      <c r="V1016">
        <v>357.52</v>
      </c>
      <c r="W1016">
        <v>6</v>
      </c>
      <c r="X1016" t="s">
        <v>45</v>
      </c>
      <c r="Z1016" t="str">
        <f>TEXT(Table1[[#This Row],[Order Date]], "MMM")</f>
        <v>Oct</v>
      </c>
      <c r="AA1016" s="2">
        <f>Table1[[#This Row],[Unit Price]]*Table1[[#This Row],[Quantity]]*(1-Table1[[#This Row],[Discount %]]/100)</f>
        <v>366.04999999999995</v>
      </c>
      <c r="AB1016" s="2">
        <f>Table1[[#This Row],[Sales]]-Table1[[#This Row],[Cost]]</f>
        <v>8.5299999999999727</v>
      </c>
    </row>
    <row r="1017" spans="1:28" x14ac:dyDescent="0.25">
      <c r="A1017" t="s">
        <v>3728</v>
      </c>
      <c r="B1017" s="1">
        <v>45871</v>
      </c>
      <c r="C1017" t="s">
        <v>2506</v>
      </c>
      <c r="D1017" t="s">
        <v>2840</v>
      </c>
      <c r="E1017" s="1">
        <v>45873</v>
      </c>
      <c r="F1017" t="s">
        <v>29</v>
      </c>
      <c r="G1017" t="s">
        <v>27</v>
      </c>
      <c r="H1017" t="s">
        <v>28</v>
      </c>
      <c r="I1017" t="s">
        <v>2619</v>
      </c>
      <c r="J1017" t="s">
        <v>2620</v>
      </c>
      <c r="K1017" t="s">
        <v>25</v>
      </c>
      <c r="L1017">
        <v>43</v>
      </c>
      <c r="M1017">
        <v>4.2</v>
      </c>
      <c r="N1017">
        <v>42.5</v>
      </c>
      <c r="O1017" t="s">
        <v>2592</v>
      </c>
      <c r="P1017" t="s">
        <v>75</v>
      </c>
      <c r="Q1017" t="s">
        <v>42</v>
      </c>
      <c r="R1017" t="s">
        <v>71</v>
      </c>
      <c r="S1017" t="s">
        <v>30</v>
      </c>
      <c r="T1017">
        <v>1</v>
      </c>
      <c r="U1017">
        <v>215.84</v>
      </c>
      <c r="V1017">
        <v>513.41</v>
      </c>
      <c r="W1017">
        <v>2</v>
      </c>
      <c r="X1017" t="s">
        <v>94</v>
      </c>
      <c r="Z1017" t="str">
        <f>TEXT(Table1[[#This Row],[Order Date]], "MMM")</f>
        <v>Aug</v>
      </c>
      <c r="AA1017" s="2">
        <f>Table1[[#This Row],[Unit Price]]*Table1[[#This Row],[Quantity]]*(1-Table1[[#This Row],[Discount %]]/100)</f>
        <v>521.25360000000001</v>
      </c>
      <c r="AB1017" s="2">
        <f>Table1[[#This Row],[Sales]]-Table1[[#This Row],[Cost]]</f>
        <v>7.8436000000000377</v>
      </c>
    </row>
    <row r="1018" spans="1:28" x14ac:dyDescent="0.25">
      <c r="A1018" t="s">
        <v>3729</v>
      </c>
      <c r="B1018" s="1">
        <v>45764</v>
      </c>
      <c r="C1018" t="s">
        <v>2509</v>
      </c>
      <c r="D1018" t="s">
        <v>2839</v>
      </c>
      <c r="E1018" s="1">
        <v>45770</v>
      </c>
      <c r="F1018" t="s">
        <v>29</v>
      </c>
      <c r="G1018" t="s">
        <v>27</v>
      </c>
      <c r="H1018" t="s">
        <v>28</v>
      </c>
      <c r="I1018" t="s">
        <v>2627</v>
      </c>
      <c r="J1018" t="s">
        <v>2707</v>
      </c>
      <c r="K1018" t="s">
        <v>52</v>
      </c>
      <c r="L1018">
        <v>37</v>
      </c>
      <c r="M1018">
        <v>4.4000000000000004</v>
      </c>
      <c r="N1018">
        <v>47.5</v>
      </c>
      <c r="O1018" t="s">
        <v>862</v>
      </c>
      <c r="P1018" t="s">
        <v>44</v>
      </c>
      <c r="Q1018" t="s">
        <v>42</v>
      </c>
      <c r="R1018" t="s">
        <v>71</v>
      </c>
      <c r="S1018" t="s">
        <v>123</v>
      </c>
      <c r="T1018">
        <v>1</v>
      </c>
      <c r="U1018">
        <v>516.5</v>
      </c>
      <c r="V1018">
        <v>1313.65</v>
      </c>
      <c r="W1018">
        <v>4</v>
      </c>
      <c r="X1018" t="s">
        <v>45</v>
      </c>
      <c r="Z1018" t="str">
        <f>TEXT(Table1[[#This Row],[Order Date]], "MMM")</f>
        <v>Apr</v>
      </c>
      <c r="AA1018" s="2">
        <f>Table1[[#This Row],[Unit Price]]*Table1[[#This Row],[Quantity]]*(1-Table1[[#This Row],[Discount %]]/100)</f>
        <v>1193.1150000000002</v>
      </c>
      <c r="AB1018" s="2">
        <f>Table1[[#This Row],[Sales]]-Table1[[#This Row],[Cost]]</f>
        <v>-120.53499999999985</v>
      </c>
    </row>
    <row r="1019" spans="1:28" x14ac:dyDescent="0.25">
      <c r="A1019" t="s">
        <v>3730</v>
      </c>
      <c r="B1019" s="1">
        <v>45865</v>
      </c>
      <c r="C1019" t="s">
        <v>2511</v>
      </c>
      <c r="D1019" t="s">
        <v>2838</v>
      </c>
      <c r="E1019" s="1">
        <v>45871</v>
      </c>
      <c r="F1019" t="s">
        <v>100</v>
      </c>
      <c r="G1019" t="s">
        <v>98</v>
      </c>
      <c r="H1019" t="s">
        <v>99</v>
      </c>
      <c r="I1019" t="s">
        <v>2661</v>
      </c>
      <c r="J1019" t="s">
        <v>2715</v>
      </c>
      <c r="K1019" t="s">
        <v>25</v>
      </c>
      <c r="L1019">
        <v>37</v>
      </c>
      <c r="M1019">
        <v>4.5999999999999996</v>
      </c>
      <c r="N1019">
        <v>52.5</v>
      </c>
      <c r="O1019" t="s">
        <v>2351</v>
      </c>
      <c r="P1019" t="s">
        <v>75</v>
      </c>
      <c r="Q1019" t="s">
        <v>42</v>
      </c>
      <c r="R1019" t="s">
        <v>43</v>
      </c>
      <c r="S1019" t="s">
        <v>69</v>
      </c>
      <c r="T1019">
        <v>2</v>
      </c>
      <c r="U1019">
        <v>790.89</v>
      </c>
      <c r="V1019">
        <v>1990.33</v>
      </c>
      <c r="W1019">
        <v>4</v>
      </c>
      <c r="X1019" t="s">
        <v>45</v>
      </c>
      <c r="Z1019" t="str">
        <f>TEXT(Table1[[#This Row],[Order Date]], "MMM")</f>
        <v>Jul</v>
      </c>
      <c r="AA1019" s="2">
        <f>Table1[[#This Row],[Unit Price]]*Table1[[#This Row],[Quantity]]*(1-Table1[[#This Row],[Discount %]]/100)</f>
        <v>1728.0946499999998</v>
      </c>
      <c r="AB1019" s="2">
        <f>Table1[[#This Row],[Sales]]-Table1[[#This Row],[Cost]]</f>
        <v>-262.23535000000015</v>
      </c>
    </row>
  </sheetData>
  <phoneticPr fontId="2" type="noConversion"/>
  <pageMargins left="0.75" right="0.75" top="1" bottom="1" header="0.5" footer="0.5"/>
  <pageSetup paperSize="9" orientation="portrait" horizontalDpi="4294967293" verticalDpi="4294967293"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Analyze</vt:lpstr>
      <vt:lpstr>DashBoard</vt:lpstr>
      <vt:lpstr>EcommerceData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Office</cp:lastModifiedBy>
  <dcterms:created xsi:type="dcterms:W3CDTF">2026-07-25T07:10:08Z</dcterms:created>
  <dcterms:modified xsi:type="dcterms:W3CDTF">2026-09-21T10:20:52Z</dcterms:modified>
</cp:coreProperties>
</file>