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1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A23" i="1" l="1"/>
  <c r="A22" i="1"/>
  <c r="C12" i="1"/>
  <c r="C44" i="1" l="1"/>
  <c r="B44" i="1"/>
  <c r="C39" i="1"/>
  <c r="B39" i="1"/>
  <c r="B38" i="1" l="1"/>
  <c r="A33" i="1" l="1"/>
  <c r="C43" i="1" l="1"/>
  <c r="D43" i="1"/>
  <c r="E43" i="1"/>
  <c r="B43" i="1"/>
  <c r="C38" i="1"/>
  <c r="D38" i="1"/>
  <c r="E38" i="1"/>
</calcChain>
</file>

<file path=xl/sharedStrings.xml><?xml version="1.0" encoding="utf-8"?>
<sst xmlns="http://schemas.openxmlformats.org/spreadsheetml/2006/main" count="82" uniqueCount="69">
  <si>
    <t>Repository: git@git.rhrk.uni-kl.de:EIT-Wehn/finance.zynqpricer.hls.git</t>
  </si>
  <si>
    <t>Author: Christian Brugger (brugger@eit.uni-kl.de)</t>
  </si>
  <si>
    <t>Server</t>
  </si>
  <si>
    <t>45 nm</t>
  </si>
  <si>
    <t>SSE4.2</t>
  </si>
  <si>
    <t>Intel Xeon W3550 @ 4x3.07 GHz</t>
  </si>
  <si>
    <t>Dell Laptop</t>
  </si>
  <si>
    <t>Intel Core i5-3320M @ 2.60 GHz, 2 cores</t>
  </si>
  <si>
    <t>Dell Desktop</t>
  </si>
  <si>
    <t>Zynq ARM only</t>
  </si>
  <si>
    <t>Folder: results</t>
  </si>
  <si>
    <t>22 nm</t>
  </si>
  <si>
    <t>Intel Core i7 860 @ 4x2.8 GHz</t>
  </si>
  <si>
    <t>28 nm</t>
  </si>
  <si>
    <t>-</t>
  </si>
  <si>
    <t>Neon</t>
  </si>
  <si>
    <t>zc702, XC7Z020-CLG484-1</t>
  </si>
  <si>
    <t>zc702, ARM Cortex-A9 @ 2 x 0.667 GHz</t>
  </si>
  <si>
    <t>Vivado HLS &amp; Zynq FPGA</t>
  </si>
  <si>
    <t>C++ Software</t>
  </si>
  <si>
    <t>Heston Accelerator
[lines of code]</t>
  </si>
  <si>
    <t>Host Driver &amp; Demo
[lines of code]</t>
  </si>
  <si>
    <t>Performance
[steps/s]</t>
  </si>
  <si>
    <t>New Methodology:
HLS + Zynq + Linux</t>
  </si>
  <si>
    <t>Energy Efficiency
[Joule / step]</t>
  </si>
  <si>
    <t>Energy Efficiency 
[Joule / step]</t>
  </si>
  <si>
    <t>Performance Comparison</t>
  </si>
  <si>
    <t>Lines of Code Comparison</t>
  </si>
  <si>
    <t>FPGA Ressource Comparison</t>
  </si>
  <si>
    <t>Heston Kernel</t>
  </si>
  <si>
    <t>Box Muller</t>
  </si>
  <si>
    <t>Mersenne Twister</t>
  </si>
  <si>
    <t>LUTs</t>
  </si>
  <si>
    <t>FFs</t>
  </si>
  <si>
    <t>DSPs</t>
  </si>
  <si>
    <t>BRAMs</t>
  </si>
  <si>
    <t>Zynq Implementation</t>
  </si>
  <si>
    <t>ICDF Gauss</t>
  </si>
  <si>
    <t>Implemetation</t>
  </si>
  <si>
    <t>Comments</t>
  </si>
  <si>
    <t>Details</t>
  </si>
  <si>
    <t>Process</t>
  </si>
  <si>
    <t>Float
Extensions</t>
  </si>
  <si>
    <t>Languages</t>
  </si>
  <si>
    <t>Prec: 0.00019</t>
  </si>
  <si>
    <t>30 lines of code</t>
  </si>
  <si>
    <t>Prec: 0.00039, Ressources estimated</t>
  </si>
  <si>
    <t>New Software C++</t>
  </si>
  <si>
    <t>DATE 2011 Demo</t>
  </si>
  <si>
    <t>Zync Demo</t>
  </si>
  <si>
    <t>Demo work in progress</t>
  </si>
  <si>
    <t>AVX</t>
  </si>
  <si>
    <t>40 nm</t>
  </si>
  <si>
    <t>Heston Multilevel Monte Carlo, 32bit floating point</t>
  </si>
  <si>
    <t>Date: March 31, 2014</t>
  </si>
  <si>
    <t>Revision: 3cc17b6fe870b602fdb9b1b9ff03d1ff1906d8e4</t>
  </si>
  <si>
    <t>ASIC (Nhan)</t>
  </si>
  <si>
    <t>VHDL, ROMCODE</t>
  </si>
  <si>
    <t>Only IP, no interfaces</t>
  </si>
  <si>
    <t>HyPER on Zynq</t>
  </si>
  <si>
    <t>Target Frequency 100 MHz, Increment Generator + Path Generator + Barrier Feature</t>
  </si>
  <si>
    <t>DATE 2013</t>
  </si>
  <si>
    <t>Significantly (&gt; 50%) better implemented than Pedro</t>
  </si>
  <si>
    <t>AXI design by Pedro (AutoESL, VHDL)</t>
  </si>
  <si>
    <t>AutoESL, VHDL, Java</t>
  </si>
  <si>
    <t>FPGA, Date 2013 
(Pedro, Fischer)</t>
  </si>
  <si>
    <t>Source: de Schryver, Christian, et al. "A multi-level Monte Carlo FPGA accelerator for option pricing in the Heston model." 
Proceedings of the Conference on Design, Automation and Test in Europe. EDA Consortium, 2013.</t>
  </si>
  <si>
    <t>Virtex 6, estimated</t>
  </si>
  <si>
    <t>FPGA, 1 instance
(only IP-Core)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</si>
</sst>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???0.0E+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8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8" fontId="2" fillId="0" borderId="1" xfId="0" applyNumberFormat="1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48" fontId="3" fillId="0" borderId="1" xfId="0" quotePrefix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1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quotePrefix="1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Tabelle1!$T$36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Tabelle1!$S$37:$S$40</c:f>
              <c:numCache>
                <c:formatCode>General</c:formatCode>
                <c:ptCount val="4"/>
              </c:numCache>
            </c:numRef>
          </c:cat>
          <c:val>
            <c:numRef>
              <c:f>Tabelle1!$T$37:$T$40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Tabelle1!$U$36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Tabelle1!$S$37:$S$40</c:f>
              <c:numCache>
                <c:formatCode>General</c:formatCode>
                <c:ptCount val="4"/>
              </c:numCache>
            </c:numRef>
          </c:cat>
          <c:val>
            <c:numRef>
              <c:f>Tabelle1!$U$37:$U$40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47280"/>
        <c:axId val="191347840"/>
      </c:barChart>
      <c:catAx>
        <c:axId val="19134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7840"/>
        <c:crosses val="autoZero"/>
        <c:auto val="1"/>
        <c:lblAlgn val="ctr"/>
        <c:lblOffset val="100"/>
        <c:noMultiLvlLbl val="0"/>
      </c:catAx>
      <c:valAx>
        <c:axId val="191347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134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201083</xdr:colOff>
      <xdr:row>30</xdr:row>
      <xdr:rowOff>78316</xdr:rowOff>
    </xdr:from>
    <xdr:to>
      <xdr:col>31</xdr:col>
      <xdr:colOff>476250</xdr:colOff>
      <xdr:row>43</xdr:row>
      <xdr:rowOff>143932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115" zoomScaleNormal="115" workbookViewId="0">
      <selection activeCell="C30" sqref="C30"/>
    </sheetView>
  </sheetViews>
  <sheetFormatPr baseColWidth="10" defaultColWidth="9.140625" defaultRowHeight="12.75" x14ac:dyDescent="0.25"/>
  <cols>
    <col min="1" max="1" width="17.7109375" style="6" customWidth="1"/>
    <col min="2" max="2" width="16.140625" style="6" customWidth="1"/>
    <col min="3" max="3" width="18.28515625" style="6" customWidth="1"/>
    <col min="4" max="4" width="7.5703125" style="7" customWidth="1"/>
    <col min="5" max="5" width="9.5703125" style="7" customWidth="1"/>
    <col min="6" max="6" width="9.140625" style="6" customWidth="1"/>
    <col min="7" max="7" width="9.85546875" style="6" customWidth="1"/>
    <col min="8" max="8" width="12.42578125" style="6" customWidth="1"/>
    <col min="9" max="16384" width="9.140625" style="6"/>
  </cols>
  <sheetData>
    <row r="1" spans="1:10" s="1" customFormat="1" ht="9.75" customHeight="1" x14ac:dyDescent="0.25">
      <c r="A1" s="12" t="s">
        <v>10</v>
      </c>
      <c r="D1" s="2"/>
      <c r="E1" s="2"/>
    </row>
    <row r="2" spans="1:10" s="1" customFormat="1" ht="9.75" customHeight="1" x14ac:dyDescent="0.25">
      <c r="A2" s="12" t="s">
        <v>54</v>
      </c>
      <c r="D2" s="2"/>
      <c r="E2" s="2"/>
    </row>
    <row r="3" spans="1:10" s="1" customFormat="1" ht="9.75" customHeight="1" x14ac:dyDescent="0.25">
      <c r="A3" s="12" t="s">
        <v>0</v>
      </c>
      <c r="D3" s="2"/>
      <c r="E3" s="2"/>
    </row>
    <row r="4" spans="1:10" s="1" customFormat="1" ht="9.75" customHeight="1" x14ac:dyDescent="0.25">
      <c r="A4" s="12" t="s">
        <v>55</v>
      </c>
      <c r="D4" s="2"/>
      <c r="E4" s="2"/>
    </row>
    <row r="5" spans="1:10" s="1" customFormat="1" ht="9.75" customHeight="1" x14ac:dyDescent="0.25">
      <c r="A5" s="12" t="s">
        <v>1</v>
      </c>
      <c r="D5" s="2"/>
      <c r="E5" s="2"/>
    </row>
    <row r="6" spans="1:10" ht="13.5" customHeight="1" x14ac:dyDescent="0.25"/>
    <row r="7" spans="1:10" s="3" customFormat="1" ht="18.75" x14ac:dyDescent="0.25">
      <c r="A7" s="11" t="s">
        <v>53</v>
      </c>
      <c r="D7" s="4"/>
      <c r="E7" s="4"/>
    </row>
    <row r="8" spans="1:10" s="3" customFormat="1" ht="12" customHeight="1" x14ac:dyDescent="0.25">
      <c r="D8" s="4"/>
      <c r="E8" s="4"/>
    </row>
    <row r="9" spans="1:10" ht="15.75" x14ac:dyDescent="0.25">
      <c r="A9" s="3" t="s">
        <v>26</v>
      </c>
    </row>
    <row r="11" spans="1:10" s="5" customFormat="1" ht="31.5" customHeight="1" x14ac:dyDescent="0.25">
      <c r="A11" s="23" t="s">
        <v>48</v>
      </c>
      <c r="B11" s="24" t="s">
        <v>22</v>
      </c>
      <c r="C11" s="24" t="s">
        <v>24</v>
      </c>
      <c r="D11" s="23" t="s">
        <v>41</v>
      </c>
      <c r="E11" s="24" t="s">
        <v>42</v>
      </c>
      <c r="F11" s="27" t="s">
        <v>40</v>
      </c>
      <c r="G11" s="27"/>
      <c r="H11" s="20"/>
    </row>
    <row r="12" spans="1:10" ht="31.5" customHeight="1" x14ac:dyDescent="0.25">
      <c r="A12" s="53" t="s">
        <v>68</v>
      </c>
      <c r="B12" s="43">
        <v>100000000</v>
      </c>
      <c r="C12" s="28">
        <f>3.5/B12</f>
        <v>3.5000000000000002E-8</v>
      </c>
      <c r="D12" s="29" t="s">
        <v>52</v>
      </c>
      <c r="E12" s="22" t="s">
        <v>14</v>
      </c>
      <c r="F12" s="30" t="s">
        <v>67</v>
      </c>
      <c r="G12" s="30"/>
      <c r="H12" s="15"/>
    </row>
    <row r="13" spans="1:10" ht="25.5" customHeight="1" x14ac:dyDescent="0.2">
      <c r="A13" s="52" t="s">
        <v>66</v>
      </c>
      <c r="B13" s="52"/>
      <c r="C13" s="52"/>
      <c r="D13" s="52"/>
      <c r="E13" s="52"/>
      <c r="F13" s="52"/>
      <c r="G13" s="52"/>
      <c r="H13" s="52"/>
      <c r="I13" s="52"/>
      <c r="J13" s="52"/>
    </row>
    <row r="14" spans="1:10" ht="15.75" customHeight="1" x14ac:dyDescent="0.25"/>
    <row r="15" spans="1:10" ht="30.75" customHeight="1" x14ac:dyDescent="0.25">
      <c r="A15" s="23" t="s">
        <v>49</v>
      </c>
      <c r="B15" s="24" t="s">
        <v>22</v>
      </c>
      <c r="C15" s="24" t="s">
        <v>25</v>
      </c>
      <c r="D15" s="17" t="s">
        <v>41</v>
      </c>
      <c r="E15" s="24" t="s">
        <v>42</v>
      </c>
      <c r="F15" s="20" t="s">
        <v>40</v>
      </c>
      <c r="G15" s="16"/>
      <c r="H15" s="16"/>
    </row>
    <row r="16" spans="1:10" ht="15" hidden="1" customHeight="1" x14ac:dyDescent="0.25">
      <c r="A16" s="6" t="s">
        <v>2</v>
      </c>
      <c r="B16" s="8"/>
      <c r="C16" s="8"/>
      <c r="D16" s="7" t="s">
        <v>3</v>
      </c>
      <c r="E16" s="7" t="s">
        <v>4</v>
      </c>
      <c r="F16" s="6" t="s">
        <v>5</v>
      </c>
    </row>
    <row r="17" spans="1:13" ht="15" customHeight="1" x14ac:dyDescent="0.25">
      <c r="A17" s="6" t="s">
        <v>6</v>
      </c>
      <c r="B17" s="8">
        <v>137906979.4643397</v>
      </c>
      <c r="C17" s="8">
        <v>2.2188869714105091E-7</v>
      </c>
      <c r="D17" s="7" t="s">
        <v>11</v>
      </c>
      <c r="E17" s="7" t="s">
        <v>51</v>
      </c>
      <c r="F17" s="6" t="s">
        <v>7</v>
      </c>
    </row>
    <row r="18" spans="1:13" ht="15" hidden="1" customHeight="1" x14ac:dyDescent="0.25">
      <c r="A18" s="6" t="s">
        <v>8</v>
      </c>
      <c r="B18" s="8"/>
      <c r="C18" s="8"/>
      <c r="D18" s="7" t="s">
        <v>3</v>
      </c>
      <c r="E18" s="7" t="s">
        <v>4</v>
      </c>
      <c r="F18" s="6" t="s">
        <v>12</v>
      </c>
    </row>
    <row r="19" spans="1:13" ht="15" hidden="1" customHeight="1" x14ac:dyDescent="0.25">
      <c r="A19" s="6" t="s">
        <v>9</v>
      </c>
      <c r="B19" s="8"/>
      <c r="C19" s="8"/>
      <c r="D19" s="7" t="s">
        <v>13</v>
      </c>
      <c r="E19" s="7" t="s">
        <v>15</v>
      </c>
      <c r="F19" s="6" t="s">
        <v>17</v>
      </c>
    </row>
    <row r="20" spans="1:13" ht="15" customHeight="1" x14ac:dyDescent="0.25">
      <c r="A20" s="25" t="s">
        <v>59</v>
      </c>
      <c r="B20" s="26">
        <v>467204329.71233761</v>
      </c>
      <c r="C20" s="26">
        <v>6.13342858073919E-9</v>
      </c>
      <c r="D20" s="22" t="s">
        <v>13</v>
      </c>
      <c r="E20" s="22" t="s">
        <v>14</v>
      </c>
      <c r="F20" s="15" t="s">
        <v>16</v>
      </c>
      <c r="G20" s="15"/>
      <c r="H20" s="15"/>
    </row>
    <row r="21" spans="1:13" ht="13.5" customHeight="1" x14ac:dyDescent="0.25">
      <c r="A21" s="9"/>
      <c r="B21" s="8"/>
      <c r="C21" s="8"/>
      <c r="M21" s="8"/>
    </row>
    <row r="22" spans="1:13" x14ac:dyDescent="0.25">
      <c r="A22" s="6" t="str">
        <f>"Zynq "&amp;TEXT(C17/C20,"0.0") &amp; " more power efficient than Intel CPU"</f>
        <v>Zynq 36.2 more power efficient than Intel CPU</v>
      </c>
      <c r="M22" s="8"/>
    </row>
    <row r="23" spans="1:13" x14ac:dyDescent="0.25">
      <c r="A23" s="6" t="str">
        <f>"Zynq "&amp;TEXT(B20/B17,"0.0") &amp; " faster than CPU"</f>
        <v>Zynq 3.4 faster than CPU</v>
      </c>
      <c r="M23" s="8"/>
    </row>
    <row r="24" spans="1:13" x14ac:dyDescent="0.25">
      <c r="M24" s="8"/>
    </row>
    <row r="25" spans="1:13" s="3" customFormat="1" ht="15.75" x14ac:dyDescent="0.25">
      <c r="A25" s="3" t="s">
        <v>27</v>
      </c>
      <c r="D25" s="4"/>
      <c r="E25" s="4"/>
    </row>
    <row r="27" spans="1:13" ht="31.5" customHeight="1" x14ac:dyDescent="0.25">
      <c r="A27" s="20" t="s">
        <v>38</v>
      </c>
      <c r="B27" s="21" t="s">
        <v>20</v>
      </c>
      <c r="C27" s="21" t="s">
        <v>21</v>
      </c>
      <c r="D27" s="17"/>
      <c r="E27" s="17" t="s">
        <v>43</v>
      </c>
      <c r="F27" s="16"/>
      <c r="G27" s="16"/>
      <c r="H27" s="16"/>
    </row>
    <row r="28" spans="1:13" s="40" customFormat="1" ht="31.5" customHeight="1" x14ac:dyDescent="0.25">
      <c r="A28" s="44" t="s">
        <v>65</v>
      </c>
      <c r="B28" s="45">
        <v>5280</v>
      </c>
      <c r="C28" s="45">
        <v>7870</v>
      </c>
      <c r="D28" s="46"/>
      <c r="E28" s="47" t="s">
        <v>64</v>
      </c>
      <c r="F28" s="48"/>
      <c r="G28" s="49" t="s">
        <v>50</v>
      </c>
      <c r="H28" s="48"/>
    </row>
    <row r="29" spans="1:13" s="40" customFormat="1" ht="31.5" customHeight="1" x14ac:dyDescent="0.25">
      <c r="A29" s="44" t="s">
        <v>56</v>
      </c>
      <c r="B29" s="45">
        <v>9960</v>
      </c>
      <c r="C29" s="50" t="s">
        <v>14</v>
      </c>
      <c r="D29" s="46"/>
      <c r="E29" s="47" t="s">
        <v>57</v>
      </c>
      <c r="F29" s="48"/>
      <c r="G29" s="49" t="s">
        <v>58</v>
      </c>
      <c r="H29" s="48"/>
    </row>
    <row r="30" spans="1:13" ht="31.5" customHeight="1" x14ac:dyDescent="0.25">
      <c r="A30" s="9" t="s">
        <v>23</v>
      </c>
      <c r="B30" s="7">
        <v>650</v>
      </c>
      <c r="C30" s="7">
        <v>1129</v>
      </c>
      <c r="E30" s="6" t="s">
        <v>18</v>
      </c>
    </row>
    <row r="31" spans="1:13" ht="15" customHeight="1" x14ac:dyDescent="0.25">
      <c r="A31" s="15" t="s">
        <v>47</v>
      </c>
      <c r="B31" s="22"/>
      <c r="C31" s="22"/>
      <c r="D31" s="22"/>
      <c r="E31" s="15" t="s">
        <v>19</v>
      </c>
      <c r="F31" s="15"/>
      <c r="G31" s="15"/>
      <c r="H31" s="15"/>
    </row>
    <row r="32" spans="1:13" x14ac:dyDescent="0.25">
      <c r="B32" s="10"/>
      <c r="C32" s="10"/>
    </row>
    <row r="33" spans="1:10" x14ac:dyDescent="0.25">
      <c r="A33" s="6" t="str">
        <f>TEXT((B28+C28)/(B30+C30),"0.0") &amp; " times smaller code for the same functionality than FPGA implementation"</f>
        <v>7.4 times smaller code for the same functionality than FPGA implementation</v>
      </c>
      <c r="B33" s="10"/>
      <c r="C33" s="10"/>
    </row>
    <row r="35" spans="1:10" ht="15.75" x14ac:dyDescent="0.25">
      <c r="A35" s="3" t="s">
        <v>28</v>
      </c>
      <c r="C35" s="6" t="s">
        <v>60</v>
      </c>
    </row>
    <row r="37" spans="1:10" ht="15" customHeight="1" x14ac:dyDescent="0.25">
      <c r="A37" s="16"/>
      <c r="B37" s="17" t="s">
        <v>32</v>
      </c>
      <c r="C37" s="17" t="s">
        <v>33</v>
      </c>
      <c r="D37" s="17" t="s">
        <v>35</v>
      </c>
      <c r="E37" s="17" t="s">
        <v>34</v>
      </c>
      <c r="F37" s="20" t="s">
        <v>39</v>
      </c>
      <c r="G37" s="20"/>
      <c r="H37" s="16"/>
    </row>
    <row r="38" spans="1:10" ht="15" customHeight="1" x14ac:dyDescent="0.25">
      <c r="A38" s="5" t="s">
        <v>36</v>
      </c>
      <c r="B38" s="42">
        <f>B39+B40+B42</f>
        <v>6767</v>
      </c>
      <c r="C38" s="42">
        <f t="shared" ref="C38:E38" si="0">C39+C40+C42</f>
        <v>6938</v>
      </c>
      <c r="D38" s="42">
        <f t="shared" si="0"/>
        <v>7</v>
      </c>
      <c r="E38" s="42">
        <f t="shared" si="0"/>
        <v>44</v>
      </c>
    </row>
    <row r="39" spans="1:10" ht="15" customHeight="1" x14ac:dyDescent="0.2">
      <c r="A39" s="13" t="s">
        <v>29</v>
      </c>
      <c r="B39" s="14">
        <f>5607+228+180</f>
        <v>6015</v>
      </c>
      <c r="C39" s="14">
        <f>5607+258+158</f>
        <v>6023</v>
      </c>
      <c r="D39" s="14">
        <v>3</v>
      </c>
      <c r="E39" s="14">
        <v>43</v>
      </c>
    </row>
    <row r="40" spans="1:10" ht="15" customHeight="1" x14ac:dyDescent="0.2">
      <c r="A40" s="13" t="s">
        <v>37</v>
      </c>
      <c r="B40" s="14">
        <v>451</v>
      </c>
      <c r="C40" s="14">
        <v>592</v>
      </c>
      <c r="D40" s="14">
        <v>2</v>
      </c>
      <c r="E40" s="14">
        <v>1</v>
      </c>
      <c r="F40" s="6" t="s">
        <v>44</v>
      </c>
    </row>
    <row r="41" spans="1:10" s="40" customFormat="1" ht="15" hidden="1" customHeight="1" x14ac:dyDescent="0.2">
      <c r="A41" s="38" t="s">
        <v>30</v>
      </c>
      <c r="B41" s="39">
        <v>3611</v>
      </c>
      <c r="C41" s="39">
        <v>3006</v>
      </c>
      <c r="D41" s="39">
        <v>0</v>
      </c>
      <c r="E41" s="39">
        <v>35</v>
      </c>
      <c r="F41" s="40" t="s">
        <v>45</v>
      </c>
    </row>
    <row r="42" spans="1:10" ht="15" customHeight="1" x14ac:dyDescent="0.2">
      <c r="A42" s="18" t="s">
        <v>31</v>
      </c>
      <c r="B42" s="19">
        <v>301</v>
      </c>
      <c r="C42" s="19">
        <v>323</v>
      </c>
      <c r="D42" s="19">
        <v>2</v>
      </c>
      <c r="E42" s="19">
        <v>0</v>
      </c>
      <c r="F42" s="15"/>
      <c r="G42" s="15"/>
      <c r="H42" s="15"/>
    </row>
    <row r="43" spans="1:10" ht="15" customHeight="1" x14ac:dyDescent="0.25">
      <c r="A43" s="5" t="s">
        <v>61</v>
      </c>
      <c r="B43" s="42">
        <f>SUM(B44:B46)</f>
        <v>11000</v>
      </c>
      <c r="C43" s="42">
        <f t="shared" ref="C43:E43" si="1">SUM(C44:C46)</f>
        <v>12630</v>
      </c>
      <c r="D43" s="42">
        <f t="shared" si="1"/>
        <v>68</v>
      </c>
      <c r="E43" s="42">
        <f t="shared" si="1"/>
        <v>69</v>
      </c>
    </row>
    <row r="44" spans="1:10" s="12" customFormat="1" ht="15" customHeight="1" x14ac:dyDescent="0.2">
      <c r="A44" s="34" t="s">
        <v>29</v>
      </c>
      <c r="B44" s="35">
        <f>10288</f>
        <v>10288</v>
      </c>
      <c r="C44" s="35">
        <f>11949</f>
        <v>11949</v>
      </c>
      <c r="D44" s="35">
        <v>64</v>
      </c>
      <c r="E44" s="35">
        <v>68</v>
      </c>
      <c r="F44" s="51" t="s">
        <v>63</v>
      </c>
      <c r="G44" s="36"/>
    </row>
    <row r="45" spans="1:10" s="12" customFormat="1" ht="15" customHeight="1" x14ac:dyDescent="0.2">
      <c r="A45" s="31" t="s">
        <v>37</v>
      </c>
      <c r="B45" s="32">
        <v>300</v>
      </c>
      <c r="C45" s="33">
        <v>450</v>
      </c>
      <c r="D45" s="32">
        <v>1</v>
      </c>
      <c r="E45" s="32">
        <v>1</v>
      </c>
      <c r="F45" s="6" t="s">
        <v>46</v>
      </c>
      <c r="G45" s="6"/>
    </row>
    <row r="46" spans="1:10" s="12" customFormat="1" ht="15" customHeight="1" x14ac:dyDescent="0.2">
      <c r="A46" s="18" t="s">
        <v>31</v>
      </c>
      <c r="B46" s="19">
        <v>412</v>
      </c>
      <c r="C46" s="37">
        <v>231</v>
      </c>
      <c r="D46" s="19">
        <v>3</v>
      </c>
      <c r="E46" s="19">
        <v>0</v>
      </c>
      <c r="F46" s="15"/>
      <c r="G46" s="15"/>
      <c r="H46" s="41"/>
    </row>
    <row r="47" spans="1:10" ht="25.5" customHeight="1" x14ac:dyDescent="0.2">
      <c r="A47" s="52" t="s">
        <v>66</v>
      </c>
      <c r="B47" s="52"/>
      <c r="C47" s="52"/>
      <c r="D47" s="52"/>
      <c r="E47" s="52"/>
      <c r="F47" s="52"/>
      <c r="G47" s="52"/>
      <c r="H47" s="52"/>
      <c r="I47" s="52"/>
      <c r="J47" s="52"/>
    </row>
    <row r="49" spans="1:1" x14ac:dyDescent="0.25">
      <c r="A49" s="6" t="s">
        <v>62</v>
      </c>
    </row>
  </sheetData>
  <mergeCells count="2">
    <mergeCell ref="A13:J13"/>
    <mergeCell ref="A47:J47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2014-04-01T16:04:41Z</dcterms:modified>
</cp:coreProperties>
</file>