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07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25" i="1" l="1"/>
  <c r="A27" i="1"/>
  <c r="A26" i="1"/>
  <c r="A29" i="1" l="1"/>
  <c r="A28" i="1"/>
  <c r="L35" i="1" l="1"/>
  <c r="L34" i="1"/>
  <c r="M26" i="1"/>
  <c r="M27" i="1"/>
  <c r="M28" i="1"/>
  <c r="M30" i="1"/>
  <c r="M25" i="1"/>
  <c r="M23" i="1"/>
  <c r="L26" i="1"/>
  <c r="L27" i="1"/>
  <c r="L28" i="1"/>
  <c r="L30" i="1"/>
  <c r="L25" i="1"/>
  <c r="L24" i="1"/>
  <c r="L23" i="1"/>
  <c r="O67" i="1" l="1"/>
  <c r="P67" i="1"/>
  <c r="P69" i="1"/>
  <c r="P68" i="1"/>
  <c r="O69" i="1"/>
  <c r="O68" i="1"/>
  <c r="L67" i="1"/>
  <c r="L69" i="1"/>
  <c r="L68" i="1"/>
  <c r="K69" i="1"/>
  <c r="K68" i="1"/>
  <c r="K67" i="1"/>
  <c r="O46" i="1"/>
  <c r="O45" i="1"/>
  <c r="O44" i="1"/>
  <c r="P44" i="1"/>
  <c r="P46" i="1"/>
  <c r="P45" i="1"/>
  <c r="L44" i="1"/>
  <c r="K45" i="1"/>
  <c r="K44" i="1"/>
  <c r="K46" i="1"/>
  <c r="L45" i="1"/>
  <c r="L46" i="1"/>
  <c r="A39" i="1" l="1"/>
  <c r="C49" i="1" l="1"/>
  <c r="O43" i="1" s="1"/>
  <c r="T44" i="1" s="1"/>
  <c r="D49" i="1"/>
  <c r="K66" i="1" s="1"/>
  <c r="T45" i="1" s="1"/>
  <c r="E49" i="1"/>
  <c r="O66" i="1" s="1"/>
  <c r="T46" i="1" s="1"/>
  <c r="B49" i="1"/>
  <c r="K43" i="1" s="1"/>
  <c r="T43" i="1" s="1"/>
  <c r="C44" i="1"/>
  <c r="P43" i="1" s="1"/>
  <c r="U44" i="1" s="1"/>
  <c r="D44" i="1"/>
  <c r="L66" i="1" s="1"/>
  <c r="U45" i="1" s="1"/>
  <c r="E44" i="1"/>
  <c r="P66" i="1" s="1"/>
  <c r="U46" i="1" s="1"/>
  <c r="B44" i="1"/>
  <c r="L43" i="1" s="1"/>
  <c r="U43" i="1" s="1"/>
  <c r="A24" i="1" l="1"/>
</calcChain>
</file>

<file path=xl/sharedStrings.xml><?xml version="1.0" encoding="utf-8"?>
<sst xmlns="http://schemas.openxmlformats.org/spreadsheetml/2006/main" count="124" uniqueCount="78">
  <si>
    <t>Repository: git@git.rhrk.uni-kl.de:EIT-Wehn/finance.zynqpricer.hls.git</t>
  </si>
  <si>
    <t>Author: Christian Brugger (brugger@eit.uni-kl.de)</t>
  </si>
  <si>
    <t>65 nm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</si>
  <si>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</si>
  <si>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</si>
  <si>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</si>
  <si>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</si>
  <si>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</si>
  <si>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</si>
  <si>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</si>
  <si>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</si>
  <si>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</si>
  <si>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</si>
  <si>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</si>
  <si>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</si>
  <si>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</si>
  <si>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</si>
  <si>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</si>
  <si>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</si>
  <si>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</si>
  <si>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</si>
  <si>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</si>
  <si>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AutoESL, VHDL</t>
  </si>
  <si>
    <t>Heston Accelerator
[lines of code]</t>
  </si>
  <si>
    <t>Host Driver &amp; Demo
[lines of code]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</si>
  <si>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</si>
  <si>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</si>
  <si>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</si>
  <si>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</si>
  <si>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</si>
  <si>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</si>
  <si>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</si>
  <si>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</si>
  <si>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</si>
  <si>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</si>
  <si>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</si>
  <si>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</si>
  <si>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</si>
  <si>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</si>
  <si>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</si>
  <si>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</si>
  <si>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</si>
  <si>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</si>
  <si>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</si>
  <si>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</si>
  <si>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ICDF Gauss</t>
  </si>
  <si>
    <t>Implemetation</t>
  </si>
  <si>
    <t>Comments</t>
  </si>
  <si>
    <t>Details</t>
  </si>
  <si>
    <t>Process</t>
  </si>
  <si>
    <t>Float
Extensions</t>
  </si>
  <si>
    <t>Languages</t>
  </si>
  <si>
    <t>(SSSE3)</t>
  </si>
  <si>
    <t>(SSE4.2)</t>
  </si>
  <si>
    <t>Prec: 0.00019</t>
  </si>
  <si>
    <t>30 lines of code</t>
  </si>
  <si>
    <t>Prec: 0.00039, Ressources estimated</t>
  </si>
  <si>
    <t>Comparable ressources</t>
  </si>
  <si>
    <t>Zynq FPGA 6x 
(efficiency 99.9 %)</t>
  </si>
  <si>
    <t>New Software C++</t>
  </si>
  <si>
    <t>Zync Demo</t>
  </si>
  <si>
    <t>Demo work in progress</t>
  </si>
  <si>
    <t>Zynq</t>
  </si>
  <si>
    <t>Overall</t>
  </si>
  <si>
    <t>Zynq Demo</t>
  </si>
  <si>
    <t>Random Number Generator</t>
  </si>
  <si>
    <t>Gaussian Transformation</t>
  </si>
  <si>
    <t>AVX</t>
  </si>
  <si>
    <t>ReConFig 2011</t>
  </si>
  <si>
    <t>Core 2 Duo + ML507</t>
  </si>
  <si>
    <t>GPU</t>
  </si>
  <si>
    <t>40 nm</t>
  </si>
  <si>
    <t>Nvidia Tesla C2050</t>
  </si>
  <si>
    <t>ReConFig 2011 Demo</t>
  </si>
  <si>
    <t>Heston Classical Monte Carlo, 32bit floating point</t>
  </si>
  <si>
    <t>Heston, ReConFig
(Yvan, Daniel)</t>
  </si>
  <si>
    <t>Date: March 31, 2014</t>
  </si>
  <si>
    <t>Revision: 3cc17b6fe870b602fdb9b1b9ff03d1ff1906d8e4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</si>
</sst>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???0.0E+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right" vertical="center"/>
    </xf>
    <xf numFmtId="48" fontId="3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(Tabelle1!$A$12:$A$13,Tabelle1!$A$18:$A$22)</c:f>
              <c:strCache>
                <c:ptCount val="7"/>
                <c:pt idx="0">
                  <c:v>Laptop + FPGA
(efficiency 48 %)</c:v>
                </c:pt>
                <c:pt idx="1">
                  <c:v>Server</c:v>
                </c:pt>
                <c:pt idx="2">
                  <c:v>Server</c:v>
                </c:pt>
                <c:pt idx="3">
                  <c:v>Dell Laptop</c:v>
                </c:pt>
                <c:pt idx="4">
                  <c:v>Dell Desktop</c:v>
                </c:pt>
                <c:pt idx="5">
                  <c:v>Zynq ARM only</c:v>
                </c:pt>
                <c:pt idx="6">
                  <c:v>Zynq FPGA 6x 
(efficiency 99.9 %)</c:v>
                </c:pt>
              </c:strCache>
            </c:strRef>
          </c:cat>
          <c:val>
            <c:numRef>
              <c:f>(Tabelle1!$B$12:$B$13,Tabelle1!$B$18:$B$22)</c:f>
              <c:numCache>
                <c:formatCode>##???0.0E+0</c:formatCode>
                <c:ptCount val="7"/>
                <c:pt idx="0" formatCode="##0.0E+0">
                  <c:v>142717770.03484321</c:v>
                </c:pt>
                <c:pt idx="1">
                  <c:v>62060606.060606062</c:v>
                </c:pt>
                <c:pt idx="2" formatCode="##0.0E+0">
                  <c:v>267701000</c:v>
                </c:pt>
                <c:pt idx="3" formatCode="##0.0E+0">
                  <c:v>141086000</c:v>
                </c:pt>
                <c:pt idx="4" formatCode="##0.0E+0">
                  <c:v>214878000</c:v>
                </c:pt>
                <c:pt idx="5" formatCode="##0.0E+0">
                  <c:v>10784400</c:v>
                </c:pt>
                <c:pt idx="6" formatCode="##0.0E+0">
                  <c:v>599362000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04608"/>
        <c:axId val="196105168"/>
      </c:barChart>
      <c:catAx>
        <c:axId val="1961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5168"/>
        <c:crosses val="autoZero"/>
        <c:auto val="1"/>
        <c:lblAlgn val="ctr"/>
        <c:lblOffset val="100"/>
        <c:noMultiLvlLbl val="0"/>
      </c:catAx>
      <c:valAx>
        <c:axId val="1961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E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LUTs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Tabelle1!$J$43:$J$46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Tabelle1!$K$43:$K$46</c:f>
              <c:numCache>
                <c:formatCode>General</c:formatCode>
                <c:ptCount val="4"/>
                <c:pt idx="0">
                  <c:v>5681</c:v>
                </c:pt>
                <c:pt idx="1">
                  <c:v>412</c:v>
                </c:pt>
                <c:pt idx="2">
                  <c:v>300</c:v>
                </c:pt>
                <c:pt idx="3">
                  <c:v>4969</c:v>
                </c:pt>
              </c:numCache>
            </c:numRef>
          </c:val>
        </c:ser>
        <c:ser>
          <c:idx val="1"/>
          <c:order val="1"/>
          <c:tx>
            <c:strRef>
              <c:f>Tabelle1!$L$42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Tabelle1!$J$43:$J$46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Tabelle1!$L$43:$L$46</c:f>
              <c:numCache>
                <c:formatCode>General</c:formatCode>
                <c:ptCount val="4"/>
                <c:pt idx="0">
                  <c:v>5190</c:v>
                </c:pt>
                <c:pt idx="1">
                  <c:v>286</c:v>
                </c:pt>
                <c:pt idx="2">
                  <c:v>447</c:v>
                </c:pt>
                <c:pt idx="3">
                  <c:v>4457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07968"/>
        <c:axId val="196697904"/>
      </c:barChart>
      <c:catAx>
        <c:axId val="1961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7904"/>
        <c:crosses val="autoZero"/>
        <c:auto val="1"/>
        <c:lblAlgn val="ctr"/>
        <c:lblOffset val="100"/>
        <c:noMultiLvlLbl val="0"/>
      </c:catAx>
      <c:valAx>
        <c:axId val="1966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FF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Tabelle1!$N$43:$N$46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Tabelle1!$O$43:$O$46</c:f>
              <c:numCache>
                <c:formatCode>General</c:formatCode>
                <c:ptCount val="4"/>
                <c:pt idx="0">
                  <c:v>7300</c:v>
                </c:pt>
                <c:pt idx="1">
                  <c:v>231</c:v>
                </c:pt>
                <c:pt idx="2">
                  <c:v>450</c:v>
                </c:pt>
                <c:pt idx="3">
                  <c:v>6619</c:v>
                </c:pt>
              </c:numCache>
            </c:numRef>
          </c:val>
        </c:ser>
        <c:ser>
          <c:idx val="1"/>
          <c:order val="1"/>
          <c:tx>
            <c:strRef>
              <c:f>Tabelle1!$P$42</c:f>
              <c:strCache>
                <c:ptCount val="1"/>
                <c:pt idx="0">
                  <c:v>Zynq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Tabelle1!$N$43:$N$46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Tabelle1!$P$43:$P$46</c:f>
              <c:numCache>
                <c:formatCode>General</c:formatCode>
                <c:ptCount val="4"/>
                <c:pt idx="0">
                  <c:v>5358</c:v>
                </c:pt>
                <c:pt idx="1">
                  <c:v>323</c:v>
                </c:pt>
                <c:pt idx="2">
                  <c:v>592</c:v>
                </c:pt>
                <c:pt idx="3">
                  <c:v>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01264"/>
        <c:axId val="196701824"/>
      </c:barChart>
      <c:catAx>
        <c:axId val="1967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1824"/>
        <c:crosses val="autoZero"/>
        <c:auto val="1"/>
        <c:lblAlgn val="ctr"/>
        <c:lblOffset val="100"/>
        <c:noMultiLvlLbl val="0"/>
      </c:catAx>
      <c:valAx>
        <c:axId val="19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BRAMs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Tabelle1!$K$65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Tabelle1!$J$66:$J$69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Tabelle1!$K$66:$K$69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Tabelle1!$L$65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Tabelle1!$J$66:$J$69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Tabelle1!$L$66:$L$69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05184"/>
        <c:axId val="196818400"/>
      </c:barChart>
      <c:catAx>
        <c:axId val="1967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400"/>
        <c:crosses val="autoZero"/>
        <c:auto val="1"/>
        <c:lblAlgn val="ctr"/>
        <c:lblOffset val="100"/>
        <c:noMultiLvlLbl val="0"/>
      </c:catAx>
      <c:valAx>
        <c:axId val="1968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DSPs</a:t>
            </a:r>
            <a:r>
              <a:rPr lang="de-DE" baseline="0"/>
              <a:t> (lower is better)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Tabelle1!$O$65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Tabelle1!$N$66:$N$69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Tabelle1!$O$66:$O$69</c:f>
              <c:numCache>
                <c:formatCode>General</c:formatCode>
                <c:ptCount val="4"/>
                <c:pt idx="0">
                  <c:v>43</c:v>
                </c:pt>
                <c:pt idx="1">
                  <c:v>0</c:v>
                </c:pt>
                <c:pt idx="2">
                  <c:v>1</c:v>
                </c:pt>
                <c:pt idx="3">
                  <c:v>42</c:v>
                </c:pt>
              </c:numCache>
            </c:numRef>
          </c:val>
        </c:ser>
        <c:ser>
          <c:idx val="1"/>
          <c:order val="1"/>
          <c:tx>
            <c:strRef>
              <c:f>Tabelle1!$P$65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Tabelle1!$N$66:$N$69</c:f>
              <c:strCache>
                <c:ptCount val="4"/>
                <c:pt idx="0">
                  <c:v>Overall</c:v>
                </c:pt>
                <c:pt idx="1">
                  <c:v>Random Number Generator</c:v>
                </c:pt>
                <c:pt idx="2">
                  <c:v>Gaussian Transformation</c:v>
                </c:pt>
                <c:pt idx="3">
                  <c:v>Heston Kernel</c:v>
                </c:pt>
              </c:strCache>
            </c:strRef>
          </c:cat>
          <c:val>
            <c:numRef>
              <c:f>Tabelle1!$P$66:$P$69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1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21760"/>
        <c:axId val="196822320"/>
      </c:barChart>
      <c:catAx>
        <c:axId val="1968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2320"/>
        <c:crosses val="autoZero"/>
        <c:auto val="1"/>
        <c:lblAlgn val="ctr"/>
        <c:lblOffset val="100"/>
        <c:noMultiLvlLbl val="0"/>
      </c:catAx>
      <c:valAx>
        <c:axId val="1968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Tabelle1!$T$42</c:f>
              <c:strCache>
                <c:ptCount val="1"/>
                <c:pt idx="0">
                  <c:v>ReConFig 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Tabelle1!$S$43:$S$46</c:f>
              <c:strCache>
                <c:ptCount val="4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  <c:pt idx="3">
                  <c:v>DSPs</c:v>
                </c:pt>
              </c:strCache>
            </c:strRef>
          </c:cat>
          <c:val>
            <c:numRef>
              <c:f>Tabelle1!$T$43:$T$46</c:f>
              <c:numCache>
                <c:formatCode>General</c:formatCode>
                <c:ptCount val="4"/>
                <c:pt idx="0">
                  <c:v>5681</c:v>
                </c:pt>
                <c:pt idx="1">
                  <c:v>7300</c:v>
                </c:pt>
                <c:pt idx="2">
                  <c:v>5000</c:v>
                </c:pt>
                <c:pt idx="3">
                  <c:v>4300</c:v>
                </c:pt>
              </c:numCache>
            </c:numRef>
          </c:val>
        </c:ser>
        <c:ser>
          <c:idx val="1"/>
          <c:order val="1"/>
          <c:tx>
            <c:strRef>
              <c:f>Tabelle1!$U$42</c:f>
              <c:strCache>
                <c:ptCount val="1"/>
                <c:pt idx="0">
                  <c:v>Zynq Demo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Tabelle1!$S$43:$S$46</c:f>
              <c:strCache>
                <c:ptCount val="4"/>
                <c:pt idx="0">
                  <c:v>LUTs</c:v>
                </c:pt>
                <c:pt idx="1">
                  <c:v>FFs</c:v>
                </c:pt>
                <c:pt idx="2">
                  <c:v>BRAMs</c:v>
                </c:pt>
                <c:pt idx="3">
                  <c:v>DSPs</c:v>
                </c:pt>
              </c:strCache>
            </c:strRef>
          </c:cat>
          <c:val>
            <c:numRef>
              <c:f>Tabelle1!$U$43:$U$46</c:f>
              <c:numCache>
                <c:formatCode>General</c:formatCode>
                <c:ptCount val="4"/>
                <c:pt idx="0">
                  <c:v>5190</c:v>
                </c:pt>
                <c:pt idx="1">
                  <c:v>5358</c:v>
                </c:pt>
                <c:pt idx="2">
                  <c:v>5000</c:v>
                </c:pt>
                <c:pt idx="3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25680"/>
        <c:axId val="196961840"/>
      </c:barChart>
      <c:catAx>
        <c:axId val="1968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1840"/>
        <c:crosses val="autoZero"/>
        <c:auto val="1"/>
        <c:lblAlgn val="ctr"/>
        <c:lblOffset val="100"/>
        <c:noMultiLvlLbl val="0"/>
      </c:catAx>
      <c:valAx>
        <c:axId val="196961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8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Tabelle1!$L$23:$L$30</c:f>
              <c:strCache>
                <c:ptCount val="8"/>
                <c:pt idx="0">
                  <c:v>Laptop + FPGA
(efficiency 48 %)</c:v>
                </c:pt>
                <c:pt idx="1">
                  <c:v>Server</c:v>
                </c:pt>
                <c:pt idx="2">
                  <c:v>Server</c:v>
                </c:pt>
                <c:pt idx="3">
                  <c:v>Dell Laptop</c:v>
                </c:pt>
                <c:pt idx="4">
                  <c:v>Dell Desktop</c:v>
                </c:pt>
                <c:pt idx="5">
                  <c:v>Zynq ARM only</c:v>
                </c:pt>
                <c:pt idx="7">
                  <c:v>Zynq FPGA 6x 
(efficiency 99.9 %)</c:v>
                </c:pt>
              </c:strCache>
            </c:strRef>
          </c:cat>
          <c:val>
            <c:numRef>
              <c:f>Tabelle1!$M$23:$M$30</c:f>
              <c:numCache>
                <c:formatCode>##0.0E+0</c:formatCode>
                <c:ptCount val="8"/>
                <c:pt idx="0">
                  <c:v>2.455322265625E-7</c:v>
                </c:pt>
                <c:pt idx="1">
                  <c:v>2.9969999999999999E-6</c:v>
                </c:pt>
                <c:pt idx="2">
                  <c:v>6.9480502500924538E-7</c:v>
                </c:pt>
                <c:pt idx="3">
                  <c:v>2.1688898969422907E-7</c:v>
                </c:pt>
                <c:pt idx="4">
                  <c:v>7.1668574726123663E-7</c:v>
                </c:pt>
                <c:pt idx="5">
                  <c:v>1.7618040873854825E-7</c:v>
                </c:pt>
                <c:pt idx="7">
                  <c:v>4.6169053272968697E-9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64640"/>
        <c:axId val="196965200"/>
      </c:barChart>
      <c:catAx>
        <c:axId val="1969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200"/>
        <c:crosses val="autoZero"/>
        <c:auto val="1"/>
        <c:lblAlgn val="ctr"/>
        <c:lblOffset val="100"/>
        <c:noMultiLvlLbl val="0"/>
      </c:catAx>
      <c:valAx>
        <c:axId val="196965200"/>
        <c:scaling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E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Tabelle1!$K$34:$K$35</c:f>
              <c:strCache>
                <c:ptCount val="2"/>
                <c:pt idx="0">
                  <c:v>ReConFig 2011</c:v>
                </c:pt>
                <c:pt idx="1">
                  <c:v>Zynq Demo</c:v>
                </c:pt>
              </c:strCache>
            </c:strRef>
          </c:cat>
          <c:val>
            <c:numRef>
              <c:f>Tabelle1!$L$34:$L$35</c:f>
              <c:numCache>
                <c:formatCode>General</c:formatCode>
                <c:ptCount val="2"/>
                <c:pt idx="0">
                  <c:v>3705</c:v>
                </c:pt>
                <c:pt idx="1">
                  <c:v>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67440"/>
        <c:axId val="196968000"/>
      </c:barChart>
      <c:catAx>
        <c:axId val="1969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8000"/>
        <c:crosses val="autoZero"/>
        <c:auto val="1"/>
        <c:lblAlgn val="ctr"/>
        <c:lblOffset val="100"/>
        <c:noMultiLvlLbl val="0"/>
      </c:catAx>
      <c:valAx>
        <c:axId val="196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8</xdr:row>
      <xdr:rowOff>95250</xdr:rowOff>
    </xdr:from>
    <xdr:to>
      <xdr:col>16</xdr:col>
      <xdr:colOff>352425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128380</xdr:colOff>
      <xdr:row>47</xdr:row>
      <xdr:rowOff>11595</xdr:rowOff>
    </xdr:from>
    <xdr:to>
      <xdr:col>15</xdr:col>
      <xdr:colOff>409989</xdr:colOff>
      <xdr:row>62</xdr:row>
      <xdr:rowOff>145774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608771</xdr:colOff>
      <xdr:row>47</xdr:row>
      <xdr:rowOff>28160</xdr:rowOff>
    </xdr:from>
    <xdr:to>
      <xdr:col>23</xdr:col>
      <xdr:colOff>277467</xdr:colOff>
      <xdr:row>62</xdr:row>
      <xdr:rowOff>162339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153228</xdr:colOff>
      <xdr:row>70</xdr:row>
      <xdr:rowOff>36443</xdr:rowOff>
    </xdr:from>
    <xdr:to>
      <xdr:col>15</xdr:col>
      <xdr:colOff>434837</xdr:colOff>
      <xdr:row>86</xdr:row>
      <xdr:rowOff>129209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534228</xdr:colOff>
      <xdr:row>70</xdr:row>
      <xdr:rowOff>69574</xdr:rowOff>
    </xdr:from>
    <xdr:to>
      <xdr:col>23</xdr:col>
      <xdr:colOff>202924</xdr:colOff>
      <xdr:row>86</xdr:row>
      <xdr:rowOff>162340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201083</xdr:colOff>
      <xdr:row>36</xdr:row>
      <xdr:rowOff>78316</xdr:rowOff>
    </xdr:from>
    <xdr:to>
      <xdr:col>31</xdr:col>
      <xdr:colOff>476250</xdr:colOff>
      <xdr:row>49</xdr:row>
      <xdr:rowOff>143932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63498</xdr:colOff>
      <xdr:row>8</xdr:row>
      <xdr:rowOff>110067</xdr:rowOff>
    </xdr:from>
    <xdr:to>
      <xdr:col>24</xdr:col>
      <xdr:colOff>338665</xdr:colOff>
      <xdr:row>20</xdr:row>
      <xdr:rowOff>6351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534458</xdr:colOff>
      <xdr:row>29</xdr:row>
      <xdr:rowOff>141817</xdr:rowOff>
    </xdr:from>
    <xdr:to>
      <xdr:col>20</xdr:col>
      <xdr:colOff>195791</xdr:colOff>
      <xdr:row>40</xdr:row>
      <xdr:rowOff>91017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31" zoomScale="115" zoomScaleNormal="115" workbookViewId="0">
      <selection activeCell="A5" sqref="A5"/>
    </sheetView>
  </sheetViews>
  <sheetFormatPr baseColWidth="10"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1" customWidth="1"/>
    <col min="5" max="5" width="9.5703125" style="11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18" t="s">
        <v>11</v>
      </c>
      <c r="D1" s="2"/>
      <c r="E1" s="2"/>
    </row>
    <row r="2" spans="1:10" s="1" customFormat="1" ht="9.75" customHeight="1" x14ac:dyDescent="0.25">
      <c r="A2" s="18" t="s">
        <v>76</v>
      </c>
      <c r="D2" s="2"/>
      <c r="E2" s="2"/>
    </row>
    <row r="3" spans="1:10" s="1" customFormat="1" ht="9.75" customHeight="1" x14ac:dyDescent="0.25">
      <c r="A3" s="18" t="s">
        <v>0</v>
      </c>
      <c r="D3" s="2"/>
      <c r="E3" s="2"/>
    </row>
    <row r="4" spans="1:10" s="1" customFormat="1" ht="9.75" customHeight="1" x14ac:dyDescent="0.25">
      <c r="A4" s="18" t="s">
        <v>77</v>
      </c>
      <c r="D4" s="2"/>
      <c r="E4" s="2"/>
    </row>
    <row r="5" spans="1:10" s="1" customFormat="1" ht="9.75" customHeight="1" x14ac:dyDescent="0.25">
      <c r="A5" s="18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17" t="s">
        <v>74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33</v>
      </c>
    </row>
    <row r="11" spans="1:10" s="5" customFormat="1" ht="31.5" customHeight="1" x14ac:dyDescent="0.25">
      <c r="A11" s="29" t="s">
        <v>73</v>
      </c>
      <c r="B11" s="30" t="s">
        <v>26</v>
      </c>
      <c r="C11" s="30" t="s">
        <v>31</v>
      </c>
      <c r="D11" s="29" t="s">
        <v>49</v>
      </c>
      <c r="E11" s="30" t="s">
        <v>50</v>
      </c>
      <c r="F11" s="33" t="s">
        <v>48</v>
      </c>
      <c r="G11" s="33"/>
      <c r="H11" s="26"/>
    </row>
    <row r="12" spans="1:10" ht="31.5" customHeight="1" x14ac:dyDescent="0.25">
      <c r="A12" s="6" t="s">
        <v>28</v>
      </c>
      <c r="B12" s="7">
        <v>142717770.03484321</v>
      </c>
      <c r="C12" s="7">
        <v>2.455322265625E-7</v>
      </c>
      <c r="D12" s="8" t="s">
        <v>2</v>
      </c>
      <c r="E12" s="8" t="s">
        <v>52</v>
      </c>
      <c r="F12" s="9" t="s">
        <v>69</v>
      </c>
      <c r="G12" s="9"/>
    </row>
    <row r="13" spans="1:10" ht="15" customHeight="1" x14ac:dyDescent="0.25">
      <c r="A13" s="56" t="s">
        <v>3</v>
      </c>
      <c r="B13" s="57">
        <v>62060606.060606062</v>
      </c>
      <c r="C13" s="58" t="s">
        <v>19</v>
      </c>
      <c r="D13" s="8" t="s">
        <v>4</v>
      </c>
      <c r="E13" s="8" t="s">
        <v>53</v>
      </c>
      <c r="F13" s="9" t="s">
        <v>6</v>
      </c>
      <c r="G13" s="9"/>
      <c r="H13" s="43"/>
    </row>
    <row r="14" spans="1:10" ht="15" customHeight="1" x14ac:dyDescent="0.25">
      <c r="A14" s="34" t="s">
        <v>70</v>
      </c>
      <c r="B14" s="55">
        <v>345800000</v>
      </c>
      <c r="C14" s="35">
        <v>8.9650000000000001E-7</v>
      </c>
      <c r="D14" s="36" t="s">
        <v>71</v>
      </c>
      <c r="E14" s="28" t="s">
        <v>15</v>
      </c>
      <c r="F14" s="37" t="s">
        <v>72</v>
      </c>
      <c r="G14" s="37"/>
      <c r="H14" s="21"/>
    </row>
    <row r="15" spans="1:10" ht="25.5" customHeight="1" x14ac:dyDescent="0.2">
      <c r="A15" s="59" t="s">
        <v>27</v>
      </c>
      <c r="B15" s="59"/>
      <c r="C15" s="59"/>
      <c r="D15" s="59"/>
      <c r="E15" s="59"/>
      <c r="F15" s="59"/>
      <c r="G15" s="59"/>
      <c r="H15" s="59"/>
      <c r="I15" s="59"/>
      <c r="J15" s="59"/>
    </row>
    <row r="16" spans="1:10" ht="15.75" customHeight="1" x14ac:dyDescent="0.25"/>
    <row r="17" spans="1:13" ht="30.75" customHeight="1" x14ac:dyDescent="0.25">
      <c r="A17" s="29" t="s">
        <v>60</v>
      </c>
      <c r="B17" s="30" t="s">
        <v>26</v>
      </c>
      <c r="C17" s="30" t="s">
        <v>32</v>
      </c>
      <c r="D17" s="23" t="s">
        <v>49</v>
      </c>
      <c r="E17" s="30" t="s">
        <v>50</v>
      </c>
      <c r="F17" s="26" t="s">
        <v>48</v>
      </c>
      <c r="G17" s="22"/>
      <c r="H17" s="22"/>
    </row>
    <row r="18" spans="1:13" ht="15" customHeight="1" x14ac:dyDescent="0.25">
      <c r="A18" s="10" t="s">
        <v>3</v>
      </c>
      <c r="B18" s="12">
        <v>267701000</v>
      </c>
      <c r="C18" s="12">
        <v>6.9480502500924538E-7</v>
      </c>
      <c r="D18" s="11" t="s">
        <v>4</v>
      </c>
      <c r="E18" s="11" t="s">
        <v>5</v>
      </c>
      <c r="F18" s="10" t="s">
        <v>6</v>
      </c>
    </row>
    <row r="19" spans="1:13" ht="15" customHeight="1" x14ac:dyDescent="0.25">
      <c r="A19" s="10" t="s">
        <v>7</v>
      </c>
      <c r="B19" s="12">
        <v>141086000</v>
      </c>
      <c r="C19" s="12">
        <v>2.1688898969422907E-7</v>
      </c>
      <c r="D19" s="11" t="s">
        <v>12</v>
      </c>
      <c r="E19" s="11" t="s">
        <v>67</v>
      </c>
      <c r="F19" s="10" t="s">
        <v>8</v>
      </c>
    </row>
    <row r="20" spans="1:13" ht="15" customHeight="1" x14ac:dyDescent="0.25">
      <c r="A20" s="10" t="s">
        <v>9</v>
      </c>
      <c r="B20" s="12">
        <v>214878000</v>
      </c>
      <c r="C20" s="12">
        <v>7.1668574726123663E-7</v>
      </c>
      <c r="D20" s="11" t="s">
        <v>4</v>
      </c>
      <c r="E20" s="11" t="s">
        <v>5</v>
      </c>
      <c r="F20" s="10" t="s">
        <v>13</v>
      </c>
    </row>
    <row r="21" spans="1:13" ht="15" customHeight="1" x14ac:dyDescent="0.25">
      <c r="A21" s="10" t="s">
        <v>10</v>
      </c>
      <c r="B21" s="12">
        <v>10784400</v>
      </c>
      <c r="C21" s="12">
        <v>1.7618040873854825E-7</v>
      </c>
      <c r="D21" s="11" t="s">
        <v>14</v>
      </c>
      <c r="E21" s="11" t="s">
        <v>16</v>
      </c>
      <c r="F21" s="10" t="s">
        <v>18</v>
      </c>
    </row>
    <row r="22" spans="1:13" ht="31.5" customHeight="1" x14ac:dyDescent="0.25">
      <c r="A22" s="31" t="s">
        <v>58</v>
      </c>
      <c r="B22" s="32">
        <v>599362000</v>
      </c>
      <c r="C22" s="32">
        <v>4.6169053272968697E-9</v>
      </c>
      <c r="D22" s="28" t="s">
        <v>14</v>
      </c>
      <c r="E22" s="28" t="s">
        <v>15</v>
      </c>
      <c r="F22" s="21" t="s">
        <v>17</v>
      </c>
      <c r="G22" s="21"/>
      <c r="H22" s="21"/>
    </row>
    <row r="23" spans="1:13" ht="13.5" customHeight="1" x14ac:dyDescent="0.25">
      <c r="A23" s="13"/>
      <c r="B23" s="12"/>
      <c r="C23" s="12"/>
      <c r="L23" s="10" t="str">
        <f>A12</f>
        <v>Laptop + FPGA
(efficiency 48 %)</v>
      </c>
      <c r="M23" s="12">
        <f>C12</f>
        <v>2.455322265625E-7</v>
      </c>
    </row>
    <row r="24" spans="1:13" x14ac:dyDescent="0.25">
      <c r="A24" s="10" t="str">
        <f>"ARM "&amp;TEXT(C19/C21-1,"0%") &amp; " more power efficient than Intel Laptop"</f>
        <v>ARM 23% more power efficient than Intel Laptop</v>
      </c>
      <c r="C24" s="14"/>
      <c r="E24" s="15"/>
      <c r="L24" s="10" t="str">
        <f>A13</f>
        <v>Server</v>
      </c>
      <c r="M24" s="12">
        <v>2.9969999999999999E-6</v>
      </c>
    </row>
    <row r="25" spans="1:13" x14ac:dyDescent="0.25">
      <c r="A25" s="10" t="str">
        <f>"Optimized C++ Implementation "&amp;TEXT(B18/B13,"0.0") &amp; " times faster than ReConFig 2011 implementation (Vectorized, Cache Optimization, Ziggurat)"</f>
        <v>Optimized C++ Implementation 4.3 times faster than ReConFig 2011 implementation (Vectorized, Cache Optimization, Ziggurat)</v>
      </c>
      <c r="L25" s="10" t="str">
        <f>A18</f>
        <v>Server</v>
      </c>
      <c r="M25" s="12">
        <f>C18</f>
        <v>6.9480502500924538E-7</v>
      </c>
    </row>
    <row r="26" spans="1:13" x14ac:dyDescent="0.25">
      <c r="A26" s="10" t="str">
        <f>"Zynq "&amp;TEXT(B22/B12,"0.0") &amp; " times faster than ReConFig 2011 Demo"</f>
        <v>Zynq 4.2 times faster than ReConFig 2011 Demo</v>
      </c>
      <c r="L26" s="10" t="str">
        <f>A19</f>
        <v>Dell Laptop</v>
      </c>
      <c r="M26" s="12">
        <f t="shared" ref="M26:M28" si="0">C19</f>
        <v>2.1688898969422907E-7</v>
      </c>
    </row>
    <row r="27" spans="1:13" x14ac:dyDescent="0.25">
      <c r="A27" s="10" t="str">
        <f>"Zynq "&amp;TEXT(C12/C22,"0.0") &amp; " more power efficient than ReConFig 2011 Demo"</f>
        <v>Zynq 53.2 more power efficient than ReConFig 2011 Demo</v>
      </c>
      <c r="L27" s="10" t="str">
        <f>A20</f>
        <v>Dell Desktop</v>
      </c>
      <c r="M27" s="12">
        <f t="shared" si="0"/>
        <v>7.1668574726123663E-7</v>
      </c>
    </row>
    <row r="28" spans="1:13" x14ac:dyDescent="0.25">
      <c r="A28" s="10" t="str">
        <f>"Zynq "&amp;TEXT(C19/C22,"0.0") &amp; " more power efficient than Intel CPU" &amp; " and "&amp;TEXT(C14/C22,"0.0") &amp; " more power efficient than GPU"</f>
        <v>Zynq 47.0 more power efficient than Intel CPU and 194.2 more power efficient than GPU</v>
      </c>
      <c r="L28" s="10" t="str">
        <f>A21</f>
        <v>Zynq ARM only</v>
      </c>
      <c r="M28" s="12">
        <f t="shared" si="0"/>
        <v>1.7618040873854825E-7</v>
      </c>
    </row>
    <row r="29" spans="1:13" x14ac:dyDescent="0.25">
      <c r="A29" s="10" t="str">
        <f>"Zynq "&amp;TEXT(B22/B18,"0.0") &amp; " faster than Intel Server" &amp; " and "&amp;TEXT(B22/B14,"0.0") &amp; " faster than GPU"</f>
        <v>Zynq 2.2 faster than Intel Server and 1.7 faster than GPU</v>
      </c>
      <c r="M29" s="12"/>
    </row>
    <row r="30" spans="1:13" x14ac:dyDescent="0.25">
      <c r="L30" s="10" t="str">
        <f>A22</f>
        <v>Zynq FPGA 6x 
(efficiency 99.9 %)</v>
      </c>
      <c r="M30" s="12">
        <f>C22</f>
        <v>4.6169053272968697E-9</v>
      </c>
    </row>
    <row r="31" spans="1:13" s="3" customFormat="1" ht="15.75" x14ac:dyDescent="0.25">
      <c r="A31" s="3" t="s">
        <v>34</v>
      </c>
      <c r="D31" s="4"/>
      <c r="E31" s="4"/>
    </row>
    <row r="33" spans="1:21" ht="31.5" customHeight="1" x14ac:dyDescent="0.25">
      <c r="A33" s="26" t="s">
        <v>46</v>
      </c>
      <c r="B33" s="27" t="s">
        <v>23</v>
      </c>
      <c r="C33" s="27" t="s">
        <v>24</v>
      </c>
      <c r="D33" s="23"/>
      <c r="E33" s="23" t="s">
        <v>51</v>
      </c>
      <c r="F33" s="22"/>
      <c r="G33" s="22"/>
      <c r="H33" s="22"/>
    </row>
    <row r="34" spans="1:21" ht="31.5" customHeight="1" x14ac:dyDescent="0.25">
      <c r="A34" s="16" t="s">
        <v>75</v>
      </c>
      <c r="B34" s="11">
        <v>3705</v>
      </c>
      <c r="C34" s="11">
        <v>1330</v>
      </c>
      <c r="E34" s="15" t="s">
        <v>25</v>
      </c>
      <c r="K34" s="10" t="s">
        <v>68</v>
      </c>
      <c r="L34" s="10">
        <f>B34</f>
        <v>3705</v>
      </c>
    </row>
    <row r="35" spans="1:21" s="47" customFormat="1" ht="31.5" customHeight="1" x14ac:dyDescent="0.25">
      <c r="A35" s="50" t="s">
        <v>29</v>
      </c>
      <c r="B35" s="54">
        <v>5280</v>
      </c>
      <c r="C35" s="54">
        <v>7870</v>
      </c>
      <c r="D35" s="51"/>
      <c r="E35" s="52" t="s">
        <v>22</v>
      </c>
      <c r="G35" s="53" t="s">
        <v>61</v>
      </c>
      <c r="K35" s="47" t="s">
        <v>64</v>
      </c>
      <c r="L35" s="47">
        <f>B36</f>
        <v>415</v>
      </c>
    </row>
    <row r="36" spans="1:21" ht="31.5" customHeight="1" x14ac:dyDescent="0.25">
      <c r="A36" s="13" t="s">
        <v>30</v>
      </c>
      <c r="B36" s="11">
        <v>415</v>
      </c>
      <c r="C36" s="11">
        <v>540</v>
      </c>
      <c r="E36" s="10" t="s">
        <v>20</v>
      </c>
    </row>
    <row r="37" spans="1:21" ht="15" customHeight="1" x14ac:dyDescent="0.25">
      <c r="A37" s="21" t="s">
        <v>59</v>
      </c>
      <c r="B37" s="28">
        <v>210</v>
      </c>
      <c r="C37" s="28">
        <v>150</v>
      </c>
      <c r="D37" s="28"/>
      <c r="E37" s="21" t="s">
        <v>21</v>
      </c>
      <c r="F37" s="21"/>
      <c r="G37" s="21"/>
      <c r="H37" s="21"/>
    </row>
    <row r="38" spans="1:21" x14ac:dyDescent="0.25">
      <c r="B38" s="14"/>
      <c r="C38" s="14"/>
    </row>
    <row r="39" spans="1:21" x14ac:dyDescent="0.25">
      <c r="A39" s="10" t="str">
        <f>TEXT(B34/B36,"0") &amp; " times smaller code for the same functionality"</f>
        <v>9 times smaller code for the same functionality</v>
      </c>
      <c r="B39" s="14"/>
      <c r="C39" s="14"/>
    </row>
    <row r="41" spans="1:21" ht="15.75" x14ac:dyDescent="0.25">
      <c r="A41" s="3" t="s">
        <v>35</v>
      </c>
      <c r="C41" s="10" t="s">
        <v>36</v>
      </c>
    </row>
    <row r="42" spans="1:21" x14ac:dyDescent="0.25">
      <c r="J42" s="10" t="s">
        <v>40</v>
      </c>
      <c r="K42" s="10" t="s">
        <v>68</v>
      </c>
      <c r="L42" s="10" t="s">
        <v>64</v>
      </c>
      <c r="N42" s="10" t="s">
        <v>41</v>
      </c>
      <c r="O42" s="10" t="s">
        <v>68</v>
      </c>
      <c r="P42" s="10" t="s">
        <v>62</v>
      </c>
      <c r="S42" s="10" t="s">
        <v>63</v>
      </c>
      <c r="T42" s="10" t="s">
        <v>68</v>
      </c>
      <c r="U42" s="10" t="s">
        <v>64</v>
      </c>
    </row>
    <row r="43" spans="1:21" ht="15" customHeight="1" x14ac:dyDescent="0.25">
      <c r="A43" s="22"/>
      <c r="B43" s="23" t="s">
        <v>40</v>
      </c>
      <c r="C43" s="23" t="s">
        <v>41</v>
      </c>
      <c r="D43" s="23" t="s">
        <v>43</v>
      </c>
      <c r="E43" s="23" t="s">
        <v>42</v>
      </c>
      <c r="F43" s="26" t="s">
        <v>47</v>
      </c>
      <c r="G43" s="26"/>
      <c r="H43" s="22"/>
      <c r="J43" s="10" t="s">
        <v>63</v>
      </c>
      <c r="K43" s="10">
        <f>B49</f>
        <v>5681</v>
      </c>
      <c r="L43" s="10">
        <f>B44</f>
        <v>5190</v>
      </c>
      <c r="N43" s="10" t="s">
        <v>63</v>
      </c>
      <c r="O43" s="10">
        <f>C49</f>
        <v>7300</v>
      </c>
      <c r="P43" s="10">
        <f>C44</f>
        <v>5358</v>
      </c>
      <c r="S43" s="10" t="s">
        <v>40</v>
      </c>
      <c r="T43" s="10">
        <f>K43</f>
        <v>5681</v>
      </c>
      <c r="U43" s="10">
        <f>L43</f>
        <v>5190</v>
      </c>
    </row>
    <row r="44" spans="1:21" ht="15" customHeight="1" x14ac:dyDescent="0.25">
      <c r="A44" s="5" t="s">
        <v>44</v>
      </c>
      <c r="B44" s="49">
        <f>B45+B46+B48</f>
        <v>5190</v>
      </c>
      <c r="C44" s="49">
        <f t="shared" ref="C44:E44" si="1">C45+C46+C48</f>
        <v>5358</v>
      </c>
      <c r="D44" s="49">
        <f t="shared" si="1"/>
        <v>5</v>
      </c>
      <c r="E44" s="49">
        <f t="shared" si="1"/>
        <v>36</v>
      </c>
      <c r="J44" s="10" t="s">
        <v>65</v>
      </c>
      <c r="K44" s="10">
        <f>B52</f>
        <v>412</v>
      </c>
      <c r="L44" s="10">
        <f>B48</f>
        <v>286</v>
      </c>
      <c r="N44" s="10" t="s">
        <v>65</v>
      </c>
      <c r="O44" s="10">
        <f>C52</f>
        <v>231</v>
      </c>
      <c r="P44" s="10">
        <f>C48</f>
        <v>323</v>
      </c>
      <c r="S44" s="10" t="s">
        <v>41</v>
      </c>
      <c r="T44" s="10">
        <f>O43</f>
        <v>7300</v>
      </c>
      <c r="U44" s="10">
        <f>P43</f>
        <v>5358</v>
      </c>
    </row>
    <row r="45" spans="1:21" ht="15" customHeight="1" x14ac:dyDescent="0.2">
      <c r="A45" s="19" t="s">
        <v>37</v>
      </c>
      <c r="B45" s="20">
        <v>4457</v>
      </c>
      <c r="C45" s="20">
        <v>4443</v>
      </c>
      <c r="D45" s="20">
        <v>1</v>
      </c>
      <c r="E45" s="20">
        <v>35</v>
      </c>
      <c r="J45" s="10" t="s">
        <v>66</v>
      </c>
      <c r="K45" s="10">
        <f>B51</f>
        <v>300</v>
      </c>
      <c r="L45" s="10">
        <f>B46</f>
        <v>447</v>
      </c>
      <c r="N45" s="10" t="s">
        <v>66</v>
      </c>
      <c r="O45" s="10">
        <f>C51</f>
        <v>450</v>
      </c>
      <c r="P45" s="10">
        <f>C46</f>
        <v>592</v>
      </c>
      <c r="S45" s="10" t="s">
        <v>43</v>
      </c>
      <c r="T45" s="10">
        <f>K66*1000</f>
        <v>5000</v>
      </c>
      <c r="U45" s="10">
        <f>L66*1000</f>
        <v>5000</v>
      </c>
    </row>
    <row r="46" spans="1:21" ht="15" customHeight="1" x14ac:dyDescent="0.2">
      <c r="A46" s="19" t="s">
        <v>45</v>
      </c>
      <c r="B46" s="20">
        <v>447</v>
      </c>
      <c r="C46" s="20">
        <v>592</v>
      </c>
      <c r="D46" s="20">
        <v>2</v>
      </c>
      <c r="E46" s="20">
        <v>1</v>
      </c>
      <c r="F46" s="10" t="s">
        <v>54</v>
      </c>
      <c r="J46" s="10" t="s">
        <v>37</v>
      </c>
      <c r="K46" s="10">
        <f>B50</f>
        <v>4969</v>
      </c>
      <c r="L46" s="10">
        <f>B45</f>
        <v>4457</v>
      </c>
      <c r="N46" s="10" t="s">
        <v>37</v>
      </c>
      <c r="O46" s="10">
        <f>C50</f>
        <v>6619</v>
      </c>
      <c r="P46" s="10">
        <f>C45</f>
        <v>4443</v>
      </c>
      <c r="S46" s="10" t="s">
        <v>42</v>
      </c>
      <c r="T46" s="10">
        <f>O66*100</f>
        <v>4300</v>
      </c>
      <c r="U46" s="10">
        <f>P66*100</f>
        <v>3600</v>
      </c>
    </row>
    <row r="47" spans="1:21" s="47" customFormat="1" ht="15" hidden="1" customHeight="1" x14ac:dyDescent="0.2">
      <c r="A47" s="45" t="s">
        <v>38</v>
      </c>
      <c r="B47" s="46">
        <v>3611</v>
      </c>
      <c r="C47" s="46">
        <v>3006</v>
      </c>
      <c r="D47" s="46">
        <v>0</v>
      </c>
      <c r="E47" s="46">
        <v>35</v>
      </c>
      <c r="F47" s="47" t="s">
        <v>55</v>
      </c>
    </row>
    <row r="48" spans="1:21" ht="15" customHeight="1" x14ac:dyDescent="0.2">
      <c r="A48" s="24" t="s">
        <v>39</v>
      </c>
      <c r="B48" s="25">
        <v>286</v>
      </c>
      <c r="C48" s="25">
        <v>323</v>
      </c>
      <c r="D48" s="25">
        <v>2</v>
      </c>
      <c r="E48" s="25">
        <v>0</v>
      </c>
      <c r="F48" s="21"/>
      <c r="G48" s="21"/>
      <c r="H48" s="21"/>
    </row>
    <row r="49" spans="1:8" ht="15" customHeight="1" x14ac:dyDescent="0.25">
      <c r="A49" s="5" t="s">
        <v>68</v>
      </c>
      <c r="B49" s="49">
        <f>SUM(B50:B52)</f>
        <v>5681</v>
      </c>
      <c r="C49" s="49">
        <f t="shared" ref="C49:E49" si="2">SUM(C50:C52)</f>
        <v>7300</v>
      </c>
      <c r="D49" s="49">
        <f t="shared" si="2"/>
        <v>5</v>
      </c>
      <c r="E49" s="49">
        <f t="shared" si="2"/>
        <v>43</v>
      </c>
    </row>
    <row r="50" spans="1:8" s="18" customFormat="1" ht="15" customHeight="1" x14ac:dyDescent="0.2">
      <c r="A50" s="41" t="s">
        <v>37</v>
      </c>
      <c r="B50" s="42">
        <v>4969</v>
      </c>
      <c r="C50" s="42">
        <v>6619</v>
      </c>
      <c r="D50" s="42">
        <v>1</v>
      </c>
      <c r="E50" s="42">
        <v>42</v>
      </c>
      <c r="F50" s="43"/>
      <c r="G50" s="43"/>
    </row>
    <row r="51" spans="1:8" s="18" customFormat="1" ht="15" customHeight="1" x14ac:dyDescent="0.2">
      <c r="A51" s="38" t="s">
        <v>45</v>
      </c>
      <c r="B51" s="39">
        <v>300</v>
      </c>
      <c r="C51" s="40">
        <v>450</v>
      </c>
      <c r="D51" s="39">
        <v>1</v>
      </c>
      <c r="E51" s="39">
        <v>1</v>
      </c>
      <c r="F51" s="10" t="s">
        <v>56</v>
      </c>
      <c r="G51" s="10"/>
    </row>
    <row r="52" spans="1:8" s="18" customFormat="1" ht="15" customHeight="1" x14ac:dyDescent="0.2">
      <c r="A52" s="24" t="s">
        <v>39</v>
      </c>
      <c r="B52" s="25">
        <v>412</v>
      </c>
      <c r="C52" s="44">
        <v>231</v>
      </c>
      <c r="D52" s="25">
        <v>3</v>
      </c>
      <c r="E52" s="25">
        <v>0</v>
      </c>
      <c r="F52" s="21"/>
      <c r="G52" s="21"/>
      <c r="H52" s="48"/>
    </row>
    <row r="54" spans="1:8" x14ac:dyDescent="0.25">
      <c r="A54" s="10" t="s">
        <v>57</v>
      </c>
    </row>
    <row r="65" spans="10:16" x14ac:dyDescent="0.25">
      <c r="J65" s="10" t="s">
        <v>43</v>
      </c>
      <c r="K65" s="10" t="s">
        <v>68</v>
      </c>
      <c r="L65" s="10" t="s">
        <v>64</v>
      </c>
      <c r="N65" s="10" t="s">
        <v>42</v>
      </c>
      <c r="O65" s="10" t="s">
        <v>68</v>
      </c>
      <c r="P65" s="10" t="s">
        <v>64</v>
      </c>
    </row>
    <row r="66" spans="10:16" x14ac:dyDescent="0.25">
      <c r="J66" s="10" t="s">
        <v>63</v>
      </c>
      <c r="K66" s="10">
        <f>D49</f>
        <v>5</v>
      </c>
      <c r="L66" s="10">
        <f>D44</f>
        <v>5</v>
      </c>
      <c r="N66" s="10" t="s">
        <v>63</v>
      </c>
      <c r="O66" s="10">
        <f>E49</f>
        <v>43</v>
      </c>
      <c r="P66" s="10">
        <f>E44</f>
        <v>36</v>
      </c>
    </row>
    <row r="67" spans="10:16" x14ac:dyDescent="0.25">
      <c r="J67" s="10" t="s">
        <v>65</v>
      </c>
      <c r="K67" s="10">
        <f>D52</f>
        <v>3</v>
      </c>
      <c r="L67" s="10">
        <f>D48</f>
        <v>2</v>
      </c>
      <c r="N67" s="10" t="s">
        <v>65</v>
      </c>
      <c r="O67" s="10">
        <f>E52</f>
        <v>0</v>
      </c>
      <c r="P67" s="10">
        <f>E48</f>
        <v>0</v>
      </c>
    </row>
    <row r="68" spans="10:16" x14ac:dyDescent="0.25">
      <c r="J68" s="10" t="s">
        <v>66</v>
      </c>
      <c r="K68" s="10">
        <f t="shared" ref="K68" si="3">D51</f>
        <v>1</v>
      </c>
      <c r="L68" s="10">
        <f t="shared" ref="L68" si="4">D46</f>
        <v>2</v>
      </c>
      <c r="N68" s="10" t="s">
        <v>66</v>
      </c>
      <c r="O68" s="10">
        <f t="shared" ref="O68" si="5">E51</f>
        <v>1</v>
      </c>
      <c r="P68" s="10">
        <f t="shared" ref="P68" si="6">E46</f>
        <v>1</v>
      </c>
    </row>
    <row r="69" spans="10:16" x14ac:dyDescent="0.25">
      <c r="J69" s="10" t="s">
        <v>37</v>
      </c>
      <c r="K69" s="10">
        <f>D50</f>
        <v>1</v>
      </c>
      <c r="L69" s="10">
        <f>D45</f>
        <v>1</v>
      </c>
      <c r="N69" s="10" t="s">
        <v>37</v>
      </c>
      <c r="O69" s="10">
        <f>E50</f>
        <v>42</v>
      </c>
      <c r="P69" s="10">
        <f>E45</f>
        <v>35</v>
      </c>
    </row>
  </sheetData>
  <mergeCells count="1">
    <mergeCell ref="A15:J15"/>
  </mergeCells>
  <pageMargins left="0.7" right="0.7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2014-04-01T16:11:06Z</dcterms:modified>
</cp:coreProperties>
</file>