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70" yWindow="105" windowWidth="14805" windowHeight="8010"/>
  </bookViews>
  <sheets>
    <sheet name="Tabelle1" sheetId="1" r:id="rId1"/>
  </sheets>
  <calcPr calcId="152511" concurrentCalc="0"/>
</workbook>
</file>

<file path=xl/calcChain.xml><?xml version="1.0" encoding="utf-8"?>
<calcChain xmlns="http://schemas.openxmlformats.org/spreadsheetml/2006/main">
  <c r="Q39" i="1" l="1"/>
  <c r="Q30" i="1"/>
  <c r="Q34" i="1"/>
  <c r="P34" i="1"/>
  <c r="O39" i="1"/>
  <c r="O40" i="1"/>
  <c r="O41" i="1"/>
  <c r="O42" i="1"/>
  <c r="O43" i="1"/>
  <c r="O34" i="1"/>
  <c r="C31" i="1"/>
  <c r="P30" i="1"/>
  <c r="O30" i="1"/>
  <c r="H30" i="1"/>
  <c r="S30" i="1"/>
  <c r="T30" i="1"/>
  <c r="W30" i="1"/>
  <c r="AD33" i="1"/>
  <c r="U31" i="1"/>
  <c r="U32" i="1"/>
  <c r="U33" i="1"/>
  <c r="W33" i="1"/>
  <c r="W32" i="1"/>
  <c r="AA33" i="1"/>
  <c r="U34" i="1"/>
  <c r="T33" i="1"/>
  <c r="T34" i="1"/>
  <c r="S33" i="1"/>
  <c r="S34" i="1"/>
  <c r="R34" i="1"/>
  <c r="R33" i="1"/>
  <c r="Q33" i="1"/>
  <c r="C32" i="1"/>
  <c r="C33" i="1"/>
  <c r="O33" i="1"/>
  <c r="P33" i="1"/>
  <c r="B34" i="1"/>
  <c r="R31" i="1"/>
  <c r="R32" i="1"/>
  <c r="C34" i="1"/>
  <c r="W34" i="1"/>
  <c r="Q32" i="1"/>
  <c r="S32" i="1"/>
  <c r="T32" i="1"/>
  <c r="AB32" i="1"/>
  <c r="Q31" i="1"/>
  <c r="S31" i="1"/>
  <c r="T31" i="1"/>
  <c r="W31" i="1"/>
  <c r="AA32" i="1"/>
  <c r="AA34" i="1"/>
  <c r="Y34" i="1"/>
  <c r="Y31" i="1"/>
  <c r="Y32" i="1"/>
  <c r="Y30" i="1"/>
  <c r="E30" i="1"/>
  <c r="J30" i="1"/>
  <c r="AA31" i="1"/>
  <c r="E31" i="1"/>
  <c r="H31" i="1"/>
  <c r="E32" i="1"/>
  <c r="H32" i="1"/>
  <c r="L31" i="1"/>
  <c r="L30" i="1"/>
  <c r="M32" i="1"/>
  <c r="E33" i="1"/>
  <c r="J32" i="1"/>
  <c r="J31" i="1"/>
  <c r="J33" i="1"/>
  <c r="H33" i="1"/>
</calcChain>
</file>

<file path=xl/sharedStrings.xml><?xml version="1.0" encoding="utf-8"?>
<sst xmlns="http://schemas.openxmlformats.org/spreadsheetml/2006/main" count="30" uniqueCount="24">
  <si>
    <t>Energy</t>
  </si>
  <si>
    <t>Joule</t>
  </si>
  <si>
    <t>minutes</t>
  </si>
  <si>
    <t>Classical 
Monte Carlo
CPU</t>
  </si>
  <si>
    <t>1 Node
Performance</t>
  </si>
  <si>
    <t>MC Steps</t>
  </si>
  <si>
    <t>steps/sec</t>
  </si>
  <si>
    <t>Nodes</t>
  </si>
  <si>
    <t>Factor</t>
  </si>
  <si>
    <t>Display
Factor</t>
  </si>
  <si>
    <t>Multilevel
CPU</t>
  </si>
  <si>
    <t>Speedup</t>
  </si>
  <si>
    <t>Time
(captions)</t>
  </si>
  <si>
    <r>
      <rPr>
        <sz val="11"/>
        <color rgb="FFFF0000"/>
        <rFont val="Calibri"/>
        <family val="2"/>
        <scheme val="minor"/>
      </rPr>
      <t>Mixed Precision</t>
    </r>
    <r>
      <rPr>
        <sz val="11"/>
        <color theme="1"/>
        <rFont val="Calibri"/>
        <family val="2"/>
        <scheme val="minor"/>
      </rPr>
      <t xml:space="preserve">
Multilevel
FPGA</t>
    </r>
  </si>
  <si>
    <t>Watt</t>
  </si>
  <si>
    <t>Time</t>
  </si>
  <si>
    <t>Seconds</t>
  </si>
  <si>
    <t>Power of
one Node</t>
  </si>
  <si>
    <t>Power 
Budget</t>
  </si>
  <si>
    <t>Node
Count</t>
  </si>
  <si>
    <t>System
Runtime</t>
  </si>
  <si>
    <t>Scaling
Factor</t>
  </si>
  <si>
    <t>HyPER
on Zynq</t>
  </si>
  <si>
    <t>Classical 
Monte Carlo
Zynq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</si>
</sst>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top" readingOrder="1"/>
    </xf>
    <xf numFmtId="0" fontId="1" fillId="0" borderId="0" xfId="0" applyFont="1"/>
    <xf numFmtId="0" fontId="5" fillId="0" borderId="0" xfId="0" applyFont="1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4" fontId="6" fillId="0" borderId="0" xfId="0" applyNumberFormat="1" applyFont="1" applyAlignment="1">
      <alignment horizontal="left" indent="4"/>
    </xf>
    <xf numFmtId="4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66800584348915E-2"/>
          <c:y val="4.6797432763652634E-2"/>
          <c:w val="0.88272627847397056"/>
          <c:h val="0.69117990022239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Tabelle1!$H$30:$H$33</c:f>
              <c:strCache>
                <c:ptCount val="4"/>
                <c:pt idx="0">
                  <c:v>410</c:v>
                </c:pt>
                <c:pt idx="1">
                  <c:v>110.8</c:v>
                </c:pt>
                <c:pt idx="2">
                  <c:v>2.94</c:v>
                </c:pt>
                <c:pt idx="3">
                  <c:v>1.436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E2D1302-1A50-46FA-BD29-5FF3023ACC1C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{8E2D1302-1A50-46FA-BD29-5FF3023ACC1C}</c15:txfldGUID>
                      <c15:f>Tabelle1!$H$30</c15:f>
                      <c15:dlblFieldTableCache>
                        <c:ptCount val="1"/>
                        <c:pt idx="0">
                          <c:v>410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0AD77CB-63E9-420A-BDEF-B7E035A58E90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{10AD77CB-63E9-420A-BDEF-B7E035A58E90}</c15:txfldGUID>
                      <c15:f>Tabelle1!$H$31</c15:f>
                      <c15:dlblFieldTableCache>
                        <c:ptCount val="1"/>
                        <c:pt idx="0">
                          <c:v>110.8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DC85EB0-CE85-4556-A03B-85284058B5B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{5DC85EB0-CE85-4556-A03B-85284058B5B8}</c15:txfldGUID>
                      <c15:f>Tabelle1!$H$32</c15:f>
                      <c15:dlblFieldTableCache>
                        <c:ptCount val="1"/>
                        <c:pt idx="0">
                          <c:v>2.94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E45D5E3-64EE-4463-8851-B76BDCF2EA79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{5E45D5E3-64EE-4463-8851-B76BDCF2EA79}</c15:txfldGUID>
                      <c15:f>Tabelle1!$H$33</c15:f>
                      <c15:dlblFieldTableCache>
                        <c:ptCount val="1"/>
                        <c:pt idx="0">
                          <c:v>1.436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Tabelle1!$A$30:$A$33</c:f>
              <c:strCache>
                <c:ptCount val="3"/>
                <c:pt idx="0">
                  <c:v>Classical 
Monte Carlo
CPU</c:v>
                </c:pt>
                <c:pt idx="1">
                  <c:v>Multilevel
CPU</c:v>
                </c:pt>
                <c:pt idx="2">
                  <c:v>HyPER
on Zynq</c:v>
                </c:pt>
              </c:strCache>
            </c:strRef>
          </c:cat>
          <c:val>
            <c:numRef>
              <c:f>Tabelle1!$J$30:$J$33</c:f>
              <c:numCache>
                <c:formatCode>0.000</c:formatCode>
                <c:ptCount val="4"/>
                <c:pt idx="0">
                  <c:v>410.00603722077852</c:v>
                </c:pt>
                <c:pt idx="1">
                  <c:v>155.14074074074071</c:v>
                </c:pt>
                <c:pt idx="2">
                  <c:v>14.716666666666665</c:v>
                </c:pt>
                <c:pt idx="3">
                  <c:v>4.307317073170732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-1682213312"/>
        <c:axId val="-1789858496"/>
      </c:barChart>
      <c:catAx>
        <c:axId val="-16822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89858496"/>
        <c:crosses val="autoZero"/>
        <c:auto val="1"/>
        <c:lblAlgn val="ctr"/>
        <c:lblOffset val="0"/>
        <c:noMultiLvlLbl val="0"/>
      </c:catAx>
      <c:valAx>
        <c:axId val="-1789858496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Time</a:t>
                </a:r>
              </a:p>
              <a:p>
                <a:pPr>
                  <a:defRPr sz="1600"/>
                </a:pPr>
                <a:r>
                  <a:rPr lang="de-DE" sz="1600"/>
                  <a:t>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crossAx val="-168221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27819946638872E-2"/>
          <c:y val="6.4720197127045506E-2"/>
          <c:w val="0.88055006918906686"/>
          <c:h val="0.67896421935989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Tabelle1!$W$30:$W$32</c:f>
              <c:strCache>
                <c:ptCount val="3"/>
                <c:pt idx="0">
                  <c:v>471</c:v>
                </c:pt>
                <c:pt idx="1">
                  <c:v>125</c:v>
                </c:pt>
                <c:pt idx="2">
                  <c:v>3.4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261AE23-7471-426B-9C6D-D38F90519D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845E7E1-883C-49D2-B5D3-2730770EE9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3FFDBB0-A65B-454B-B793-556755EB44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Tabelle1!$A$30:$A$32</c:f>
              <c:strCache>
                <c:ptCount val="3"/>
                <c:pt idx="0">
                  <c:v>Classical 
Monte Carlo
CPU</c:v>
                </c:pt>
                <c:pt idx="1">
                  <c:v>Multilevel
CPU</c:v>
                </c:pt>
                <c:pt idx="2">
                  <c:v>HyPER
on Zynq</c:v>
                </c:pt>
              </c:strCache>
            </c:strRef>
          </c:cat>
          <c:val>
            <c:numRef>
              <c:f>Tabelle1!$Y$30:$Y$32</c:f>
              <c:numCache>
                <c:formatCode>General</c:formatCode>
                <c:ptCount val="3"/>
                <c:pt idx="0">
                  <c:v>471.34522574162833</c:v>
                </c:pt>
                <c:pt idx="1">
                  <c:v>174.47619047619045</c:v>
                </c:pt>
                <c:pt idx="2">
                  <c:v>6.887074829931974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Tabelle1!$W$30:$W$32</c15:f>
                <c15:dlblRangeCache>
                  <c:ptCount val="3"/>
                  <c:pt idx="0">
                    <c:v>471</c:v>
                  </c:pt>
                  <c:pt idx="1">
                    <c:v>125</c:v>
                  </c:pt>
                  <c:pt idx="2">
                    <c:v>3.4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88156576"/>
        <c:axId val="-1588157120"/>
      </c:barChart>
      <c:catAx>
        <c:axId val="-15881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88157120"/>
        <c:crosses val="autoZero"/>
        <c:auto val="1"/>
        <c:lblAlgn val="ctr"/>
        <c:lblOffset val="100"/>
        <c:noMultiLvlLbl val="0"/>
      </c:catAx>
      <c:valAx>
        <c:axId val="-1588157120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Time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[min]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-15881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55852</xdr:colOff>
      <xdr:row>2</xdr:row>
      <xdr:rowOff>38099</xdr:rowOff>
    </xdr:from>
    <xdr:to>
      <xdr:col>12</xdr:col>
      <xdr:colOff>409576</xdr:colOff>
      <xdr:row>21</xdr:row>
      <xdr:rowOff>161924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421822</xdr:colOff>
      <xdr:row>2</xdr:row>
      <xdr:rowOff>68036</xdr:rowOff>
    </xdr:from>
    <xdr:to>
      <xdr:col>21</xdr:col>
      <xdr:colOff>502228</xdr:colOff>
      <xdr:row>21</xdr:row>
      <xdr:rowOff>176893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0.42168</cdr:x>
      <cdr:y>0.10942</cdr:y>
    </cdr:from>
    <cdr:to>
      <cdr:x>0.42168</cdr:x>
      <cdr:y>0.40712</cdr:y>
    </cdr:to>
    <cdr:cxnSp macro="">
      <cdr:nvCxnSpPr>
        <cdr:cNvPr id="3" name="Gerade Verbindung mit Pfeil 2"/>
        <cdr:cNvCxnSpPr/>
      </cdr:nvCxnSpPr>
      <cdr:spPr>
        <a:xfrm xmlns:a="http://schemas.openxmlformats.org/drawingml/2006/main">
          <a:off x="3201698" y="409576"/>
          <a:ext cx="0" cy="1114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0.63996</cdr:x>
      <cdr:y>0.49873</cdr:y>
    </cdr:from>
    <cdr:to>
      <cdr:x>0.63996</cdr:x>
      <cdr:y>0.61323</cdr:y>
    </cdr:to>
    <cdr:cxnSp macro="">
      <cdr:nvCxnSpPr>
        <cdr:cNvPr id="4" name="Gerade Verbindung mit Pfeil 3"/>
        <cdr:cNvCxnSpPr/>
      </cdr:nvCxnSpPr>
      <cdr:spPr>
        <a:xfrm xmlns:a="http://schemas.openxmlformats.org/drawingml/2006/main">
          <a:off x="4859040" y="1866908"/>
          <a:ext cx="0" cy="4286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0.86242</cdr:x>
      <cdr:y>0.49873</cdr:y>
    </cdr:from>
    <cdr:to>
      <cdr:x>0.86242</cdr:x>
      <cdr:y>0.6514</cdr:y>
    </cdr:to>
    <cdr:cxnSp macro="">
      <cdr:nvCxnSpPr>
        <cdr:cNvPr id="11" name="Gerade Verbindung mit Pfeil 10"/>
        <cdr:cNvCxnSpPr/>
      </cdr:nvCxnSpPr>
      <cdr:spPr>
        <a:xfrm xmlns:a="http://schemas.openxmlformats.org/drawingml/2006/main">
          <a:off x="6548117" y="1866901"/>
          <a:ext cx="0" cy="571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0.43046</cdr:x>
      <cdr:y>0.19847</cdr:y>
    </cdr:from>
    <cdr:to>
      <cdr:x>0.51451</cdr:x>
      <cdr:y>0.28753</cdr:y>
    </cdr:to>
    <cdr:sp macro="" textlink="">
      <cdr:nvSpPr>
        <cdr:cNvPr id="13" name="Textfeld 12"/>
        <cdr:cNvSpPr txBox="1"/>
      </cdr:nvSpPr>
      <cdr:spPr>
        <a:xfrm xmlns:a="http://schemas.openxmlformats.org/drawingml/2006/main">
          <a:off x="3268372" y="742951"/>
          <a:ext cx="6381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3.7x</a:t>
          </a:r>
        </a:p>
      </cdr:txBody>
    </cdr:sp>
  </cdr:relSizeAnchor>
  <cdr:relSizeAnchor xmlns:cdr="http://schemas.openxmlformats.org/drawingml/2006/chartDrawing">
    <cdr:from>
      <cdr:x>0.64397</cdr:x>
      <cdr:y>0.49448</cdr:y>
    </cdr:from>
    <cdr:to>
      <cdr:x>0.72802</cdr:x>
      <cdr:y>0.58354</cdr:y>
    </cdr:to>
    <cdr:sp macro="" textlink="">
      <cdr:nvSpPr>
        <cdr:cNvPr id="14" name="Textfeld 1"/>
        <cdr:cNvSpPr txBox="1"/>
      </cdr:nvSpPr>
      <cdr:spPr>
        <a:xfrm xmlns:a="http://schemas.openxmlformats.org/drawingml/2006/main">
          <a:off x="4889502" y="1851010"/>
          <a:ext cx="638168" cy="33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38x</a:t>
          </a:r>
        </a:p>
      </cdr:txBody>
    </cdr:sp>
  </cdr:relSizeAnchor>
  <cdr:relSizeAnchor xmlns:cdr="http://schemas.openxmlformats.org/drawingml/2006/chartDrawing">
    <cdr:from>
      <cdr:x>0.86852</cdr:x>
      <cdr:y>0.52247</cdr:y>
    </cdr:from>
    <cdr:to>
      <cdr:x>0.95986</cdr:x>
      <cdr:y>0.61153</cdr:y>
    </cdr:to>
    <cdr:sp macro="" textlink="">
      <cdr:nvSpPr>
        <cdr:cNvPr id="15" name="Textfeld 1"/>
        <cdr:cNvSpPr txBox="1"/>
      </cdr:nvSpPr>
      <cdr:spPr>
        <a:xfrm xmlns:a="http://schemas.openxmlformats.org/drawingml/2006/main">
          <a:off x="6594440" y="1955786"/>
          <a:ext cx="693483" cy="33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77.2x</a:t>
          </a:r>
        </a:p>
      </cdr:txBody>
    </cdr:sp>
  </cdr:relSizeAnchor>
  <cdr:relSizeAnchor xmlns:cdr="http://schemas.openxmlformats.org/drawingml/2006/chartDrawing">
    <cdr:from>
      <cdr:x>0.46308</cdr:x>
      <cdr:y>0.50382</cdr:y>
    </cdr:from>
    <cdr:to>
      <cdr:x>0.9586</cdr:x>
      <cdr:y>0.50382</cdr:y>
    </cdr:to>
    <cdr:cxnSp macro="">
      <cdr:nvCxnSpPr>
        <cdr:cNvPr id="9" name="Gerade Verbindung mit Pfeil 8"/>
        <cdr:cNvCxnSpPr/>
      </cdr:nvCxnSpPr>
      <cdr:spPr>
        <a:xfrm xmlns:a="http://schemas.openxmlformats.org/drawingml/2006/main" flipH="1">
          <a:off x="3516023" y="1885951"/>
          <a:ext cx="376237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0.73405</cdr:x>
      <cdr:y>0.74555</cdr:y>
    </cdr:from>
    <cdr:to>
      <cdr:x>0.98996</cdr:x>
      <cdr:y>0.97964</cdr:y>
    </cdr:to>
    <cdr:sp macro="" textlink="">
      <cdr:nvSpPr>
        <cdr:cNvPr id="17" name="Textfeld 16"/>
        <cdr:cNvSpPr txBox="1"/>
      </cdr:nvSpPr>
      <cdr:spPr>
        <a:xfrm xmlns:a="http://schemas.openxmlformats.org/drawingml/2006/main">
          <a:off x="5573423" y="2790826"/>
          <a:ext cx="194310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Mixed Precision</a:t>
          </a:r>
          <a:r>
            <a:rPr lang="en-US" sz="1600" b="1"/>
            <a:t/>
          </a:r>
          <a:br>
            <a:rPr lang="en-US" sz="1600" b="1"/>
          </a:br>
          <a:r>
            <a:rPr lang="en-US" sz="1600"/>
            <a:t>Multilevel</a:t>
          </a:r>
          <a:br>
            <a:rPr lang="en-US" sz="1600"/>
          </a:br>
          <a:r>
            <a:rPr lang="en-US" sz="1600"/>
            <a:t>FPGA</a:t>
          </a:r>
        </a:p>
      </cdr:txBody>
    </cdr:sp>
  </cdr:relSizeAnchor>
  <cdr:relSizeAnchor xmlns:cdr="http://schemas.openxmlformats.org/drawingml/2006/chartDrawing">
    <cdr:from>
      <cdr:x>0.24396</cdr:x>
      <cdr:y>0.11535</cdr:y>
    </cdr:from>
    <cdr:to>
      <cdr:x>0.46433</cdr:x>
      <cdr:y>0.11535</cdr:y>
    </cdr:to>
    <cdr:cxnSp macro="">
      <cdr:nvCxnSpPr>
        <cdr:cNvPr id="18" name="Gerade Verbindung mit Pfeil 17"/>
        <cdr:cNvCxnSpPr/>
      </cdr:nvCxnSpPr>
      <cdr:spPr>
        <a:xfrm xmlns:a="http://schemas.openxmlformats.org/drawingml/2006/main" flipH="1">
          <a:off x="1852324" y="431801"/>
          <a:ext cx="1673224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0.2904</cdr:x>
      <cdr:y>0.10926</cdr:y>
    </cdr:from>
    <cdr:to>
      <cdr:x>0.6499</cdr:x>
      <cdr:y>0.10926</cdr:y>
    </cdr:to>
    <cdr:cxnSp macro="">
      <cdr:nvCxnSpPr>
        <cdr:cNvPr id="2" name="Gerade Verbindung mit Pfeil 1"/>
        <cdr:cNvCxnSpPr/>
      </cdr:nvCxnSpPr>
      <cdr:spPr>
        <a:xfrm xmlns:a="http://schemas.openxmlformats.org/drawingml/2006/main" flipH="1">
          <a:off x="1635569" y="407360"/>
          <a:ext cx="2024752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0.64503</cdr:x>
      <cdr:y>0.76497</cdr:y>
    </cdr:from>
    <cdr:to>
      <cdr:x>1</cdr:x>
      <cdr:y>0.93796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537143" y="2852082"/>
          <a:ext cx="1946536" cy="644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HyPER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on Zynq</a:t>
          </a:r>
          <a:endParaRPr lang="en-US" sz="1600"/>
        </a:p>
      </cdr:txBody>
    </cdr:sp>
  </cdr:relSizeAnchor>
  <cdr:relSizeAnchor xmlns:cdr="http://schemas.openxmlformats.org/drawingml/2006/chartDrawing">
    <cdr:from>
      <cdr:x>0.535</cdr:x>
      <cdr:y>0.10949</cdr:y>
    </cdr:from>
    <cdr:to>
      <cdr:x>0.535</cdr:x>
      <cdr:y>0.41933</cdr:y>
    </cdr:to>
    <cdr:cxnSp macro="">
      <cdr:nvCxnSpPr>
        <cdr:cNvPr id="4" name="Gerade Verbindung mit Pfeil 3"/>
        <cdr:cNvCxnSpPr/>
      </cdr:nvCxnSpPr>
      <cdr:spPr>
        <a:xfrm xmlns:a="http://schemas.openxmlformats.org/drawingml/2006/main">
          <a:off x="3013183" y="408218"/>
          <a:ext cx="0" cy="11551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0.54426</cdr:x>
      <cdr:y>0.15231</cdr:y>
    </cdr:from>
    <cdr:to>
      <cdr:x>0.7328</cdr:x>
      <cdr:y>0.25548</cdr:y>
    </cdr:to>
    <cdr:sp macro="" textlink="">
      <cdr:nvSpPr>
        <cdr:cNvPr id="5" name="Textfeld 2"/>
        <cdr:cNvSpPr txBox="1"/>
      </cdr:nvSpPr>
      <cdr:spPr>
        <a:xfrm xmlns:a="http://schemas.openxmlformats.org/drawingml/2006/main">
          <a:off x="3065337" y="567860"/>
          <a:ext cx="1061880" cy="38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3.8x</a:t>
          </a:r>
        </a:p>
      </cdr:txBody>
    </cdr:sp>
  </cdr:relSizeAnchor>
  <cdr:relSizeAnchor xmlns:cdr="http://schemas.openxmlformats.org/drawingml/2006/chartDrawing">
    <cdr:from>
      <cdr:x>0.584</cdr:x>
      <cdr:y>0.51166</cdr:y>
    </cdr:from>
    <cdr:to>
      <cdr:x>0.92049</cdr:x>
      <cdr:y>0.51166</cdr:y>
    </cdr:to>
    <cdr:cxnSp macro="">
      <cdr:nvCxnSpPr>
        <cdr:cNvPr id="9" name="Gerade Verbindung mit Pfeil 8"/>
        <cdr:cNvCxnSpPr/>
      </cdr:nvCxnSpPr>
      <cdr:spPr>
        <a:xfrm xmlns:a="http://schemas.openxmlformats.org/drawingml/2006/main" flipH="1">
          <a:off x="3289158" y="1907651"/>
          <a:ext cx="1895163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0.83216</cdr:x>
      <cdr:y>0.51153</cdr:y>
    </cdr:from>
    <cdr:to>
      <cdr:x>0.83216</cdr:x>
      <cdr:y>0.6365</cdr:y>
    </cdr:to>
    <cdr:cxnSp macro="">
      <cdr:nvCxnSpPr>
        <cdr:cNvPr id="10" name="Gerade Verbindung mit Pfeil 9"/>
        <cdr:cNvCxnSpPr/>
      </cdr:nvCxnSpPr>
      <cdr:spPr>
        <a:xfrm xmlns:a="http://schemas.openxmlformats.org/drawingml/2006/main">
          <a:off x="4686824" y="1907166"/>
          <a:ext cx="0" cy="46593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0.84255</cdr:x>
      <cdr:y>0.52092</cdr:y>
    </cdr:from>
    <cdr:to>
      <cdr:x>0.95914</cdr:x>
      <cdr:y>0.61034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4745354" y="1942174"/>
          <a:ext cx="656648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36x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3"/>
  <sheetViews>
    <sheetView tabSelected="1" zoomScale="70" zoomScaleNormal="70" workbookViewId="0">
      <selection activeCell="Q39" sqref="Q39"/>
    </sheetView>
  </sheetViews>
  <sheetFormatPr baseColWidth="10" defaultColWidth="9.140625" defaultRowHeight="15" x14ac:dyDescent="0.25"/>
  <cols>
    <col min="1" max="1" width="15.85546875" customWidth="1"/>
    <col min="2" max="2" width="10" bestFit="1" customWidth="1"/>
    <col min="3" max="3" width="12.85546875" customWidth="1"/>
    <col min="5" max="5" width="9.85546875" customWidth="1"/>
    <col min="6" max="6" width="11.140625" customWidth="1"/>
    <col min="8" max="8" width="9.85546875" customWidth="1"/>
    <col min="14" max="14" width="17.7109375" customWidth="1"/>
    <col min="17" max="17" width="10.42578125" bestFit="1" customWidth="1"/>
    <col min="23" max="23" width="10.7109375" bestFit="1" customWidth="1"/>
    <col min="24" max="26" width="9.140625" customWidth="1"/>
    <col min="27" max="27" width="10.140625" bestFit="1" customWidth="1"/>
  </cols>
  <sheetData>
    <row r="2" spans="15:17" x14ac:dyDescent="0.25">
      <c r="O2" s="1"/>
      <c r="P2" s="1"/>
      <c r="Q2" s="1"/>
    </row>
    <row r="3" spans="15:17" x14ac:dyDescent="0.25">
      <c r="O3" s="1"/>
      <c r="P3" s="1"/>
      <c r="Q3" s="1"/>
    </row>
    <row r="4" spans="15:17" x14ac:dyDescent="0.25">
      <c r="O4" s="1"/>
      <c r="P4" s="1"/>
      <c r="Q4" s="1"/>
    </row>
    <row r="5" spans="15:17" x14ac:dyDescent="0.25">
      <c r="O5" s="1"/>
      <c r="P5" s="1"/>
      <c r="Q5" s="1"/>
    </row>
    <row r="6" spans="15:17" x14ac:dyDescent="0.25">
      <c r="O6" s="1"/>
      <c r="P6" s="1"/>
      <c r="Q6" s="1"/>
    </row>
    <row r="10" spans="15:17" x14ac:dyDescent="0.25">
      <c r="O10" s="4"/>
      <c r="P10" s="5"/>
      <c r="Q10" s="5"/>
    </row>
    <row r="11" spans="15:17" x14ac:dyDescent="0.25">
      <c r="O11" s="5"/>
      <c r="P11" s="5"/>
      <c r="Q11" s="5"/>
    </row>
    <row r="12" spans="15:17" x14ac:dyDescent="0.25">
      <c r="O12" s="5"/>
      <c r="P12" s="5"/>
    </row>
    <row r="13" spans="15:17" x14ac:dyDescent="0.25">
      <c r="O13" s="3"/>
      <c r="P13" s="3"/>
    </row>
    <row r="14" spans="15:17" x14ac:dyDescent="0.25">
      <c r="O14" s="3"/>
      <c r="P14" s="3"/>
      <c r="Q14" s="6"/>
    </row>
    <row r="15" spans="15:17" x14ac:dyDescent="0.25">
      <c r="Q15" s="2"/>
    </row>
    <row r="17" spans="1:28" x14ac:dyDescent="0.25">
      <c r="Q17" s="12"/>
    </row>
    <row r="27" spans="1:28" x14ac:dyDescent="0.25">
      <c r="D27" s="7"/>
    </row>
    <row r="28" spans="1:28" ht="30" x14ac:dyDescent="0.25">
      <c r="B28" t="s">
        <v>5</v>
      </c>
      <c r="C28" s="11" t="s">
        <v>4</v>
      </c>
      <c r="D28" t="s">
        <v>7</v>
      </c>
      <c r="E28" s="8" t="s">
        <v>8</v>
      </c>
      <c r="H28" s="11" t="s">
        <v>12</v>
      </c>
      <c r="I28" s="11" t="s">
        <v>9</v>
      </c>
      <c r="L28" t="s">
        <v>11</v>
      </c>
      <c r="O28" t="s">
        <v>15</v>
      </c>
      <c r="P28" s="8" t="s">
        <v>0</v>
      </c>
      <c r="Q28" s="11" t="s">
        <v>17</v>
      </c>
      <c r="R28" s="11" t="s">
        <v>18</v>
      </c>
      <c r="S28" s="11" t="s">
        <v>19</v>
      </c>
      <c r="T28" s="11" t="s">
        <v>20</v>
      </c>
      <c r="U28" s="11" t="s">
        <v>21</v>
      </c>
      <c r="W28" s="11" t="s">
        <v>12</v>
      </c>
      <c r="X28" s="11" t="s">
        <v>9</v>
      </c>
      <c r="Y28" s="11"/>
      <c r="AA28" s="11" t="s">
        <v>11</v>
      </c>
    </row>
    <row r="29" spans="1:28" x14ac:dyDescent="0.25">
      <c r="C29" t="s">
        <v>6</v>
      </c>
      <c r="E29" s="8"/>
      <c r="H29" t="s">
        <v>2</v>
      </c>
      <c r="O29" t="s">
        <v>16</v>
      </c>
      <c r="P29" s="8" t="s">
        <v>1</v>
      </c>
      <c r="Q29" t="s">
        <v>14</v>
      </c>
      <c r="R29" t="s">
        <v>14</v>
      </c>
      <c r="T29" t="s">
        <v>16</v>
      </c>
      <c r="W29" t="s">
        <v>2</v>
      </c>
    </row>
    <row r="30" spans="1:28" ht="45" x14ac:dyDescent="0.25">
      <c r="A30" s="11" t="s">
        <v>3</v>
      </c>
      <c r="B30" s="13">
        <v>15620000000</v>
      </c>
      <c r="C30" s="13">
        <v>141100000</v>
      </c>
      <c r="D30">
        <v>9</v>
      </c>
      <c r="E30" s="9">
        <f>2000</f>
        <v>2000</v>
      </c>
      <c r="H30" s="10">
        <f>B30*E30/C30/D30/60</f>
        <v>410.00603722077852</v>
      </c>
      <c r="I30">
        <v>1</v>
      </c>
      <c r="J30" s="15">
        <f>B30*E30/C30/D30/60*I30</f>
        <v>410.00603722077852</v>
      </c>
      <c r="L30" s="14">
        <f>H30/H31</f>
        <v>3.6999207904281488</v>
      </c>
      <c r="O30" s="8">
        <f>O31/B31*B30</f>
        <v>113.15990314769977</v>
      </c>
      <c r="P30" s="9">
        <f>P31/O31*O30</f>
        <v>3464.3874092009687</v>
      </c>
      <c r="Q30">
        <f>P30/O30</f>
        <v>30.614973262032084</v>
      </c>
      <c r="R30">
        <v>122.5</v>
      </c>
      <c r="S30">
        <f>R30/Q30</f>
        <v>4.0013100436681226</v>
      </c>
      <c r="T30">
        <f>O30/S30</f>
        <v>28.280713544497701</v>
      </c>
      <c r="U30">
        <v>1000</v>
      </c>
      <c r="W30" s="10">
        <f>T30*U30/60</f>
        <v>471.34522574162833</v>
      </c>
      <c r="X30">
        <v>1</v>
      </c>
      <c r="Y30">
        <f>W30*X30</f>
        <v>471.34522574162833</v>
      </c>
    </row>
    <row r="31" spans="1:28" ht="30" x14ac:dyDescent="0.25">
      <c r="A31" s="11" t="s">
        <v>10</v>
      </c>
      <c r="B31" s="7">
        <v>4130000000</v>
      </c>
      <c r="C31" s="13">
        <f>(2.9+5.6+7.4+10.3+15.1)*100000000 / 29.92</f>
        <v>138034759.35828876</v>
      </c>
      <c r="D31">
        <v>9</v>
      </c>
      <c r="E31" s="9">
        <f>E30</f>
        <v>2000</v>
      </c>
      <c r="H31" s="14">
        <f>B31*E31/C31/D31/60</f>
        <v>110.81481481481481</v>
      </c>
      <c r="I31">
        <v>1.4</v>
      </c>
      <c r="J31" s="15">
        <f>B31*E31/C31/D31/60*I31</f>
        <v>155.14074074074071</v>
      </c>
      <c r="L31" s="10">
        <f>H31/H32</f>
        <v>37.649427456901982</v>
      </c>
      <c r="O31">
        <v>29.92</v>
      </c>
      <c r="P31" s="9">
        <v>916</v>
      </c>
      <c r="Q31">
        <f>P31/O31</f>
        <v>30.614973262032084</v>
      </c>
      <c r="R31">
        <f>R30</f>
        <v>122.5</v>
      </c>
      <c r="S31">
        <f t="shared" ref="S31" si="0">R31/Q31</f>
        <v>4.0013100436681226</v>
      </c>
      <c r="T31">
        <f t="shared" ref="T31:T34" si="1">O31/S31</f>
        <v>7.4775510204081632</v>
      </c>
      <c r="U31">
        <f>U30</f>
        <v>1000</v>
      </c>
      <c r="W31" s="10">
        <f>T31*U31/60</f>
        <v>124.62585034013605</v>
      </c>
      <c r="X31">
        <v>1.4</v>
      </c>
      <c r="Y31">
        <f t="shared" ref="Y31:Y34" si="2">W31*X31</f>
        <v>174.47619047619045</v>
      </c>
      <c r="AA31" s="14">
        <f>W30/W31</f>
        <v>3.7820823244552053</v>
      </c>
    </row>
    <row r="32" spans="1:28" ht="30" x14ac:dyDescent="0.25">
      <c r="A32" s="11" t="s">
        <v>22</v>
      </c>
      <c r="B32" s="7">
        <v>4130000000</v>
      </c>
      <c r="C32" s="13">
        <f>(2.9+5.6+7.4+10.3+15.1)*100000000 / 8.83</f>
        <v>467723669.30917335</v>
      </c>
      <c r="D32">
        <v>100</v>
      </c>
      <c r="E32" s="9">
        <f t="shared" ref="E32:E33" si="3">E31</f>
        <v>2000</v>
      </c>
      <c r="H32" s="9">
        <f>B32*E32/C32/D32/60</f>
        <v>2.9433333333333329</v>
      </c>
      <c r="I32">
        <v>5</v>
      </c>
      <c r="J32" s="15">
        <f>B32*E32/C32/D32/60*I32</f>
        <v>14.716666666666665</v>
      </c>
      <c r="L32" s="14">
        <v>2.0499999999999998</v>
      </c>
      <c r="M32">
        <f>L32*L31</f>
        <v>77.181326286649053</v>
      </c>
      <c r="O32">
        <v>8.83</v>
      </c>
      <c r="P32" s="9">
        <v>25.31</v>
      </c>
      <c r="Q32" s="15">
        <f>P32/O32</f>
        <v>2.8663646659116648</v>
      </c>
      <c r="R32">
        <f>R31</f>
        <v>122.5</v>
      </c>
      <c r="S32">
        <f>R32/Q32</f>
        <v>42.737060450414852</v>
      </c>
      <c r="T32">
        <f t="shared" si="1"/>
        <v>0.20661224489795921</v>
      </c>
      <c r="U32">
        <f>U31</f>
        <v>1000</v>
      </c>
      <c r="W32" s="14">
        <f>T32*U32/60</f>
        <v>3.443537414965987</v>
      </c>
      <c r="X32">
        <v>2</v>
      </c>
      <c r="Y32">
        <f t="shared" si="2"/>
        <v>6.887074829931974</v>
      </c>
      <c r="AA32" s="10">
        <f>W31/W32</f>
        <v>36.191228763334642</v>
      </c>
      <c r="AB32" s="14">
        <f>W34/W32</f>
        <v>2.8487646147767682</v>
      </c>
    </row>
    <row r="33" spans="1:30" ht="45" x14ac:dyDescent="0.25">
      <c r="B33" s="7">
        <v>4130000000</v>
      </c>
      <c r="C33" s="13">
        <f>L32*C32</f>
        <v>958833522.08380532</v>
      </c>
      <c r="D33">
        <v>100</v>
      </c>
      <c r="E33" s="9">
        <f t="shared" si="3"/>
        <v>2000</v>
      </c>
      <c r="H33" s="15">
        <f>B33*E33/C33/D33/60</f>
        <v>1.4357723577235773</v>
      </c>
      <c r="I33">
        <v>3</v>
      </c>
      <c r="J33" s="15">
        <f>B33*E33/C33/D33/60*I33</f>
        <v>4.307317073170732</v>
      </c>
      <c r="N33" s="11" t="s">
        <v>13</v>
      </c>
      <c r="O33" s="9">
        <f>B33/C33</f>
        <v>4.3073170731707311</v>
      </c>
      <c r="P33" s="9">
        <f>P32/O32*O33</f>
        <v>12.346341463414632</v>
      </c>
      <c r="Q33" s="15">
        <f>P33/O33</f>
        <v>2.8663646659116648</v>
      </c>
      <c r="R33">
        <f>R32</f>
        <v>122.5</v>
      </c>
      <c r="S33">
        <f t="shared" ref="S33:S34" si="4">R33/Q33</f>
        <v>42.737060450414852</v>
      </c>
      <c r="T33">
        <f t="shared" si="1"/>
        <v>0.10078646092583374</v>
      </c>
      <c r="U33">
        <f t="shared" ref="U33:U34" si="5">U32</f>
        <v>1000</v>
      </c>
      <c r="W33" s="9">
        <f>T33*U33/60</f>
        <v>1.6797743487638956</v>
      </c>
      <c r="AA33">
        <f>W32/W33</f>
        <v>2.0500000000000007</v>
      </c>
      <c r="AD33">
        <f>W30/W33</f>
        <v>280.60032354255179</v>
      </c>
    </row>
    <row r="34" spans="1:30" ht="45" x14ac:dyDescent="0.25">
      <c r="A34" s="11" t="s">
        <v>23</v>
      </c>
      <c r="B34" s="13">
        <f>B30</f>
        <v>15620000000</v>
      </c>
      <c r="C34" s="13">
        <f>599.2*1000000</f>
        <v>599200000</v>
      </c>
      <c r="E34" s="9"/>
      <c r="F34" s="9"/>
      <c r="O34" s="9">
        <f>B34/C34</f>
        <v>26.068090787716955</v>
      </c>
      <c r="P34" s="9">
        <f>0.00000000461602*B34</f>
        <v>72.102232400000005</v>
      </c>
      <c r="Q34" s="15">
        <f>P34/O34</f>
        <v>2.7659191840000004</v>
      </c>
      <c r="R34">
        <f>R33</f>
        <v>122.5</v>
      </c>
      <c r="S34">
        <f t="shared" si="4"/>
        <v>44.289074210347565</v>
      </c>
      <c r="T34">
        <f t="shared" si="1"/>
        <v>0.58858965224489801</v>
      </c>
      <c r="U34">
        <f t="shared" si="5"/>
        <v>1000</v>
      </c>
      <c r="W34" s="14">
        <f>T34*U34/60</f>
        <v>9.8098275374149679</v>
      </c>
      <c r="X34">
        <v>2</v>
      </c>
      <c r="Y34">
        <f t="shared" si="2"/>
        <v>19.619655074829936</v>
      </c>
      <c r="AA34" s="14">
        <f>W31/W34</f>
        <v>12.704183622475465</v>
      </c>
    </row>
    <row r="35" spans="1:30" x14ac:dyDescent="0.25">
      <c r="E35" s="9"/>
      <c r="F35" s="9"/>
    </row>
    <row r="36" spans="1:30" x14ac:dyDescent="0.25">
      <c r="E36" s="9"/>
      <c r="F36" s="9"/>
      <c r="O36" s="8"/>
    </row>
    <row r="37" spans="1:30" x14ac:dyDescent="0.25">
      <c r="O37" s="8"/>
    </row>
    <row r="38" spans="1:30" x14ac:dyDescent="0.25">
      <c r="O38" s="8"/>
    </row>
    <row r="39" spans="1:30" x14ac:dyDescent="0.25">
      <c r="O39" s="8">
        <f t="shared" ref="O37:O42" si="6">B30/C30</f>
        <v>110.7016300496102</v>
      </c>
      <c r="Q39">
        <f>P30/O39</f>
        <v>31.29481840193705</v>
      </c>
    </row>
    <row r="40" spans="1:30" x14ac:dyDescent="0.25">
      <c r="O40" s="8">
        <f t="shared" si="6"/>
        <v>29.92</v>
      </c>
    </row>
    <row r="41" spans="1:30" x14ac:dyDescent="0.25">
      <c r="O41" s="8">
        <f t="shared" si="6"/>
        <v>8.8299999999999983</v>
      </c>
    </row>
    <row r="42" spans="1:30" x14ac:dyDescent="0.25">
      <c r="O42" s="8">
        <f t="shared" si="6"/>
        <v>4.3073170731707311</v>
      </c>
    </row>
    <row r="43" spans="1:30" x14ac:dyDescent="0.25">
      <c r="O43" s="8">
        <f>B34/C34</f>
        <v>26.068090787716955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2015-02-05T21:16:18Z</dcterms:modified>
</cp:coreProperties>
</file>