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J28" i="1"/>
  <c r="J29" i="1"/>
  <c r="J30" i="1"/>
  <c r="J31" i="1"/>
  <c r="G28" i="1"/>
  <c r="H28" i="1"/>
  <c r="I28" i="1"/>
  <c r="G29" i="1"/>
  <c r="H29" i="1"/>
  <c r="I29" i="1"/>
  <c r="G30" i="1"/>
  <c r="H30" i="1"/>
  <c r="I30" i="1"/>
  <c r="G31" i="1"/>
  <c r="H31" i="1"/>
  <c r="I31" i="1"/>
  <c r="C30" i="1" l="1"/>
  <c r="D30" i="1"/>
  <c r="E30" i="1"/>
  <c r="F30" i="1"/>
  <c r="B31" i="1"/>
  <c r="B30" i="1"/>
  <c r="AT28" i="1"/>
  <c r="AU28" i="1"/>
  <c r="AV28" i="1"/>
  <c r="AW28" i="1"/>
  <c r="AX28" i="1"/>
  <c r="AY28" i="1"/>
  <c r="AZ28" i="1"/>
  <c r="BA28" i="1"/>
  <c r="BB28" i="1"/>
  <c r="BC28" i="1"/>
  <c r="BD28" i="1"/>
  <c r="AT29" i="1"/>
  <c r="AU29" i="1"/>
  <c r="AV29" i="1"/>
  <c r="AW29" i="1"/>
  <c r="AX29" i="1"/>
  <c r="AY29" i="1"/>
  <c r="AZ29" i="1"/>
  <c r="BA29" i="1"/>
  <c r="BB29" i="1"/>
  <c r="BC29" i="1"/>
  <c r="BD29" i="1"/>
  <c r="AT31" i="1"/>
  <c r="AU31" i="1"/>
  <c r="AV31" i="1"/>
  <c r="AW31" i="1"/>
  <c r="AX31" i="1"/>
  <c r="AY31" i="1"/>
  <c r="AZ31" i="1"/>
  <c r="BA31" i="1"/>
  <c r="BB31" i="1"/>
  <c r="BC31" i="1"/>
  <c r="BD31" i="1"/>
  <c r="E28" i="1"/>
  <c r="F28" i="1"/>
  <c r="B28" i="1"/>
  <c r="C28" i="1"/>
  <c r="D28" i="1"/>
  <c r="C31" i="1" l="1"/>
  <c r="D31" i="1"/>
  <c r="F31" i="1"/>
  <c r="F39" i="1" s="1"/>
  <c r="E31" i="1"/>
  <c r="E39" i="1" s="1"/>
</calcChain>
</file>

<file path=xl/sharedStrings.xml><?xml version="1.0" encoding="utf-8"?>
<sst xmlns="http://schemas.openxmlformats.org/spreadsheetml/2006/main" count="39" uniqueCount="39">
  <si>
    <t>Power Controller 2 @ Address 53</t>
  </si>
  <si>
    <t>Power Controller 1 @ Address 52</t>
  </si>
  <si>
    <t>Power Controller 3 @ Address 54</t>
  </si>
  <si>
    <t>Rail #1: Board 3.3 V (LEDs, Crystals, EEPROM, USB, etc.)</t>
  </si>
  <si>
    <t>PL total</t>
  </si>
  <si>
    <t>PS total</t>
  </si>
  <si>
    <t>Empty Bitstream AND Linux halted</t>
  </si>
  <si>
    <t>Empty Bitstream AND Linux idle</t>
  </si>
  <si>
    <t>Rail #1: PL Internal Core Logic (1.0 V)</t>
  </si>
  <si>
    <t>Rail #2: PS Internal Core Logic (1.0 V)</t>
  </si>
  <si>
    <t>Rail #3: PL I/O buffer driver (1.8 V)</t>
  </si>
  <si>
    <t>Rail #4: PS I/O buffer driver(1.8 V)</t>
  </si>
  <si>
    <t>Rail #2: DDR3 Memory(1.5 V)</t>
  </si>
  <si>
    <t>Rail #1: 2.5 V I/O Banks (2.5 V)</t>
  </si>
  <si>
    <t>Rail #3: PS 1.8 V I/O Banks(1.8 V)</t>
  </si>
  <si>
    <t>Rail #4: PL Block Rams (1.0 V)</t>
  </si>
  <si>
    <t>sudo shutdown -h now</t>
  </si>
  <si>
    <t>TODO: Linux &amp; Kernel info</t>
  </si>
  <si>
    <t>TODO: Add boot files to repo</t>
  </si>
  <si>
    <t>Heston_SL_3x AND Linux idle</t>
  </si>
  <si>
    <t>sudo bin/run_acc parameters/params_acc_bench1.json ../bitstream/heston_sl_3x.json</t>
  </si>
  <si>
    <t>ed3d3d7b5fa424b88f4721a51e00224b78e725e6</t>
  </si>
  <si>
    <t>COMMIT</t>
  </si>
  <si>
    <t>CMD</t>
  </si>
  <si>
    <t>Heston_SL_3x AND acc_bench1</t>
  </si>
  <si>
    <t>System total</t>
  </si>
  <si>
    <t>Empty Bitstream AND cpu_bench1</t>
  </si>
  <si>
    <t>bin/run_cpu parameters/params_cpu_bench1.json</t>
  </si>
  <si>
    <t>DDR Memory</t>
  </si>
  <si>
    <t>0656c1d0af334dcc6b406d83377bca7a9e629938</t>
  </si>
  <si>
    <t xml:space="preserve">CPU usage </t>
  </si>
  <si>
    <t>Performance [steps / sec]</t>
  </si>
  <si>
    <t>Power Efficiency [J / step]</t>
  </si>
  <si>
    <t>Author: Christian Brugger (brugger@eit.uni-kl.de)</t>
  </si>
  <si>
    <t>Folder: results\2013.09.02_heston_sl_zynq_3x</t>
  </si>
  <si>
    <t>Date: September 02, 2013</t>
  </si>
  <si>
    <t>Repository: git@git.rhrk.uni-kl.de:EIT-Wehn/finance.zynqpricer.hls.git</t>
  </si>
  <si>
    <t>Revision: 030314191d71906e261a9f05dc00360152a44c42</t>
  </si>
  <si>
    <t>Rail #2: FPGA I/O Bank 0 and DDR Termination (2.5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</si>
</sst>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48" fontId="4" fillId="0" borderId="0" xfId="0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abSelected="1" workbookViewId="0">
      <selection activeCell="E33" sqref="E33"/>
    </sheetView>
  </sheetViews>
  <sheetFormatPr baseColWidth="10" defaultColWidth="9.140625" defaultRowHeight="12.75" x14ac:dyDescent="0.2"/>
  <cols>
    <col min="1" max="1" width="29.85546875" style="1" customWidth="1"/>
    <col min="2" max="2" width="15.5703125" style="9" bestFit="1" customWidth="1"/>
    <col min="3" max="3" width="16.42578125" style="9" bestFit="1" customWidth="1"/>
    <col min="4" max="4" width="14" style="9" bestFit="1" customWidth="1"/>
    <col min="5" max="5" width="15.5703125" style="9" customWidth="1"/>
    <col min="6" max="6" width="16.140625" style="9" bestFit="1" customWidth="1"/>
    <col min="7" max="16384" width="9.140625" style="1"/>
  </cols>
  <sheetData>
    <row r="1" spans="1:6" s="2" customFormat="1" ht="12" x14ac:dyDescent="0.2">
      <c r="A1" s="2" t="s">
        <v>34</v>
      </c>
      <c r="B1" s="8"/>
      <c r="C1" s="8"/>
      <c r="D1" s="8"/>
      <c r="E1" s="8"/>
      <c r="F1" s="8"/>
    </row>
    <row r="2" spans="1:6" s="2" customFormat="1" ht="12" x14ac:dyDescent="0.2">
      <c r="A2" s="2" t="s">
        <v>35</v>
      </c>
      <c r="B2" s="8"/>
      <c r="C2" s="8"/>
      <c r="D2" s="8"/>
      <c r="E2" s="8"/>
      <c r="F2" s="8"/>
    </row>
    <row r="3" spans="1:6" s="2" customFormat="1" ht="12" x14ac:dyDescent="0.2">
      <c r="A3" s="2" t="s">
        <v>36</v>
      </c>
      <c r="B3" s="8"/>
      <c r="C3" s="8"/>
      <c r="D3" s="8"/>
      <c r="E3" s="8"/>
      <c r="F3" s="8"/>
    </row>
    <row r="4" spans="1:6" s="2" customFormat="1" ht="12" x14ac:dyDescent="0.2">
      <c r="A4" s="2" t="s">
        <v>37</v>
      </c>
      <c r="B4" s="8"/>
      <c r="C4" s="8"/>
      <c r="D4" s="8"/>
      <c r="E4" s="8"/>
      <c r="F4" s="8"/>
    </row>
    <row r="5" spans="1:6" s="2" customFormat="1" ht="12" x14ac:dyDescent="0.2">
      <c r="A5" s="2" t="s">
        <v>33</v>
      </c>
      <c r="B5" s="8"/>
      <c r="C5" s="8"/>
      <c r="D5" s="8"/>
      <c r="E5" s="8"/>
      <c r="F5" s="8"/>
    </row>
    <row r="7" spans="1:6" x14ac:dyDescent="0.2">
      <c r="A7" s="1" t="s">
        <v>17</v>
      </c>
    </row>
    <row r="8" spans="1:6" x14ac:dyDescent="0.2">
      <c r="A8" s="1" t="s">
        <v>18</v>
      </c>
    </row>
    <row r="10" spans="1:6" s="3" customFormat="1" ht="25.5" x14ac:dyDescent="0.2">
      <c r="B10" s="14" t="s">
        <v>7</v>
      </c>
      <c r="C10" s="14" t="s">
        <v>6</v>
      </c>
      <c r="D10" s="14" t="s">
        <v>19</v>
      </c>
      <c r="E10" s="14" t="s">
        <v>24</v>
      </c>
      <c r="F10" s="14" t="s">
        <v>26</v>
      </c>
    </row>
    <row r="11" spans="1:6" x14ac:dyDescent="0.2">
      <c r="A11" s="1" t="s">
        <v>1</v>
      </c>
    </row>
    <row r="12" spans="1:6" x14ac:dyDescent="0.2">
      <c r="A12" s="4" t="s">
        <v>8</v>
      </c>
      <c r="B12" s="9">
        <v>0.04</v>
      </c>
      <c r="C12" s="9">
        <v>0.04</v>
      </c>
      <c r="D12" s="9">
        <v>0.16</v>
      </c>
      <c r="E12" s="9">
        <v>0.93</v>
      </c>
      <c r="F12" s="9">
        <v>0.05</v>
      </c>
    </row>
    <row r="13" spans="1:6" x14ac:dyDescent="0.2">
      <c r="A13" s="5" t="s">
        <v>9</v>
      </c>
      <c r="B13" s="9">
        <v>0.22</v>
      </c>
      <c r="C13" s="9">
        <v>0.25</v>
      </c>
      <c r="D13" s="9">
        <v>0.23</v>
      </c>
      <c r="E13" s="9">
        <v>0.25</v>
      </c>
      <c r="F13" s="9">
        <v>0.52</v>
      </c>
    </row>
    <row r="14" spans="1:6" x14ac:dyDescent="0.2">
      <c r="A14" s="4" t="s">
        <v>10</v>
      </c>
      <c r="B14" s="9">
        <v>0.06</v>
      </c>
      <c r="C14" s="9">
        <v>0.06</v>
      </c>
      <c r="D14" s="9">
        <v>0.06</v>
      </c>
      <c r="E14" s="9">
        <v>7.0000000000000007E-2</v>
      </c>
      <c r="F14" s="9">
        <v>0.06</v>
      </c>
    </row>
    <row r="15" spans="1:6" x14ac:dyDescent="0.2">
      <c r="A15" s="5" t="s">
        <v>11</v>
      </c>
      <c r="B15" s="9">
        <v>0.17</v>
      </c>
      <c r="C15" s="9">
        <v>0.17</v>
      </c>
      <c r="D15" s="9">
        <v>0.17</v>
      </c>
      <c r="E15" s="9">
        <v>0.17</v>
      </c>
      <c r="F15" s="9">
        <v>0.17</v>
      </c>
    </row>
    <row r="17" spans="1:56" x14ac:dyDescent="0.2">
      <c r="A17" s="1" t="s">
        <v>0</v>
      </c>
    </row>
    <row r="18" spans="1:56" x14ac:dyDescent="0.2">
      <c r="A18" s="5" t="s">
        <v>13</v>
      </c>
      <c r="B18" s="9">
        <v>0.08</v>
      </c>
      <c r="C18" s="9">
        <v>0.08</v>
      </c>
      <c r="D18" s="9">
        <v>0.08</v>
      </c>
      <c r="E18" s="9">
        <v>0.08</v>
      </c>
      <c r="F18" s="9">
        <v>0.08</v>
      </c>
    </row>
    <row r="19" spans="1:56" x14ac:dyDescent="0.2">
      <c r="A19" s="5" t="s">
        <v>12</v>
      </c>
      <c r="B19" s="9">
        <v>0.65</v>
      </c>
      <c r="C19" s="9">
        <v>0.65</v>
      </c>
      <c r="D19" s="9">
        <v>0.66</v>
      </c>
      <c r="E19" s="9">
        <v>0.66</v>
      </c>
      <c r="F19" s="9">
        <v>0.66</v>
      </c>
    </row>
    <row r="20" spans="1:56" x14ac:dyDescent="0.2">
      <c r="A20" s="5" t="s">
        <v>14</v>
      </c>
      <c r="B20" s="9">
        <v>0.06</v>
      </c>
      <c r="C20" s="9">
        <v>0.06</v>
      </c>
      <c r="D20" s="9">
        <v>0.06</v>
      </c>
      <c r="E20" s="9">
        <v>0.06</v>
      </c>
      <c r="F20" s="9">
        <v>0.06</v>
      </c>
    </row>
    <row r="21" spans="1:56" x14ac:dyDescent="0.2">
      <c r="A21" s="4" t="s">
        <v>15</v>
      </c>
      <c r="B21" s="9">
        <v>0.03</v>
      </c>
      <c r="C21" s="9">
        <v>0.03</v>
      </c>
      <c r="D21" s="9">
        <v>0.03</v>
      </c>
      <c r="E21" s="9">
        <v>0.03</v>
      </c>
      <c r="F21" s="9">
        <v>0.03</v>
      </c>
    </row>
    <row r="23" spans="1:56" x14ac:dyDescent="0.2">
      <c r="A23" s="1" t="s">
        <v>2</v>
      </c>
    </row>
    <row r="24" spans="1:56" s="7" customFormat="1" ht="25.5" x14ac:dyDescent="0.2">
      <c r="A24" s="6" t="s">
        <v>3</v>
      </c>
      <c r="B24" s="10">
        <v>0.78</v>
      </c>
      <c r="C24" s="10">
        <v>0.8</v>
      </c>
      <c r="D24" s="10">
        <v>0.77</v>
      </c>
      <c r="E24" s="10">
        <v>0.8</v>
      </c>
      <c r="F24" s="10">
        <v>0.8</v>
      </c>
    </row>
    <row r="25" spans="1:56" ht="25.5" x14ac:dyDescent="0.2">
      <c r="A25" s="16" t="s">
        <v>38</v>
      </c>
      <c r="B25" s="9">
        <v>0.08</v>
      </c>
      <c r="C25" s="9">
        <v>0.08</v>
      </c>
      <c r="D25" s="9">
        <v>0.08</v>
      </c>
      <c r="E25" s="9">
        <v>0.08</v>
      </c>
      <c r="F25" s="9">
        <v>0.08</v>
      </c>
    </row>
    <row r="28" spans="1:56" x14ac:dyDescent="0.2">
      <c r="A28" s="4" t="s">
        <v>4</v>
      </c>
      <c r="B28" s="9">
        <f t="shared" ref="B28:D28" si="0">IF(B12&lt;&gt;"",B12+B14+B21,"")</f>
        <v>0.13</v>
      </c>
      <c r="C28" s="9">
        <f t="shared" si="0"/>
        <v>0.13</v>
      </c>
      <c r="D28" s="9">
        <f t="shared" si="0"/>
        <v>0.25</v>
      </c>
      <c r="E28" s="9">
        <f>IF(E12&lt;&gt;"",E12+E14+E21,"")</f>
        <v>1.03</v>
      </c>
      <c r="F28" s="9">
        <f>IF(F12&lt;&gt;"",F12+F14+F21,"")</f>
        <v>0.14000000000000001</v>
      </c>
      <c r="G28" s="9" t="str">
        <f t="shared" ref="G28:I28" si="1">IF(G12&lt;&gt;"",G12+G14+G21,"")</f>
        <v/>
      </c>
      <c r="H28" s="9" t="str">
        <f t="shared" si="1"/>
        <v/>
      </c>
      <c r="I28" s="9" t="str">
        <f t="shared" si="1"/>
        <v/>
      </c>
      <c r="J28" s="9" t="str">
        <f>IF(J12&lt;&gt;"",J12+J14+J21,"")</f>
        <v/>
      </c>
      <c r="AT28" s="1" t="str">
        <f t="shared" ref="AT28:BD28" si="2">IF(AT12&lt;&gt;"",AT12+AT14+AT21,"")</f>
        <v/>
      </c>
      <c r="AU28" s="1" t="str">
        <f t="shared" si="2"/>
        <v/>
      </c>
      <c r="AV28" s="1" t="str">
        <f t="shared" si="2"/>
        <v/>
      </c>
      <c r="AW28" s="1" t="str">
        <f t="shared" si="2"/>
        <v/>
      </c>
      <c r="AX28" s="1" t="str">
        <f t="shared" si="2"/>
        <v/>
      </c>
      <c r="AY28" s="1" t="str">
        <f t="shared" si="2"/>
        <v/>
      </c>
      <c r="AZ28" s="1" t="str">
        <f t="shared" si="2"/>
        <v/>
      </c>
      <c r="BA28" s="1" t="str">
        <f t="shared" si="2"/>
        <v/>
      </c>
      <c r="BB28" s="1" t="str">
        <f t="shared" si="2"/>
        <v/>
      </c>
      <c r="BC28" s="1" t="str">
        <f t="shared" si="2"/>
        <v/>
      </c>
      <c r="BD28" s="1" t="str">
        <f t="shared" si="2"/>
        <v/>
      </c>
    </row>
    <row r="29" spans="1:56" x14ac:dyDescent="0.2">
      <c r="A29" s="5" t="s">
        <v>5</v>
      </c>
      <c r="B29" s="9">
        <f>IF(B12&lt;&gt;"",B13+B15+B18+B20+B25,"")</f>
        <v>0.61</v>
      </c>
      <c r="C29" s="9">
        <f t="shared" ref="C29:F29" si="3">IF(C12&lt;&gt;"",C13+C15+C18+C20+C25,"")</f>
        <v>0.64</v>
      </c>
      <c r="D29" s="9">
        <f t="shared" si="3"/>
        <v>0.62</v>
      </c>
      <c r="E29" s="9">
        <f t="shared" si="3"/>
        <v>0.64</v>
      </c>
      <c r="F29" s="9">
        <f t="shared" si="3"/>
        <v>0.91</v>
      </c>
      <c r="G29" s="9" t="str">
        <f t="shared" ref="G29:J29" si="4">IF(G12&lt;&gt;"",G13+G15+G18+G20,"")</f>
        <v/>
      </c>
      <c r="H29" s="9" t="str">
        <f t="shared" si="4"/>
        <v/>
      </c>
      <c r="I29" s="9" t="str">
        <f t="shared" si="4"/>
        <v/>
      </c>
      <c r="J29" s="9" t="str">
        <f t="shared" si="4"/>
        <v/>
      </c>
      <c r="AT29" s="1" t="str">
        <f t="shared" ref="AT29:BD29" si="5">IF(AT12&lt;&gt;"",AT13+AT15+AT18+AT19+AT20,"")</f>
        <v/>
      </c>
      <c r="AU29" s="1" t="str">
        <f t="shared" si="5"/>
        <v/>
      </c>
      <c r="AV29" s="1" t="str">
        <f t="shared" si="5"/>
        <v/>
      </c>
      <c r="AW29" s="1" t="str">
        <f t="shared" si="5"/>
        <v/>
      </c>
      <c r="AX29" s="1" t="str">
        <f t="shared" si="5"/>
        <v/>
      </c>
      <c r="AY29" s="1" t="str">
        <f t="shared" si="5"/>
        <v/>
      </c>
      <c r="AZ29" s="1" t="str">
        <f t="shared" si="5"/>
        <v/>
      </c>
      <c r="BA29" s="1" t="str">
        <f t="shared" si="5"/>
        <v/>
      </c>
      <c r="BB29" s="1" t="str">
        <f t="shared" si="5"/>
        <v/>
      </c>
      <c r="BC29" s="1" t="str">
        <f t="shared" si="5"/>
        <v/>
      </c>
      <c r="BD29" s="1" t="str">
        <f t="shared" si="5"/>
        <v/>
      </c>
    </row>
    <row r="30" spans="1:56" x14ac:dyDescent="0.2">
      <c r="A30" s="1" t="s">
        <v>28</v>
      </c>
      <c r="B30" s="9">
        <f>IF(B13&lt;&gt;"",B19,"")</f>
        <v>0.65</v>
      </c>
      <c r="C30" s="9">
        <f t="shared" ref="C30:F30" si="6">IF(C13&lt;&gt;"",C19,"")</f>
        <v>0.65</v>
      </c>
      <c r="D30" s="9">
        <f t="shared" si="6"/>
        <v>0.66</v>
      </c>
      <c r="E30" s="9">
        <f t="shared" si="6"/>
        <v>0.66</v>
      </c>
      <c r="F30" s="9">
        <f t="shared" si="6"/>
        <v>0.66</v>
      </c>
      <c r="G30" s="9" t="str">
        <f t="shared" ref="G30:J30" si="7">IF(G13&lt;&gt;"",G19,"")</f>
        <v/>
      </c>
      <c r="H30" s="9" t="str">
        <f t="shared" si="7"/>
        <v/>
      </c>
      <c r="I30" s="9" t="str">
        <f t="shared" si="7"/>
        <v/>
      </c>
      <c r="J30" s="9" t="str">
        <f t="shared" si="7"/>
        <v/>
      </c>
    </row>
    <row r="31" spans="1:56" x14ac:dyDescent="0.2">
      <c r="A31" s="4" t="s">
        <v>25</v>
      </c>
      <c r="B31" s="15">
        <f>IF(B12&lt;&gt;"",SUM(B28:B30),"")</f>
        <v>1.3900000000000001</v>
      </c>
      <c r="C31" s="15">
        <f t="shared" ref="C31:F31" si="8">IF(C12&lt;&gt;"",SUM(C28:C30),"")</f>
        <v>1.42</v>
      </c>
      <c r="D31" s="15">
        <f t="shared" si="8"/>
        <v>1.53</v>
      </c>
      <c r="E31" s="15">
        <f t="shared" si="8"/>
        <v>2.33</v>
      </c>
      <c r="F31" s="15">
        <f t="shared" si="8"/>
        <v>1.71</v>
      </c>
      <c r="G31" s="15" t="str">
        <f t="shared" ref="G31:J31" si="9">IF(G12&lt;&gt;"",SUM(G28:G30),"")</f>
        <v/>
      </c>
      <c r="H31" s="15" t="str">
        <f t="shared" si="9"/>
        <v/>
      </c>
      <c r="I31" s="15" t="str">
        <f t="shared" si="9"/>
        <v/>
      </c>
      <c r="J31" s="15" t="str">
        <f t="shared" si="9"/>
        <v/>
      </c>
      <c r="AT31" s="1" t="str">
        <f t="shared" ref="AT31:BD31" si="10">IF(AT12&lt;&gt;"",AT28+AT29,"")</f>
        <v/>
      </c>
      <c r="AU31" s="1" t="str">
        <f t="shared" si="10"/>
        <v/>
      </c>
      <c r="AV31" s="1" t="str">
        <f t="shared" si="10"/>
        <v/>
      </c>
      <c r="AW31" s="1" t="str">
        <f t="shared" si="10"/>
        <v/>
      </c>
      <c r="AX31" s="1" t="str">
        <f t="shared" si="10"/>
        <v/>
      </c>
      <c r="AY31" s="1" t="str">
        <f t="shared" si="10"/>
        <v/>
      </c>
      <c r="AZ31" s="1" t="str">
        <f t="shared" si="10"/>
        <v/>
      </c>
      <c r="BA31" s="1" t="str">
        <f t="shared" si="10"/>
        <v/>
      </c>
      <c r="BB31" s="1" t="str">
        <f t="shared" si="10"/>
        <v/>
      </c>
      <c r="BC31" s="1" t="str">
        <f t="shared" si="10"/>
        <v/>
      </c>
      <c r="BD31" s="1" t="str">
        <f t="shared" si="10"/>
        <v/>
      </c>
    </row>
    <row r="33" spans="1:6" x14ac:dyDescent="0.2">
      <c r="A33" s="1" t="s">
        <v>23</v>
      </c>
      <c r="C33" s="9" t="s">
        <v>16</v>
      </c>
      <c r="E33" s="9" t="s">
        <v>20</v>
      </c>
      <c r="F33" s="9" t="s">
        <v>27</v>
      </c>
    </row>
    <row r="34" spans="1:6" x14ac:dyDescent="0.2">
      <c r="A34" s="1" t="s">
        <v>22</v>
      </c>
      <c r="E34" s="9" t="s">
        <v>21</v>
      </c>
      <c r="F34" s="9" t="s">
        <v>29</v>
      </c>
    </row>
    <row r="35" spans="1:6" x14ac:dyDescent="0.2">
      <c r="A35" s="1" t="s">
        <v>30</v>
      </c>
      <c r="E35" s="11">
        <v>0.105</v>
      </c>
      <c r="F35" s="12">
        <v>2</v>
      </c>
    </row>
    <row r="38" spans="1:6" x14ac:dyDescent="0.2">
      <c r="A38" s="1" t="s">
        <v>31</v>
      </c>
      <c r="E38" s="17">
        <v>299246000</v>
      </c>
      <c r="F38" s="17">
        <v>10784400</v>
      </c>
    </row>
    <row r="39" spans="1:6" x14ac:dyDescent="0.2">
      <c r="A39" s="1" t="s">
        <v>32</v>
      </c>
      <c r="E39" s="17">
        <f>E31/E38</f>
        <v>7.7862360733309726E-9</v>
      </c>
      <c r="F39" s="17">
        <f>F31/F38</f>
        <v>1.5856236786469345E-7</v>
      </c>
    </row>
    <row r="41" spans="1:6" x14ac:dyDescent="0.2">
      <c r="E41" s="13"/>
    </row>
  </sheetData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2013-09-02T16:02:39Z</dcterms:modified>
</cp:coreProperties>
</file>