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2"/>
  </bookViews>
  <sheets>
    <sheet name="Contagem" sheetId="1" r:id="rId1"/>
    <sheet name="Funções" sheetId="2" r:id="rId2"/>
    <sheet name="Sheet1" sheetId="4" r:id="rId3"/>
    <sheet name="Sumário" sheetId="3" r:id="rId4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4" l="1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6" i="2"/>
  <c r="K126" i="2" s="1"/>
  <c r="L127" i="2"/>
  <c r="K127" i="2" s="1"/>
  <c r="L124" i="2"/>
  <c r="K124" i="2" s="1"/>
  <c r="L125" i="2"/>
  <c r="K125" i="2" s="1"/>
  <c r="O14" i="4" l="1"/>
  <c r="N14" i="4"/>
  <c r="N7" i="4"/>
  <c r="O21" i="4"/>
  <c r="O30" i="4" s="1"/>
  <c r="O23" i="4"/>
  <c r="O28" i="4" s="1"/>
  <c r="N28" i="4"/>
  <c r="N21" i="4"/>
  <c r="O3" i="4"/>
  <c r="N127" i="2"/>
  <c r="O127" i="2" s="1"/>
  <c r="M126" i="2"/>
  <c r="N126" i="2"/>
  <c r="O126" i="2" s="1"/>
  <c r="M127" i="2"/>
  <c r="N125" i="2"/>
  <c r="O125" i="2" s="1"/>
  <c r="N124" i="2"/>
  <c r="O124" i="2" s="1"/>
  <c r="M124" i="2"/>
  <c r="M125" i="2"/>
  <c r="O7" i="4" l="1"/>
  <c r="L108" i="2"/>
  <c r="K108" i="2" s="1"/>
  <c r="N108" i="2"/>
  <c r="O108" i="2" s="1"/>
  <c r="L109" i="2"/>
  <c r="N109" i="2" s="1"/>
  <c r="O109" i="2" s="1"/>
  <c r="L110" i="2"/>
  <c r="M110" i="2" s="1"/>
  <c r="L111" i="2"/>
  <c r="N111" i="2" s="1"/>
  <c r="O111" i="2" s="1"/>
  <c r="L101" i="2"/>
  <c r="K101" i="2" s="1"/>
  <c r="L100" i="2"/>
  <c r="M100" i="2" s="1"/>
  <c r="L99" i="2"/>
  <c r="M99" i="2" s="1"/>
  <c r="L102" i="2"/>
  <c r="K102" i="2" s="1"/>
  <c r="N102" i="2"/>
  <c r="O102" i="2" s="1"/>
  <c r="L103" i="2"/>
  <c r="N103" i="2" s="1"/>
  <c r="O103" i="2" s="1"/>
  <c r="L104" i="2"/>
  <c r="M104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8" i="2"/>
  <c r="K128" i="2" s="1"/>
  <c r="L123" i="2"/>
  <c r="K123" i="2" s="1"/>
  <c r="L122" i="2"/>
  <c r="M122" i="2" s="1"/>
  <c r="L121" i="2"/>
  <c r="N121" i="2" s="1"/>
  <c r="O121" i="2" s="1"/>
  <c r="L120" i="2"/>
  <c r="K120" i="2" s="1"/>
  <c r="N119" i="2"/>
  <c r="O119" i="2" s="1"/>
  <c r="L119" i="2"/>
  <c r="K119" i="2" s="1"/>
  <c r="N118" i="2"/>
  <c r="O118" i="2" s="1"/>
  <c r="L118" i="2"/>
  <c r="M118" i="2" s="1"/>
  <c r="L117" i="2"/>
  <c r="K117" i="2" s="1"/>
  <c r="L116" i="2"/>
  <c r="K116" i="2" s="1"/>
  <c r="L115" i="2"/>
  <c r="M115" i="2" s="1"/>
  <c r="N114" i="2"/>
  <c r="O114" i="2" s="1"/>
  <c r="L114" i="2"/>
  <c r="K114" i="2" s="1"/>
  <c r="L113" i="2"/>
  <c r="M113" i="2" s="1"/>
  <c r="L112" i="2"/>
  <c r="N107" i="2"/>
  <c r="O107" i="2" s="1"/>
  <c r="L107" i="2"/>
  <c r="K107" i="2" s="1"/>
  <c r="L106" i="2"/>
  <c r="M106" i="2" s="1"/>
  <c r="L105" i="2"/>
  <c r="L98" i="2"/>
  <c r="L97" i="2"/>
  <c r="N97" i="2" s="1"/>
  <c r="O97" i="2" s="1"/>
  <c r="L96" i="2"/>
  <c r="N96" i="2" s="1"/>
  <c r="O96" i="2" s="1"/>
  <c r="L95" i="2"/>
  <c r="M95" i="2" s="1"/>
  <c r="L94" i="2"/>
  <c r="N93" i="2"/>
  <c r="O93" i="2" s="1"/>
  <c r="L93" i="2"/>
  <c r="K93" i="2" s="1"/>
  <c r="L92" i="2"/>
  <c r="N92" i="2" s="1"/>
  <c r="O92" i="2" s="1"/>
  <c r="L91" i="2"/>
  <c r="M91" i="2" s="1"/>
  <c r="L90" i="2"/>
  <c r="L89" i="2"/>
  <c r="N89" i="2" s="1"/>
  <c r="O89" i="2" s="1"/>
  <c r="L88" i="2"/>
  <c r="K88" i="2" s="1"/>
  <c r="L87" i="2"/>
  <c r="M87" i="2" s="1"/>
  <c r="N86" i="2"/>
  <c r="O86" i="2" s="1"/>
  <c r="L86" i="2"/>
  <c r="L85" i="2"/>
  <c r="N85" i="2" s="1"/>
  <c r="O85" i="2" s="1"/>
  <c r="L84" i="2"/>
  <c r="N84" i="2" s="1"/>
  <c r="O84" i="2" s="1"/>
  <c r="L83" i="2"/>
  <c r="M83" i="2" s="1"/>
  <c r="L82" i="2"/>
  <c r="L81" i="2"/>
  <c r="N81" i="2" s="1"/>
  <c r="O81" i="2" s="1"/>
  <c r="L80" i="2"/>
  <c r="K80" i="2" s="1"/>
  <c r="N79" i="2"/>
  <c r="O79" i="2" s="1"/>
  <c r="L79" i="2"/>
  <c r="M79" i="2" s="1"/>
  <c r="L78" i="2"/>
  <c r="L77" i="2"/>
  <c r="N77" i="2" s="1"/>
  <c r="O77" i="2" s="1"/>
  <c r="L76" i="2"/>
  <c r="N76" i="2" s="1"/>
  <c r="O76" i="2" s="1"/>
  <c r="L75" i="2"/>
  <c r="M75" i="2" s="1"/>
  <c r="L74" i="2"/>
  <c r="K74" i="2" s="1"/>
  <c r="N73" i="2"/>
  <c r="O73" i="2" s="1"/>
  <c r="L73" i="2"/>
  <c r="K73" i="2" s="1"/>
  <c r="L72" i="2"/>
  <c r="N72" i="2" s="1"/>
  <c r="O72" i="2" s="1"/>
  <c r="L71" i="2"/>
  <c r="M71" i="2" s="1"/>
  <c r="L70" i="2"/>
  <c r="N70" i="2" s="1"/>
  <c r="O70" i="2" s="1"/>
  <c r="L69" i="2"/>
  <c r="K69" i="2" s="1"/>
  <c r="N68" i="2"/>
  <c r="O68" i="2" s="1"/>
  <c r="L68" i="2"/>
  <c r="M68" i="2" s="1"/>
  <c r="L67" i="2"/>
  <c r="N67" i="2" s="1"/>
  <c r="O67" i="2" s="1"/>
  <c r="L66" i="2"/>
  <c r="K66" i="2" s="1"/>
  <c r="L65" i="2"/>
  <c r="N65" i="2" s="1"/>
  <c r="O65" i="2" s="1"/>
  <c r="L64" i="2"/>
  <c r="M64" i="2" s="1"/>
  <c r="L63" i="2"/>
  <c r="N63" i="2" s="1"/>
  <c r="O63" i="2" s="1"/>
  <c r="L62" i="2"/>
  <c r="K62" i="2" s="1"/>
  <c r="N61" i="2"/>
  <c r="O61" i="2" s="1"/>
  <c r="L61" i="2"/>
  <c r="M61" i="2" s="1"/>
  <c r="L60" i="2"/>
  <c r="M60" i="2" s="1"/>
  <c r="L59" i="2"/>
  <c r="N59" i="2" s="1"/>
  <c r="O59" i="2" s="1"/>
  <c r="L58" i="2"/>
  <c r="K58" i="2" s="1"/>
  <c r="L57" i="2"/>
  <c r="N57" i="2" s="1"/>
  <c r="O57" i="2" s="1"/>
  <c r="L56" i="2"/>
  <c r="M56" i="2" s="1"/>
  <c r="N55" i="2"/>
  <c r="O55" i="2" s="1"/>
  <c r="L55" i="2"/>
  <c r="K55" i="2" s="1"/>
  <c r="L54" i="2"/>
  <c r="K54" i="2" s="1"/>
  <c r="L53" i="2"/>
  <c r="K53" i="2" s="1"/>
  <c r="L52" i="2"/>
  <c r="M52" i="2" s="1"/>
  <c r="L51" i="2"/>
  <c r="K51" i="2" s="1"/>
  <c r="L50" i="2"/>
  <c r="K50" i="2" s="1"/>
  <c r="N49" i="2"/>
  <c r="O49" i="2" s="1"/>
  <c r="L49" i="2"/>
  <c r="K49" i="2" s="1"/>
  <c r="L48" i="2"/>
  <c r="M48" i="2" s="1"/>
  <c r="L47" i="2"/>
  <c r="K47" i="2" s="1"/>
  <c r="L46" i="2"/>
  <c r="K46" i="2" s="1"/>
  <c r="L45" i="2"/>
  <c r="M45" i="2" s="1"/>
  <c r="L44" i="2"/>
  <c r="M44" i="2" s="1"/>
  <c r="L43" i="2"/>
  <c r="K43" i="2" s="1"/>
  <c r="N42" i="2"/>
  <c r="O42" i="2" s="1"/>
  <c r="L42" i="2"/>
  <c r="K42" i="2" s="1"/>
  <c r="L41" i="2"/>
  <c r="M41" i="2" s="1"/>
  <c r="L40" i="2"/>
  <c r="M40" i="2" s="1"/>
  <c r="L39" i="2"/>
  <c r="K39" i="2" s="1"/>
  <c r="L38" i="2"/>
  <c r="K38" i="2" s="1"/>
  <c r="L37" i="2"/>
  <c r="K37" i="2" s="1"/>
  <c r="N36" i="2"/>
  <c r="O36" i="2" s="1"/>
  <c r="L36" i="2"/>
  <c r="M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37" i="2" l="1"/>
  <c r="O37" i="2" s="1"/>
  <c r="N16" i="2"/>
  <c r="O16" i="2" s="1"/>
  <c r="M46" i="2"/>
  <c r="N48" i="2"/>
  <c r="O48" i="2" s="1"/>
  <c r="M20" i="2"/>
  <c r="K48" i="2"/>
  <c r="N11" i="2"/>
  <c r="O11" i="2" s="1"/>
  <c r="M42" i="2"/>
  <c r="M32" i="2"/>
  <c r="M16" i="2"/>
  <c r="K106" i="2"/>
  <c r="M8" i="2"/>
  <c r="N20" i="2"/>
  <c r="O20" i="2" s="1"/>
  <c r="N23" i="2"/>
  <c r="O23" i="2" s="1"/>
  <c r="K65" i="2"/>
  <c r="K68" i="2"/>
  <c r="K91" i="2"/>
  <c r="N8" i="2"/>
  <c r="O8" i="2" s="1"/>
  <c r="M37" i="2"/>
  <c r="K61" i="2"/>
  <c r="N32" i="2"/>
  <c r="N35" i="2"/>
  <c r="N45" i="2"/>
  <c r="O45" i="2" s="1"/>
  <c r="M57" i="2"/>
  <c r="M76" i="2"/>
  <c r="M12" i="2"/>
  <c r="M24" i="2"/>
  <c r="N41" i="2"/>
  <c r="O41" i="2" s="1"/>
  <c r="K36" i="2"/>
  <c r="K57" i="2"/>
  <c r="M73" i="2"/>
  <c r="K76" i="2"/>
  <c r="M89" i="2"/>
  <c r="N91" i="2"/>
  <c r="O91" i="2" s="1"/>
  <c r="N106" i="2"/>
  <c r="O106" i="2" s="1"/>
  <c r="K11" i="2"/>
  <c r="K14" i="2"/>
  <c r="M15" i="2"/>
  <c r="K18" i="2"/>
  <c r="M19" i="2"/>
  <c r="K23" i="2"/>
  <c r="K26" i="2"/>
  <c r="M27" i="2"/>
  <c r="K30" i="2"/>
  <c r="M31" i="2"/>
  <c r="K35" i="2"/>
  <c r="K40" i="2"/>
  <c r="K41" i="2"/>
  <c r="K44" i="2"/>
  <c r="K45" i="2"/>
  <c r="M49" i="2"/>
  <c r="K52" i="2"/>
  <c r="N53" i="2"/>
  <c r="O53" i="2" s="1"/>
  <c r="K79" i="2"/>
  <c r="K83" i="2"/>
  <c r="M107" i="2"/>
  <c r="N19" i="2"/>
  <c r="O19" i="2" s="1"/>
  <c r="N31" i="2"/>
  <c r="N15" i="2"/>
  <c r="O15" i="2" s="1"/>
  <c r="K10" i="2"/>
  <c r="N12" i="2"/>
  <c r="O12" i="2" s="1"/>
  <c r="K22" i="2"/>
  <c r="K27" i="2"/>
  <c r="N28" i="2"/>
  <c r="O28" i="2" s="1"/>
  <c r="K34" i="2"/>
  <c r="M38" i="2"/>
  <c r="N40" i="2"/>
  <c r="O40" i="2" s="1"/>
  <c r="N44" i="2"/>
  <c r="O44" i="2" s="1"/>
  <c r="N52" i="2"/>
  <c r="O52" i="2" s="1"/>
  <c r="M54" i="2"/>
  <c r="M81" i="2"/>
  <c r="N83" i="2"/>
  <c r="O83" i="2" s="1"/>
  <c r="M93" i="2"/>
  <c r="K96" i="2"/>
  <c r="M53" i="2"/>
  <c r="M28" i="2"/>
  <c r="N117" i="2"/>
  <c r="O117" i="2" s="1"/>
  <c r="M117" i="2"/>
  <c r="K111" i="2"/>
  <c r="M111" i="2"/>
  <c r="N110" i="2"/>
  <c r="O110" i="2" s="1"/>
  <c r="K109" i="2"/>
  <c r="M109" i="2"/>
  <c r="K110" i="2"/>
  <c r="M108" i="2"/>
  <c r="M103" i="2"/>
  <c r="K103" i="2"/>
  <c r="N101" i="2"/>
  <c r="O101" i="2" s="1"/>
  <c r="N100" i="2"/>
  <c r="O100" i="2" s="1"/>
  <c r="K100" i="2"/>
  <c r="N99" i="2"/>
  <c r="O99" i="2" s="1"/>
  <c r="N113" i="2"/>
  <c r="O113" i="2" s="1"/>
  <c r="M114" i="2"/>
  <c r="M119" i="2"/>
  <c r="K121" i="2"/>
  <c r="M123" i="2"/>
  <c r="K99" i="2"/>
  <c r="M101" i="2"/>
  <c r="K113" i="2"/>
  <c r="N116" i="2"/>
  <c r="O116" i="2" s="1"/>
  <c r="M121" i="2"/>
  <c r="N122" i="2"/>
  <c r="O122" i="2" s="1"/>
  <c r="K104" i="2"/>
  <c r="M102" i="2"/>
  <c r="N104" i="2"/>
  <c r="O104" i="2" s="1"/>
  <c r="M96" i="2"/>
  <c r="K95" i="2"/>
  <c r="N95" i="2"/>
  <c r="O95" i="2" s="1"/>
  <c r="M97" i="2"/>
  <c r="M92" i="2"/>
  <c r="K92" i="2"/>
  <c r="N88" i="2"/>
  <c r="O88" i="2" s="1"/>
  <c r="M88" i="2"/>
  <c r="N87" i="2"/>
  <c r="O87" i="2" s="1"/>
  <c r="K87" i="2"/>
  <c r="M85" i="2"/>
  <c r="M84" i="2"/>
  <c r="K84" i="2"/>
  <c r="M80" i="2"/>
  <c r="N80" i="2"/>
  <c r="O80" i="2" s="1"/>
  <c r="N75" i="2"/>
  <c r="O75" i="2" s="1"/>
  <c r="K75" i="2"/>
  <c r="M77" i="2"/>
  <c r="K72" i="2"/>
  <c r="M72" i="2"/>
  <c r="K71" i="2"/>
  <c r="N71" i="2"/>
  <c r="O71" i="2" s="1"/>
  <c r="M65" i="2"/>
  <c r="M58" i="2"/>
  <c r="N56" i="2"/>
  <c r="O56" i="2" s="1"/>
  <c r="K56" i="2"/>
  <c r="G56" i="3"/>
  <c r="G58" i="3"/>
  <c r="M50" i="2"/>
  <c r="G57" i="3"/>
  <c r="M13" i="2"/>
  <c r="M17" i="2"/>
  <c r="M25" i="2"/>
  <c r="M33" i="2"/>
  <c r="N38" i="2"/>
  <c r="O38" i="2" s="1"/>
  <c r="M39" i="2"/>
  <c r="M43" i="2"/>
  <c r="N46" i="2"/>
  <c r="O46" i="2" s="1"/>
  <c r="M47" i="2"/>
  <c r="N50" i="2"/>
  <c r="O50" i="2" s="1"/>
  <c r="M51" i="2"/>
  <c r="N54" i="2"/>
  <c r="O54" i="2" s="1"/>
  <c r="M55" i="2"/>
  <c r="N58" i="2"/>
  <c r="O58" i="2" s="1"/>
  <c r="M59" i="2"/>
  <c r="N60" i="2"/>
  <c r="O60" i="2" s="1"/>
  <c r="M62" i="2"/>
  <c r="M63" i="2"/>
  <c r="N64" i="2"/>
  <c r="O64" i="2" s="1"/>
  <c r="M66" i="2"/>
  <c r="M67" i="2"/>
  <c r="M69" i="2"/>
  <c r="M70" i="2"/>
  <c r="M86" i="2"/>
  <c r="K86" i="2"/>
  <c r="M98" i="2"/>
  <c r="K98" i="2"/>
  <c r="N98" i="2"/>
  <c r="O98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9" i="2"/>
  <c r="O39" i="2" s="1"/>
  <c r="N43" i="2"/>
  <c r="O43" i="2" s="1"/>
  <c r="N47" i="2"/>
  <c r="O47" i="2" s="1"/>
  <c r="N51" i="2"/>
  <c r="O51" i="2" s="1"/>
  <c r="N62" i="2"/>
  <c r="O62" i="2" s="1"/>
  <c r="N66" i="2"/>
  <c r="O66" i="2" s="1"/>
  <c r="N69" i="2"/>
  <c r="O69" i="2" s="1"/>
  <c r="M82" i="2"/>
  <c r="K82" i="2"/>
  <c r="N82" i="2"/>
  <c r="O82" i="2" s="1"/>
  <c r="M90" i="2"/>
  <c r="K90" i="2"/>
  <c r="N90" i="2"/>
  <c r="O90" i="2" s="1"/>
  <c r="M94" i="2"/>
  <c r="K94" i="2"/>
  <c r="N94" i="2"/>
  <c r="O94" i="2" s="1"/>
  <c r="M9" i="2"/>
  <c r="K59" i="2"/>
  <c r="K60" i="2"/>
  <c r="K63" i="2"/>
  <c r="K64" i="2"/>
  <c r="K67" i="2"/>
  <c r="K70" i="2"/>
  <c r="M74" i="2"/>
  <c r="N74" i="2"/>
  <c r="O74" i="2" s="1"/>
  <c r="M78" i="2"/>
  <c r="K78" i="2"/>
  <c r="N78" i="2"/>
  <c r="O78" i="2" s="1"/>
  <c r="M112" i="2"/>
  <c r="K112" i="2"/>
  <c r="N112" i="2"/>
  <c r="O112" i="2" s="1"/>
  <c r="M105" i="2"/>
  <c r="K105" i="2"/>
  <c r="N105" i="2"/>
  <c r="O105" i="2" s="1"/>
  <c r="K77" i="2"/>
  <c r="K81" i="2"/>
  <c r="K85" i="2"/>
  <c r="K89" i="2"/>
  <c r="K97" i="2"/>
  <c r="N115" i="2"/>
  <c r="O115" i="2" s="1"/>
  <c r="M116" i="2"/>
  <c r="K118" i="2"/>
  <c r="M120" i="2"/>
  <c r="K122" i="2"/>
  <c r="N123" i="2"/>
  <c r="O123" i="2" s="1"/>
  <c r="M128" i="2"/>
  <c r="K115" i="2"/>
  <c r="N120" i="2"/>
  <c r="O120" i="2" s="1"/>
  <c r="N128" i="2"/>
  <c r="O12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<sst xmlns="http://schemas.openxmlformats.org/spreadsheetml/2006/main" count="531" uniqueCount="123">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</sst>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5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5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9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9" fillId="10" borderId="34" xfId="1" applyAlignment="1">
      <alignment horizontal="center" vertical="center" wrapText="1"/>
    </xf>
    <xf numFmtId="0" fontId="19" fillId="10" borderId="36" xfId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Output" xfId="1" builtinId="21"/>
  </cellStyles>
  <dxfs count="126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D1" s="1"/>
      <c r="AE1" s="1"/>
      <c r="AF1" s="1"/>
      <c r="AG1" s="1"/>
      <c r="AH1" s="1"/>
      <c r="AI1" s="1"/>
    </row>
    <row r="2" spans="1:35" ht="12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1"/>
      <c r="AD2" s="1"/>
      <c r="AE2" s="1"/>
      <c r="AF2" s="1"/>
      <c r="AG2" s="1"/>
      <c r="AH2" s="1"/>
      <c r="AI2" s="1"/>
    </row>
    <row r="3" spans="1:35" ht="12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1"/>
      <c r="AD3" s="1"/>
      <c r="AE3" s="1"/>
      <c r="AF3" s="1"/>
      <c r="AG3" s="1"/>
      <c r="AH3" s="1"/>
      <c r="AI3" s="1"/>
    </row>
    <row r="4" spans="1:35" ht="12" customHeight="1">
      <c r="A4" s="78" t="s">
        <v>1</v>
      </c>
      <c r="B4" s="78"/>
      <c r="C4" s="78"/>
      <c r="D4" s="78"/>
      <c r="E4" s="78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0" t="s">
        <v>2</v>
      </c>
      <c r="S4" s="80"/>
      <c r="T4" s="3">
        <v>400</v>
      </c>
      <c r="U4" s="80" t="s">
        <v>3</v>
      </c>
      <c r="V4" s="80"/>
      <c r="W4" s="81">
        <f>W5*T4</f>
        <v>182000</v>
      </c>
      <c r="X4" s="81"/>
      <c r="Y4" s="81"/>
      <c r="Z4" s="81"/>
      <c r="AA4" s="81"/>
      <c r="AB4" s="81"/>
      <c r="AC4" s="1"/>
      <c r="AD4" s="1"/>
      <c r="AE4" s="1"/>
      <c r="AF4" s="1"/>
      <c r="AG4" s="1"/>
      <c r="AH4" s="1"/>
      <c r="AI4" s="1"/>
    </row>
    <row r="5" spans="1:35" ht="12" customHeight="1">
      <c r="A5" s="78" t="s">
        <v>4</v>
      </c>
      <c r="B5" s="78"/>
      <c r="C5" s="78"/>
      <c r="D5" s="78"/>
      <c r="E5" s="78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0" t="s">
        <v>5</v>
      </c>
      <c r="V5" s="80"/>
      <c r="W5" s="83">
        <f>SUM(Y11:Y14)</f>
        <v>455</v>
      </c>
      <c r="X5" s="83"/>
      <c r="Y5" s="83"/>
      <c r="Z5" s="83"/>
      <c r="AA5" s="83"/>
      <c r="AB5" s="83"/>
      <c r="AC5" s="1"/>
      <c r="AD5" s="1"/>
      <c r="AE5" s="1"/>
      <c r="AF5" s="1"/>
      <c r="AG5" s="1"/>
      <c r="AH5" s="1"/>
      <c r="AI5" s="1"/>
    </row>
    <row r="6" spans="1:35" ht="12" customHeight="1">
      <c r="A6" s="78" t="s">
        <v>6</v>
      </c>
      <c r="B6" s="78"/>
      <c r="C6" s="78"/>
      <c r="D6" s="78"/>
      <c r="E6" s="78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"/>
      <c r="AD6" s="1"/>
      <c r="AE6" s="1"/>
      <c r="AF6" s="1"/>
      <c r="AG6" s="1"/>
      <c r="AH6" s="1"/>
      <c r="AI6" s="1"/>
    </row>
    <row r="7" spans="1:35" ht="12" customHeight="1">
      <c r="A7" s="78" t="s">
        <v>7</v>
      </c>
      <c r="B7" s="78"/>
      <c r="C7" s="78"/>
      <c r="D7" s="78"/>
      <c r="E7" s="78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4" t="s">
        <v>8</v>
      </c>
      <c r="V7" s="84"/>
      <c r="W7" s="84"/>
      <c r="X7" s="85"/>
      <c r="Y7" s="85"/>
      <c r="Z7" s="85"/>
      <c r="AA7" s="85"/>
      <c r="AB7" s="85"/>
      <c r="AC7" s="1"/>
      <c r="AD7" s="1"/>
      <c r="AE7" s="1"/>
      <c r="AF7" s="1"/>
      <c r="AG7" s="1"/>
      <c r="AH7" s="1"/>
      <c r="AI7" s="1"/>
    </row>
    <row r="8" spans="1:35" ht="12" customHeight="1">
      <c r="A8" s="78" t="s">
        <v>9</v>
      </c>
      <c r="B8" s="78"/>
      <c r="C8" s="78"/>
      <c r="D8" s="78"/>
      <c r="E8" s="78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4" t="s">
        <v>10</v>
      </c>
      <c r="V8" s="84"/>
      <c r="W8" s="84"/>
      <c r="X8" s="85"/>
      <c r="Y8" s="85"/>
      <c r="Z8" s="85"/>
      <c r="AA8" s="85"/>
      <c r="AB8" s="85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2" t="s">
        <v>11</v>
      </c>
      <c r="B10" s="92"/>
      <c r="C10" s="87" t="s">
        <v>12</v>
      </c>
      <c r="D10" s="87"/>
      <c r="E10" s="87"/>
      <c r="F10" s="87"/>
      <c r="G10" s="87"/>
      <c r="H10" s="87"/>
      <c r="I10" s="87"/>
      <c r="J10" s="87"/>
      <c r="K10" s="87"/>
      <c r="L10" s="4"/>
      <c r="M10" s="5"/>
      <c r="N10" s="5"/>
      <c r="O10" s="88" t="s">
        <v>13</v>
      </c>
      <c r="P10" s="88"/>
      <c r="Q10" s="80" t="s">
        <v>14</v>
      </c>
      <c r="R10" s="80"/>
      <c r="S10" s="80"/>
      <c r="T10" s="80"/>
      <c r="U10" s="80" t="s">
        <v>15</v>
      </c>
      <c r="V10" s="80"/>
      <c r="W10" s="80"/>
      <c r="X10" s="80"/>
      <c r="Y10" s="80" t="s">
        <v>16</v>
      </c>
      <c r="Z10" s="80"/>
      <c r="AA10" s="80"/>
      <c r="AB10" s="80"/>
      <c r="AC10" s="6"/>
      <c r="AD10" s="1"/>
      <c r="AE10" s="1"/>
      <c r="AF10" s="1"/>
      <c r="AG10" s="1"/>
      <c r="AH10" s="1"/>
      <c r="AI10" s="1"/>
    </row>
    <row r="11" spans="1:35" ht="12" customHeight="1">
      <c r="A11" s="92"/>
      <c r="B11" s="92"/>
      <c r="C11" s="87" t="s">
        <v>17</v>
      </c>
      <c r="D11" s="87"/>
      <c r="E11" s="87"/>
      <c r="F11" s="87"/>
      <c r="G11" s="87"/>
      <c r="H11" s="87"/>
      <c r="I11" s="87"/>
      <c r="J11" s="87"/>
      <c r="K11" s="87"/>
      <c r="L11" s="4"/>
      <c r="M11" s="5"/>
      <c r="N11" s="5"/>
      <c r="O11" s="88"/>
      <c r="P11" s="88"/>
      <c r="Q11" s="84" t="s">
        <v>18</v>
      </c>
      <c r="R11" s="84"/>
      <c r="S11" s="83">
        <f>Sumário!E55</f>
        <v>455</v>
      </c>
      <c r="T11" s="83"/>
      <c r="U11" s="86">
        <v>1</v>
      </c>
      <c r="V11" s="86"/>
      <c r="W11" s="86"/>
      <c r="X11" s="86"/>
      <c r="Y11" s="83">
        <f>S11*U11</f>
        <v>455</v>
      </c>
      <c r="Z11" s="83"/>
      <c r="AA11" s="83"/>
      <c r="AB11" s="83"/>
      <c r="AC11" s="1"/>
      <c r="AD11" s="1"/>
      <c r="AE11" s="1"/>
      <c r="AF11" s="1"/>
      <c r="AG11" s="1"/>
      <c r="AH11" s="1"/>
      <c r="AI11" s="1"/>
    </row>
    <row r="12" spans="1:35" ht="12" customHeight="1">
      <c r="A12" s="92"/>
      <c r="B12" s="92"/>
      <c r="C12" s="87" t="s">
        <v>19</v>
      </c>
      <c r="D12" s="87"/>
      <c r="E12" s="87"/>
      <c r="F12" s="87"/>
      <c r="G12" s="87"/>
      <c r="H12" s="87"/>
      <c r="I12" s="87"/>
      <c r="J12" s="87"/>
      <c r="K12" s="87"/>
      <c r="L12" s="4"/>
      <c r="M12" s="5"/>
      <c r="N12" s="5"/>
      <c r="O12" s="88"/>
      <c r="P12" s="88"/>
      <c r="Q12" s="89" t="s">
        <v>20</v>
      </c>
      <c r="R12" s="89"/>
      <c r="S12" s="83">
        <f>Sumário!E56</f>
        <v>0</v>
      </c>
      <c r="T12" s="83"/>
      <c r="U12" s="86">
        <v>1</v>
      </c>
      <c r="V12" s="86"/>
      <c r="W12" s="86"/>
      <c r="X12" s="86"/>
      <c r="Y12" s="83">
        <f>S12*U12</f>
        <v>0</v>
      </c>
      <c r="Z12" s="83"/>
      <c r="AA12" s="83"/>
      <c r="AB12" s="83"/>
      <c r="AC12" s="1"/>
      <c r="AD12" s="1"/>
      <c r="AE12" s="1"/>
      <c r="AF12" s="1"/>
      <c r="AG12" s="1"/>
      <c r="AH12" s="1"/>
      <c r="AI12" s="1"/>
    </row>
    <row r="13" spans="1:35" ht="12" customHeight="1">
      <c r="A13" s="92"/>
      <c r="B13" s="92"/>
      <c r="C13" s="87" t="s">
        <v>21</v>
      </c>
      <c r="D13" s="87"/>
      <c r="E13" s="87"/>
      <c r="F13" s="87"/>
      <c r="G13" s="87"/>
      <c r="H13" s="87"/>
      <c r="I13" s="87"/>
      <c r="J13" s="87"/>
      <c r="K13" s="87"/>
      <c r="L13" s="4"/>
      <c r="M13" s="5"/>
      <c r="N13" s="5"/>
      <c r="O13" s="88"/>
      <c r="P13" s="88"/>
      <c r="Q13" s="89" t="s">
        <v>22</v>
      </c>
      <c r="R13" s="89"/>
      <c r="S13" s="83">
        <f>Sumário!E57</f>
        <v>0</v>
      </c>
      <c r="T13" s="83"/>
      <c r="U13" s="86">
        <v>1</v>
      </c>
      <c r="V13" s="86"/>
      <c r="W13" s="86"/>
      <c r="X13" s="86"/>
      <c r="Y13" s="83">
        <f>S13*U13</f>
        <v>0</v>
      </c>
      <c r="Z13" s="83"/>
      <c r="AA13" s="83"/>
      <c r="AB13" s="83"/>
      <c r="AC13" s="1"/>
      <c r="AD13" s="1"/>
      <c r="AE13" s="1"/>
      <c r="AF13" s="1"/>
      <c r="AG13" s="1"/>
      <c r="AH13" s="1"/>
      <c r="AI13" s="1"/>
    </row>
    <row r="14" spans="1:35" ht="12" customHeight="1">
      <c r="A14" s="92"/>
      <c r="B14" s="92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88"/>
      <c r="P14" s="88"/>
      <c r="Q14" s="89"/>
      <c r="R14" s="89"/>
      <c r="S14" s="83">
        <f>Sumário!E58</f>
        <v>0</v>
      </c>
      <c r="T14" s="83"/>
      <c r="U14" s="86"/>
      <c r="V14" s="86"/>
      <c r="W14" s="86"/>
      <c r="X14" s="86"/>
      <c r="Y14" s="83">
        <f>S14*U14</f>
        <v>0</v>
      </c>
      <c r="Z14" s="83"/>
      <c r="AA14" s="83"/>
      <c r="AB14" s="83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90" t="s">
        <v>23</v>
      </c>
      <c r="L16" s="90"/>
      <c r="M16" s="90"/>
      <c r="N16" s="90"/>
      <c r="O16" s="90"/>
      <c r="P16" s="90"/>
      <c r="Q16" s="90"/>
      <c r="R16" s="90"/>
      <c r="S16" s="9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1"/>
      <c r="AD17" s="1"/>
      <c r="AE17" s="1"/>
      <c r="AF17" s="1"/>
      <c r="AG17" s="1"/>
      <c r="AH17" s="1"/>
      <c r="AI17" s="1"/>
    </row>
    <row r="18" spans="1:35" ht="12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1"/>
      <c r="AD18" s="1"/>
      <c r="AE18" s="1"/>
      <c r="AF18" s="1"/>
      <c r="AG18" s="1"/>
      <c r="AH18" s="1"/>
      <c r="AI18" s="1"/>
    </row>
    <row r="19" spans="1:35" ht="12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1"/>
      <c r="AD19" s="1"/>
      <c r="AE19" s="1"/>
      <c r="AF19" s="1"/>
      <c r="AG19" s="1"/>
      <c r="AH19" s="1"/>
      <c r="AI19" s="1"/>
    </row>
    <row r="20" spans="1:35" ht="12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1"/>
      <c r="AD20" s="1"/>
      <c r="AE20" s="1"/>
      <c r="AF20" s="1"/>
      <c r="AG20" s="1"/>
      <c r="AH20" s="1"/>
      <c r="AI20" s="1"/>
    </row>
    <row r="21" spans="1:35" ht="12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1"/>
      <c r="AD21" s="1"/>
      <c r="AE21" s="1"/>
      <c r="AF21" s="1"/>
      <c r="AG21" s="1"/>
      <c r="AH21" s="1"/>
      <c r="AI21" s="1"/>
    </row>
    <row r="22" spans="1:35" ht="12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1"/>
      <c r="AD22" s="1"/>
      <c r="AE22" s="1"/>
      <c r="AF22" s="1"/>
      <c r="AG22" s="1"/>
      <c r="AH22" s="1"/>
      <c r="AI22" s="1"/>
    </row>
    <row r="23" spans="1:35" ht="12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1"/>
      <c r="AD23" s="1"/>
      <c r="AE23" s="1"/>
      <c r="AF23" s="1"/>
      <c r="AG23" s="1"/>
      <c r="AH23" s="1"/>
      <c r="AI23" s="1"/>
    </row>
    <row r="24" spans="1:35" ht="12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1"/>
      <c r="AD24" s="1"/>
      <c r="AE24" s="1"/>
      <c r="AF24" s="1"/>
      <c r="AG24" s="1"/>
      <c r="AH24" s="1"/>
      <c r="AI24" s="1"/>
    </row>
    <row r="25" spans="1:35" ht="12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1"/>
      <c r="AD25" s="1"/>
      <c r="AE25" s="1"/>
      <c r="AF25" s="1"/>
      <c r="AG25" s="1"/>
      <c r="AH25" s="1"/>
      <c r="AI25" s="1"/>
    </row>
    <row r="26" spans="1:35" ht="12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1"/>
      <c r="AD26" s="1"/>
      <c r="AE26" s="1"/>
      <c r="AF26" s="1"/>
      <c r="AG26" s="1"/>
      <c r="AH26" s="1"/>
      <c r="AI26" s="1"/>
    </row>
    <row r="27" spans="1:35" ht="12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1"/>
      <c r="AD27" s="1"/>
      <c r="AE27" s="1"/>
      <c r="AF27" s="1"/>
      <c r="AG27" s="1"/>
      <c r="AH27" s="1"/>
      <c r="AI27" s="1"/>
    </row>
    <row r="28" spans="1:35" ht="12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1"/>
      <c r="AD28" s="1"/>
      <c r="AE28" s="1"/>
      <c r="AF28" s="1"/>
      <c r="AG28" s="1"/>
      <c r="AH28" s="1"/>
      <c r="AI28" s="1"/>
    </row>
    <row r="29" spans="1:35" ht="12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1"/>
      <c r="AD29" s="1"/>
      <c r="AE29" s="1"/>
      <c r="AF29" s="1"/>
      <c r="AG29" s="1"/>
      <c r="AH29" s="1"/>
      <c r="AI29" s="1"/>
    </row>
    <row r="30" spans="1:35" ht="12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1"/>
      <c r="AD30" s="1"/>
      <c r="AE30" s="1"/>
      <c r="AF30" s="1"/>
      <c r="AG30" s="1"/>
      <c r="AH30" s="1"/>
      <c r="AI30" s="1"/>
    </row>
    <row r="31" spans="1:35" ht="12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1"/>
      <c r="AD31" s="1"/>
      <c r="AE31" s="1"/>
      <c r="AF31" s="1"/>
      <c r="AG31" s="1"/>
      <c r="AH31" s="1"/>
      <c r="AI31" s="1"/>
    </row>
    <row r="32" spans="1:35" ht="12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1"/>
      <c r="AD32" s="1"/>
      <c r="AE32" s="1"/>
      <c r="AF32" s="1"/>
      <c r="AG32" s="1"/>
      <c r="AH32" s="1"/>
      <c r="AI32" s="1"/>
    </row>
    <row r="33" spans="1:35" ht="12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1"/>
      <c r="AD33" s="1"/>
      <c r="AE33" s="1"/>
      <c r="AF33" s="1"/>
      <c r="AG33" s="1"/>
      <c r="AH33" s="1"/>
      <c r="AI33" s="1"/>
    </row>
    <row r="34" spans="1:35" ht="12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"/>
      <c r="AD34" s="1"/>
      <c r="AE34" s="1"/>
      <c r="AF34" s="1"/>
      <c r="AG34" s="1"/>
      <c r="AH34" s="1"/>
      <c r="AI34" s="1"/>
    </row>
    <row r="35" spans="1:35" ht="12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"/>
      <c r="AD35" s="1"/>
      <c r="AE35" s="1"/>
      <c r="AF35" s="1"/>
      <c r="AG35" s="1"/>
      <c r="AH35" s="1"/>
      <c r="AI35" s="1"/>
    </row>
    <row r="36" spans="1:35" ht="12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1"/>
      <c r="AD36" s="1"/>
      <c r="AE36" s="1"/>
      <c r="AF36" s="1"/>
      <c r="AG36" s="1"/>
      <c r="AH36" s="1"/>
      <c r="AI36" s="1"/>
    </row>
    <row r="37" spans="1:35" ht="12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1"/>
      <c r="AD37" s="1"/>
      <c r="AE37" s="1"/>
      <c r="AF37" s="1"/>
      <c r="AG37" s="1"/>
      <c r="AH37" s="1"/>
      <c r="AI37" s="1"/>
    </row>
    <row r="38" spans="1:35" ht="12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0" t="s">
        <v>24</v>
      </c>
      <c r="L40" s="90"/>
      <c r="M40" s="90"/>
      <c r="N40" s="90"/>
      <c r="O40" s="90"/>
      <c r="P40" s="90"/>
      <c r="Q40" s="90"/>
      <c r="R40" s="90"/>
      <c r="S40" s="9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1"/>
      <c r="AD41" s="1"/>
      <c r="AE41" s="1"/>
      <c r="AF41" s="1"/>
      <c r="AG41" s="1"/>
      <c r="AH41" s="1"/>
      <c r="AI41" s="1"/>
    </row>
    <row r="42" spans="1:35" ht="12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1"/>
      <c r="AD42" s="1"/>
      <c r="AE42" s="1"/>
      <c r="AF42" s="1"/>
      <c r="AG42" s="1"/>
      <c r="AH42" s="1"/>
      <c r="AI42" s="1"/>
    </row>
    <row r="43" spans="1:35" ht="12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1"/>
      <c r="AD43" s="1"/>
      <c r="AE43" s="1"/>
      <c r="AF43" s="1"/>
      <c r="AG43" s="1"/>
      <c r="AH43" s="1"/>
      <c r="AI43" s="1"/>
    </row>
    <row r="44" spans="1:35" ht="12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1"/>
      <c r="AD44" s="1"/>
      <c r="AE44" s="1"/>
      <c r="AF44" s="1"/>
      <c r="AG44" s="1"/>
      <c r="AH44" s="1"/>
      <c r="AI44" s="1"/>
    </row>
    <row r="45" spans="1:35" ht="12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1"/>
      <c r="AD45" s="1"/>
      <c r="AE45" s="1"/>
      <c r="AF45" s="1"/>
      <c r="AG45" s="1"/>
      <c r="AH45" s="1"/>
      <c r="AI45" s="1"/>
    </row>
    <row r="46" spans="1:35" ht="12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1"/>
      <c r="AD46" s="1"/>
      <c r="AE46" s="1"/>
      <c r="AF46" s="1"/>
      <c r="AG46" s="1"/>
      <c r="AH46" s="1"/>
      <c r="AI46" s="1"/>
    </row>
    <row r="47" spans="1:35" ht="12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1"/>
      <c r="AD47" s="1"/>
      <c r="AE47" s="1"/>
      <c r="AF47" s="1"/>
      <c r="AG47" s="1"/>
      <c r="AH47" s="1"/>
      <c r="AI47" s="1"/>
    </row>
    <row r="48" spans="1:35" ht="12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1"/>
      <c r="AD48" s="1"/>
      <c r="AE48" s="1"/>
      <c r="AF48" s="1"/>
      <c r="AG48" s="1"/>
      <c r="AH48" s="1"/>
      <c r="AI48" s="1"/>
    </row>
    <row r="49" spans="1:35" ht="12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1"/>
      <c r="AD49" s="1"/>
      <c r="AE49" s="1"/>
      <c r="AF49" s="1"/>
      <c r="AG49" s="1"/>
      <c r="AH49" s="1"/>
      <c r="AI49" s="1"/>
    </row>
    <row r="50" spans="1:35" ht="12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1"/>
      <c r="AD50" s="1"/>
      <c r="AE50" s="1"/>
      <c r="AF50" s="1"/>
      <c r="AG50" s="1"/>
      <c r="AH50" s="1"/>
      <c r="AI50" s="1"/>
    </row>
    <row r="51" spans="1:35" ht="12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1"/>
      <c r="AD51" s="1"/>
      <c r="AE51" s="1"/>
      <c r="AF51" s="1"/>
      <c r="AG51" s="1"/>
      <c r="AH51" s="1"/>
      <c r="AI51" s="1"/>
    </row>
    <row r="52" spans="1:35" ht="12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1"/>
      <c r="AD52" s="1"/>
      <c r="AE52" s="1"/>
      <c r="AF52" s="1"/>
      <c r="AG52" s="1"/>
      <c r="AH52" s="1"/>
      <c r="AI52" s="1"/>
    </row>
    <row r="53" spans="1:35" ht="12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1"/>
      <c r="AD53" s="1"/>
      <c r="AE53" s="1"/>
      <c r="AF53" s="1"/>
      <c r="AG53" s="1"/>
      <c r="AH53" s="1"/>
      <c r="AI53" s="1"/>
    </row>
    <row r="54" spans="1:35" ht="12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1"/>
      <c r="AD54" s="1"/>
      <c r="AE54" s="1"/>
      <c r="AF54" s="1"/>
      <c r="AG54" s="1"/>
      <c r="AH54" s="1"/>
      <c r="AI54" s="1"/>
    </row>
    <row r="55" spans="1:35" ht="12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1"/>
      <c r="AD55" s="1"/>
      <c r="AE55" s="1"/>
      <c r="AF55" s="1"/>
      <c r="AG55" s="1"/>
      <c r="AH55" s="1"/>
      <c r="AI55" s="1"/>
    </row>
    <row r="56" spans="1:35" ht="12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1"/>
      <c r="AD56" s="1"/>
      <c r="AE56" s="1"/>
      <c r="AF56" s="1"/>
      <c r="AG56" s="1"/>
      <c r="AH56" s="1"/>
      <c r="AI56" s="1"/>
    </row>
    <row r="57" spans="1:35" ht="12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1"/>
      <c r="AD57" s="1"/>
      <c r="AE57" s="1"/>
      <c r="AF57" s="1"/>
      <c r="AG57" s="1"/>
      <c r="AH57" s="1"/>
      <c r="AI57" s="1"/>
    </row>
    <row r="58" spans="1:35" ht="12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1"/>
      <c r="AD58" s="1"/>
      <c r="AE58" s="1"/>
      <c r="AF58" s="1"/>
      <c r="AG58" s="1"/>
      <c r="AH58" s="1"/>
      <c r="AI58" s="1"/>
    </row>
    <row r="59" spans="1:35" ht="12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"/>
      <c r="AD59" s="1"/>
      <c r="AE59" s="1"/>
      <c r="AF59" s="1"/>
      <c r="AG59" s="1"/>
      <c r="AH59" s="1"/>
      <c r="AI59" s="1"/>
    </row>
    <row r="60" spans="1:35" ht="12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"/>
      <c r="AD60" s="1"/>
      <c r="AE60" s="1"/>
      <c r="AF60" s="1"/>
      <c r="AG60" s="1"/>
      <c r="AH60" s="1"/>
      <c r="AI60" s="1"/>
    </row>
  </sheetData>
  <mergeCells count="49"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A7:E7"/>
    <mergeCell ref="F7:T7"/>
    <mergeCell ref="U7:W7"/>
    <mergeCell ref="X7:AB7"/>
    <mergeCell ref="A8:E8"/>
    <mergeCell ref="F8:T8"/>
    <mergeCell ref="U8:W8"/>
    <mergeCell ref="X8:AB8"/>
    <mergeCell ref="A5:E5"/>
    <mergeCell ref="F5:T5"/>
    <mergeCell ref="U5:V5"/>
    <mergeCell ref="W5:AB5"/>
    <mergeCell ref="A6:E6"/>
    <mergeCell ref="F6:AB6"/>
    <mergeCell ref="A1:AB3"/>
    <mergeCell ref="A4:E4"/>
    <mergeCell ref="F4:Q4"/>
    <mergeCell ref="R4:S4"/>
    <mergeCell ref="U4:V4"/>
    <mergeCell ref="W4:AB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zoomScaleNormal="100" workbookViewId="0">
      <pane ySplit="7" topLeftCell="A8" activePane="bottomLeft" state="frozen"/>
      <selection pane="bottomLeft" activeCell="P14" sqref="P14:T14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93" t="s">
        <v>25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1"/>
      <c r="Q1" s="11"/>
      <c r="R1" s="11"/>
      <c r="S1" s="11"/>
      <c r="T1" s="11"/>
    </row>
    <row r="2" spans="1:20" ht="1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11"/>
      <c r="Q2" s="11"/>
      <c r="R2" s="11"/>
      <c r="S2" s="11"/>
      <c r="T2" s="11"/>
    </row>
    <row r="3" spans="1:20" ht="15" customHeight="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1"/>
      <c r="Q3" s="11"/>
      <c r="R3" s="11"/>
      <c r="S3" s="11"/>
      <c r="T3" s="11"/>
    </row>
    <row r="4" spans="1:20" ht="15" customHeight="1">
      <c r="A4" s="94" t="str">
        <f>Contagem!A5&amp;" : "&amp;Contagem!F5</f>
        <v xml:space="preserve">Aplicação : </v>
      </c>
      <c r="B4" s="94"/>
      <c r="C4" s="94"/>
      <c r="D4" s="94"/>
      <c r="E4" s="94"/>
      <c r="F4" s="94"/>
      <c r="G4" s="95" t="str">
        <f>Contagem!A6&amp;" : "&amp;Contagem!F6</f>
        <v xml:space="preserve">Projeto : 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15" customHeight="1">
      <c r="A5" s="96" t="str">
        <f>Contagem!A7&amp;" : "&amp;Contagem!F7</f>
        <v xml:space="preserve">Responsável : </v>
      </c>
      <c r="B5" s="96"/>
      <c r="C5" s="96"/>
      <c r="D5" s="96"/>
      <c r="E5" s="96"/>
      <c r="F5" s="96"/>
      <c r="G5" s="95" t="str">
        <f>Contagem!A8&amp;" : "&amp;Contagem!F8</f>
        <v xml:space="preserve">Revisor : 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ht="15" customHeight="1">
      <c r="A6" s="97" t="str">
        <f>Contagem!A4&amp;" : "&amp;Contagem!F4</f>
        <v xml:space="preserve">Empresa : </v>
      </c>
      <c r="B6" s="97"/>
      <c r="C6" s="97"/>
      <c r="D6" s="97"/>
      <c r="E6" s="97"/>
      <c r="F6" s="95" t="str">
        <f>Contagem!R4&amp;" = "&amp;VALUE(Contagem!T4)</f>
        <v>R$/PF = 400</v>
      </c>
      <c r="G6" s="95"/>
      <c r="H6" s="98" t="str">
        <f>" Custo= "&amp;DOLLAR(Contagem!W4)</f>
        <v xml:space="preserve"> Custo= R$ 182.000,00</v>
      </c>
      <c r="I6" s="98"/>
      <c r="J6" s="98"/>
      <c r="K6" s="98"/>
      <c r="L6" s="98"/>
      <c r="M6" s="98"/>
      <c r="N6" s="99" t="str">
        <f>"PF  = "&amp;VALUE(Contagem!W5)</f>
        <v>PF  = 455</v>
      </c>
      <c r="O6" s="99"/>
      <c r="P6" s="12"/>
      <c r="Q6" s="12"/>
      <c r="R6" s="12"/>
      <c r="S6" s="12"/>
      <c r="T6" s="13"/>
    </row>
    <row r="7" spans="1:20" ht="15" customHeight="1">
      <c r="A7" s="100" t="s">
        <v>26</v>
      </c>
      <c r="B7" s="100"/>
      <c r="C7" s="100"/>
      <c r="D7" s="100"/>
      <c r="E7" s="100"/>
      <c r="F7" s="100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01" t="s">
        <v>34</v>
      </c>
      <c r="Q7" s="101"/>
      <c r="R7" s="101"/>
      <c r="S7" s="101"/>
      <c r="T7" s="101"/>
    </row>
    <row r="8" spans="1:20" ht="18" customHeight="1">
      <c r="A8" s="102" t="s">
        <v>35</v>
      </c>
      <c r="B8" s="102"/>
      <c r="C8" s="102"/>
      <c r="D8" s="102"/>
      <c r="E8" s="102"/>
      <c r="F8" s="102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5" si="0">CONCATENATE(G8,L8)</f>
        <v>ALIL</v>
      </c>
      <c r="L8" s="20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5" si="2">IF(L8="L","Baixa",IF(L8="A","Média",IF(L8="","","Alta")))</f>
        <v>Baixa</v>
      </c>
      <c r="N8" s="22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103"/>
      <c r="Q8" s="103"/>
      <c r="R8" s="103"/>
      <c r="S8" s="103"/>
      <c r="T8" s="103"/>
    </row>
    <row r="9" spans="1:20" ht="18" customHeight="1">
      <c r="A9" s="104" t="s">
        <v>38</v>
      </c>
      <c r="B9" s="104"/>
      <c r="C9" s="104"/>
      <c r="D9" s="104"/>
      <c r="E9" s="104"/>
      <c r="F9" s="104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3"/>
      <c r="Q9" s="103"/>
      <c r="R9" s="103"/>
      <c r="S9" s="103"/>
      <c r="T9" s="103"/>
    </row>
    <row r="10" spans="1:20" ht="18" customHeight="1">
      <c r="A10" s="104" t="s">
        <v>40</v>
      </c>
      <c r="B10" s="104"/>
      <c r="C10" s="104"/>
      <c r="D10" s="104"/>
      <c r="E10" s="104"/>
      <c r="F10" s="104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103"/>
      <c r="Q10" s="103"/>
      <c r="R10" s="103"/>
      <c r="S10" s="103"/>
      <c r="T10" s="103"/>
    </row>
    <row r="11" spans="1:20" ht="18" customHeight="1">
      <c r="A11" s="104" t="s">
        <v>41</v>
      </c>
      <c r="B11" s="104"/>
      <c r="C11" s="104"/>
      <c r="D11" s="104"/>
      <c r="E11" s="104"/>
      <c r="F11" s="104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3"/>
      <c r="Q11" s="103"/>
      <c r="R11" s="103"/>
      <c r="S11" s="103"/>
      <c r="T11" s="103"/>
    </row>
    <row r="12" spans="1:20" ht="18" customHeight="1">
      <c r="A12" s="104" t="s">
        <v>42</v>
      </c>
      <c r="B12" s="104"/>
      <c r="C12" s="104"/>
      <c r="D12" s="104"/>
      <c r="E12" s="104"/>
      <c r="F12" s="104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103"/>
      <c r="Q12" s="103"/>
      <c r="R12" s="103"/>
      <c r="S12" s="103"/>
      <c r="T12" s="103"/>
    </row>
    <row r="13" spans="1:20" ht="18" customHeight="1">
      <c r="A13" s="104" t="s">
        <v>43</v>
      </c>
      <c r="B13" s="104"/>
      <c r="C13" s="104"/>
      <c r="D13" s="104"/>
      <c r="E13" s="104"/>
      <c r="F13" s="104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103"/>
      <c r="Q13" s="103"/>
      <c r="R13" s="103"/>
      <c r="S13" s="103"/>
      <c r="T13" s="103"/>
    </row>
    <row r="14" spans="1:20" ht="18" customHeight="1">
      <c r="A14" s="104" t="s">
        <v>45</v>
      </c>
      <c r="B14" s="104"/>
      <c r="C14" s="104"/>
      <c r="D14" s="104"/>
      <c r="E14" s="104"/>
      <c r="F14" s="104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103"/>
      <c r="Q14" s="103"/>
      <c r="R14" s="103"/>
      <c r="S14" s="103"/>
      <c r="T14" s="103"/>
    </row>
    <row r="15" spans="1:20" ht="18" customHeight="1">
      <c r="A15" s="105" t="s">
        <v>46</v>
      </c>
      <c r="B15" s="105"/>
      <c r="C15" s="105"/>
      <c r="D15" s="105"/>
      <c r="E15" s="105"/>
      <c r="F15" s="105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103"/>
      <c r="Q15" s="103"/>
      <c r="R15" s="103"/>
      <c r="S15" s="103"/>
      <c r="T15" s="103"/>
    </row>
    <row r="16" spans="1:20" ht="18" customHeight="1">
      <c r="A16" s="105" t="s">
        <v>47</v>
      </c>
      <c r="B16" s="105"/>
      <c r="C16" s="105"/>
      <c r="D16" s="105"/>
      <c r="E16" s="105"/>
      <c r="F16" s="105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05"/>
      <c r="B17" s="105"/>
      <c r="C17" s="105"/>
      <c r="D17" s="105"/>
      <c r="E17" s="105"/>
      <c r="F17" s="105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103"/>
      <c r="Q17" s="103"/>
      <c r="R17" s="103"/>
      <c r="S17" s="103"/>
      <c r="T17" s="103"/>
    </row>
    <row r="18" spans="1:20" ht="18" customHeight="1">
      <c r="A18" s="106" t="s">
        <v>49</v>
      </c>
      <c r="B18" s="106"/>
      <c r="C18" s="106"/>
      <c r="D18" s="106"/>
      <c r="E18" s="106"/>
      <c r="F18" s="106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103"/>
      <c r="Q18" s="103"/>
      <c r="R18" s="103"/>
      <c r="S18" s="103"/>
      <c r="T18" s="103"/>
    </row>
    <row r="19" spans="1:20" ht="18" customHeight="1">
      <c r="A19" s="107" t="s">
        <v>50</v>
      </c>
      <c r="B19" s="107"/>
      <c r="C19" s="107"/>
      <c r="D19" s="107"/>
      <c r="E19" s="107"/>
      <c r="F19" s="107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103"/>
      <c r="Q19" s="103"/>
      <c r="R19" s="103"/>
      <c r="S19" s="103"/>
      <c r="T19" s="103"/>
    </row>
    <row r="20" spans="1:20" ht="18" customHeight="1">
      <c r="A20" s="107" t="s">
        <v>51</v>
      </c>
      <c r="B20" s="107"/>
      <c r="C20" s="107"/>
      <c r="D20" s="107"/>
      <c r="E20" s="107"/>
      <c r="F20" s="107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103"/>
      <c r="Q20" s="103"/>
      <c r="R20" s="103"/>
      <c r="S20" s="103"/>
      <c r="T20" s="103"/>
    </row>
    <row r="21" spans="1:20" ht="18" customHeight="1">
      <c r="A21" s="107" t="s">
        <v>52</v>
      </c>
      <c r="B21" s="107"/>
      <c r="C21" s="107"/>
      <c r="D21" s="107"/>
      <c r="E21" s="107"/>
      <c r="F21" s="107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103"/>
      <c r="Q21" s="103"/>
      <c r="R21" s="103"/>
      <c r="S21" s="103"/>
      <c r="T21" s="103"/>
    </row>
    <row r="22" spans="1:20" ht="18" customHeight="1">
      <c r="A22" s="107" t="s">
        <v>53</v>
      </c>
      <c r="B22" s="107"/>
      <c r="C22" s="107"/>
      <c r="D22" s="107"/>
      <c r="E22" s="107"/>
      <c r="F22" s="107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103"/>
      <c r="Q22" s="103"/>
      <c r="R22" s="103"/>
      <c r="S22" s="103"/>
      <c r="T22" s="103"/>
    </row>
    <row r="23" spans="1:20" s="28" customFormat="1" ht="18" customHeight="1">
      <c r="A23" s="108" t="s">
        <v>54</v>
      </c>
      <c r="B23" s="108"/>
      <c r="C23" s="108"/>
      <c r="D23" s="108"/>
      <c r="E23" s="108"/>
      <c r="F23" s="108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103"/>
      <c r="Q23" s="103"/>
      <c r="R23" s="103"/>
      <c r="S23" s="103"/>
      <c r="T23" s="103"/>
    </row>
    <row r="24" spans="1:20" ht="18" customHeight="1">
      <c r="A24" s="108"/>
      <c r="B24" s="108"/>
      <c r="C24" s="108"/>
      <c r="D24" s="108"/>
      <c r="E24" s="108"/>
      <c r="F24" s="108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103"/>
      <c r="Q24" s="103"/>
      <c r="R24" s="103"/>
      <c r="S24" s="103"/>
      <c r="T24" s="103"/>
    </row>
    <row r="25" spans="1:20" ht="18" customHeight="1">
      <c r="A25" s="109" t="s">
        <v>56</v>
      </c>
      <c r="B25" s="109"/>
      <c r="C25" s="109"/>
      <c r="D25" s="109"/>
      <c r="E25" s="109"/>
      <c r="F25" s="109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103"/>
      <c r="Q25" s="103"/>
      <c r="R25" s="103"/>
      <c r="S25" s="103"/>
      <c r="T25" s="103"/>
    </row>
    <row r="26" spans="1:20" ht="18" customHeight="1">
      <c r="A26" s="107" t="s">
        <v>50</v>
      </c>
      <c r="B26" s="107"/>
      <c r="C26" s="107"/>
      <c r="D26" s="107"/>
      <c r="E26" s="107"/>
      <c r="F26" s="107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103"/>
      <c r="Q26" s="103"/>
      <c r="R26" s="103"/>
      <c r="S26" s="103"/>
      <c r="T26" s="103"/>
    </row>
    <row r="27" spans="1:20" ht="18" customHeight="1">
      <c r="A27" s="107" t="s">
        <v>51</v>
      </c>
      <c r="B27" s="107"/>
      <c r="C27" s="107"/>
      <c r="D27" s="107"/>
      <c r="E27" s="107"/>
      <c r="F27" s="107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03"/>
      <c r="Q27" s="103"/>
      <c r="R27" s="103"/>
      <c r="S27" s="103"/>
      <c r="T27" s="103"/>
    </row>
    <row r="28" spans="1:20" ht="18" customHeight="1">
      <c r="A28" s="107" t="s">
        <v>52</v>
      </c>
      <c r="B28" s="107"/>
      <c r="C28" s="107"/>
      <c r="D28" s="107"/>
      <c r="E28" s="107"/>
      <c r="F28" s="107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03"/>
      <c r="Q28" s="103"/>
      <c r="R28" s="103"/>
      <c r="S28" s="103"/>
      <c r="T28" s="103"/>
    </row>
    <row r="29" spans="1:20" ht="18" customHeight="1">
      <c r="A29" s="107" t="s">
        <v>53</v>
      </c>
      <c r="B29" s="107"/>
      <c r="C29" s="107"/>
      <c r="D29" s="107"/>
      <c r="E29" s="107"/>
      <c r="F29" s="107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103"/>
      <c r="Q29" s="103"/>
      <c r="R29" s="103"/>
      <c r="S29" s="103"/>
      <c r="T29" s="103"/>
    </row>
    <row r="30" spans="1:20" ht="18" customHeight="1">
      <c r="A30" s="104" t="s">
        <v>57</v>
      </c>
      <c r="B30" s="104"/>
      <c r="C30" s="104"/>
      <c r="D30" s="104"/>
      <c r="E30" s="104"/>
      <c r="F30" s="104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103"/>
      <c r="Q30" s="103"/>
      <c r="R30" s="103"/>
      <c r="S30" s="103"/>
      <c r="T30" s="103"/>
    </row>
    <row r="31" spans="1:20" ht="18" customHeight="1">
      <c r="A31" s="104" t="s">
        <v>58</v>
      </c>
      <c r="B31" s="104"/>
      <c r="C31" s="104"/>
      <c r="D31" s="104"/>
      <c r="E31" s="104"/>
      <c r="F31" s="104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103"/>
      <c r="Q31" s="103"/>
      <c r="R31" s="103"/>
      <c r="S31" s="103"/>
      <c r="T31" s="103"/>
    </row>
    <row r="32" spans="1:20" ht="18" customHeight="1">
      <c r="A32" s="104" t="s">
        <v>59</v>
      </c>
      <c r="B32" s="104"/>
      <c r="C32" s="104"/>
      <c r="D32" s="104"/>
      <c r="E32" s="104"/>
      <c r="F32" s="104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103"/>
      <c r="Q32" s="103"/>
      <c r="R32" s="103"/>
      <c r="S32" s="103"/>
      <c r="T32" s="103"/>
    </row>
    <row r="33" spans="1:20" ht="18" customHeight="1">
      <c r="A33" s="104" t="s">
        <v>60</v>
      </c>
      <c r="B33" s="104"/>
      <c r="C33" s="104"/>
      <c r="D33" s="104"/>
      <c r="E33" s="104"/>
      <c r="F33" s="104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103"/>
      <c r="Q33" s="103"/>
      <c r="R33" s="103"/>
      <c r="S33" s="103"/>
      <c r="T33" s="103"/>
    </row>
    <row r="34" spans="1:20" ht="18" customHeight="1">
      <c r="A34" s="104" t="s">
        <v>61</v>
      </c>
      <c r="B34" s="104"/>
      <c r="C34" s="104"/>
      <c r="D34" s="104"/>
      <c r="E34" s="104"/>
      <c r="F34" s="104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103"/>
      <c r="Q34" s="103"/>
      <c r="R34" s="103"/>
      <c r="S34" s="103"/>
      <c r="T34" s="103"/>
    </row>
    <row r="35" spans="1:20" ht="18" customHeight="1">
      <c r="A35" s="104" t="s">
        <v>62</v>
      </c>
      <c r="B35" s="104"/>
      <c r="C35" s="104"/>
      <c r="D35" s="104"/>
      <c r="E35" s="104"/>
      <c r="F35" s="104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103"/>
      <c r="Q35" s="103"/>
      <c r="R35" s="103"/>
      <c r="S35" s="103"/>
      <c r="T35" s="103"/>
    </row>
    <row r="36" spans="1:20" ht="18" customHeight="1">
      <c r="A36" s="104"/>
      <c r="B36" s="104"/>
      <c r="C36" s="104"/>
      <c r="D36" s="104"/>
      <c r="E36" s="104"/>
      <c r="F36" s="104"/>
      <c r="G36" s="18"/>
      <c r="H36" s="19" t="s">
        <v>37</v>
      </c>
      <c r="I36" s="18"/>
      <c r="J36" s="18"/>
      <c r="K36" s="18" t="str">
        <f t="shared" ref="K36:K65" si="4">CONCATENATE(G36,L36)</f>
        <v/>
      </c>
      <c r="L36" s="20" t="str">
        <f t="shared" ref="L36:L65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1" t="str">
        <f t="shared" ref="M36:M65" si="6">IF(L36="L","Baixa",IF(L36="A","Média",IF(L36="","","Alta")))</f>
        <v/>
      </c>
      <c r="N36" s="22" t="str">
        <f t="shared" ref="N36:N65" si="7">IF(ISBLANK(G36),"",IF(G36="ALI",IF(L36="L",7,IF(L36="A",10,15)),IF(G36="AIE",IF(L36="L",5,IF(L36="A",7,10)),IF(G36="SE",IF(L36="L",4,IF(L36="A",5,7)),IF(OR(G36="EE",G36="CE"),IF(L36="L",3,IF(L36="A",4,6)))))))</f>
        <v/>
      </c>
      <c r="O36" s="23" t="e">
        <f>IF(H36="I",N36*Contagem!$U$11,IF(H36="E",N36*Contagem!$U$13,IF(H36="A",N36*Contagem!$U$12,IF(H36="T",N36*Contagem!$U$14,""))))</f>
        <v>#VALUE!</v>
      </c>
      <c r="P36" s="103"/>
      <c r="Q36" s="103"/>
      <c r="R36" s="103"/>
      <c r="S36" s="103"/>
      <c r="T36" s="103"/>
    </row>
    <row r="37" spans="1:20" ht="18" customHeight="1">
      <c r="A37" s="102" t="s">
        <v>63</v>
      </c>
      <c r="B37" s="102"/>
      <c r="C37" s="102"/>
      <c r="D37" s="102"/>
      <c r="E37" s="102"/>
      <c r="F37" s="102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4"/>
        <v>ALIL</v>
      </c>
      <c r="L37" s="20" t="str">
        <f t="shared" si="5"/>
        <v>L</v>
      </c>
      <c r="M37" s="21" t="str">
        <f t="shared" si="6"/>
        <v>Baixa</v>
      </c>
      <c r="N37" s="22">
        <f t="shared" si="7"/>
        <v>7</v>
      </c>
      <c r="O37" s="23">
        <f>IF(H37="I",N37*Contagem!$U$11,IF(H37="E",N37*Contagem!$U$13,IF(H37="A",N37*Contagem!$U$12,IF(H37="T",N37*Contagem!$U$14,""))))</f>
        <v>7</v>
      </c>
      <c r="P37" s="103"/>
      <c r="Q37" s="103"/>
      <c r="R37" s="103"/>
      <c r="S37" s="103"/>
      <c r="T37" s="103"/>
    </row>
    <row r="38" spans="1:20" ht="18" customHeight="1">
      <c r="A38" s="107" t="s">
        <v>50</v>
      </c>
      <c r="B38" s="107"/>
      <c r="C38" s="107"/>
      <c r="D38" s="107"/>
      <c r="E38" s="107"/>
      <c r="F38" s="107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103"/>
      <c r="Q38" s="103"/>
      <c r="R38" s="103"/>
      <c r="S38" s="103"/>
      <c r="T38" s="103"/>
    </row>
    <row r="39" spans="1:20" ht="18" customHeight="1">
      <c r="A39" s="107" t="s">
        <v>51</v>
      </c>
      <c r="B39" s="107"/>
      <c r="C39" s="107"/>
      <c r="D39" s="107"/>
      <c r="E39" s="107"/>
      <c r="F39" s="107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103"/>
      <c r="Q39" s="103"/>
      <c r="R39" s="103"/>
      <c r="S39" s="103"/>
      <c r="T39" s="103"/>
    </row>
    <row r="40" spans="1:20" ht="18" customHeight="1">
      <c r="A40" s="107" t="s">
        <v>52</v>
      </c>
      <c r="B40" s="107"/>
      <c r="C40" s="107"/>
      <c r="D40" s="107"/>
      <c r="E40" s="107"/>
      <c r="F40" s="107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3"/>
      <c r="Q40" s="103"/>
      <c r="R40" s="103"/>
      <c r="S40" s="103"/>
      <c r="T40" s="103"/>
    </row>
    <row r="41" spans="1:20" ht="18" customHeight="1">
      <c r="A41" s="107" t="s">
        <v>53</v>
      </c>
      <c r="B41" s="107"/>
      <c r="C41" s="107"/>
      <c r="D41" s="107"/>
      <c r="E41" s="107"/>
      <c r="F41" s="107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103"/>
      <c r="Q41" s="103"/>
      <c r="R41" s="103"/>
      <c r="S41" s="103"/>
      <c r="T41" s="103"/>
    </row>
    <row r="42" spans="1:20" ht="18" customHeight="1">
      <c r="A42" s="104"/>
      <c r="B42" s="104"/>
      <c r="C42" s="104"/>
      <c r="D42" s="104"/>
      <c r="E42" s="104"/>
      <c r="F42" s="104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103"/>
      <c r="Q42" s="103"/>
      <c r="R42" s="103"/>
      <c r="S42" s="103"/>
      <c r="T42" s="103"/>
    </row>
    <row r="43" spans="1:20" ht="18" customHeight="1">
      <c r="A43" s="109" t="s">
        <v>64</v>
      </c>
      <c r="B43" s="109"/>
      <c r="C43" s="109"/>
      <c r="D43" s="109"/>
      <c r="E43" s="109"/>
      <c r="F43" s="109"/>
      <c r="G43" s="18" t="s">
        <v>36</v>
      </c>
      <c r="H43" s="19" t="s">
        <v>37</v>
      </c>
      <c r="I43" s="18">
        <v>12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103"/>
      <c r="Q43" s="103"/>
      <c r="R43" s="103"/>
      <c r="S43" s="103"/>
      <c r="T43" s="103"/>
    </row>
    <row r="44" spans="1:20" ht="18" customHeight="1">
      <c r="A44" s="107" t="s">
        <v>50</v>
      </c>
      <c r="B44" s="107"/>
      <c r="C44" s="107"/>
      <c r="D44" s="107"/>
      <c r="E44" s="107"/>
      <c r="F44" s="107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103"/>
      <c r="Q44" s="103"/>
      <c r="R44" s="103"/>
      <c r="S44" s="103"/>
      <c r="T44" s="103"/>
    </row>
    <row r="45" spans="1:20" ht="18" customHeight="1">
      <c r="A45" s="107" t="s">
        <v>51</v>
      </c>
      <c r="B45" s="107"/>
      <c r="C45" s="107"/>
      <c r="D45" s="107"/>
      <c r="E45" s="107"/>
      <c r="F45" s="107"/>
      <c r="G45" s="18" t="s">
        <v>39</v>
      </c>
      <c r="H45" s="19" t="s">
        <v>37</v>
      </c>
      <c r="I45" s="18">
        <v>12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103"/>
      <c r="Q45" s="103"/>
      <c r="R45" s="103"/>
      <c r="S45" s="103"/>
      <c r="T45" s="103"/>
    </row>
    <row r="46" spans="1:20" ht="18" customHeight="1">
      <c r="A46" s="107" t="s">
        <v>52</v>
      </c>
      <c r="B46" s="107"/>
      <c r="C46" s="107"/>
      <c r="D46" s="107"/>
      <c r="E46" s="107"/>
      <c r="F46" s="107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103"/>
      <c r="Q46" s="103"/>
      <c r="R46" s="103"/>
      <c r="S46" s="103"/>
      <c r="T46" s="103"/>
    </row>
    <row r="47" spans="1:20" ht="18" customHeight="1">
      <c r="A47" s="107" t="s">
        <v>53</v>
      </c>
      <c r="B47" s="107"/>
      <c r="C47" s="107"/>
      <c r="D47" s="107"/>
      <c r="E47" s="107"/>
      <c r="F47" s="107"/>
      <c r="G47" s="18" t="s">
        <v>44</v>
      </c>
      <c r="H47" s="19" t="s">
        <v>37</v>
      </c>
      <c r="I47" s="18">
        <v>3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103"/>
      <c r="Q47" s="103"/>
      <c r="R47" s="103"/>
      <c r="S47" s="103"/>
      <c r="T47" s="103"/>
    </row>
    <row r="48" spans="1:20" s="28" customFormat="1" ht="18" customHeight="1">
      <c r="A48" s="104" t="s">
        <v>65</v>
      </c>
      <c r="B48" s="104"/>
      <c r="C48" s="104"/>
      <c r="D48" s="104"/>
      <c r="E48" s="104"/>
      <c r="F48" s="104"/>
      <c r="G48" s="18" t="s">
        <v>55</v>
      </c>
      <c r="H48" s="19" t="s">
        <v>37</v>
      </c>
      <c r="I48" s="18">
        <v>5</v>
      </c>
      <c r="J48" s="18">
        <v>2</v>
      </c>
      <c r="K48" s="18" t="str">
        <f t="shared" si="4"/>
        <v>AIEL</v>
      </c>
      <c r="L48" s="20" t="str">
        <f t="shared" si="5"/>
        <v>L</v>
      </c>
      <c r="M48" s="21" t="str">
        <f t="shared" si="6"/>
        <v>Baixa</v>
      </c>
      <c r="N48" s="22">
        <f t="shared" si="7"/>
        <v>5</v>
      </c>
      <c r="O48" s="23">
        <f>IF(H48="I",N48*Contagem!$U$11,IF(H48="E",N48*Contagem!$U$13,IF(H48="A",N48*Contagem!$U$12,IF(H48="T",N48*Contagem!$U$14,""))))</f>
        <v>5</v>
      </c>
      <c r="P48" s="103"/>
      <c r="Q48" s="103"/>
      <c r="R48" s="103"/>
      <c r="S48" s="103"/>
      <c r="T48" s="103"/>
    </row>
    <row r="49" spans="1:20" ht="18" customHeight="1">
      <c r="A49" s="104"/>
      <c r="B49" s="104"/>
      <c r="C49" s="104"/>
      <c r="D49" s="104"/>
      <c r="E49" s="104"/>
      <c r="F49" s="104"/>
      <c r="G49" s="18"/>
      <c r="H49" s="19" t="s">
        <v>37</v>
      </c>
      <c r="I49" s="18"/>
      <c r="J49" s="18"/>
      <c r="K49" s="18" t="str">
        <f t="shared" si="4"/>
        <v/>
      </c>
      <c r="L49" s="20" t="str">
        <f t="shared" si="5"/>
        <v/>
      </c>
      <c r="M49" s="21" t="str">
        <f t="shared" si="6"/>
        <v/>
      </c>
      <c r="N49" s="22" t="str">
        <f t="shared" si="7"/>
        <v/>
      </c>
      <c r="O49" s="23" t="e">
        <f>IF(H49="I",N49*Contagem!$U$11,IF(H49="E",N49*Contagem!$U$13,IF(H49="A",N49*Contagem!$U$12,IF(H49="T",N49*Contagem!$U$14,""))))</f>
        <v>#VALUE!</v>
      </c>
      <c r="P49" s="103"/>
      <c r="Q49" s="103"/>
      <c r="R49" s="103"/>
      <c r="S49" s="103"/>
      <c r="T49" s="103"/>
    </row>
    <row r="50" spans="1:20" ht="18" customHeight="1">
      <c r="A50" s="102" t="s">
        <v>114</v>
      </c>
      <c r="B50" s="102"/>
      <c r="C50" s="102"/>
      <c r="D50" s="102"/>
      <c r="E50" s="102"/>
      <c r="F50" s="102"/>
      <c r="G50" s="18" t="s">
        <v>36</v>
      </c>
      <c r="H50" s="19" t="s">
        <v>37</v>
      </c>
      <c r="I50" s="18">
        <v>3</v>
      </c>
      <c r="J50" s="18">
        <v>1</v>
      </c>
      <c r="K50" s="18" t="str">
        <f t="shared" si="4"/>
        <v>ALIL</v>
      </c>
      <c r="L50" s="20" t="str">
        <f t="shared" si="5"/>
        <v>L</v>
      </c>
      <c r="M50" s="21" t="str">
        <f t="shared" si="6"/>
        <v>Baixa</v>
      </c>
      <c r="N50" s="22">
        <f t="shared" si="7"/>
        <v>7</v>
      </c>
      <c r="O50" s="23">
        <f>IF(H50="I",N50*Contagem!$U$11,IF(H50="E",N50*Contagem!$U$13,IF(H50="A",N50*Contagem!$U$12,IF(H50="T",N50*Contagem!$U$14,""))))</f>
        <v>7</v>
      </c>
      <c r="P50" s="103"/>
      <c r="Q50" s="103"/>
      <c r="R50" s="103"/>
      <c r="S50" s="103"/>
      <c r="T50" s="103"/>
    </row>
    <row r="51" spans="1:20" ht="18" customHeight="1">
      <c r="A51" s="107" t="s">
        <v>50</v>
      </c>
      <c r="B51" s="107"/>
      <c r="C51" s="107"/>
      <c r="D51" s="107"/>
      <c r="E51" s="107"/>
      <c r="F51" s="107"/>
      <c r="G51" s="18" t="s">
        <v>39</v>
      </c>
      <c r="H51" s="19" t="s">
        <v>37</v>
      </c>
      <c r="I51" s="18">
        <v>3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103"/>
      <c r="Q51" s="103"/>
      <c r="R51" s="103"/>
      <c r="S51" s="103"/>
      <c r="T51" s="103"/>
    </row>
    <row r="52" spans="1:20" ht="18" customHeight="1">
      <c r="A52" s="107" t="s">
        <v>51</v>
      </c>
      <c r="B52" s="107"/>
      <c r="C52" s="107"/>
      <c r="D52" s="107"/>
      <c r="E52" s="107"/>
      <c r="F52" s="107"/>
      <c r="G52" s="18" t="s">
        <v>39</v>
      </c>
      <c r="H52" s="19" t="s">
        <v>37</v>
      </c>
      <c r="I52" s="18">
        <v>3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103"/>
      <c r="Q52" s="103"/>
      <c r="R52" s="103"/>
      <c r="S52" s="103"/>
      <c r="T52" s="103"/>
    </row>
    <row r="53" spans="1:20" ht="18" customHeight="1">
      <c r="A53" s="107" t="s">
        <v>52</v>
      </c>
      <c r="B53" s="107"/>
      <c r="C53" s="107"/>
      <c r="D53" s="107"/>
      <c r="E53" s="107"/>
      <c r="F53" s="107"/>
      <c r="G53" s="18" t="s">
        <v>39</v>
      </c>
      <c r="H53" s="19" t="s">
        <v>37</v>
      </c>
      <c r="I53" s="18">
        <v>1</v>
      </c>
      <c r="J53" s="18">
        <v>1</v>
      </c>
      <c r="K53" s="18" t="str">
        <f t="shared" si="4"/>
        <v>EEL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103"/>
      <c r="Q53" s="103"/>
      <c r="R53" s="103"/>
      <c r="S53" s="103"/>
      <c r="T53" s="103"/>
    </row>
    <row r="54" spans="1:20" ht="18" customHeight="1">
      <c r="A54" s="107" t="s">
        <v>53</v>
      </c>
      <c r="B54" s="107"/>
      <c r="C54" s="107"/>
      <c r="D54" s="107"/>
      <c r="E54" s="107"/>
      <c r="F54" s="107"/>
      <c r="G54" s="18" t="s">
        <v>44</v>
      </c>
      <c r="H54" s="19" t="s">
        <v>37</v>
      </c>
      <c r="I54" s="18">
        <v>2</v>
      </c>
      <c r="J54" s="18">
        <v>1</v>
      </c>
      <c r="K54" s="18" t="str">
        <f t="shared" si="4"/>
        <v>CEL</v>
      </c>
      <c r="L54" s="20" t="str">
        <f t="shared" si="5"/>
        <v>L</v>
      </c>
      <c r="M54" s="21" t="str">
        <f t="shared" si="6"/>
        <v>Baixa</v>
      </c>
      <c r="N54" s="22">
        <f t="shared" si="7"/>
        <v>3</v>
      </c>
      <c r="O54" s="23">
        <f>IF(H54="I",N54*Contagem!$U$11,IF(H54="E",N54*Contagem!$U$13,IF(H54="A",N54*Contagem!$U$12,IF(H54="T",N54*Contagem!$U$14,""))))</f>
        <v>3</v>
      </c>
      <c r="P54" s="103"/>
      <c r="Q54" s="103"/>
      <c r="R54" s="103"/>
      <c r="S54" s="103"/>
      <c r="T54" s="103"/>
    </row>
    <row r="55" spans="1:20" ht="18" customHeight="1">
      <c r="A55" s="104"/>
      <c r="B55" s="104"/>
      <c r="C55" s="104"/>
      <c r="D55" s="104"/>
      <c r="E55" s="104"/>
      <c r="F55" s="104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103"/>
      <c r="Q55" s="103"/>
      <c r="R55" s="103"/>
      <c r="S55" s="103"/>
      <c r="T55" s="103"/>
    </row>
    <row r="56" spans="1:20" ht="18" customHeight="1">
      <c r="A56" s="102" t="s">
        <v>66</v>
      </c>
      <c r="B56" s="102"/>
      <c r="C56" s="102"/>
      <c r="D56" s="102"/>
      <c r="E56" s="102"/>
      <c r="F56" s="102"/>
      <c r="G56" s="18" t="s">
        <v>36</v>
      </c>
      <c r="H56" s="19" t="s">
        <v>37</v>
      </c>
      <c r="I56" s="18">
        <v>4</v>
      </c>
      <c r="J56" s="18">
        <v>3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103"/>
      <c r="Q56" s="103"/>
      <c r="R56" s="103"/>
      <c r="S56" s="103"/>
      <c r="T56" s="103"/>
    </row>
    <row r="57" spans="1:20" ht="18" customHeight="1">
      <c r="A57" s="107" t="s">
        <v>50</v>
      </c>
      <c r="B57" s="107"/>
      <c r="C57" s="107"/>
      <c r="D57" s="107"/>
      <c r="E57" s="107"/>
      <c r="F57" s="107"/>
      <c r="G57" s="18" t="s">
        <v>39</v>
      </c>
      <c r="H57" s="19" t="s">
        <v>37</v>
      </c>
      <c r="I57" s="18">
        <v>4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103"/>
      <c r="Q57" s="103"/>
      <c r="R57" s="103"/>
      <c r="S57" s="103"/>
      <c r="T57" s="103"/>
    </row>
    <row r="58" spans="1:20" ht="18" customHeight="1">
      <c r="A58" s="107" t="s">
        <v>51</v>
      </c>
      <c r="B58" s="107"/>
      <c r="C58" s="107"/>
      <c r="D58" s="107"/>
      <c r="E58" s="107"/>
      <c r="F58" s="107"/>
      <c r="G58" s="18" t="s">
        <v>39</v>
      </c>
      <c r="H58" s="19" t="s">
        <v>37</v>
      </c>
      <c r="I58" s="18">
        <v>4</v>
      </c>
      <c r="J58" s="18">
        <v>3</v>
      </c>
      <c r="K58" s="18" t="str">
        <f t="shared" si="4"/>
        <v>EEA</v>
      </c>
      <c r="L58" s="20" t="str">
        <f t="shared" si="5"/>
        <v>A</v>
      </c>
      <c r="M58" s="21" t="str">
        <f t="shared" si="6"/>
        <v>Média</v>
      </c>
      <c r="N58" s="22">
        <f t="shared" si="7"/>
        <v>4</v>
      </c>
      <c r="O58" s="23">
        <f>IF(H58="I",N58*Contagem!$U$11,IF(H58="E",N58*Contagem!$U$13,IF(H58="A",N58*Contagem!$U$12,IF(H58="T",N58*Contagem!$U$14,""))))</f>
        <v>4</v>
      </c>
      <c r="P58" s="103"/>
      <c r="Q58" s="103"/>
      <c r="R58" s="103"/>
      <c r="S58" s="103"/>
      <c r="T58" s="103"/>
    </row>
    <row r="59" spans="1:20" ht="18" customHeight="1">
      <c r="A59" s="107" t="s">
        <v>52</v>
      </c>
      <c r="B59" s="107"/>
      <c r="C59" s="107"/>
      <c r="D59" s="107"/>
      <c r="E59" s="107"/>
      <c r="F59" s="107"/>
      <c r="G59" s="18" t="s">
        <v>39</v>
      </c>
      <c r="H59" s="19" t="s">
        <v>37</v>
      </c>
      <c r="I59" s="18">
        <v>2</v>
      </c>
      <c r="J59" s="18">
        <v>3</v>
      </c>
      <c r="K59" s="18" t="str">
        <f t="shared" si="4"/>
        <v>EEA</v>
      </c>
      <c r="L59" s="20" t="str">
        <f t="shared" si="5"/>
        <v>A</v>
      </c>
      <c r="M59" s="21" t="str">
        <f t="shared" si="6"/>
        <v>Média</v>
      </c>
      <c r="N59" s="22">
        <f t="shared" si="7"/>
        <v>4</v>
      </c>
      <c r="O59" s="23">
        <f>IF(H59="I",N59*Contagem!$U$11,IF(H59="E",N59*Contagem!$U$13,IF(H59="A",N59*Contagem!$U$12,IF(H59="T",N59*Contagem!$U$14,""))))</f>
        <v>4</v>
      </c>
      <c r="P59" s="103"/>
      <c r="Q59" s="103"/>
      <c r="R59" s="103"/>
      <c r="S59" s="103"/>
      <c r="T59" s="103"/>
    </row>
    <row r="60" spans="1:20" ht="18" customHeight="1">
      <c r="A60" s="107" t="s">
        <v>53</v>
      </c>
      <c r="B60" s="107"/>
      <c r="C60" s="107"/>
      <c r="D60" s="107"/>
      <c r="E60" s="107"/>
      <c r="F60" s="107"/>
      <c r="G60" s="18" t="s">
        <v>44</v>
      </c>
      <c r="H60" s="19" t="s">
        <v>37</v>
      </c>
      <c r="I60" s="18">
        <v>2</v>
      </c>
      <c r="J60" s="18">
        <v>3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103"/>
      <c r="Q60" s="103"/>
      <c r="R60" s="103"/>
      <c r="S60" s="103"/>
      <c r="T60" s="103"/>
    </row>
    <row r="61" spans="1:20" ht="18" customHeight="1">
      <c r="A61" s="104"/>
      <c r="B61" s="104"/>
      <c r="C61" s="104"/>
      <c r="D61" s="104"/>
      <c r="E61" s="104"/>
      <c r="F61" s="104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103"/>
      <c r="Q61" s="103"/>
      <c r="R61" s="103"/>
      <c r="S61" s="103"/>
      <c r="T61" s="103"/>
    </row>
    <row r="62" spans="1:20" ht="18" customHeight="1">
      <c r="A62" s="110" t="s">
        <v>67</v>
      </c>
      <c r="B62" s="110"/>
      <c r="C62" s="110"/>
      <c r="D62" s="110"/>
      <c r="E62" s="110"/>
      <c r="F62" s="110"/>
      <c r="G62" s="18" t="s">
        <v>36</v>
      </c>
      <c r="H62" s="19" t="s">
        <v>37</v>
      </c>
      <c r="I62" s="18">
        <v>4</v>
      </c>
      <c r="J62" s="18">
        <v>1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103"/>
      <c r="Q62" s="103"/>
      <c r="R62" s="103"/>
      <c r="S62" s="103"/>
      <c r="T62" s="103"/>
    </row>
    <row r="63" spans="1:20" ht="18" customHeight="1">
      <c r="A63" s="107" t="s">
        <v>50</v>
      </c>
      <c r="B63" s="107"/>
      <c r="C63" s="107"/>
      <c r="D63" s="107"/>
      <c r="E63" s="107"/>
      <c r="F63" s="107"/>
      <c r="G63" s="18" t="s">
        <v>39</v>
      </c>
      <c r="H63" s="19" t="s">
        <v>37</v>
      </c>
      <c r="I63" s="18">
        <v>4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103"/>
      <c r="Q63" s="103"/>
      <c r="R63" s="103"/>
      <c r="S63" s="103"/>
      <c r="T63" s="103"/>
    </row>
    <row r="64" spans="1:20" ht="18" customHeight="1">
      <c r="A64" s="107" t="s">
        <v>51</v>
      </c>
      <c r="B64" s="107"/>
      <c r="C64" s="107"/>
      <c r="D64" s="107"/>
      <c r="E64" s="107"/>
      <c r="F64" s="107"/>
      <c r="G64" s="18" t="s">
        <v>39</v>
      </c>
      <c r="H64" s="19" t="s">
        <v>37</v>
      </c>
      <c r="I64" s="18">
        <v>4</v>
      </c>
      <c r="J64" s="18">
        <v>1</v>
      </c>
      <c r="K64" s="18" t="str">
        <f t="shared" si="4"/>
        <v>EEL</v>
      </c>
      <c r="L64" s="20" t="str">
        <f t="shared" si="5"/>
        <v>L</v>
      </c>
      <c r="M64" s="21" t="str">
        <f t="shared" si="6"/>
        <v>Baixa</v>
      </c>
      <c r="N64" s="22">
        <f t="shared" si="7"/>
        <v>3</v>
      </c>
      <c r="O64" s="23">
        <f>IF(H64="I",N64*Contagem!$U$11,IF(H64="E",N64*Contagem!$U$13,IF(H64="A",N64*Contagem!$U$12,IF(H64="T",N64*Contagem!$U$14,""))))</f>
        <v>3</v>
      </c>
      <c r="P64" s="103"/>
      <c r="Q64" s="103"/>
      <c r="R64" s="103"/>
      <c r="S64" s="103"/>
      <c r="T64" s="103"/>
    </row>
    <row r="65" spans="1:20" ht="18" customHeight="1">
      <c r="A65" s="107" t="s">
        <v>52</v>
      </c>
      <c r="B65" s="107"/>
      <c r="C65" s="107"/>
      <c r="D65" s="107"/>
      <c r="E65" s="107"/>
      <c r="F65" s="107"/>
      <c r="G65" s="18" t="s">
        <v>39</v>
      </c>
      <c r="H65" s="19" t="s">
        <v>37</v>
      </c>
      <c r="I65" s="18">
        <v>1</v>
      </c>
      <c r="J65" s="18">
        <v>1</v>
      </c>
      <c r="K65" s="18" t="str">
        <f t="shared" si="4"/>
        <v>EEL</v>
      </c>
      <c r="L65" s="20" t="str">
        <f t="shared" si="5"/>
        <v>L</v>
      </c>
      <c r="M65" s="21" t="str">
        <f t="shared" si="6"/>
        <v>Baixa</v>
      </c>
      <c r="N65" s="22">
        <f t="shared" si="7"/>
        <v>3</v>
      </c>
      <c r="O65" s="23">
        <f>IF(H65="I",N65*Contagem!$U$11,IF(H65="E",N65*Contagem!$U$13,IF(H65="A",N65*Contagem!$U$12,IF(H65="T",N65*Contagem!$U$14,""))))</f>
        <v>3</v>
      </c>
      <c r="P65" s="103"/>
      <c r="Q65" s="103"/>
      <c r="R65" s="103"/>
      <c r="S65" s="103"/>
      <c r="T65" s="103"/>
    </row>
    <row r="66" spans="1:20" ht="18" customHeight="1">
      <c r="A66" s="107" t="s">
        <v>53</v>
      </c>
      <c r="B66" s="107"/>
      <c r="C66" s="107"/>
      <c r="D66" s="107"/>
      <c r="E66" s="107"/>
      <c r="F66" s="107"/>
      <c r="G66" s="18" t="s">
        <v>44</v>
      </c>
      <c r="H66" s="19" t="s">
        <v>37</v>
      </c>
      <c r="I66" s="18">
        <v>3</v>
      </c>
      <c r="J66" s="18">
        <v>1</v>
      </c>
      <c r="K66" s="18" t="str">
        <f t="shared" ref="K66:K96" si="8">CONCATENATE(G66,L66)</f>
        <v>CEL</v>
      </c>
      <c r="L66" s="20" t="str">
        <f t="shared" ref="L66:L96" si="9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21" t="str">
        <f t="shared" ref="M66:M96" si="10">IF(L66="L","Baixa",IF(L66="A","Média",IF(L66="","","Alta")))</f>
        <v>Baixa</v>
      </c>
      <c r="N66" s="22">
        <f t="shared" ref="N66:N96" si="11">IF(ISBLANK(G66),"",IF(G66="ALI",IF(L66="L",7,IF(L66="A",10,15)),IF(G66="AIE",IF(L66="L",5,IF(L66="A",7,10)),IF(G66="SE",IF(L66="L",4,IF(L66="A",5,7)),IF(OR(G66="EE",G66="CE"),IF(L66="L",3,IF(L66="A",4,6)))))))</f>
        <v>3</v>
      </c>
      <c r="O66" s="23">
        <f>IF(H66="I",N66*Contagem!$U$11,IF(H66="E",N66*Contagem!$U$13,IF(H66="A",N66*Contagem!$U$12,IF(H66="T",N66*Contagem!$U$14,""))))</f>
        <v>3</v>
      </c>
      <c r="P66" s="103"/>
      <c r="Q66" s="103"/>
      <c r="R66" s="103"/>
      <c r="S66" s="103"/>
      <c r="T66" s="103"/>
    </row>
    <row r="67" spans="1:20" ht="18" customHeight="1">
      <c r="A67" s="104"/>
      <c r="B67" s="104"/>
      <c r="C67" s="104"/>
      <c r="D67" s="104"/>
      <c r="E67" s="104"/>
      <c r="F67" s="104"/>
      <c r="G67" s="18"/>
      <c r="H67" s="19" t="s">
        <v>37</v>
      </c>
      <c r="I67" s="18"/>
      <c r="J67" s="18"/>
      <c r="K67" s="18" t="str">
        <f t="shared" si="8"/>
        <v/>
      </c>
      <c r="L67" s="20" t="str">
        <f t="shared" si="9"/>
        <v/>
      </c>
      <c r="M67" s="21" t="str">
        <f t="shared" si="10"/>
        <v/>
      </c>
      <c r="N67" s="22" t="str">
        <f t="shared" si="11"/>
        <v/>
      </c>
      <c r="O67" s="23" t="e">
        <f>IF(H67="I",N67*Contagem!$U$11,IF(H67="E",N67*Contagem!$U$13,IF(H67="A",N67*Contagem!$U$12,IF(H67="T",N67*Contagem!$U$14,""))))</f>
        <v>#VALUE!</v>
      </c>
      <c r="P67" s="103"/>
      <c r="Q67" s="103"/>
      <c r="R67" s="103"/>
      <c r="S67" s="103"/>
      <c r="T67" s="103"/>
    </row>
    <row r="68" spans="1:20" ht="18" customHeight="1">
      <c r="A68" s="104"/>
      <c r="B68" s="104"/>
      <c r="C68" s="104"/>
      <c r="D68" s="104"/>
      <c r="E68" s="104"/>
      <c r="F68" s="104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103"/>
      <c r="Q68" s="103"/>
      <c r="R68" s="103"/>
      <c r="S68" s="103"/>
      <c r="T68" s="103"/>
    </row>
    <row r="69" spans="1:20" ht="18" customHeight="1">
      <c r="A69" s="110" t="s">
        <v>68</v>
      </c>
      <c r="B69" s="110"/>
      <c r="C69" s="110"/>
      <c r="D69" s="110"/>
      <c r="E69" s="110"/>
      <c r="F69" s="110"/>
      <c r="G69" s="18" t="s">
        <v>36</v>
      </c>
      <c r="H69" s="19" t="s">
        <v>37</v>
      </c>
      <c r="I69" s="18">
        <v>6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103"/>
      <c r="Q69" s="103"/>
      <c r="R69" s="103"/>
      <c r="S69" s="103"/>
      <c r="T69" s="103"/>
    </row>
    <row r="70" spans="1:20" ht="18" customHeight="1">
      <c r="A70" s="107" t="s">
        <v>50</v>
      </c>
      <c r="B70" s="107"/>
      <c r="C70" s="107"/>
      <c r="D70" s="107"/>
      <c r="E70" s="107"/>
      <c r="F70" s="107"/>
      <c r="G70" s="18" t="s">
        <v>39</v>
      </c>
      <c r="H70" s="19" t="s">
        <v>37</v>
      </c>
      <c r="I70" s="18">
        <v>6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103"/>
      <c r="Q70" s="103"/>
      <c r="R70" s="103"/>
      <c r="S70" s="103"/>
      <c r="T70" s="103"/>
    </row>
    <row r="71" spans="1:20" ht="18" customHeight="1">
      <c r="A71" s="107" t="s">
        <v>51</v>
      </c>
      <c r="B71" s="107"/>
      <c r="C71" s="107"/>
      <c r="D71" s="107"/>
      <c r="E71" s="107"/>
      <c r="F71" s="107"/>
      <c r="G71" s="18" t="s">
        <v>39</v>
      </c>
      <c r="H71" s="19" t="s">
        <v>37</v>
      </c>
      <c r="I71" s="18">
        <v>6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103"/>
      <c r="Q71" s="103"/>
      <c r="R71" s="103"/>
      <c r="S71" s="103"/>
      <c r="T71" s="103"/>
    </row>
    <row r="72" spans="1:20" ht="18" customHeight="1">
      <c r="A72" s="107" t="s">
        <v>52</v>
      </c>
      <c r="B72" s="107"/>
      <c r="C72" s="107"/>
      <c r="D72" s="107"/>
      <c r="E72" s="107"/>
      <c r="F72" s="107"/>
      <c r="G72" s="18" t="s">
        <v>39</v>
      </c>
      <c r="H72" s="19" t="s">
        <v>37</v>
      </c>
      <c r="I72" s="18">
        <v>2</v>
      </c>
      <c r="J72" s="18">
        <v>2</v>
      </c>
      <c r="K72" s="18" t="str">
        <f t="shared" si="8"/>
        <v>EEL</v>
      </c>
      <c r="L72" s="20" t="str">
        <f t="shared" si="9"/>
        <v>L</v>
      </c>
      <c r="M72" s="21" t="str">
        <f t="shared" si="10"/>
        <v>Baixa</v>
      </c>
      <c r="N72" s="22">
        <f t="shared" si="11"/>
        <v>3</v>
      </c>
      <c r="O72" s="23">
        <f>IF(H72="I",N72*Contagem!$U$11,IF(H72="E",N72*Contagem!$U$13,IF(H72="A",N72*Contagem!$U$12,IF(H72="T",N72*Contagem!$U$14,""))))</f>
        <v>3</v>
      </c>
      <c r="P72" s="103"/>
      <c r="Q72" s="103"/>
      <c r="R72" s="103"/>
      <c r="S72" s="103"/>
      <c r="T72" s="103"/>
    </row>
    <row r="73" spans="1:20" ht="18" customHeight="1">
      <c r="A73" s="104"/>
      <c r="B73" s="104"/>
      <c r="C73" s="104"/>
      <c r="D73" s="104"/>
      <c r="E73" s="104"/>
      <c r="F73" s="104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103"/>
      <c r="Q73" s="103"/>
      <c r="R73" s="103"/>
      <c r="S73" s="103"/>
      <c r="T73" s="103"/>
    </row>
    <row r="74" spans="1:20" ht="18" customHeight="1">
      <c r="A74" s="110" t="s">
        <v>69</v>
      </c>
      <c r="B74" s="110"/>
      <c r="C74" s="110"/>
      <c r="D74" s="110"/>
      <c r="E74" s="110"/>
      <c r="F74" s="110"/>
      <c r="G74" s="18" t="s">
        <v>36</v>
      </c>
      <c r="H74" s="19" t="s">
        <v>37</v>
      </c>
      <c r="I74" s="18">
        <v>7</v>
      </c>
      <c r="J74" s="18">
        <v>2</v>
      </c>
      <c r="K74" s="18" t="str">
        <f t="shared" si="8"/>
        <v>ALIL</v>
      </c>
      <c r="L74" s="20" t="str">
        <f t="shared" si="9"/>
        <v>L</v>
      </c>
      <c r="M74" s="21" t="str">
        <f t="shared" si="10"/>
        <v>Baixa</v>
      </c>
      <c r="N74" s="22">
        <f t="shared" si="11"/>
        <v>7</v>
      </c>
      <c r="O74" s="23">
        <f>IF(H74="I",N74*Contagem!$U$11,IF(H74="E",N74*Contagem!$U$13,IF(H74="A",N74*Contagem!$U$12,IF(H74="T",N74*Contagem!$U$14,""))))</f>
        <v>7</v>
      </c>
      <c r="P74" s="103"/>
      <c r="Q74" s="103"/>
      <c r="R74" s="103"/>
      <c r="S74" s="103"/>
      <c r="T74" s="103"/>
    </row>
    <row r="75" spans="1:20" ht="18" customHeight="1">
      <c r="A75" s="107" t="s">
        <v>50</v>
      </c>
      <c r="B75" s="107"/>
      <c r="C75" s="107"/>
      <c r="D75" s="107"/>
      <c r="E75" s="107"/>
      <c r="F75" s="107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103"/>
      <c r="Q75" s="103"/>
      <c r="R75" s="103"/>
      <c r="S75" s="103"/>
      <c r="T75" s="103"/>
    </row>
    <row r="76" spans="1:20" ht="18" customHeight="1">
      <c r="A76" s="107" t="s">
        <v>51</v>
      </c>
      <c r="B76" s="107"/>
      <c r="C76" s="107"/>
      <c r="D76" s="107"/>
      <c r="E76" s="107"/>
      <c r="F76" s="107"/>
      <c r="G76" s="18" t="s">
        <v>39</v>
      </c>
      <c r="H76" s="19" t="s">
        <v>37</v>
      </c>
      <c r="I76" s="18">
        <v>7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103"/>
      <c r="Q76" s="103"/>
      <c r="R76" s="103"/>
      <c r="S76" s="103"/>
      <c r="T76" s="103"/>
    </row>
    <row r="77" spans="1:20" ht="18" customHeight="1">
      <c r="A77" s="107" t="s">
        <v>52</v>
      </c>
      <c r="B77" s="107"/>
      <c r="C77" s="107"/>
      <c r="D77" s="107"/>
      <c r="E77" s="107"/>
      <c r="F77" s="107"/>
      <c r="G77" s="18" t="s">
        <v>39</v>
      </c>
      <c r="H77" s="19" t="s">
        <v>37</v>
      </c>
      <c r="I77" s="18">
        <v>7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103"/>
      <c r="Q77" s="103"/>
      <c r="R77" s="103"/>
      <c r="S77" s="103"/>
      <c r="T77" s="103"/>
    </row>
    <row r="78" spans="1:20" ht="18" customHeight="1">
      <c r="A78" s="104" t="s">
        <v>53</v>
      </c>
      <c r="B78" s="104"/>
      <c r="C78" s="104"/>
      <c r="D78" s="104"/>
      <c r="E78" s="104"/>
      <c r="F78" s="104"/>
      <c r="G78" s="18" t="s">
        <v>44</v>
      </c>
      <c r="H78" s="19" t="s">
        <v>37</v>
      </c>
      <c r="I78" s="18">
        <v>2</v>
      </c>
      <c r="J78" s="18">
        <v>2</v>
      </c>
      <c r="K78" s="18" t="str">
        <f t="shared" si="8"/>
        <v>CEL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103"/>
      <c r="Q78" s="103"/>
      <c r="R78" s="103"/>
      <c r="S78" s="103"/>
      <c r="T78" s="103"/>
    </row>
    <row r="79" spans="1:20" ht="18" customHeight="1">
      <c r="A79" s="104"/>
      <c r="B79" s="104"/>
      <c r="C79" s="104"/>
      <c r="D79" s="104"/>
      <c r="E79" s="104"/>
      <c r="F79" s="104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103"/>
      <c r="Q79" s="103"/>
      <c r="R79" s="103"/>
      <c r="S79" s="103"/>
      <c r="T79" s="103"/>
    </row>
    <row r="80" spans="1:20" ht="18" customHeight="1">
      <c r="A80" s="110" t="s">
        <v>70</v>
      </c>
      <c r="B80" s="110"/>
      <c r="C80" s="110"/>
      <c r="D80" s="110"/>
      <c r="E80" s="110"/>
      <c r="F80" s="110"/>
      <c r="G80" s="18" t="s">
        <v>36</v>
      </c>
      <c r="H80" s="19" t="s">
        <v>37</v>
      </c>
      <c r="I80" s="18">
        <v>10</v>
      </c>
      <c r="J80" s="18">
        <v>3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103"/>
      <c r="Q80" s="103"/>
      <c r="R80" s="103"/>
      <c r="S80" s="103"/>
      <c r="T80" s="103"/>
    </row>
    <row r="81" spans="1:20" ht="18" customHeight="1">
      <c r="A81" s="107" t="s">
        <v>50</v>
      </c>
      <c r="B81" s="107"/>
      <c r="C81" s="107"/>
      <c r="D81" s="107"/>
      <c r="E81" s="107"/>
      <c r="F81" s="107"/>
      <c r="G81" s="18" t="s">
        <v>39</v>
      </c>
      <c r="H81" s="19" t="s">
        <v>37</v>
      </c>
      <c r="I81" s="18">
        <v>10</v>
      </c>
      <c r="J81" s="18">
        <v>3</v>
      </c>
      <c r="K81" s="18" t="str">
        <f t="shared" si="8"/>
        <v>EEH</v>
      </c>
      <c r="L81" s="20" t="str">
        <f t="shared" si="9"/>
        <v>H</v>
      </c>
      <c r="M81" s="21" t="str">
        <f t="shared" si="10"/>
        <v>Alta</v>
      </c>
      <c r="N81" s="22">
        <f t="shared" si="11"/>
        <v>6</v>
      </c>
      <c r="O81" s="23">
        <f>IF(H81="I",N81*Contagem!$U$11,IF(H81="E",N81*Contagem!$U$13,IF(H81="A",N81*Contagem!$U$12,IF(H81="T",N81*Contagem!$U$14,""))))</f>
        <v>6</v>
      </c>
      <c r="P81" s="103"/>
      <c r="Q81" s="103"/>
      <c r="R81" s="103"/>
      <c r="S81" s="103"/>
      <c r="T81" s="103"/>
    </row>
    <row r="82" spans="1:20" ht="18" customHeight="1">
      <c r="A82" s="107" t="s">
        <v>51</v>
      </c>
      <c r="B82" s="107"/>
      <c r="C82" s="107"/>
      <c r="D82" s="107"/>
      <c r="E82" s="107"/>
      <c r="F82" s="107"/>
      <c r="G82" s="18" t="s">
        <v>39</v>
      </c>
      <c r="H82" s="19" t="s">
        <v>37</v>
      </c>
      <c r="I82" s="18">
        <v>10</v>
      </c>
      <c r="J82" s="18">
        <v>3</v>
      </c>
      <c r="K82" s="18" t="str">
        <f t="shared" si="8"/>
        <v>EEH</v>
      </c>
      <c r="L82" s="20" t="str">
        <f t="shared" si="9"/>
        <v>H</v>
      </c>
      <c r="M82" s="21" t="str">
        <f t="shared" si="10"/>
        <v>Alta</v>
      </c>
      <c r="N82" s="22">
        <f t="shared" si="11"/>
        <v>6</v>
      </c>
      <c r="O82" s="23">
        <f>IF(H82="I",N82*Contagem!$U$11,IF(H82="E",N82*Contagem!$U$13,IF(H82="A",N82*Contagem!$U$12,IF(H82="T",N82*Contagem!$U$14,""))))</f>
        <v>6</v>
      </c>
      <c r="P82" s="103"/>
      <c r="Q82" s="103"/>
      <c r="R82" s="103"/>
      <c r="S82" s="103"/>
      <c r="T82" s="103"/>
    </row>
    <row r="83" spans="1:20" ht="18" customHeight="1">
      <c r="A83" s="107" t="s">
        <v>52</v>
      </c>
      <c r="B83" s="107"/>
      <c r="C83" s="107"/>
      <c r="D83" s="107"/>
      <c r="E83" s="107"/>
      <c r="F83" s="107"/>
      <c r="G83" s="18" t="s">
        <v>39</v>
      </c>
      <c r="H83" s="19" t="s">
        <v>37</v>
      </c>
      <c r="I83" s="18">
        <v>10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103"/>
      <c r="Q83" s="103"/>
      <c r="R83" s="103"/>
      <c r="S83" s="103"/>
      <c r="T83" s="103"/>
    </row>
    <row r="84" spans="1:20" ht="18" customHeight="1">
      <c r="A84" s="104" t="s">
        <v>53</v>
      </c>
      <c r="B84" s="104"/>
      <c r="C84" s="104"/>
      <c r="D84" s="104"/>
      <c r="E84" s="104"/>
      <c r="F84" s="104"/>
      <c r="G84" s="18" t="s">
        <v>44</v>
      </c>
      <c r="H84" s="19" t="s">
        <v>37</v>
      </c>
      <c r="I84" s="18">
        <v>4</v>
      </c>
      <c r="J84" s="18">
        <v>3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103"/>
      <c r="Q84" s="103"/>
      <c r="R84" s="103"/>
      <c r="S84" s="103"/>
      <c r="T84" s="103"/>
    </row>
    <row r="85" spans="1:20" ht="18" customHeight="1">
      <c r="A85" s="104" t="s">
        <v>71</v>
      </c>
      <c r="B85" s="104"/>
      <c r="C85" s="104"/>
      <c r="D85" s="104"/>
      <c r="E85" s="104"/>
      <c r="F85" s="104"/>
      <c r="G85" s="18" t="s">
        <v>39</v>
      </c>
      <c r="H85" s="19" t="s">
        <v>37</v>
      </c>
      <c r="I85" s="18">
        <v>7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103"/>
      <c r="Q85" s="103"/>
      <c r="R85" s="103"/>
      <c r="S85" s="103"/>
      <c r="T85" s="103"/>
    </row>
    <row r="86" spans="1:20" ht="18" customHeight="1">
      <c r="A86" s="104"/>
      <c r="B86" s="104"/>
      <c r="C86" s="104"/>
      <c r="D86" s="104"/>
      <c r="E86" s="104"/>
      <c r="F86" s="104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103"/>
      <c r="Q86" s="103"/>
      <c r="R86" s="103"/>
      <c r="S86" s="103"/>
      <c r="T86" s="103"/>
    </row>
    <row r="87" spans="1:20" ht="18" customHeight="1">
      <c r="A87" s="110" t="s">
        <v>72</v>
      </c>
      <c r="B87" s="110"/>
      <c r="C87" s="110"/>
      <c r="D87" s="110"/>
      <c r="E87" s="110"/>
      <c r="F87" s="110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103"/>
      <c r="Q87" s="103"/>
      <c r="R87" s="103"/>
      <c r="S87" s="103"/>
      <c r="T87" s="103"/>
    </row>
    <row r="88" spans="1:20" ht="18" customHeight="1">
      <c r="A88" s="107" t="s">
        <v>50</v>
      </c>
      <c r="B88" s="107"/>
      <c r="C88" s="107"/>
      <c r="D88" s="107"/>
      <c r="E88" s="107"/>
      <c r="F88" s="107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103"/>
      <c r="Q88" s="103"/>
      <c r="R88" s="103"/>
      <c r="S88" s="103"/>
      <c r="T88" s="103"/>
    </row>
    <row r="89" spans="1:20" ht="18" customHeight="1">
      <c r="A89" s="107" t="s">
        <v>51</v>
      </c>
      <c r="B89" s="107"/>
      <c r="C89" s="107"/>
      <c r="D89" s="107"/>
      <c r="E89" s="107"/>
      <c r="F89" s="107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103"/>
      <c r="Q89" s="103"/>
      <c r="R89" s="103"/>
      <c r="S89" s="103"/>
      <c r="T89" s="103"/>
    </row>
    <row r="90" spans="1:20" ht="18" customHeight="1">
      <c r="A90" s="107" t="s">
        <v>52</v>
      </c>
      <c r="B90" s="107"/>
      <c r="C90" s="107"/>
      <c r="D90" s="107"/>
      <c r="E90" s="107"/>
      <c r="F90" s="107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103"/>
      <c r="Q90" s="103"/>
      <c r="R90" s="103"/>
      <c r="S90" s="103"/>
      <c r="T90" s="103"/>
    </row>
    <row r="91" spans="1:20" ht="18" customHeight="1">
      <c r="A91" s="104" t="s">
        <v>53</v>
      </c>
      <c r="B91" s="104"/>
      <c r="C91" s="104"/>
      <c r="D91" s="104"/>
      <c r="E91" s="104"/>
      <c r="F91" s="104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103"/>
      <c r="Q91" s="103"/>
      <c r="R91" s="103"/>
      <c r="S91" s="103"/>
      <c r="T91" s="103"/>
    </row>
    <row r="92" spans="1:20" ht="18" customHeight="1">
      <c r="A92" s="104" t="s">
        <v>71</v>
      </c>
      <c r="B92" s="104"/>
      <c r="C92" s="104"/>
      <c r="D92" s="104"/>
      <c r="E92" s="104"/>
      <c r="F92" s="104"/>
      <c r="G92" s="18" t="s">
        <v>39</v>
      </c>
      <c r="H92" s="19" t="s">
        <v>37</v>
      </c>
      <c r="I92" s="18">
        <v>3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103"/>
      <c r="Q92" s="103"/>
      <c r="R92" s="103"/>
      <c r="S92" s="103"/>
      <c r="T92" s="103"/>
    </row>
    <row r="93" spans="1:20" s="28" customFormat="1" ht="18" customHeight="1">
      <c r="A93" s="104"/>
      <c r="B93" s="104"/>
      <c r="C93" s="104"/>
      <c r="D93" s="104"/>
      <c r="E93" s="104"/>
      <c r="F93" s="104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103"/>
      <c r="Q93" s="103"/>
      <c r="R93" s="103"/>
      <c r="S93" s="103"/>
      <c r="T93" s="103"/>
    </row>
    <row r="94" spans="1:20" ht="18" customHeight="1">
      <c r="A94" s="110" t="s">
        <v>73</v>
      </c>
      <c r="B94" s="110"/>
      <c r="C94" s="110"/>
      <c r="D94" s="110"/>
      <c r="E94" s="110"/>
      <c r="F94" s="110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103"/>
      <c r="Q94" s="103"/>
      <c r="R94" s="103"/>
      <c r="S94" s="103"/>
      <c r="T94" s="103"/>
    </row>
    <row r="95" spans="1:20" ht="18" customHeight="1">
      <c r="A95" s="107" t="s">
        <v>50</v>
      </c>
      <c r="B95" s="107"/>
      <c r="C95" s="107"/>
      <c r="D95" s="107"/>
      <c r="E95" s="107"/>
      <c r="F95" s="107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103"/>
      <c r="Q95" s="103"/>
      <c r="R95" s="103"/>
      <c r="S95" s="103"/>
      <c r="T95" s="103"/>
    </row>
    <row r="96" spans="1:20" ht="18" customHeight="1">
      <c r="A96" s="107" t="s">
        <v>51</v>
      </c>
      <c r="B96" s="107"/>
      <c r="C96" s="107"/>
      <c r="D96" s="107"/>
      <c r="E96" s="107"/>
      <c r="F96" s="107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103"/>
      <c r="Q96" s="103"/>
      <c r="R96" s="103"/>
      <c r="S96" s="103"/>
      <c r="T96" s="103"/>
    </row>
    <row r="97" spans="1:20" ht="18" customHeight="1">
      <c r="A97" s="107" t="s">
        <v>52</v>
      </c>
      <c r="B97" s="107"/>
      <c r="C97" s="107"/>
      <c r="D97" s="107"/>
      <c r="E97" s="107"/>
      <c r="F97" s="107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21" si="12">CONCATENATE(G97,L97)</f>
        <v>EEL</v>
      </c>
      <c r="L97" s="20" t="str">
        <f t="shared" ref="L97:L128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21" si="14">IF(L97="L","Baixa",IF(L97="A","Média",IF(L97="","","Alta")))</f>
        <v>Baixa</v>
      </c>
      <c r="N97" s="22">
        <f t="shared" ref="N97:N128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103"/>
      <c r="Q97" s="103"/>
      <c r="R97" s="103"/>
      <c r="S97" s="103"/>
      <c r="T97" s="103"/>
    </row>
    <row r="98" spans="1:20" ht="18" customHeight="1">
      <c r="A98" s="104" t="s">
        <v>53</v>
      </c>
      <c r="B98" s="104"/>
      <c r="C98" s="104"/>
      <c r="D98" s="104"/>
      <c r="E98" s="104"/>
      <c r="F98" s="104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103"/>
      <c r="Q98" s="103"/>
      <c r="R98" s="103"/>
      <c r="S98" s="103"/>
      <c r="T98" s="103"/>
    </row>
    <row r="99" spans="1:20" ht="18" customHeight="1">
      <c r="A99" s="104" t="s">
        <v>110</v>
      </c>
      <c r="B99" s="104"/>
      <c r="C99" s="104"/>
      <c r="D99" s="104"/>
      <c r="E99" s="104"/>
      <c r="F99" s="104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103"/>
      <c r="Q99" s="103"/>
      <c r="R99" s="103"/>
      <c r="S99" s="103"/>
      <c r="T99" s="103"/>
    </row>
    <row r="100" spans="1:20" ht="18" customHeight="1">
      <c r="A100" s="104" t="s">
        <v>111</v>
      </c>
      <c r="B100" s="104"/>
      <c r="C100" s="104"/>
      <c r="D100" s="104"/>
      <c r="E100" s="104"/>
      <c r="F100" s="104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103"/>
      <c r="Q100" s="103"/>
      <c r="R100" s="103"/>
      <c r="S100" s="103"/>
      <c r="T100" s="103"/>
    </row>
    <row r="101" spans="1:20" ht="18" customHeight="1">
      <c r="A101" s="104" t="s">
        <v>112</v>
      </c>
      <c r="B101" s="104"/>
      <c r="C101" s="104"/>
      <c r="D101" s="104"/>
      <c r="E101" s="104"/>
      <c r="F101" s="104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103"/>
      <c r="Q101" s="103"/>
      <c r="R101" s="103"/>
      <c r="S101" s="103"/>
      <c r="T101" s="103"/>
    </row>
    <row r="102" spans="1:20" ht="18" customHeight="1">
      <c r="A102" s="111"/>
      <c r="B102" s="112"/>
      <c r="C102" s="112"/>
      <c r="D102" s="112"/>
      <c r="E102" s="112"/>
      <c r="F102" s="113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14"/>
      <c r="Q102" s="103"/>
      <c r="R102" s="103"/>
      <c r="S102" s="103"/>
      <c r="T102" s="103"/>
    </row>
    <row r="103" spans="1:20" ht="18" customHeight="1">
      <c r="A103" s="115" t="s">
        <v>74</v>
      </c>
      <c r="B103" s="116"/>
      <c r="C103" s="116"/>
      <c r="D103" s="116"/>
      <c r="E103" s="116"/>
      <c r="F103" s="117"/>
      <c r="G103" s="18" t="s">
        <v>36</v>
      </c>
      <c r="H103" s="19" t="s">
        <v>37</v>
      </c>
      <c r="I103" s="18">
        <v>5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14"/>
      <c r="Q103" s="103"/>
      <c r="R103" s="103"/>
      <c r="S103" s="103"/>
      <c r="T103" s="103"/>
    </row>
    <row r="104" spans="1:20" ht="18" customHeight="1">
      <c r="A104" s="111" t="s">
        <v>50</v>
      </c>
      <c r="B104" s="112"/>
      <c r="C104" s="112"/>
      <c r="D104" s="112"/>
      <c r="E104" s="112"/>
      <c r="F104" s="113"/>
      <c r="G104" s="18" t="s">
        <v>39</v>
      </c>
      <c r="H104" s="19" t="s">
        <v>37</v>
      </c>
      <c r="I104" s="18">
        <v>5</v>
      </c>
      <c r="J104" s="18">
        <v>2</v>
      </c>
      <c r="K104" s="18" t="str">
        <f t="shared" si="12"/>
        <v>EEA</v>
      </c>
      <c r="L104" s="20" t="str">
        <f t="shared" si="13"/>
        <v>A</v>
      </c>
      <c r="M104" s="21" t="str">
        <f t="shared" si="14"/>
        <v>Média</v>
      </c>
      <c r="N104" s="22">
        <f t="shared" si="15"/>
        <v>4</v>
      </c>
      <c r="O104" s="23">
        <f>IF(H104="I",N104*Contagem!$U$11,IF(H104="E",N104*Contagem!$U$13,IF(H104="A",N104*Contagem!$U$12,IF(H104="T",N104*Contagem!$U$14,""))))</f>
        <v>4</v>
      </c>
      <c r="P104" s="114"/>
      <c r="Q104" s="103"/>
      <c r="R104" s="103"/>
      <c r="S104" s="103"/>
      <c r="T104" s="103"/>
    </row>
    <row r="105" spans="1:20" ht="18" customHeight="1">
      <c r="A105" s="104" t="s">
        <v>51</v>
      </c>
      <c r="B105" s="104"/>
      <c r="C105" s="104"/>
      <c r="D105" s="104"/>
      <c r="E105" s="104"/>
      <c r="F105" s="104"/>
      <c r="G105" s="18" t="s">
        <v>39</v>
      </c>
      <c r="H105" s="19" t="s">
        <v>37</v>
      </c>
      <c r="I105" s="18">
        <v>5</v>
      </c>
      <c r="J105" s="18">
        <v>2</v>
      </c>
      <c r="K105" s="18" t="str">
        <f t="shared" si="12"/>
        <v>EEA</v>
      </c>
      <c r="L105" s="20" t="str">
        <f t="shared" si="13"/>
        <v>A</v>
      </c>
      <c r="M105" s="21" t="str">
        <f t="shared" si="14"/>
        <v>Média</v>
      </c>
      <c r="N105" s="22">
        <f t="shared" si="15"/>
        <v>4</v>
      </c>
      <c r="O105" s="23">
        <f>IF(H105="I",N105*Contagem!$U$11,IF(H105="E",N105*Contagem!$U$13,IF(H105="A",N105*Contagem!$U$12,IF(H105="T",N105*Contagem!$U$14,""))))</f>
        <v>4</v>
      </c>
      <c r="P105" s="103"/>
      <c r="Q105" s="103"/>
      <c r="R105" s="103"/>
      <c r="S105" s="103"/>
      <c r="T105" s="103"/>
    </row>
    <row r="106" spans="1:20" ht="18" customHeight="1">
      <c r="A106" s="104" t="s">
        <v>52</v>
      </c>
      <c r="B106" s="104"/>
      <c r="C106" s="104"/>
      <c r="D106" s="104"/>
      <c r="E106" s="104"/>
      <c r="F106" s="104"/>
      <c r="G106" s="18" t="s">
        <v>39</v>
      </c>
      <c r="H106" s="19" t="s">
        <v>37</v>
      </c>
      <c r="I106" s="18">
        <v>1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103"/>
      <c r="Q106" s="103"/>
      <c r="R106" s="103"/>
      <c r="S106" s="103"/>
      <c r="T106" s="103"/>
    </row>
    <row r="107" spans="1:20" ht="18" customHeight="1">
      <c r="A107" s="104"/>
      <c r="B107" s="104"/>
      <c r="C107" s="104"/>
      <c r="D107" s="104"/>
      <c r="E107" s="104"/>
      <c r="F107" s="104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103"/>
      <c r="Q107" s="103"/>
      <c r="R107" s="103"/>
      <c r="S107" s="103"/>
      <c r="T107" s="103"/>
    </row>
    <row r="108" spans="1:20" ht="18" customHeight="1">
      <c r="A108" s="111"/>
      <c r="B108" s="112"/>
      <c r="C108" s="112"/>
      <c r="D108" s="112"/>
      <c r="E108" s="112"/>
      <c r="F108" s="113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114"/>
      <c r="Q108" s="103"/>
      <c r="R108" s="103"/>
      <c r="S108" s="103"/>
      <c r="T108" s="103"/>
    </row>
    <row r="109" spans="1:20" ht="18" customHeight="1">
      <c r="A109" s="118" t="s">
        <v>75</v>
      </c>
      <c r="B109" s="119"/>
      <c r="C109" s="119"/>
      <c r="D109" s="119"/>
      <c r="E109" s="119"/>
      <c r="F109" s="120"/>
      <c r="G109" s="18" t="s">
        <v>36</v>
      </c>
      <c r="H109" s="19" t="s">
        <v>37</v>
      </c>
      <c r="I109" s="18">
        <v>3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114"/>
      <c r="Q109" s="103"/>
      <c r="R109" s="103"/>
      <c r="S109" s="103"/>
      <c r="T109" s="103"/>
    </row>
    <row r="110" spans="1:20" ht="18" customHeight="1">
      <c r="A110" s="111" t="s">
        <v>50</v>
      </c>
      <c r="B110" s="112"/>
      <c r="C110" s="112"/>
      <c r="D110" s="112"/>
      <c r="E110" s="112"/>
      <c r="F110" s="113"/>
      <c r="G110" s="18" t="s">
        <v>39</v>
      </c>
      <c r="H110" s="19" t="s">
        <v>37</v>
      </c>
      <c r="I110" s="18">
        <v>3</v>
      </c>
      <c r="J110" s="18">
        <v>2</v>
      </c>
      <c r="K110" s="18" t="str">
        <f t="shared" si="12"/>
        <v>EEL</v>
      </c>
      <c r="L110" s="20" t="str">
        <f t="shared" si="13"/>
        <v>L</v>
      </c>
      <c r="M110" s="21" t="str">
        <f t="shared" si="14"/>
        <v>Baixa</v>
      </c>
      <c r="N110" s="22">
        <f t="shared" si="15"/>
        <v>3</v>
      </c>
      <c r="O110" s="23">
        <f>IF(H110="I",N110*Contagem!$U$11,IF(H110="E",N110*Contagem!$U$13,IF(H110="A",N110*Contagem!$U$12,IF(H110="T",N110*Contagem!$U$14,""))))</f>
        <v>3</v>
      </c>
      <c r="P110" s="114"/>
      <c r="Q110" s="103"/>
      <c r="R110" s="103"/>
      <c r="S110" s="103"/>
      <c r="T110" s="103"/>
    </row>
    <row r="111" spans="1:20" ht="18" customHeight="1">
      <c r="A111" s="111" t="s">
        <v>51</v>
      </c>
      <c r="B111" s="112"/>
      <c r="C111" s="112"/>
      <c r="D111" s="112"/>
      <c r="E111" s="112"/>
      <c r="F111" s="113"/>
      <c r="G111" s="18" t="s">
        <v>39</v>
      </c>
      <c r="H111" s="19" t="s">
        <v>37</v>
      </c>
      <c r="I111" s="18">
        <v>3</v>
      </c>
      <c r="J111" s="18">
        <v>2</v>
      </c>
      <c r="K111" s="18" t="str">
        <f t="shared" si="12"/>
        <v>EEL</v>
      </c>
      <c r="L111" s="20" t="str">
        <f t="shared" si="13"/>
        <v>L</v>
      </c>
      <c r="M111" s="21" t="str">
        <f t="shared" si="14"/>
        <v>Baixa</v>
      </c>
      <c r="N111" s="22">
        <f t="shared" si="15"/>
        <v>3</v>
      </c>
      <c r="O111" s="23">
        <f>IF(H111="I",N111*Contagem!$U$11,IF(H111="E",N111*Contagem!$U$13,IF(H111="A",N111*Contagem!$U$12,IF(H111="T",N111*Contagem!$U$14,""))))</f>
        <v>3</v>
      </c>
      <c r="P111" s="114"/>
      <c r="Q111" s="103"/>
      <c r="R111" s="103"/>
      <c r="S111" s="103"/>
      <c r="T111" s="103"/>
    </row>
    <row r="112" spans="1:20" ht="18" customHeight="1">
      <c r="A112" s="104" t="s">
        <v>52</v>
      </c>
      <c r="B112" s="104"/>
      <c r="C112" s="104"/>
      <c r="D112" s="104"/>
      <c r="E112" s="104"/>
      <c r="F112" s="104"/>
      <c r="G112" s="18" t="s">
        <v>39</v>
      </c>
      <c r="H112" s="19" t="s">
        <v>37</v>
      </c>
      <c r="I112" s="18">
        <v>2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103"/>
      <c r="Q112" s="103"/>
      <c r="R112" s="103"/>
      <c r="S112" s="103"/>
      <c r="T112" s="103"/>
    </row>
    <row r="113" spans="1:20" ht="18" customHeight="1">
      <c r="A113" s="104" t="s">
        <v>76</v>
      </c>
      <c r="B113" s="104"/>
      <c r="C113" s="104"/>
      <c r="D113" s="104"/>
      <c r="E113" s="104"/>
      <c r="F113" s="104"/>
      <c r="G113" s="18" t="s">
        <v>39</v>
      </c>
      <c r="H113" s="19" t="s">
        <v>37</v>
      </c>
      <c r="I113" s="18">
        <v>3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103"/>
      <c r="Q113" s="103"/>
      <c r="R113" s="103"/>
      <c r="S113" s="103"/>
      <c r="T113" s="103"/>
    </row>
    <row r="114" spans="1:20" ht="18" customHeight="1">
      <c r="A114" s="104"/>
      <c r="B114" s="104"/>
      <c r="C114" s="104"/>
      <c r="D114" s="104"/>
      <c r="E114" s="104"/>
      <c r="F114" s="104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103"/>
      <c r="Q114" s="103"/>
      <c r="R114" s="103"/>
      <c r="S114" s="103"/>
      <c r="T114" s="103"/>
    </row>
    <row r="115" spans="1:20" ht="18" customHeight="1">
      <c r="A115" s="121" t="s">
        <v>113</v>
      </c>
      <c r="B115" s="121"/>
      <c r="C115" s="121"/>
      <c r="D115" s="121"/>
      <c r="E115" s="121"/>
      <c r="F115" s="121"/>
      <c r="G115" s="18" t="s">
        <v>36</v>
      </c>
      <c r="H115" s="19" t="s">
        <v>37</v>
      </c>
      <c r="I115" s="18">
        <v>2</v>
      </c>
      <c r="J115" s="18">
        <v>4</v>
      </c>
      <c r="K115" s="18" t="str">
        <f t="shared" si="12"/>
        <v>ALIL</v>
      </c>
      <c r="L115" s="20" t="str">
        <f t="shared" si="13"/>
        <v>L</v>
      </c>
      <c r="M115" s="21" t="str">
        <f t="shared" si="14"/>
        <v>Baixa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103"/>
      <c r="Q115" s="103"/>
      <c r="R115" s="103"/>
      <c r="S115" s="103"/>
      <c r="T115" s="103"/>
    </row>
    <row r="116" spans="1:20" ht="18" customHeight="1">
      <c r="A116" s="104" t="s">
        <v>77</v>
      </c>
      <c r="B116" s="104"/>
      <c r="C116" s="104"/>
      <c r="D116" s="104"/>
      <c r="E116" s="104"/>
      <c r="F116" s="104"/>
      <c r="G116" s="18" t="s">
        <v>39</v>
      </c>
      <c r="H116" s="19" t="s">
        <v>37</v>
      </c>
      <c r="I116" s="18">
        <v>2</v>
      </c>
      <c r="J116" s="18">
        <v>4</v>
      </c>
      <c r="K116" s="18" t="str">
        <f t="shared" si="12"/>
        <v>EEA</v>
      </c>
      <c r="L116" s="20" t="str">
        <f t="shared" si="13"/>
        <v>A</v>
      </c>
      <c r="M116" s="21" t="str">
        <f t="shared" si="14"/>
        <v>Média</v>
      </c>
      <c r="N116" s="22">
        <f t="shared" si="15"/>
        <v>4</v>
      </c>
      <c r="O116" s="23">
        <f>IF(H116="I",N116*Contagem!$U$11,IF(H116="E",N116*Contagem!$U$13,IF(H116="A",N116*Contagem!$U$12,IF(H116="T",N116*Contagem!$U$14,""))))</f>
        <v>4</v>
      </c>
      <c r="P116" s="103"/>
      <c r="Q116" s="103"/>
      <c r="R116" s="103"/>
      <c r="S116" s="103"/>
      <c r="T116" s="103"/>
    </row>
    <row r="117" spans="1:20" ht="18" customHeight="1">
      <c r="A117" s="104" t="s">
        <v>115</v>
      </c>
      <c r="B117" s="104"/>
      <c r="C117" s="104"/>
      <c r="D117" s="104"/>
      <c r="E117" s="104"/>
      <c r="F117" s="104"/>
      <c r="G117" s="18" t="s">
        <v>39</v>
      </c>
      <c r="H117" s="19" t="s">
        <v>37</v>
      </c>
      <c r="I117" s="18">
        <v>1</v>
      </c>
      <c r="J117" s="18">
        <v>4</v>
      </c>
      <c r="K117" s="18" t="str">
        <f t="shared" si="12"/>
        <v>EEA</v>
      </c>
      <c r="L117" s="20" t="str">
        <f t="shared" si="13"/>
        <v>A</v>
      </c>
      <c r="M117" s="21" t="str">
        <f t="shared" si="14"/>
        <v>Média</v>
      </c>
      <c r="N117" s="22">
        <f t="shared" si="15"/>
        <v>4</v>
      </c>
      <c r="O117" s="23">
        <f>IF(H117="I",N117*Contagem!$U$11,IF(H117="E",N117*Contagem!$U$13,IF(H117="A",N117*Contagem!$U$12,IF(H117="T",N117*Contagem!$U$14,""))))</f>
        <v>4</v>
      </c>
      <c r="P117" s="103"/>
      <c r="Q117" s="103"/>
      <c r="R117" s="103"/>
      <c r="S117" s="103"/>
      <c r="T117" s="103"/>
    </row>
    <row r="118" spans="1:20" ht="18" customHeight="1">
      <c r="A118" s="104"/>
      <c r="B118" s="104"/>
      <c r="C118" s="104"/>
      <c r="D118" s="104"/>
      <c r="E118" s="104"/>
      <c r="F118" s="104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103"/>
      <c r="Q118" s="103"/>
      <c r="R118" s="103"/>
      <c r="S118" s="103"/>
      <c r="T118" s="103"/>
    </row>
    <row r="119" spans="1:20" ht="18" customHeight="1">
      <c r="A119" s="102" t="s">
        <v>78</v>
      </c>
      <c r="B119" s="102"/>
      <c r="C119" s="102"/>
      <c r="D119" s="102"/>
      <c r="E119" s="102"/>
      <c r="F119" s="102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103"/>
      <c r="Q119" s="103"/>
      <c r="R119" s="103"/>
      <c r="S119" s="103"/>
      <c r="T119" s="103"/>
    </row>
    <row r="120" spans="1:20" ht="18" customHeight="1">
      <c r="A120" s="104" t="s">
        <v>79</v>
      </c>
      <c r="B120" s="104"/>
      <c r="C120" s="104"/>
      <c r="D120" s="104"/>
      <c r="E120" s="104"/>
      <c r="F120" s="104"/>
      <c r="G120" s="18" t="s">
        <v>48</v>
      </c>
      <c r="H120" s="19" t="s">
        <v>37</v>
      </c>
      <c r="I120" s="18">
        <v>14</v>
      </c>
      <c r="J120" s="18">
        <v>3</v>
      </c>
      <c r="K120" s="18" t="str">
        <f t="shared" si="12"/>
        <v>SEA</v>
      </c>
      <c r="L120" s="20" t="str">
        <f t="shared" si="13"/>
        <v>A</v>
      </c>
      <c r="M120" s="21" t="str">
        <f t="shared" si="14"/>
        <v>Média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103"/>
      <c r="Q120" s="103"/>
      <c r="R120" s="103"/>
      <c r="S120" s="103"/>
      <c r="T120" s="103"/>
    </row>
    <row r="121" spans="1:20" ht="18" customHeight="1">
      <c r="A121" s="104" t="s">
        <v>80</v>
      </c>
      <c r="B121" s="104"/>
      <c r="C121" s="104"/>
      <c r="D121" s="104"/>
      <c r="E121" s="104"/>
      <c r="F121" s="104"/>
      <c r="G121" s="18" t="s">
        <v>48</v>
      </c>
      <c r="H121" s="19" t="s">
        <v>37</v>
      </c>
      <c r="I121" s="18">
        <v>14</v>
      </c>
      <c r="J121" s="18">
        <v>3</v>
      </c>
      <c r="K121" s="18" t="str">
        <f t="shared" si="12"/>
        <v>SEA</v>
      </c>
      <c r="L121" s="20" t="str">
        <f t="shared" si="13"/>
        <v>A</v>
      </c>
      <c r="M121" s="21" t="str">
        <f t="shared" si="14"/>
        <v>Média</v>
      </c>
      <c r="N121" s="22">
        <f t="shared" si="15"/>
        <v>5</v>
      </c>
      <c r="O121" s="23">
        <f>IF(H121="I",N121*Contagem!$U$11,IF(H121="E",N121*Contagem!$U$13,IF(H121="A",N121*Contagem!$U$12,IF(H121="T",N121*Contagem!$U$14,""))))</f>
        <v>5</v>
      </c>
      <c r="P121" s="103"/>
      <c r="Q121" s="103"/>
      <c r="R121" s="103"/>
      <c r="S121" s="103"/>
      <c r="T121" s="103"/>
    </row>
    <row r="122" spans="1:20" ht="18" customHeight="1">
      <c r="A122" s="104" t="s">
        <v>81</v>
      </c>
      <c r="B122" s="104"/>
      <c r="C122" s="104"/>
      <c r="D122" s="104"/>
      <c r="E122" s="104"/>
      <c r="F122" s="104"/>
      <c r="G122" s="18" t="s">
        <v>48</v>
      </c>
      <c r="H122" s="19" t="s">
        <v>37</v>
      </c>
      <c r="I122" s="18">
        <v>10</v>
      </c>
      <c r="J122" s="18">
        <v>3</v>
      </c>
      <c r="K122" s="18" t="str">
        <f t="shared" ref="K122:K128" si="16">CONCATENATE(G122,L122)</f>
        <v>SEA</v>
      </c>
      <c r="L122" s="20" t="str">
        <f t="shared" si="13"/>
        <v>A</v>
      </c>
      <c r="M122" s="21" t="str">
        <f t="shared" ref="M122:M128" si="17">IF(L122="L","Baixa",IF(L122="A","Média",IF(L122="","","Alta")))</f>
        <v>Média</v>
      </c>
      <c r="N122" s="22">
        <f t="shared" si="15"/>
        <v>5</v>
      </c>
      <c r="O122" s="23">
        <f>IF(H122="I",N122*Contagem!$U$11,IF(H122="E",N122*Contagem!$U$13,IF(H122="A",N122*Contagem!$U$12,IF(H122="T",N122*Contagem!$U$14,""))))</f>
        <v>5</v>
      </c>
      <c r="P122" s="103"/>
      <c r="Q122" s="103"/>
      <c r="R122" s="103"/>
      <c r="S122" s="103"/>
      <c r="T122" s="103"/>
    </row>
    <row r="123" spans="1:20" ht="18" customHeight="1">
      <c r="A123" s="104" t="s">
        <v>82</v>
      </c>
      <c r="B123" s="104"/>
      <c r="C123" s="104"/>
      <c r="D123" s="104"/>
      <c r="E123" s="104"/>
      <c r="F123" s="104"/>
      <c r="G123" s="18" t="s">
        <v>48</v>
      </c>
      <c r="H123" s="19" t="s">
        <v>37</v>
      </c>
      <c r="I123" s="18">
        <v>8</v>
      </c>
      <c r="J123" s="18">
        <v>3</v>
      </c>
      <c r="K123" s="18" t="str">
        <f t="shared" si="16"/>
        <v>SEA</v>
      </c>
      <c r="L123" s="20" t="str">
        <f t="shared" si="13"/>
        <v>A</v>
      </c>
      <c r="M123" s="21" t="str">
        <f t="shared" si="17"/>
        <v>Média</v>
      </c>
      <c r="N123" s="22">
        <f t="shared" si="15"/>
        <v>5</v>
      </c>
      <c r="O123" s="23">
        <f>IF(H123="I",N123*Contagem!$U$11,IF(H123="E",N123*Contagem!$U$13,IF(H123="A",N123*Contagem!$U$12,IF(H123="T",N123*Contagem!$U$14,""))))</f>
        <v>5</v>
      </c>
      <c r="P123" s="103"/>
      <c r="Q123" s="103"/>
      <c r="R123" s="103"/>
      <c r="S123" s="103"/>
      <c r="T123" s="103"/>
    </row>
    <row r="124" spans="1:20" ht="18" customHeight="1">
      <c r="A124" s="104" t="s">
        <v>119</v>
      </c>
      <c r="B124" s="104"/>
      <c r="C124" s="104"/>
      <c r="D124" s="104"/>
      <c r="E124" s="104"/>
      <c r="F124" s="104"/>
      <c r="G124" s="18" t="s">
        <v>48</v>
      </c>
      <c r="H124" s="19" t="s">
        <v>37</v>
      </c>
      <c r="I124" s="18">
        <v>20</v>
      </c>
      <c r="J124" s="18">
        <v>3</v>
      </c>
      <c r="K124" s="18" t="str">
        <f t="shared" ref="K124" si="18">CONCATENATE(G124,L124)</f>
        <v>SEH</v>
      </c>
      <c r="L124" s="20" t="str">
        <f t="shared" si="13"/>
        <v>H</v>
      </c>
      <c r="M124" s="21" t="str">
        <f t="shared" ref="M124" si="19">IF(L124="L","Baixa",IF(L124="A","Média",IF(L124="","","Alta")))</f>
        <v>Alta</v>
      </c>
      <c r="N124" s="22">
        <f t="shared" si="15"/>
        <v>7</v>
      </c>
      <c r="O124" s="23">
        <f>IF(H124="I",N124*Contagem!$U$11,IF(H124="E",N124*Contagem!$U$13,IF(H124="A",N124*Contagem!$U$12,IF(H124="T",N124*Contagem!$U$14,""))))</f>
        <v>7</v>
      </c>
      <c r="P124" s="103"/>
      <c r="Q124" s="103"/>
      <c r="R124" s="103"/>
      <c r="S124" s="103"/>
      <c r="T124" s="103"/>
    </row>
    <row r="125" spans="1:20" ht="18" customHeight="1">
      <c r="A125" s="104" t="s">
        <v>117</v>
      </c>
      <c r="B125" s="104"/>
      <c r="C125" s="104"/>
      <c r="D125" s="104"/>
      <c r="E125" s="104"/>
      <c r="F125" s="104"/>
      <c r="G125" s="18" t="s">
        <v>48</v>
      </c>
      <c r="H125" s="19" t="s">
        <v>37</v>
      </c>
      <c r="I125" s="18">
        <v>12</v>
      </c>
      <c r="J125" s="18">
        <v>3</v>
      </c>
      <c r="K125" s="18" t="str">
        <f t="shared" si="16"/>
        <v>SEA</v>
      </c>
      <c r="L125" s="20" t="str">
        <f t="shared" ref="L125:L127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1" t="str">
        <f t="shared" si="17"/>
        <v>Média</v>
      </c>
      <c r="N125" s="22">
        <f t="shared" ref="N125:N127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103"/>
      <c r="Q125" s="103"/>
      <c r="R125" s="103"/>
      <c r="S125" s="103"/>
      <c r="T125" s="103"/>
    </row>
    <row r="126" spans="1:20" ht="18" customHeight="1">
      <c r="A126" s="104" t="s">
        <v>118</v>
      </c>
      <c r="B126" s="104"/>
      <c r="C126" s="104"/>
      <c r="D126" s="104"/>
      <c r="E126" s="104"/>
      <c r="F126" s="104"/>
      <c r="G126" s="18" t="s">
        <v>48</v>
      </c>
      <c r="H126" s="19" t="s">
        <v>37</v>
      </c>
      <c r="I126" s="18">
        <v>10</v>
      </c>
      <c r="J126" s="18">
        <v>2</v>
      </c>
      <c r="K126" s="18" t="str">
        <f t="shared" ref="K126" si="22">CONCATENATE(G126,L126)</f>
        <v>SEA</v>
      </c>
      <c r="L126" s="20" t="str">
        <f t="shared" si="20"/>
        <v>A</v>
      </c>
      <c r="M126" s="21" t="str">
        <f t="shared" ref="M126" si="23">IF(L126="L","Baixa",IF(L126="A","Média",IF(L126="","","Alta")))</f>
        <v>Média</v>
      </c>
      <c r="N126" s="22">
        <f t="shared" si="21"/>
        <v>5</v>
      </c>
      <c r="O126" s="23">
        <f>IF(H126="I",N126*Contagem!$U$11,IF(H126="E",N126*Contagem!$U$13,IF(H126="A",N126*Contagem!$U$12,IF(H126="T",N126*Contagem!$U$14,""))))</f>
        <v>5</v>
      </c>
      <c r="P126" s="103"/>
      <c r="Q126" s="103"/>
      <c r="R126" s="103"/>
      <c r="S126" s="103"/>
      <c r="T126" s="103"/>
    </row>
    <row r="127" spans="1:20" ht="18" customHeight="1">
      <c r="A127" s="104" t="s">
        <v>116</v>
      </c>
      <c r="B127" s="104"/>
      <c r="C127" s="104"/>
      <c r="D127" s="104"/>
      <c r="E127" s="104"/>
      <c r="F127" s="104"/>
      <c r="G127" s="18" t="s">
        <v>48</v>
      </c>
      <c r="H127" s="19" t="s">
        <v>37</v>
      </c>
      <c r="I127" s="18">
        <v>6</v>
      </c>
      <c r="J127" s="18">
        <v>2</v>
      </c>
      <c r="K127" s="18" t="str">
        <f t="shared" si="16"/>
        <v>SEA</v>
      </c>
      <c r="L127" s="20" t="str">
        <f t="shared" si="20"/>
        <v>A</v>
      </c>
      <c r="M127" s="21" t="str">
        <f t="shared" si="17"/>
        <v>Média</v>
      </c>
      <c r="N127" s="22">
        <f t="shared" si="21"/>
        <v>5</v>
      </c>
      <c r="O127" s="23">
        <f>IF(H127="I",N127*Contagem!$U$11,IF(H127="E",N127*Contagem!$U$13,IF(H127="A",N127*Contagem!$U$12,IF(H127="T",N127*Contagem!$U$14,""))))</f>
        <v>5</v>
      </c>
      <c r="P127" s="103"/>
      <c r="Q127" s="103"/>
      <c r="R127" s="103"/>
      <c r="S127" s="103"/>
      <c r="T127" s="103"/>
    </row>
    <row r="128" spans="1:20" ht="18" customHeight="1">
      <c r="A128" s="104" t="s">
        <v>120</v>
      </c>
      <c r="B128" s="104"/>
      <c r="C128" s="104"/>
      <c r="D128" s="104"/>
      <c r="E128" s="104"/>
      <c r="F128" s="104"/>
      <c r="G128" s="18" t="s">
        <v>48</v>
      </c>
      <c r="H128" s="19" t="s">
        <v>37</v>
      </c>
      <c r="I128" s="18">
        <v>20</v>
      </c>
      <c r="J128" s="18">
        <v>2</v>
      </c>
      <c r="K128" s="18" t="str">
        <f t="shared" si="16"/>
        <v>SEH</v>
      </c>
      <c r="L128" s="20" t="str">
        <f t="shared" si="13"/>
        <v>H</v>
      </c>
      <c r="M128" s="21" t="str">
        <f t="shared" si="17"/>
        <v>Alta</v>
      </c>
      <c r="N128" s="22">
        <f t="shared" si="15"/>
        <v>7</v>
      </c>
      <c r="O128" s="23">
        <f>IF(H128="I",N128*Contagem!$U$11,IF(H128="E",N128*Contagem!$U$13,IF(H128="A",N128*Contagem!$U$12,IF(H128="T",N128*Contagem!$U$14,""))))</f>
        <v>7</v>
      </c>
      <c r="P128" s="103"/>
      <c r="Q128" s="103"/>
      <c r="R128" s="103"/>
      <c r="S128" s="103"/>
      <c r="T128" s="103"/>
    </row>
  </sheetData>
  <mergeCells count="252">
    <mergeCell ref="A125:F125"/>
    <mergeCell ref="P125:T125"/>
    <mergeCell ref="A124:F124"/>
    <mergeCell ref="P124:T124"/>
    <mergeCell ref="A127:F127"/>
    <mergeCell ref="P127:T127"/>
    <mergeCell ref="A126:F126"/>
    <mergeCell ref="P126:T126"/>
    <mergeCell ref="A123:F123"/>
    <mergeCell ref="P123:T123"/>
    <mergeCell ref="A128:F128"/>
    <mergeCell ref="P128:T128"/>
    <mergeCell ref="A99:F99"/>
    <mergeCell ref="P99:T99"/>
    <mergeCell ref="A100:F100"/>
    <mergeCell ref="P100:T100"/>
    <mergeCell ref="A101:F101"/>
    <mergeCell ref="P101:T101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08:F108"/>
    <mergeCell ref="P108:T108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96:F96"/>
    <mergeCell ref="P96:T96"/>
    <mergeCell ref="A97:F97"/>
    <mergeCell ref="P97:T97"/>
    <mergeCell ref="A98:F98"/>
    <mergeCell ref="P98:T98"/>
    <mergeCell ref="A102:F102"/>
    <mergeCell ref="P102:T102"/>
    <mergeCell ref="A103:F103"/>
    <mergeCell ref="P103:T103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32:F32"/>
    <mergeCell ref="P32:T32"/>
    <mergeCell ref="A33:F33"/>
    <mergeCell ref="P33:T33"/>
    <mergeCell ref="A34:F34"/>
    <mergeCell ref="P34:T34"/>
    <mergeCell ref="A35:F35"/>
    <mergeCell ref="P35:T35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:O3"/>
    <mergeCell ref="A4:F4"/>
    <mergeCell ref="G4:T4"/>
    <mergeCell ref="A5:F5"/>
    <mergeCell ref="G5:T5"/>
    <mergeCell ref="A6:E6"/>
    <mergeCell ref="F6:G6"/>
    <mergeCell ref="H6:M6"/>
    <mergeCell ref="N6:O6"/>
  </mergeCells>
  <conditionalFormatting sqref="H117">
    <cfRule type="cellIs" dxfId="122" priority="29" operator="equal">
      <formula>"I"</formula>
    </cfRule>
  </conditionalFormatting>
  <conditionalFormatting sqref="H117">
    <cfRule type="cellIs" dxfId="121" priority="30" operator="equal">
      <formula>"A"</formula>
    </cfRule>
  </conditionalFormatting>
  <conditionalFormatting sqref="H117">
    <cfRule type="cellIs" dxfId="120" priority="31" operator="equal">
      <formula>"E"</formula>
    </cfRule>
  </conditionalFormatting>
  <conditionalFormatting sqref="H116">
    <cfRule type="cellIs" dxfId="119" priority="32" operator="equal">
      <formula>"I"</formula>
    </cfRule>
  </conditionalFormatting>
  <conditionalFormatting sqref="H116">
    <cfRule type="cellIs" dxfId="118" priority="33" operator="equal">
      <formula>"A"</formula>
    </cfRule>
  </conditionalFormatting>
  <conditionalFormatting sqref="H116">
    <cfRule type="cellIs" dxfId="117" priority="34" operator="equal">
      <formula>"E"</formula>
    </cfRule>
  </conditionalFormatting>
  <conditionalFormatting sqref="H114">
    <cfRule type="cellIs" dxfId="116" priority="35" operator="equal">
      <formula>"I"</formula>
    </cfRule>
  </conditionalFormatting>
  <conditionalFormatting sqref="H85">
    <cfRule type="cellIs" dxfId="115" priority="36" operator="equal">
      <formula>"I"</formula>
    </cfRule>
  </conditionalFormatting>
  <conditionalFormatting sqref="H85">
    <cfRule type="cellIs" dxfId="114" priority="37" operator="equal">
      <formula>"A"</formula>
    </cfRule>
  </conditionalFormatting>
  <conditionalFormatting sqref="H85">
    <cfRule type="cellIs" dxfId="113" priority="38" operator="equal">
      <formula>"E"</formula>
    </cfRule>
  </conditionalFormatting>
  <conditionalFormatting sqref="H115">
    <cfRule type="cellIs" dxfId="112" priority="39" operator="equal">
      <formula>"I"</formula>
    </cfRule>
  </conditionalFormatting>
  <conditionalFormatting sqref="H92">
    <cfRule type="cellIs" dxfId="111" priority="40" operator="equal">
      <formula>"I"</formula>
    </cfRule>
  </conditionalFormatting>
  <conditionalFormatting sqref="H115">
    <cfRule type="cellIs" dxfId="110" priority="41" operator="equal">
      <formula>"A"</formula>
    </cfRule>
  </conditionalFormatting>
  <conditionalFormatting sqref="H115">
    <cfRule type="cellIs" dxfId="109" priority="42" operator="equal">
      <formula>"E"</formula>
    </cfRule>
  </conditionalFormatting>
  <conditionalFormatting sqref="H114">
    <cfRule type="cellIs" dxfId="108" priority="46" operator="equal">
      <formula>"A"</formula>
    </cfRule>
  </conditionalFormatting>
  <conditionalFormatting sqref="H114">
    <cfRule type="cellIs" dxfId="107" priority="47" operator="equal">
      <formula>"E"</formula>
    </cfRule>
  </conditionalFormatting>
  <conditionalFormatting sqref="H92">
    <cfRule type="cellIs" dxfId="106" priority="48" operator="equal">
      <formula>"A"</formula>
    </cfRule>
  </conditionalFormatting>
  <conditionalFormatting sqref="H92">
    <cfRule type="cellIs" dxfId="105" priority="49" operator="equal">
      <formula>"E"</formula>
    </cfRule>
  </conditionalFormatting>
  <conditionalFormatting sqref="H118">
    <cfRule type="cellIs" dxfId="104" priority="50" operator="equal">
      <formula>"I"</formula>
    </cfRule>
  </conditionalFormatting>
  <conditionalFormatting sqref="H118">
    <cfRule type="cellIs" dxfId="103" priority="51" operator="equal">
      <formula>"A"</formula>
    </cfRule>
  </conditionalFormatting>
  <conditionalFormatting sqref="H118">
    <cfRule type="cellIs" dxfId="102" priority="52" operator="equal">
      <formula>"E"</formula>
    </cfRule>
  </conditionalFormatting>
  <conditionalFormatting sqref="H102">
    <cfRule type="cellIs" dxfId="101" priority="53" operator="equal">
      <formula>"I"</formula>
    </cfRule>
  </conditionalFormatting>
  <conditionalFormatting sqref="H102">
    <cfRule type="cellIs" dxfId="100" priority="54" operator="equal">
      <formula>"A"</formula>
    </cfRule>
  </conditionalFormatting>
  <conditionalFormatting sqref="H102">
    <cfRule type="cellIs" dxfId="99" priority="55" operator="equal">
      <formula>"E"</formula>
    </cfRule>
  </conditionalFormatting>
  <conditionalFormatting sqref="H106">
    <cfRule type="cellIs" dxfId="95" priority="59" operator="equal">
      <formula>"I"</formula>
    </cfRule>
  </conditionalFormatting>
  <conditionalFormatting sqref="H108">
    <cfRule type="cellIs" dxfId="94" priority="60" operator="equal">
      <formula>"I"</formula>
    </cfRule>
  </conditionalFormatting>
  <conditionalFormatting sqref="H106">
    <cfRule type="cellIs" dxfId="92" priority="62" operator="equal">
      <formula>"A"</formula>
    </cfRule>
  </conditionalFormatting>
  <conditionalFormatting sqref="H106">
    <cfRule type="cellIs" dxfId="91" priority="63" operator="equal">
      <formula>"E"</formula>
    </cfRule>
  </conditionalFormatting>
  <conditionalFormatting sqref="H105">
    <cfRule type="cellIs" dxfId="90" priority="64" operator="equal">
      <formula>"I"</formula>
    </cfRule>
  </conditionalFormatting>
  <conditionalFormatting sqref="H105">
    <cfRule type="cellIs" dxfId="89" priority="65" operator="equal">
      <formula>"A"</formula>
    </cfRule>
  </conditionalFormatting>
  <conditionalFormatting sqref="H105">
    <cfRule type="cellIs" dxfId="88" priority="66" operator="equal">
      <formula>"E"</formula>
    </cfRule>
  </conditionalFormatting>
  <conditionalFormatting sqref="H104">
    <cfRule type="cellIs" dxfId="87" priority="67" operator="equal">
      <formula>"I"</formula>
    </cfRule>
  </conditionalFormatting>
  <conditionalFormatting sqref="H104">
    <cfRule type="cellIs" dxfId="86" priority="68" operator="equal">
      <formula>"A"</formula>
    </cfRule>
  </conditionalFormatting>
  <conditionalFormatting sqref="H104">
    <cfRule type="cellIs" dxfId="85" priority="69" operator="equal">
      <formula>"E"</formula>
    </cfRule>
  </conditionalFormatting>
  <conditionalFormatting sqref="H103">
    <cfRule type="cellIs" dxfId="84" priority="70" operator="equal">
      <formula>"I"</formula>
    </cfRule>
  </conditionalFormatting>
  <conditionalFormatting sqref="H103">
    <cfRule type="cellIs" dxfId="83" priority="71" operator="equal">
      <formula>"A"</formula>
    </cfRule>
  </conditionalFormatting>
  <conditionalFormatting sqref="H103">
    <cfRule type="cellIs" dxfId="82" priority="72" operator="equal">
      <formula>"E"</formula>
    </cfRule>
  </conditionalFormatting>
  <conditionalFormatting sqref="H108">
    <cfRule type="cellIs" dxfId="80" priority="74" operator="equal">
      <formula>"A"</formula>
    </cfRule>
  </conditionalFormatting>
  <conditionalFormatting sqref="H108">
    <cfRule type="cellIs" dxfId="79" priority="75" operator="equal">
      <formula>"E"</formula>
    </cfRule>
  </conditionalFormatting>
  <conditionalFormatting sqref="H107">
    <cfRule type="cellIs" dxfId="75" priority="79" operator="equal">
      <formula>"I"</formula>
    </cfRule>
  </conditionalFormatting>
  <conditionalFormatting sqref="H107">
    <cfRule type="cellIs" dxfId="74" priority="81" operator="equal">
      <formula>"A"</formula>
    </cfRule>
  </conditionalFormatting>
  <conditionalFormatting sqref="H107">
    <cfRule type="cellIs" dxfId="73" priority="82" operator="equal">
      <formula>"E"</formula>
    </cfRule>
  </conditionalFormatting>
  <conditionalFormatting sqref="H98">
    <cfRule type="cellIs" dxfId="65" priority="101" operator="equal">
      <formula>"I"</formula>
    </cfRule>
  </conditionalFormatting>
  <conditionalFormatting sqref="H98">
    <cfRule type="cellIs" dxfId="64" priority="102" operator="equal">
      <formula>"A"</formula>
    </cfRule>
  </conditionalFormatting>
  <conditionalFormatting sqref="H98">
    <cfRule type="cellIs" dxfId="63" priority="103" operator="equal">
      <formula>"E"</formula>
    </cfRule>
  </conditionalFormatting>
  <conditionalFormatting sqref="H97">
    <cfRule type="cellIs" dxfId="62" priority="104" operator="equal">
      <formula>"I"</formula>
    </cfRule>
  </conditionalFormatting>
  <conditionalFormatting sqref="H97">
    <cfRule type="cellIs" dxfId="61" priority="105" operator="equal">
      <formula>"A"</formula>
    </cfRule>
  </conditionalFormatting>
  <conditionalFormatting sqref="H97">
    <cfRule type="cellIs" dxfId="60" priority="106" operator="equal">
      <formula>"E"</formula>
    </cfRule>
  </conditionalFormatting>
  <conditionalFormatting sqref="H96">
    <cfRule type="cellIs" dxfId="59" priority="107" operator="equal">
      <formula>"I"</formula>
    </cfRule>
  </conditionalFormatting>
  <conditionalFormatting sqref="H96">
    <cfRule type="cellIs" dxfId="58" priority="108" operator="equal">
      <formula>"A"</formula>
    </cfRule>
  </conditionalFormatting>
  <conditionalFormatting sqref="H96">
    <cfRule type="cellIs" dxfId="57" priority="109" operator="equal">
      <formula>"E"</formula>
    </cfRule>
  </conditionalFormatting>
  <conditionalFormatting sqref="H95">
    <cfRule type="cellIs" dxfId="56" priority="110" operator="equal">
      <formula>"I"</formula>
    </cfRule>
  </conditionalFormatting>
  <conditionalFormatting sqref="H95">
    <cfRule type="cellIs" dxfId="55" priority="111" operator="equal">
      <formula>"A"</formula>
    </cfRule>
  </conditionalFormatting>
  <conditionalFormatting sqref="H95">
    <cfRule type="cellIs" dxfId="54" priority="112" operator="equal">
      <formula>"E"</formula>
    </cfRule>
  </conditionalFormatting>
  <conditionalFormatting sqref="H94">
    <cfRule type="cellIs" dxfId="53" priority="113" operator="equal">
      <formula>"I"</formula>
    </cfRule>
  </conditionalFormatting>
  <conditionalFormatting sqref="H94">
    <cfRule type="cellIs" dxfId="52" priority="114" operator="equal">
      <formula>"A"</formula>
    </cfRule>
  </conditionalFormatting>
  <conditionalFormatting sqref="H94">
    <cfRule type="cellIs" dxfId="51" priority="115" operator="equal">
      <formula>"E"</formula>
    </cfRule>
  </conditionalFormatting>
  <conditionalFormatting sqref="H93">
    <cfRule type="cellIs" dxfId="50" priority="116" operator="equal">
      <formula>"I"</formula>
    </cfRule>
  </conditionalFormatting>
  <conditionalFormatting sqref="H93">
    <cfRule type="cellIs" dxfId="49" priority="117" operator="equal">
      <formula>"A"</formula>
    </cfRule>
  </conditionalFormatting>
  <conditionalFormatting sqref="H93">
    <cfRule type="cellIs" dxfId="48" priority="118" operator="equal">
      <formula>"E"</formula>
    </cfRule>
  </conditionalFormatting>
  <conditionalFormatting sqref="H23">
    <cfRule type="cellIs" dxfId="47" priority="119" operator="equal">
      <formula>"I"</formula>
    </cfRule>
  </conditionalFormatting>
  <conditionalFormatting sqref="H23">
    <cfRule type="cellIs" dxfId="46" priority="120" operator="equal">
      <formula>"A"</formula>
    </cfRule>
  </conditionalFormatting>
  <conditionalFormatting sqref="H23">
    <cfRule type="cellIs" dxfId="45" priority="121" operator="equal">
      <formula>"E"</formula>
    </cfRule>
  </conditionalFormatting>
  <conditionalFormatting sqref="H48">
    <cfRule type="cellIs" dxfId="44" priority="122" operator="equal">
      <formula>"I"</formula>
    </cfRule>
  </conditionalFormatting>
  <conditionalFormatting sqref="H48">
    <cfRule type="cellIs" dxfId="43" priority="123" operator="equal">
      <formula>"A"</formula>
    </cfRule>
  </conditionalFormatting>
  <conditionalFormatting sqref="H48">
    <cfRule type="cellIs" dxfId="42" priority="124" operator="equal">
      <formula>"E"</formula>
    </cfRule>
  </conditionalFormatting>
  <conditionalFormatting sqref="H32">
    <cfRule type="cellIs" dxfId="38" priority="128" operator="equal">
      <formula>"I"</formula>
    </cfRule>
  </conditionalFormatting>
  <conditionalFormatting sqref="H32">
    <cfRule type="cellIs" dxfId="37" priority="129" operator="equal">
      <formula>"A"</formula>
    </cfRule>
  </conditionalFormatting>
  <conditionalFormatting sqref="H32">
    <cfRule type="cellIs" dxfId="36" priority="130" operator="equal">
      <formula>"E"</formula>
    </cfRule>
  </conditionalFormatting>
  <conditionalFormatting sqref="H33">
    <cfRule type="cellIs" dxfId="35" priority="131" operator="equal">
      <formula>"I"</formula>
    </cfRule>
  </conditionalFormatting>
  <conditionalFormatting sqref="H33">
    <cfRule type="cellIs" dxfId="34" priority="132" operator="equal">
      <formula>"A"</formula>
    </cfRule>
  </conditionalFormatting>
  <conditionalFormatting sqref="H33">
    <cfRule type="cellIs" dxfId="33" priority="133" operator="equal">
      <formula>"E"</formula>
    </cfRule>
  </conditionalFormatting>
  <conditionalFormatting sqref="H35">
    <cfRule type="cellIs" dxfId="29" priority="137" operator="equal">
      <formula>"I"</formula>
    </cfRule>
  </conditionalFormatting>
  <conditionalFormatting sqref="H35">
    <cfRule type="cellIs" dxfId="28" priority="138" operator="equal">
      <formula>"A"</formula>
    </cfRule>
  </conditionalFormatting>
  <conditionalFormatting sqref="H35">
    <cfRule type="cellIs" dxfId="27" priority="139" operator="equal">
      <formula>"E"</formula>
    </cfRule>
  </conditionalFormatting>
  <conditionalFormatting sqref="H34">
    <cfRule type="cellIs" dxfId="26" priority="140" operator="equal">
      <formula>"I"</formula>
    </cfRule>
  </conditionalFormatting>
  <conditionalFormatting sqref="H34">
    <cfRule type="cellIs" dxfId="25" priority="141" operator="equal">
      <formula>"A"</formula>
    </cfRule>
  </conditionalFormatting>
  <conditionalFormatting sqref="H34">
    <cfRule type="cellIs" dxfId="24" priority="142" operator="equal">
      <formula>"E"</formula>
    </cfRule>
  </conditionalFormatting>
  <conditionalFormatting sqref="H125">
    <cfRule type="cellIs" dxfId="11" priority="7" operator="equal">
      <formula>"I"</formula>
    </cfRule>
  </conditionalFormatting>
  <conditionalFormatting sqref="H125">
    <cfRule type="cellIs" dxfId="10" priority="8" operator="equal">
      <formula>"A"</formula>
    </cfRule>
  </conditionalFormatting>
  <conditionalFormatting sqref="H125">
    <cfRule type="cellIs" dxfId="9" priority="9" operator="equal">
      <formula>"E"</formula>
    </cfRule>
  </conditionalFormatting>
  <conditionalFormatting sqref="H124">
    <cfRule type="cellIs" dxfId="8" priority="4" operator="equal">
      <formula>"I"</formula>
    </cfRule>
  </conditionalFormatting>
  <conditionalFormatting sqref="H124">
    <cfRule type="cellIs" dxfId="7" priority="5" operator="equal">
      <formula>"A"</formula>
    </cfRule>
  </conditionalFormatting>
  <conditionalFormatting sqref="H124">
    <cfRule type="cellIs" dxfId="6" priority="6" operator="equal">
      <formula>"E"</formula>
    </cfRule>
  </conditionalFormatting>
  <conditionalFormatting sqref="H127">
    <cfRule type="cellIs" dxfId="5" priority="1" operator="equal">
      <formula>"I"</formula>
    </cfRule>
  </conditionalFormatting>
  <conditionalFormatting sqref="H127">
    <cfRule type="cellIs" dxfId="4" priority="2" operator="equal">
      <formula>"A"</formula>
    </cfRule>
  </conditionalFormatting>
  <conditionalFormatting sqref="H127">
    <cfRule type="cellIs" dxfId="3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R7" sqref="R7"/>
    </sheetView>
  </sheetViews>
  <sheetFormatPr defaultRowHeight="13.2"/>
  <cols>
    <col min="11" max="12" width="0" hidden="1" customWidth="1"/>
    <col min="14" max="14" width="8.88671875" style="156"/>
  </cols>
  <sheetData>
    <row r="1" spans="1:15" ht="14.4">
      <c r="A1" s="122" t="s">
        <v>26</v>
      </c>
      <c r="B1" s="122"/>
      <c r="C1" s="122"/>
      <c r="D1" s="122"/>
      <c r="E1" s="122"/>
      <c r="F1" s="122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153" t="s">
        <v>5</v>
      </c>
      <c r="O1" s="64" t="s">
        <v>16</v>
      </c>
    </row>
    <row r="2" spans="1:15" ht="14.4">
      <c r="A2" s="124" t="s">
        <v>49</v>
      </c>
      <c r="B2" s="125"/>
      <c r="C2" s="125"/>
      <c r="D2" s="125"/>
      <c r="E2" s="125"/>
      <c r="F2" s="126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153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27" t="s">
        <v>50</v>
      </c>
      <c r="B3" s="127"/>
      <c r="C3" s="127"/>
      <c r="D3" s="127"/>
      <c r="E3" s="127"/>
      <c r="F3" s="127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153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27" t="s">
        <v>51</v>
      </c>
      <c r="B4" s="127"/>
      <c r="C4" s="127"/>
      <c r="D4" s="127"/>
      <c r="E4" s="127"/>
      <c r="F4" s="127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153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27" t="s">
        <v>52</v>
      </c>
      <c r="B5" s="127"/>
      <c r="C5" s="127"/>
      <c r="D5" s="127"/>
      <c r="E5" s="127"/>
      <c r="F5" s="127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153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27" t="s">
        <v>53</v>
      </c>
      <c r="B6" s="127"/>
      <c r="C6" s="127"/>
      <c r="D6" s="127"/>
      <c r="E6" s="127"/>
      <c r="F6" s="127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153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29" t="s">
        <v>94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53">
        <f>SUM(N2:N6)</f>
        <v>29</v>
      </c>
      <c r="O7" s="68">
        <f>SUM(O2:O6)</f>
        <v>29</v>
      </c>
    </row>
    <row r="8" spans="1:15" ht="14.4">
      <c r="A8" s="135" t="s">
        <v>26</v>
      </c>
      <c r="B8" s="136"/>
      <c r="C8" s="136"/>
      <c r="D8" s="136"/>
      <c r="E8" s="136"/>
      <c r="F8" s="137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154" t="s">
        <v>5</v>
      </c>
      <c r="O8" s="70" t="s">
        <v>16</v>
      </c>
    </row>
    <row r="9" spans="1:15" ht="14.4">
      <c r="A9" s="130" t="s">
        <v>64</v>
      </c>
      <c r="B9" s="116"/>
      <c r="C9" s="116"/>
      <c r="D9" s="116"/>
      <c r="E9" s="116"/>
      <c r="F9" s="131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32" t="s">
        <v>50</v>
      </c>
      <c r="B10" s="133"/>
      <c r="C10" s="133"/>
      <c r="D10" s="133"/>
      <c r="E10" s="133"/>
      <c r="F10" s="134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32" t="s">
        <v>51</v>
      </c>
      <c r="B11" s="133"/>
      <c r="C11" s="133"/>
      <c r="D11" s="133"/>
      <c r="E11" s="133"/>
      <c r="F11" s="134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32" t="s">
        <v>52</v>
      </c>
      <c r="B12" s="133"/>
      <c r="C12" s="133"/>
      <c r="D12" s="133"/>
      <c r="E12" s="133"/>
      <c r="F12" s="134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32" t="s">
        <v>53</v>
      </c>
      <c r="B13" s="133"/>
      <c r="C13" s="133"/>
      <c r="D13" s="133"/>
      <c r="E13" s="133"/>
      <c r="F13" s="134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38" t="s">
        <v>94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40"/>
      <c r="N14" s="155">
        <f>SUM(N9:N13)</f>
        <v>21</v>
      </c>
      <c r="O14" s="71">
        <f>SUM(O9:O13)</f>
        <v>21</v>
      </c>
    </row>
    <row r="15" spans="1:15" ht="14.4">
      <c r="A15" s="128" t="s">
        <v>26</v>
      </c>
      <c r="B15" s="128"/>
      <c r="C15" s="128"/>
      <c r="D15" s="128"/>
      <c r="E15" s="128"/>
      <c r="F15" s="128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154" t="s">
        <v>5</v>
      </c>
      <c r="O15" s="70" t="s">
        <v>16</v>
      </c>
    </row>
    <row r="16" spans="1:15" ht="14.4">
      <c r="A16" s="141" t="s">
        <v>56</v>
      </c>
      <c r="B16" s="141"/>
      <c r="C16" s="141"/>
      <c r="D16" s="141"/>
      <c r="E16" s="141"/>
      <c r="F16" s="141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153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27" t="s">
        <v>50</v>
      </c>
      <c r="B17" s="127"/>
      <c r="C17" s="127"/>
      <c r="D17" s="127"/>
      <c r="E17" s="127"/>
      <c r="F17" s="127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153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27" t="s">
        <v>51</v>
      </c>
      <c r="B18" s="127"/>
      <c r="C18" s="127"/>
      <c r="D18" s="127"/>
      <c r="E18" s="127"/>
      <c r="F18" s="127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153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27" t="s">
        <v>52</v>
      </c>
      <c r="B19" s="127"/>
      <c r="C19" s="127"/>
      <c r="D19" s="127"/>
      <c r="E19" s="127"/>
      <c r="F19" s="127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153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27" t="s">
        <v>53</v>
      </c>
      <c r="B20" s="127"/>
      <c r="C20" s="127"/>
      <c r="D20" s="127"/>
      <c r="E20" s="127"/>
      <c r="F20" s="127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153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23" t="s">
        <v>94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55">
        <f>SUM(N16:N20)</f>
        <v>26</v>
      </c>
      <c r="O21" s="76">
        <f>SUM(O16:O20)</f>
        <v>26</v>
      </c>
    </row>
    <row r="22" spans="1:15" ht="14.4">
      <c r="A22" s="128" t="s">
        <v>26</v>
      </c>
      <c r="B22" s="128"/>
      <c r="C22" s="128"/>
      <c r="D22" s="128"/>
      <c r="E22" s="128"/>
      <c r="F22" s="128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154" t="s">
        <v>5</v>
      </c>
      <c r="O22" s="75" t="s">
        <v>16</v>
      </c>
    </row>
    <row r="23" spans="1:15" ht="14.4">
      <c r="A23" s="141" t="s">
        <v>63</v>
      </c>
      <c r="B23" s="141"/>
      <c r="C23" s="141"/>
      <c r="D23" s="141"/>
      <c r="E23" s="141"/>
      <c r="F23" s="141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153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27" t="s">
        <v>50</v>
      </c>
      <c r="B24" s="127"/>
      <c r="C24" s="127"/>
      <c r="D24" s="127"/>
      <c r="E24" s="127"/>
      <c r="F24" s="127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153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27" t="s">
        <v>51</v>
      </c>
      <c r="B25" s="127"/>
      <c r="C25" s="127"/>
      <c r="D25" s="127"/>
      <c r="E25" s="127"/>
      <c r="F25" s="127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153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27" t="s">
        <v>52</v>
      </c>
      <c r="B26" s="127"/>
      <c r="C26" s="127"/>
      <c r="D26" s="127"/>
      <c r="E26" s="127"/>
      <c r="F26" s="127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153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27" t="s">
        <v>53</v>
      </c>
      <c r="B27" s="127"/>
      <c r="C27" s="127"/>
      <c r="D27" s="127"/>
      <c r="E27" s="127"/>
      <c r="F27" s="127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153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23" t="s">
        <v>94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55">
        <f>SUM(N23:N27)</f>
        <v>19</v>
      </c>
      <c r="O28" s="76">
        <f>SUM(O23:O27)</f>
        <v>19</v>
      </c>
    </row>
    <row r="29" spans="1:15" ht="14.4">
      <c r="A29" s="123" t="s">
        <v>122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55"/>
      <c r="O29" s="76">
        <v>4</v>
      </c>
    </row>
    <row r="30" spans="1:15" ht="14.4">
      <c r="A30" s="123" t="s">
        <v>121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55"/>
      <c r="O30" s="76">
        <f>SUM(O7+O14+O21+O28+O29)</f>
        <v>99</v>
      </c>
    </row>
  </sheetData>
  <mergeCells count="30"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  <mergeCell ref="A8:F8"/>
    <mergeCell ref="A14:M14"/>
    <mergeCell ref="A16:F16"/>
    <mergeCell ref="A17:F17"/>
    <mergeCell ref="A18:F18"/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42" t="s">
        <v>83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12" customHeigh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ht="12" customHeigh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ht="12" customHeight="1">
      <c r="A4" s="143" t="str">
        <f>Contagem!A5&amp;" : "&amp;Contagem!F5</f>
        <v xml:space="preserve">Aplicação : </v>
      </c>
      <c r="B4" s="143"/>
      <c r="C4" s="143"/>
      <c r="D4" s="143"/>
      <c r="E4" s="143"/>
      <c r="F4" s="144" t="str">
        <f>Contagem!A6&amp;" : "&amp;Contagem!F6</f>
        <v xml:space="preserve">Projeto : </v>
      </c>
      <c r="G4" s="144"/>
      <c r="H4" s="144"/>
      <c r="I4" s="144"/>
      <c r="J4" s="144"/>
      <c r="K4" s="144"/>
      <c r="L4" s="144"/>
    </row>
    <row r="5" spans="1:12" ht="12" customHeight="1">
      <c r="A5" s="145" t="str">
        <f>Contagem!A7&amp;" : "&amp;Contagem!F7</f>
        <v xml:space="preserve">Responsável : </v>
      </c>
      <c r="B5" s="145"/>
      <c r="C5" s="145"/>
      <c r="D5" s="145"/>
      <c r="E5" s="145"/>
      <c r="F5" s="144" t="str">
        <f>Contagem!A8&amp;" : "&amp;Contagem!F8</f>
        <v xml:space="preserve">Revisor : </v>
      </c>
      <c r="G5" s="144"/>
      <c r="H5" s="144"/>
      <c r="I5" s="144"/>
      <c r="J5" s="144"/>
      <c r="K5" s="144"/>
      <c r="L5" s="144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46" t="str">
        <f>Contagem!R4&amp;" = "&amp;VALUE(Contagem!T4)</f>
        <v>R$/PF = 400</v>
      </c>
      <c r="G6" s="146"/>
      <c r="H6" s="146" t="str">
        <f>" Custo= "&amp;DOLLAR(Contagem!W4)</f>
        <v xml:space="preserve"> Custo= R$ 182.000,00</v>
      </c>
      <c r="I6" s="146"/>
      <c r="J6" s="146"/>
      <c r="K6" s="147" t="str">
        <f>"PF  = "&amp;VALUE(Contagem!W5)</f>
        <v>PF  = 455</v>
      </c>
      <c r="L6" s="147"/>
    </row>
    <row r="7" spans="1:12" ht="12" customHeight="1">
      <c r="A7" s="148" t="s">
        <v>84</v>
      </c>
      <c r="B7" s="148"/>
      <c r="C7" s="149" t="s">
        <v>85</v>
      </c>
      <c r="D7" s="149"/>
      <c r="E7" s="149"/>
      <c r="F7" s="149"/>
      <c r="G7" s="150" t="s">
        <v>86</v>
      </c>
      <c r="H7" s="150"/>
      <c r="I7" s="151" t="s">
        <v>87</v>
      </c>
      <c r="J7" s="151"/>
      <c r="K7" s="151"/>
      <c r="L7" s="151"/>
    </row>
    <row r="8" spans="1:12" ht="12" customHeight="1">
      <c r="A8" s="148"/>
      <c r="B8" s="148"/>
      <c r="C8" s="149"/>
      <c r="D8" s="149"/>
      <c r="E8" s="149"/>
      <c r="F8" s="149"/>
      <c r="G8" s="150"/>
      <c r="H8" s="150"/>
      <c r="I8" s="150"/>
      <c r="J8" s="151"/>
      <c r="K8" s="151"/>
      <c r="L8" s="151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30</v>
      </c>
      <c r="D10" s="5"/>
      <c r="E10" s="37" t="s">
        <v>88</v>
      </c>
      <c r="F10" s="37" t="s">
        <v>89</v>
      </c>
      <c r="G10" s="36">
        <f>C10*3</f>
        <v>90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90</v>
      </c>
      <c r="F11" s="37" t="s">
        <v>91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92</v>
      </c>
      <c r="F12" s="37" t="s">
        <v>93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94</v>
      </c>
      <c r="C14" s="36">
        <f>SUM(C10:C12)</f>
        <v>59</v>
      </c>
      <c r="D14" s="5"/>
      <c r="E14" s="5"/>
      <c r="F14" s="41" t="s">
        <v>94</v>
      </c>
      <c r="G14" s="36">
        <f>SUM(G10:G12)</f>
        <v>232</v>
      </c>
      <c r="H14" s="5"/>
      <c r="I14" s="42">
        <f>IF($G$45&lt;&gt;0,G14/$G$45,"")</f>
        <v>0.50989010989010985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88</v>
      </c>
      <c r="F17" s="37" t="s">
        <v>91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90</v>
      </c>
      <c r="F18" s="37" t="s">
        <v>95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92</v>
      </c>
      <c r="F19" s="37" t="s">
        <v>96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94</v>
      </c>
      <c r="C21" s="36">
        <f>SUM(C17:C19)</f>
        <v>10</v>
      </c>
      <c r="D21" s="5"/>
      <c r="E21" s="5"/>
      <c r="F21" s="41" t="s">
        <v>94</v>
      </c>
      <c r="G21" s="36">
        <f>SUM(G17:G19)</f>
        <v>53</v>
      </c>
      <c r="H21" s="5"/>
      <c r="I21" s="45">
        <f>IF($G$45&lt;&gt;0,G21/$G$45,"")</f>
        <v>0.11648351648351649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88</v>
      </c>
      <c r="F24" s="37" t="s">
        <v>89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90</v>
      </c>
      <c r="F25" s="37" t="s">
        <v>91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92</v>
      </c>
      <c r="F26" s="37" t="s">
        <v>93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94</v>
      </c>
      <c r="C28" s="36">
        <f>SUM(C24:C26)</f>
        <v>15</v>
      </c>
      <c r="D28" s="5"/>
      <c r="E28" s="5"/>
      <c r="F28" s="41" t="s">
        <v>94</v>
      </c>
      <c r="G28" s="36">
        <f>SUM(G24:G26)</f>
        <v>45</v>
      </c>
      <c r="H28" s="5"/>
      <c r="I28" s="46">
        <f>IF($G$45&lt;&gt;0,G28/$G$45,"")</f>
        <v>9.8901098901098897E-2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15</v>
      </c>
      <c r="D31" s="5"/>
      <c r="E31" s="5" t="s">
        <v>88</v>
      </c>
      <c r="F31" s="5" t="s">
        <v>96</v>
      </c>
      <c r="G31" s="36">
        <f>C31*7</f>
        <v>105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90</v>
      </c>
      <c r="F32" s="5" t="s">
        <v>97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92</v>
      </c>
      <c r="F33" s="5" t="s">
        <v>98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94</v>
      </c>
      <c r="C35" s="36">
        <f>SUM(C31:C33)</f>
        <v>16</v>
      </c>
      <c r="D35" s="5"/>
      <c r="E35" s="5"/>
      <c r="F35" s="41" t="s">
        <v>94</v>
      </c>
      <c r="G35" s="36">
        <f>SUM(G31:G33)</f>
        <v>115</v>
      </c>
      <c r="H35" s="5"/>
      <c r="I35" s="47">
        <f>IF($G$45&lt;&gt;0,G35/$G$45,"")</f>
        <v>0.25274725274725274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88</v>
      </c>
      <c r="F38" s="5" t="s">
        <v>95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90</v>
      </c>
      <c r="F39" s="5" t="s">
        <v>96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92</v>
      </c>
      <c r="F40" s="5" t="s">
        <v>97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94</v>
      </c>
      <c r="C42" s="36">
        <f>SUM(C38:C40)</f>
        <v>2</v>
      </c>
      <c r="D42" s="5"/>
      <c r="E42" s="5"/>
      <c r="F42" s="41" t="s">
        <v>94</v>
      </c>
      <c r="G42" s="36">
        <f>SUM(G38:G40)</f>
        <v>10</v>
      </c>
      <c r="H42" s="5"/>
      <c r="I42" s="48">
        <f>IF($G$45&lt;&gt;0,G42/$G$45,"")</f>
        <v>2.197802197802198E-2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99</v>
      </c>
      <c r="C45" s="5"/>
      <c r="D45" s="5"/>
      <c r="E45" s="5"/>
      <c r="F45" s="5"/>
      <c r="G45" s="36">
        <f>SUM(G14+G21+G28+G35+G42)</f>
        <v>455</v>
      </c>
      <c r="H45" s="5"/>
      <c r="I45" s="5"/>
      <c r="J45" s="5"/>
      <c r="K45" s="5"/>
      <c r="L45" s="39"/>
    </row>
    <row r="46" spans="1:12" ht="12" customHeight="1">
      <c r="A46" s="35"/>
      <c r="B46" s="5" t="s">
        <v>100</v>
      </c>
      <c r="C46" s="5"/>
      <c r="D46" s="5"/>
      <c r="E46" s="5"/>
      <c r="F46" s="5"/>
      <c r="G46" s="36">
        <f>(C10+C11+C12)*4+(C17+C18+C19)*5+(C24+C25+C26)*4+(C31+C32+C33)*7+(C38+C39+C40)*5</f>
        <v>468</v>
      </c>
      <c r="H46" s="5"/>
      <c r="I46" s="5"/>
      <c r="J46" s="5"/>
      <c r="K46" s="5"/>
      <c r="L46" s="39"/>
    </row>
    <row r="47" spans="1:12" ht="12" customHeight="1">
      <c r="A47" s="35"/>
      <c r="B47" s="5" t="s">
        <v>101</v>
      </c>
      <c r="C47" s="5"/>
      <c r="D47" s="5"/>
      <c r="E47" s="5"/>
      <c r="F47" s="5"/>
      <c r="G47" s="36">
        <f>(C31+C32+C33)*35+(C38+C39+C40)*15</f>
        <v>590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102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103</v>
      </c>
      <c r="G54" s="2" t="s">
        <v>104</v>
      </c>
      <c r="H54" s="5"/>
      <c r="I54" s="5"/>
      <c r="J54" s="5"/>
      <c r="K54" s="5"/>
      <c r="L54" s="39"/>
    </row>
    <row r="55" spans="1:12" ht="12" customHeight="1">
      <c r="A55" s="35"/>
      <c r="B55" s="152" t="s">
        <v>105</v>
      </c>
      <c r="C55" s="152"/>
      <c r="D55" s="152"/>
      <c r="E55" s="49">
        <f>SUMIF(Funções!$H$8:$H$128,"I",Funções!$N$8:$N$128)</f>
        <v>455</v>
      </c>
      <c r="F55" s="49">
        <f>Contagem!U11</f>
        <v>1</v>
      </c>
      <c r="G55" s="49">
        <f>F55*E55</f>
        <v>455</v>
      </c>
      <c r="H55" s="50"/>
      <c r="I55" s="50"/>
      <c r="J55" s="50"/>
      <c r="K55" s="7" t="s">
        <v>106</v>
      </c>
      <c r="L55" s="39"/>
    </row>
    <row r="56" spans="1:12" ht="12" customHeight="1">
      <c r="A56" s="35"/>
      <c r="B56" s="152" t="s">
        <v>107</v>
      </c>
      <c r="C56" s="152"/>
      <c r="D56" s="152"/>
      <c r="E56" s="49">
        <f>SUMIF(Funções!$H$8:$H$128,"A",Funções!$N$8:$N$128)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455</v>
      </c>
      <c r="L56" s="39"/>
    </row>
    <row r="57" spans="1:12" ht="12" customHeight="1">
      <c r="A57" s="35"/>
      <c r="B57" s="152" t="s">
        <v>108</v>
      </c>
      <c r="C57" s="152"/>
      <c r="D57" s="152"/>
      <c r="E57" s="49">
        <f>SUMIF(Funções!$H$8:$H$128,"E",Funções!$N$8:$N$128)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52" t="s">
        <v>109</v>
      </c>
      <c r="C58" s="152"/>
      <c r="D58" s="152"/>
      <c r="E58" s="49">
        <f>SUMIF(Funções!$H$8:$H$128,"T",Funções!$N$8:$N$128)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7:D57"/>
    <mergeCell ref="B58:D58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A1:L3"/>
    <mergeCell ref="A4:E4"/>
    <mergeCell ref="F4:L4"/>
    <mergeCell ref="A5:E5"/>
    <mergeCell ref="F5:L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Contagem</vt:lpstr>
      <vt:lpstr>Funções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2016-08-02T22:41:40Z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