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5" l="1"/>
  <c r="K30" i="5" s="1"/>
  <c r="N29" i="5"/>
  <c r="O29" i="5" s="1"/>
  <c r="M29" i="5"/>
  <c r="L29" i="5"/>
  <c r="K29" i="5" s="1"/>
  <c r="L28" i="5"/>
  <c r="M28" i="5" s="1"/>
  <c r="L27" i="5"/>
  <c r="K27" i="5" s="1"/>
  <c r="L26" i="5"/>
  <c r="K26" i="5" s="1"/>
  <c r="L31" i="5"/>
  <c r="K31" i="5" s="1"/>
  <c r="M31" i="5"/>
  <c r="N31" i="5"/>
  <c r="O31" i="5" s="1"/>
  <c r="L32" i="5"/>
  <c r="N32" i="5" s="1"/>
  <c r="O32" i="5" s="1"/>
  <c r="L33" i="5"/>
  <c r="M33" i="5" s="1"/>
  <c r="L34" i="5"/>
  <c r="M34" i="5" s="1"/>
  <c r="L35" i="5"/>
  <c r="K35" i="5" s="1"/>
  <c r="N25" i="5"/>
  <c r="O25" i="5" s="1"/>
  <c r="L25" i="5"/>
  <c r="M25" i="5" s="1"/>
  <c r="L24" i="5"/>
  <c r="K24" i="5" s="1"/>
  <c r="M26" i="5" l="1"/>
  <c r="N28" i="5"/>
  <c r="O28" i="5" s="1"/>
  <c r="N34" i="5"/>
  <c r="O34" i="5" s="1"/>
  <c r="K34" i="5"/>
  <c r="N35" i="5"/>
  <c r="O35" i="5" s="1"/>
  <c r="M35" i="5"/>
  <c r="M32" i="5"/>
  <c r="K28" i="5"/>
  <c r="M30" i="5"/>
  <c r="N26" i="5"/>
  <c r="O26" i="5" s="1"/>
  <c r="M27" i="5"/>
  <c r="N30" i="5"/>
  <c r="O30" i="5" s="1"/>
  <c r="N27" i="5"/>
  <c r="O27" i="5" s="1"/>
  <c r="K33" i="5"/>
  <c r="N33" i="5"/>
  <c r="O33" i="5" s="1"/>
  <c r="K32" i="5"/>
  <c r="K25" i="5"/>
  <c r="N24" i="5"/>
  <c r="O24" i="5" s="1"/>
  <c r="M24" i="5"/>
  <c r="P47" i="5"/>
  <c r="L46" i="5"/>
  <c r="M46" i="5" s="1"/>
  <c r="L45" i="5"/>
  <c r="K45" i="5" s="1"/>
  <c r="L44" i="5"/>
  <c r="K44" i="5" s="1"/>
  <c r="L43" i="5"/>
  <c r="N43" i="5" s="1"/>
  <c r="O43" i="5" s="1"/>
  <c r="L42" i="5"/>
  <c r="M42" i="5" s="1"/>
  <c r="L41" i="5"/>
  <c r="K41" i="5" s="1"/>
  <c r="L40" i="5"/>
  <c r="K40" i="5" s="1"/>
  <c r="L39" i="5"/>
  <c r="M39" i="5" s="1"/>
  <c r="N38" i="5"/>
  <c r="O38" i="5" s="1"/>
  <c r="L38" i="5"/>
  <c r="M38" i="5" s="1"/>
  <c r="L37" i="5"/>
  <c r="K37" i="5" s="1"/>
  <c r="L36" i="5"/>
  <c r="K36" i="5" s="1"/>
  <c r="L23" i="5"/>
  <c r="K23" i="5" s="1"/>
  <c r="L22" i="5"/>
  <c r="K22" i="5" s="1"/>
  <c r="L21" i="5"/>
  <c r="N21" i="5" s="1"/>
  <c r="O21" i="5" s="1"/>
  <c r="L20" i="5"/>
  <c r="M20" i="5" s="1"/>
  <c r="L19" i="5"/>
  <c r="K19" i="5" s="1"/>
  <c r="N18" i="5"/>
  <c r="O18" i="5" s="1"/>
  <c r="L18" i="5"/>
  <c r="K18" i="5" s="1"/>
  <c r="L17" i="5"/>
  <c r="N17" i="5" s="1"/>
  <c r="O17" i="5" s="1"/>
  <c r="L16" i="5"/>
  <c r="M16" i="5" s="1"/>
  <c r="L15" i="5"/>
  <c r="K15" i="5" s="1"/>
  <c r="L14" i="5"/>
  <c r="K14" i="5" s="1"/>
  <c r="L13" i="5"/>
  <c r="M13" i="5" s="1"/>
  <c r="N12" i="5"/>
  <c r="O12" i="5" s="1"/>
  <c r="L12" i="5"/>
  <c r="M12" i="5" s="1"/>
  <c r="L11" i="5"/>
  <c r="K11" i="5" s="1"/>
  <c r="L10" i="5"/>
  <c r="K10" i="5" s="1"/>
  <c r="L9" i="5"/>
  <c r="K9" i="5" s="1"/>
  <c r="L8" i="5"/>
  <c r="M8" i="5" s="1"/>
  <c r="N7" i="5"/>
  <c r="O7" i="5" s="1"/>
  <c r="L7" i="5"/>
  <c r="K7" i="5" s="1"/>
  <c r="N6" i="5"/>
  <c r="O6" i="5" s="1"/>
  <c r="L6" i="5"/>
  <c r="K6" i="5" s="1"/>
  <c r="L5" i="5"/>
  <c r="N5" i="5" s="1"/>
  <c r="O5" i="5" s="1"/>
  <c r="L4" i="5"/>
  <c r="M4" i="5" s="1"/>
  <c r="L3" i="5"/>
  <c r="K3" i="5" s="1"/>
  <c r="L2" i="5"/>
  <c r="K2" i="5" s="1"/>
  <c r="L1" i="5"/>
  <c r="N1" i="5" s="1"/>
  <c r="O1" i="5" s="1"/>
  <c r="K20" i="5" l="1"/>
  <c r="K8" i="5"/>
  <c r="K16" i="5"/>
  <c r="K42" i="5"/>
  <c r="M5" i="5"/>
  <c r="N20" i="5"/>
  <c r="O20" i="5" s="1"/>
  <c r="K5" i="5"/>
  <c r="K17" i="5"/>
  <c r="K21" i="5"/>
  <c r="N39" i="5"/>
  <c r="O39" i="5" s="1"/>
  <c r="M2" i="5"/>
  <c r="M9" i="5"/>
  <c r="M17" i="5"/>
  <c r="M43" i="5"/>
  <c r="N4" i="5"/>
  <c r="O4" i="5" s="1"/>
  <c r="K4" i="5"/>
  <c r="N8" i="5"/>
  <c r="O8" i="5" s="1"/>
  <c r="N9" i="5"/>
  <c r="O9" i="5" s="1"/>
  <c r="M14" i="5"/>
  <c r="N16" i="5"/>
  <c r="O16" i="5" s="1"/>
  <c r="M21" i="5"/>
  <c r="M40" i="5"/>
  <c r="N42" i="5"/>
  <c r="O42" i="5" s="1"/>
  <c r="K43" i="5"/>
  <c r="N13" i="5"/>
  <c r="O13" i="5" s="1"/>
  <c r="K1" i="5"/>
  <c r="M6" i="5"/>
  <c r="K12" i="5"/>
  <c r="K13" i="5"/>
  <c r="M18" i="5"/>
  <c r="M22" i="5"/>
  <c r="K38" i="5"/>
  <c r="K39" i="5"/>
  <c r="M44" i="5"/>
  <c r="N46" i="5"/>
  <c r="O46" i="5" s="1"/>
  <c r="M1" i="5"/>
  <c r="M10" i="5"/>
  <c r="M36" i="5"/>
  <c r="K46" i="5"/>
  <c r="N2" i="5"/>
  <c r="O2" i="5" s="1"/>
  <c r="M3" i="5"/>
  <c r="M7" i="5"/>
  <c r="N10" i="5"/>
  <c r="O10" i="5" s="1"/>
  <c r="M11" i="5"/>
  <c r="N14" i="5"/>
  <c r="O14" i="5" s="1"/>
  <c r="M15" i="5"/>
  <c r="M19" i="5"/>
  <c r="N22" i="5"/>
  <c r="O22" i="5" s="1"/>
  <c r="M23" i="5"/>
  <c r="N36" i="5"/>
  <c r="O36" i="5" s="1"/>
  <c r="M37" i="5"/>
  <c r="N40" i="5"/>
  <c r="O40" i="5" s="1"/>
  <c r="M41" i="5"/>
  <c r="N44" i="5"/>
  <c r="O44" i="5" s="1"/>
  <c r="M45" i="5"/>
  <c r="N3" i="5"/>
  <c r="O3" i="5" s="1"/>
  <c r="N11" i="5"/>
  <c r="O11" i="5" s="1"/>
  <c r="N15" i="5"/>
  <c r="O15" i="5" s="1"/>
  <c r="N19" i="5"/>
  <c r="O19" i="5" s="1"/>
  <c r="N23" i="5"/>
  <c r="O23" i="5" s="1"/>
  <c r="N37" i="5"/>
  <c r="O37" i="5" s="1"/>
  <c r="N41" i="5"/>
  <c r="O41" i="5" s="1"/>
  <c r="N45" i="5"/>
  <c r="O45" i="5" s="1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<sst xmlns="http://schemas.openxmlformats.org/spreadsheetml/2006/main" count="655" uniqueCount="123">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</sst>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0" fillId="0" borderId="43" xfId="0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114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D1" s="1"/>
      <c r="AE1" s="1"/>
      <c r="AF1" s="1"/>
      <c r="AG1" s="1"/>
      <c r="AH1" s="1"/>
      <c r="AI1" s="1"/>
    </row>
    <row r="2" spans="1:35" ht="12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"/>
      <c r="AD2" s="1"/>
      <c r="AE2" s="1"/>
      <c r="AF2" s="1"/>
      <c r="AG2" s="1"/>
      <c r="AH2" s="1"/>
      <c r="AI2" s="1"/>
    </row>
    <row r="3" spans="1:35" ht="12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1"/>
      <c r="AD3" s="1"/>
      <c r="AE3" s="1"/>
      <c r="AF3" s="1"/>
      <c r="AG3" s="1"/>
      <c r="AH3" s="1"/>
      <c r="AI3" s="1"/>
    </row>
    <row r="4" spans="1:35" ht="12" customHeight="1">
      <c r="A4" s="91" t="s">
        <v>1</v>
      </c>
      <c r="B4" s="91"/>
      <c r="C4" s="91"/>
      <c r="D4" s="91"/>
      <c r="E4" s="9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88" t="s">
        <v>2</v>
      </c>
      <c r="S4" s="88"/>
      <c r="T4" s="3">
        <v>400</v>
      </c>
      <c r="U4" s="88" t="s">
        <v>3</v>
      </c>
      <c r="V4" s="88"/>
      <c r="W4" s="96">
        <f>W5*T4</f>
        <v>181200</v>
      </c>
      <c r="X4" s="96"/>
      <c r="Y4" s="96"/>
      <c r="Z4" s="96"/>
      <c r="AA4" s="96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1" t="s">
        <v>4</v>
      </c>
      <c r="B5" s="91"/>
      <c r="C5" s="91"/>
      <c r="D5" s="91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88" t="s">
        <v>5</v>
      </c>
      <c r="V5" s="88"/>
      <c r="W5" s="85">
        <f>SUM(Y11:Y14)</f>
        <v>453</v>
      </c>
      <c r="X5" s="85"/>
      <c r="Y5" s="85"/>
      <c r="Z5" s="85"/>
      <c r="AA5" s="85"/>
      <c r="AB5" s="85"/>
      <c r="AC5" s="1"/>
      <c r="AD5" s="1"/>
      <c r="AE5" s="1"/>
      <c r="AF5" s="1"/>
      <c r="AG5" s="1"/>
      <c r="AH5" s="1"/>
      <c r="AI5" s="1"/>
    </row>
    <row r="6" spans="1:35" ht="12" customHeight="1">
      <c r="A6" s="91" t="s">
        <v>6</v>
      </c>
      <c r="B6" s="91"/>
      <c r="C6" s="91"/>
      <c r="D6" s="91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1"/>
      <c r="AD6" s="1"/>
      <c r="AE6" s="1"/>
      <c r="AF6" s="1"/>
      <c r="AG6" s="1"/>
      <c r="AH6" s="1"/>
      <c r="AI6" s="1"/>
    </row>
    <row r="7" spans="1:35" ht="12" customHeight="1">
      <c r="A7" s="91" t="s">
        <v>7</v>
      </c>
      <c r="B7" s="91"/>
      <c r="C7" s="91"/>
      <c r="D7" s="91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89" t="s">
        <v>8</v>
      </c>
      <c r="V7" s="89"/>
      <c r="W7" s="89"/>
      <c r="X7" s="93"/>
      <c r="Y7" s="93"/>
      <c r="Z7" s="93"/>
      <c r="AA7" s="93"/>
      <c r="AB7" s="93"/>
      <c r="AC7" s="1"/>
      <c r="AD7" s="1"/>
      <c r="AE7" s="1"/>
      <c r="AF7" s="1"/>
      <c r="AG7" s="1"/>
      <c r="AH7" s="1"/>
      <c r="AI7" s="1"/>
    </row>
    <row r="8" spans="1:35" ht="12" customHeight="1">
      <c r="A8" s="91" t="s">
        <v>9</v>
      </c>
      <c r="B8" s="91"/>
      <c r="C8" s="91"/>
      <c r="D8" s="91"/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89" t="s">
        <v>10</v>
      </c>
      <c r="V8" s="89"/>
      <c r="W8" s="89"/>
      <c r="X8" s="93"/>
      <c r="Y8" s="93"/>
      <c r="Z8" s="93"/>
      <c r="AA8" s="93"/>
      <c r="AB8" s="9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3" t="s">
        <v>11</v>
      </c>
      <c r="B10" s="83"/>
      <c r="C10" s="86" t="s">
        <v>12</v>
      </c>
      <c r="D10" s="86"/>
      <c r="E10" s="86"/>
      <c r="F10" s="86"/>
      <c r="G10" s="86"/>
      <c r="H10" s="86"/>
      <c r="I10" s="86"/>
      <c r="J10" s="86"/>
      <c r="K10" s="86"/>
      <c r="L10" s="4"/>
      <c r="M10" s="5"/>
      <c r="N10" s="5"/>
      <c r="O10" s="90" t="s">
        <v>13</v>
      </c>
      <c r="P10" s="90"/>
      <c r="Q10" s="88" t="s">
        <v>14</v>
      </c>
      <c r="R10" s="88"/>
      <c r="S10" s="88"/>
      <c r="T10" s="88"/>
      <c r="U10" s="88" t="s">
        <v>15</v>
      </c>
      <c r="V10" s="88"/>
      <c r="W10" s="88"/>
      <c r="X10" s="88"/>
      <c r="Y10" s="88" t="s">
        <v>16</v>
      </c>
      <c r="Z10" s="88"/>
      <c r="AA10" s="88"/>
      <c r="AB10" s="88"/>
      <c r="AC10" s="6"/>
      <c r="AD10" s="1"/>
      <c r="AE10" s="1"/>
      <c r="AF10" s="1"/>
      <c r="AG10" s="1"/>
      <c r="AH10" s="1"/>
      <c r="AI10" s="1"/>
    </row>
    <row r="11" spans="1:35" ht="12" customHeight="1">
      <c r="A11" s="83"/>
      <c r="B11" s="83"/>
      <c r="C11" s="86" t="s">
        <v>17</v>
      </c>
      <c r="D11" s="86"/>
      <c r="E11" s="86"/>
      <c r="F11" s="86"/>
      <c r="G11" s="86"/>
      <c r="H11" s="86"/>
      <c r="I11" s="86"/>
      <c r="J11" s="86"/>
      <c r="K11" s="86"/>
      <c r="L11" s="4"/>
      <c r="M11" s="5"/>
      <c r="N11" s="5"/>
      <c r="O11" s="90"/>
      <c r="P11" s="90"/>
      <c r="Q11" s="89" t="s">
        <v>18</v>
      </c>
      <c r="R11" s="89"/>
      <c r="S11" s="85">
        <f>Sumário!E55</f>
        <v>453</v>
      </c>
      <c r="T11" s="85"/>
      <c r="U11" s="84">
        <v>1</v>
      </c>
      <c r="V11" s="84"/>
      <c r="W11" s="84"/>
      <c r="X11" s="84"/>
      <c r="Y11" s="85">
        <f>S11*U11</f>
        <v>453</v>
      </c>
      <c r="Z11" s="85"/>
      <c r="AA11" s="85"/>
      <c r="AB11" s="85"/>
      <c r="AC11" s="1"/>
      <c r="AD11" s="1"/>
      <c r="AE11" s="1"/>
      <c r="AF11" s="1"/>
      <c r="AG11" s="1"/>
      <c r="AH11" s="1"/>
      <c r="AI11" s="1"/>
    </row>
    <row r="12" spans="1:35" ht="12" customHeight="1">
      <c r="A12" s="83"/>
      <c r="B12" s="83"/>
      <c r="C12" s="86" t="s">
        <v>19</v>
      </c>
      <c r="D12" s="86"/>
      <c r="E12" s="86"/>
      <c r="F12" s="86"/>
      <c r="G12" s="86"/>
      <c r="H12" s="86"/>
      <c r="I12" s="86"/>
      <c r="J12" s="86"/>
      <c r="K12" s="86"/>
      <c r="L12" s="4"/>
      <c r="M12" s="5"/>
      <c r="N12" s="5"/>
      <c r="O12" s="90"/>
      <c r="P12" s="90"/>
      <c r="Q12" s="87" t="s">
        <v>20</v>
      </c>
      <c r="R12" s="87"/>
      <c r="S12" s="85">
        <f>Sumário!E56</f>
        <v>0</v>
      </c>
      <c r="T12" s="85"/>
      <c r="U12" s="84">
        <v>1</v>
      </c>
      <c r="V12" s="84"/>
      <c r="W12" s="84"/>
      <c r="X12" s="84"/>
      <c r="Y12" s="85">
        <f>S12*U12</f>
        <v>0</v>
      </c>
      <c r="Z12" s="85"/>
      <c r="AA12" s="85"/>
      <c r="AB12" s="85"/>
      <c r="AC12" s="1"/>
      <c r="AD12" s="1"/>
      <c r="AE12" s="1"/>
      <c r="AF12" s="1"/>
      <c r="AG12" s="1"/>
      <c r="AH12" s="1"/>
      <c r="AI12" s="1"/>
    </row>
    <row r="13" spans="1:35" ht="12" customHeight="1">
      <c r="A13" s="83"/>
      <c r="B13" s="83"/>
      <c r="C13" s="86" t="s">
        <v>21</v>
      </c>
      <c r="D13" s="86"/>
      <c r="E13" s="86"/>
      <c r="F13" s="86"/>
      <c r="G13" s="86"/>
      <c r="H13" s="86"/>
      <c r="I13" s="86"/>
      <c r="J13" s="86"/>
      <c r="K13" s="86"/>
      <c r="L13" s="4"/>
      <c r="M13" s="5"/>
      <c r="N13" s="5"/>
      <c r="O13" s="90"/>
      <c r="P13" s="90"/>
      <c r="Q13" s="87" t="s">
        <v>22</v>
      </c>
      <c r="R13" s="87"/>
      <c r="S13" s="85">
        <f>Sumário!E57</f>
        <v>0</v>
      </c>
      <c r="T13" s="85"/>
      <c r="U13" s="84">
        <v>1</v>
      </c>
      <c r="V13" s="84"/>
      <c r="W13" s="84"/>
      <c r="X13" s="84"/>
      <c r="Y13" s="85">
        <f>S13*U13</f>
        <v>0</v>
      </c>
      <c r="Z13" s="85"/>
      <c r="AA13" s="85"/>
      <c r="AB13" s="85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3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0"/>
      <c r="P14" s="90"/>
      <c r="Q14" s="87"/>
      <c r="R14" s="87"/>
      <c r="S14" s="85">
        <f>Sumário!E58</f>
        <v>0</v>
      </c>
      <c r="T14" s="85"/>
      <c r="U14" s="84"/>
      <c r="V14" s="84"/>
      <c r="W14" s="84"/>
      <c r="X14" s="84"/>
      <c r="Y14" s="85">
        <f>S14*U14</f>
        <v>0</v>
      </c>
      <c r="Z14" s="85"/>
      <c r="AA14" s="85"/>
      <c r="AB14" s="85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1" t="s">
        <v>23</v>
      </c>
      <c r="L16" s="81"/>
      <c r="M16" s="81"/>
      <c r="N16" s="81"/>
      <c r="O16" s="81"/>
      <c r="P16" s="81"/>
      <c r="Q16" s="81"/>
      <c r="R16" s="81"/>
      <c r="S16" s="8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1"/>
      <c r="AD17" s="1"/>
      <c r="AE17" s="1"/>
      <c r="AF17" s="1"/>
      <c r="AG17" s="1"/>
      <c r="AH17" s="1"/>
      <c r="AI17" s="1"/>
    </row>
    <row r="18" spans="1:35" ht="12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1" t="s">
        <v>24</v>
      </c>
      <c r="L40" s="81"/>
      <c r="M40" s="81"/>
      <c r="N40" s="81"/>
      <c r="O40" s="81"/>
      <c r="P40" s="81"/>
      <c r="Q40" s="81"/>
      <c r="R40" s="81"/>
      <c r="S40" s="8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1"/>
      <c r="AD41" s="1"/>
      <c r="AE41" s="1"/>
      <c r="AF41" s="1"/>
      <c r="AG41" s="1"/>
      <c r="AH41" s="1"/>
      <c r="AI41" s="1"/>
    </row>
    <row r="42" spans="1:35" ht="12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zoomScaleNormal="100" workbookViewId="0">
      <pane ySplit="7" topLeftCell="A81" activePane="bottomLeft" state="frozen"/>
      <selection pane="bottomLeft" activeCell="A85" sqref="A85:F85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19" t="s">
        <v>25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"/>
      <c r="Q1" s="11"/>
      <c r="R1" s="11"/>
      <c r="S1" s="11"/>
      <c r="T1" s="11"/>
    </row>
    <row r="2" spans="1:20" ht="15" customHeigh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"/>
      <c r="Q2" s="11"/>
      <c r="R2" s="11"/>
      <c r="S2" s="11"/>
      <c r="T2" s="11"/>
    </row>
    <row r="3" spans="1:20" ht="1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"/>
      <c r="Q3" s="11"/>
      <c r="R3" s="11"/>
      <c r="S3" s="11"/>
      <c r="T3" s="11"/>
    </row>
    <row r="4" spans="1:20" ht="15" customHeight="1">
      <c r="A4" s="120" t="str">
        <f>Contagem!A5&amp;" : "&amp;Contagem!F5</f>
        <v xml:space="preserve">Aplicação : </v>
      </c>
      <c r="B4" s="120"/>
      <c r="C4" s="120"/>
      <c r="D4" s="120"/>
      <c r="E4" s="120"/>
      <c r="F4" s="120"/>
      <c r="G4" s="121" t="str">
        <f>Contagem!A6&amp;" : "&amp;Contagem!F6</f>
        <v xml:space="preserve">Projeto : 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1:20" ht="15" customHeight="1">
      <c r="A5" s="122" t="str">
        <f>Contagem!A7&amp;" : "&amp;Contagem!F7</f>
        <v xml:space="preserve">Responsável : </v>
      </c>
      <c r="B5" s="122"/>
      <c r="C5" s="122"/>
      <c r="D5" s="122"/>
      <c r="E5" s="122"/>
      <c r="F5" s="122"/>
      <c r="G5" s="121" t="str">
        <f>Contagem!A8&amp;" : "&amp;Contagem!F8</f>
        <v xml:space="preserve">Revisor : 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</row>
    <row r="6" spans="1:20" ht="15" customHeight="1">
      <c r="A6" s="123" t="str">
        <f>Contagem!A4&amp;" : "&amp;Contagem!F4</f>
        <v xml:space="preserve">Empresa : </v>
      </c>
      <c r="B6" s="123"/>
      <c r="C6" s="123"/>
      <c r="D6" s="123"/>
      <c r="E6" s="123"/>
      <c r="F6" s="121" t="str">
        <f>Contagem!R4&amp;" = "&amp;VALUE(Contagem!T4)</f>
        <v>R$/PF = 400</v>
      </c>
      <c r="G6" s="121"/>
      <c r="H6" s="124" t="str">
        <f>" Custo= "&amp;DOLLAR(Contagem!W4)</f>
        <v xml:space="preserve"> Custo= R$ 181.200,00</v>
      </c>
      <c r="I6" s="124"/>
      <c r="J6" s="124"/>
      <c r="K6" s="124"/>
      <c r="L6" s="124"/>
      <c r="M6" s="124"/>
      <c r="N6" s="125" t="str">
        <f>"PF  = "&amp;VALUE(Contagem!W5)</f>
        <v>PF  = 453</v>
      </c>
      <c r="O6" s="125"/>
      <c r="P6" s="12"/>
      <c r="Q6" s="12"/>
      <c r="R6" s="12"/>
      <c r="S6" s="12"/>
      <c r="T6" s="13"/>
    </row>
    <row r="7" spans="1:20" ht="15" customHeight="1">
      <c r="A7" s="117" t="s">
        <v>26</v>
      </c>
      <c r="B7" s="117"/>
      <c r="C7" s="117"/>
      <c r="D7" s="117"/>
      <c r="E7" s="117"/>
      <c r="F7" s="11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18" t="s">
        <v>34</v>
      </c>
      <c r="Q7" s="118"/>
      <c r="R7" s="118"/>
      <c r="S7" s="118"/>
      <c r="T7" s="118"/>
    </row>
    <row r="8" spans="1:20" ht="18" customHeight="1">
      <c r="A8" s="99" t="s">
        <v>35</v>
      </c>
      <c r="B8" s="99"/>
      <c r="C8" s="99"/>
      <c r="D8" s="99"/>
      <c r="E8" s="99"/>
      <c r="F8" s="99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 ht="18" customHeight="1">
      <c r="A9" s="97" t="s">
        <v>38</v>
      </c>
      <c r="B9" s="97"/>
      <c r="C9" s="97"/>
      <c r="D9" s="97"/>
      <c r="E9" s="97"/>
      <c r="F9" s="9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 ht="18" customHeight="1">
      <c r="A10" s="97" t="s">
        <v>40</v>
      </c>
      <c r="B10" s="97"/>
      <c r="C10" s="97"/>
      <c r="D10" s="97"/>
      <c r="E10" s="97"/>
      <c r="F10" s="9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8"/>
      <c r="Q10" s="98"/>
      <c r="R10" s="98"/>
      <c r="S10" s="98"/>
      <c r="T10" s="98"/>
    </row>
    <row r="11" spans="1:20" ht="18" customHeight="1">
      <c r="A11" s="97" t="s">
        <v>41</v>
      </c>
      <c r="B11" s="97"/>
      <c r="C11" s="97"/>
      <c r="D11" s="97"/>
      <c r="E11" s="97"/>
      <c r="F11" s="9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 ht="18" customHeight="1">
      <c r="A12" s="97" t="s">
        <v>42</v>
      </c>
      <c r="B12" s="97"/>
      <c r="C12" s="97"/>
      <c r="D12" s="97"/>
      <c r="E12" s="97"/>
      <c r="F12" s="9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8"/>
      <c r="Q12" s="98"/>
      <c r="R12" s="98"/>
      <c r="S12" s="98"/>
      <c r="T12" s="98"/>
    </row>
    <row r="13" spans="1:20" ht="18" customHeight="1">
      <c r="A13" s="97" t="s">
        <v>43</v>
      </c>
      <c r="B13" s="97"/>
      <c r="C13" s="97"/>
      <c r="D13" s="97"/>
      <c r="E13" s="97"/>
      <c r="F13" s="9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8"/>
      <c r="Q13" s="98"/>
      <c r="R13" s="98"/>
      <c r="S13" s="98"/>
      <c r="T13" s="98"/>
    </row>
    <row r="14" spans="1:20" ht="18" customHeight="1">
      <c r="A14" s="97" t="s">
        <v>45</v>
      </c>
      <c r="B14" s="97"/>
      <c r="C14" s="97"/>
      <c r="D14" s="97"/>
      <c r="E14" s="97"/>
      <c r="F14" s="9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 ht="18" customHeight="1">
      <c r="A15" s="115" t="s">
        <v>46</v>
      </c>
      <c r="B15" s="115"/>
      <c r="C15" s="115"/>
      <c r="D15" s="115"/>
      <c r="E15" s="115"/>
      <c r="F15" s="115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8"/>
      <c r="Q15" s="98"/>
      <c r="R15" s="98"/>
      <c r="S15" s="98"/>
      <c r="T15" s="98"/>
    </row>
    <row r="16" spans="1:20" ht="18" customHeight="1">
      <c r="A16" s="115" t="s">
        <v>47</v>
      </c>
      <c r="B16" s="115"/>
      <c r="C16" s="115"/>
      <c r="D16" s="115"/>
      <c r="E16" s="115"/>
      <c r="F16" s="115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15"/>
      <c r="B17" s="115"/>
      <c r="C17" s="115"/>
      <c r="D17" s="115"/>
      <c r="E17" s="115"/>
      <c r="F17" s="115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8"/>
      <c r="Q17" s="98"/>
      <c r="R17" s="98"/>
      <c r="S17" s="98"/>
      <c r="T17" s="98"/>
    </row>
    <row r="18" spans="1:20" ht="18" customHeight="1">
      <c r="A18" s="116" t="s">
        <v>49</v>
      </c>
      <c r="B18" s="116"/>
      <c r="C18" s="116"/>
      <c r="D18" s="116"/>
      <c r="E18" s="116"/>
      <c r="F18" s="116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98"/>
      <c r="Q18" s="98"/>
      <c r="R18" s="98"/>
      <c r="S18" s="98"/>
      <c r="T18" s="98"/>
    </row>
    <row r="19" spans="1:20" ht="18" customHeight="1">
      <c r="A19" s="108" t="s">
        <v>50</v>
      </c>
      <c r="B19" s="108"/>
      <c r="C19" s="108"/>
      <c r="D19" s="108"/>
      <c r="E19" s="108"/>
      <c r="F19" s="108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8"/>
      <c r="Q19" s="98"/>
      <c r="R19" s="98"/>
      <c r="S19" s="98"/>
      <c r="T19" s="98"/>
    </row>
    <row r="20" spans="1:20" ht="18" customHeight="1">
      <c r="A20" s="108" t="s">
        <v>51</v>
      </c>
      <c r="B20" s="108"/>
      <c r="C20" s="108"/>
      <c r="D20" s="108"/>
      <c r="E20" s="108"/>
      <c r="F20" s="108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 ht="18" customHeight="1">
      <c r="A21" s="108" t="s">
        <v>52</v>
      </c>
      <c r="B21" s="108"/>
      <c r="C21" s="108"/>
      <c r="D21" s="108"/>
      <c r="E21" s="108"/>
      <c r="F21" s="108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8"/>
      <c r="Q21" s="98"/>
      <c r="R21" s="98"/>
      <c r="S21" s="98"/>
      <c r="T21" s="98"/>
    </row>
    <row r="22" spans="1:20" ht="18" customHeight="1">
      <c r="A22" s="108" t="s">
        <v>53</v>
      </c>
      <c r="B22" s="108"/>
      <c r="C22" s="108"/>
      <c r="D22" s="108"/>
      <c r="E22" s="108"/>
      <c r="F22" s="108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8"/>
      <c r="Q22" s="98"/>
      <c r="R22" s="98"/>
      <c r="S22" s="98"/>
      <c r="T22" s="98"/>
    </row>
    <row r="23" spans="1:20" s="28" customFormat="1" ht="18" customHeight="1">
      <c r="A23" s="114" t="s">
        <v>54</v>
      </c>
      <c r="B23" s="114"/>
      <c r="C23" s="114"/>
      <c r="D23" s="114"/>
      <c r="E23" s="114"/>
      <c r="F23" s="114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98"/>
      <c r="Q23" s="98"/>
      <c r="R23" s="98"/>
      <c r="S23" s="98"/>
      <c r="T23" s="98"/>
    </row>
    <row r="24" spans="1:20" ht="18" customHeight="1">
      <c r="A24" s="114"/>
      <c r="B24" s="114"/>
      <c r="C24" s="114"/>
      <c r="D24" s="114"/>
      <c r="E24" s="114"/>
      <c r="F24" s="114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98"/>
      <c r="Q24" s="98"/>
      <c r="R24" s="98"/>
      <c r="S24" s="98"/>
      <c r="T24" s="98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98"/>
      <c r="Q25" s="98"/>
      <c r="R25" s="98"/>
      <c r="S25" s="98"/>
      <c r="T25" s="98"/>
    </row>
    <row r="26" spans="1:20" ht="18" customHeight="1">
      <c r="A26" s="108" t="s">
        <v>50</v>
      </c>
      <c r="B26" s="108"/>
      <c r="C26" s="108"/>
      <c r="D26" s="108"/>
      <c r="E26" s="108"/>
      <c r="F26" s="108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8"/>
      <c r="Q26" s="98"/>
      <c r="R26" s="98"/>
      <c r="S26" s="98"/>
      <c r="T26" s="98"/>
    </row>
    <row r="27" spans="1:20" ht="18" customHeight="1">
      <c r="A27" s="108" t="s">
        <v>51</v>
      </c>
      <c r="B27" s="108"/>
      <c r="C27" s="108"/>
      <c r="D27" s="108"/>
      <c r="E27" s="108"/>
      <c r="F27" s="108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98"/>
      <c r="Q27" s="98"/>
      <c r="R27" s="98"/>
      <c r="S27" s="98"/>
      <c r="T27" s="98"/>
    </row>
    <row r="28" spans="1:20" ht="18" customHeight="1">
      <c r="A28" s="108" t="s">
        <v>52</v>
      </c>
      <c r="B28" s="108"/>
      <c r="C28" s="108"/>
      <c r="D28" s="108"/>
      <c r="E28" s="108"/>
      <c r="F28" s="108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98"/>
      <c r="Q28" s="98"/>
      <c r="R28" s="98"/>
      <c r="S28" s="98"/>
      <c r="T28" s="98"/>
    </row>
    <row r="29" spans="1:20" ht="18" customHeight="1">
      <c r="A29" s="108" t="s">
        <v>53</v>
      </c>
      <c r="B29" s="108"/>
      <c r="C29" s="108"/>
      <c r="D29" s="108"/>
      <c r="E29" s="108"/>
      <c r="F29" s="108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98"/>
      <c r="Q29" s="98"/>
      <c r="R29" s="98"/>
      <c r="S29" s="98"/>
      <c r="T29" s="98"/>
    </row>
    <row r="30" spans="1:20" ht="18" customHeight="1">
      <c r="A30" s="97" t="s">
        <v>57</v>
      </c>
      <c r="B30" s="97"/>
      <c r="C30" s="97"/>
      <c r="D30" s="97"/>
      <c r="E30" s="97"/>
      <c r="F30" s="9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8"/>
      <c r="Q30" s="98"/>
      <c r="R30" s="98"/>
      <c r="S30" s="98"/>
      <c r="T30" s="98"/>
    </row>
    <row r="31" spans="1:20" ht="18" customHeight="1">
      <c r="A31" s="97" t="s">
        <v>58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8"/>
      <c r="Q31" s="98"/>
      <c r="R31" s="98"/>
      <c r="S31" s="98"/>
      <c r="T31" s="98"/>
    </row>
    <row r="32" spans="1:20" ht="18" customHeight="1">
      <c r="A32" s="97" t="s">
        <v>59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8"/>
      <c r="Q32" s="98"/>
      <c r="R32" s="98"/>
      <c r="S32" s="98"/>
      <c r="T32" s="98"/>
    </row>
    <row r="33" spans="1:20" ht="18" customHeight="1">
      <c r="A33" s="97" t="s">
        <v>60</v>
      </c>
      <c r="B33" s="97"/>
      <c r="C33" s="97"/>
      <c r="D33" s="97"/>
      <c r="E33" s="97"/>
      <c r="F33" s="97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8"/>
      <c r="Q33" s="98"/>
      <c r="R33" s="98"/>
      <c r="S33" s="98"/>
      <c r="T33" s="98"/>
    </row>
    <row r="34" spans="1:20" ht="18" customHeight="1">
      <c r="A34" s="97" t="s">
        <v>61</v>
      </c>
      <c r="B34" s="97"/>
      <c r="C34" s="97"/>
      <c r="D34" s="97"/>
      <c r="E34" s="97"/>
      <c r="F34" s="9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8"/>
      <c r="Q34" s="98"/>
      <c r="R34" s="98"/>
      <c r="S34" s="98"/>
      <c r="T34" s="98"/>
    </row>
    <row r="35" spans="1:20" ht="18" customHeight="1">
      <c r="A35" s="97" t="s">
        <v>62</v>
      </c>
      <c r="B35" s="97"/>
      <c r="C35" s="97"/>
      <c r="D35" s="97"/>
      <c r="E35" s="97"/>
      <c r="F35" s="97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98"/>
      <c r="Q35" s="98"/>
      <c r="R35" s="98"/>
      <c r="S35" s="98"/>
      <c r="T35" s="98"/>
    </row>
    <row r="36" spans="1:20" ht="18" customHeight="1">
      <c r="A36" s="97"/>
      <c r="B36" s="97"/>
      <c r="C36" s="97"/>
      <c r="D36" s="97"/>
      <c r="E36" s="97"/>
      <c r="F36" s="97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98"/>
      <c r="Q36" s="98"/>
      <c r="R36" s="98"/>
      <c r="S36" s="98"/>
      <c r="T36" s="98"/>
    </row>
    <row r="37" spans="1:20" ht="18" customHeight="1">
      <c r="A37" s="99" t="s">
        <v>63</v>
      </c>
      <c r="B37" s="99"/>
      <c r="C37" s="99"/>
      <c r="D37" s="99"/>
      <c r="E37" s="99"/>
      <c r="F37" s="99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98"/>
      <c r="Q37" s="98"/>
      <c r="R37" s="98"/>
      <c r="S37" s="98"/>
      <c r="T37" s="98"/>
    </row>
    <row r="38" spans="1:20" ht="18" customHeight="1">
      <c r="A38" s="108" t="s">
        <v>50</v>
      </c>
      <c r="B38" s="108"/>
      <c r="C38" s="108"/>
      <c r="D38" s="108"/>
      <c r="E38" s="108"/>
      <c r="F38" s="108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98"/>
      <c r="Q38" s="98"/>
      <c r="R38" s="98"/>
      <c r="S38" s="98"/>
      <c r="T38" s="98"/>
    </row>
    <row r="39" spans="1:20" ht="18" customHeight="1">
      <c r="A39" s="108" t="s">
        <v>51</v>
      </c>
      <c r="B39" s="108"/>
      <c r="C39" s="108"/>
      <c r="D39" s="108"/>
      <c r="E39" s="108"/>
      <c r="F39" s="108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98"/>
      <c r="Q39" s="98"/>
      <c r="R39" s="98"/>
      <c r="S39" s="98"/>
      <c r="T39" s="98"/>
    </row>
    <row r="40" spans="1:20" ht="18" customHeight="1">
      <c r="A40" s="108" t="s">
        <v>52</v>
      </c>
      <c r="B40" s="108"/>
      <c r="C40" s="108"/>
      <c r="D40" s="108"/>
      <c r="E40" s="108"/>
      <c r="F40" s="108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98"/>
      <c r="Q40" s="98"/>
      <c r="R40" s="98"/>
      <c r="S40" s="98"/>
      <c r="T40" s="98"/>
    </row>
    <row r="41" spans="1:20" ht="18" customHeight="1">
      <c r="A41" s="108" t="s">
        <v>53</v>
      </c>
      <c r="B41" s="108"/>
      <c r="C41" s="108"/>
      <c r="D41" s="108"/>
      <c r="E41" s="108"/>
      <c r="F41" s="108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98"/>
      <c r="Q41" s="98"/>
      <c r="R41" s="98"/>
      <c r="S41" s="98"/>
      <c r="T41" s="98"/>
    </row>
    <row r="42" spans="1:20" ht="18" customHeight="1">
      <c r="A42" s="97"/>
      <c r="B42" s="97"/>
      <c r="C42" s="97"/>
      <c r="D42" s="97"/>
      <c r="E42" s="97"/>
      <c r="F42" s="97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98"/>
      <c r="Q42" s="98"/>
      <c r="R42" s="98"/>
      <c r="S42" s="98"/>
      <c r="T42" s="98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98"/>
      <c r="Q43" s="98"/>
      <c r="R43" s="98"/>
      <c r="S43" s="98"/>
      <c r="T43" s="98"/>
    </row>
    <row r="44" spans="1:20" ht="18" customHeight="1">
      <c r="A44" s="108" t="s">
        <v>50</v>
      </c>
      <c r="B44" s="108"/>
      <c r="C44" s="108"/>
      <c r="D44" s="108"/>
      <c r="E44" s="108"/>
      <c r="F44" s="108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8"/>
      <c r="Q44" s="98"/>
      <c r="R44" s="98"/>
      <c r="S44" s="98"/>
      <c r="T44" s="98"/>
    </row>
    <row r="45" spans="1:20" ht="18" customHeight="1">
      <c r="A45" s="108" t="s">
        <v>51</v>
      </c>
      <c r="B45" s="108"/>
      <c r="C45" s="108"/>
      <c r="D45" s="108"/>
      <c r="E45" s="108"/>
      <c r="F45" s="108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8"/>
      <c r="Q45" s="98"/>
      <c r="R45" s="98"/>
      <c r="S45" s="98"/>
      <c r="T45" s="98"/>
    </row>
    <row r="46" spans="1:20" ht="18" customHeight="1">
      <c r="A46" s="108" t="s">
        <v>52</v>
      </c>
      <c r="B46" s="108"/>
      <c r="C46" s="108"/>
      <c r="D46" s="108"/>
      <c r="E46" s="108"/>
      <c r="F46" s="108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8"/>
      <c r="Q46" s="98"/>
      <c r="R46" s="98"/>
      <c r="S46" s="98"/>
      <c r="T46" s="98"/>
    </row>
    <row r="47" spans="1:20" ht="18" customHeight="1">
      <c r="A47" s="108" t="s">
        <v>53</v>
      </c>
      <c r="B47" s="108"/>
      <c r="C47" s="108"/>
      <c r="D47" s="108"/>
      <c r="E47" s="108"/>
      <c r="F47" s="108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98"/>
      <c r="Q47" s="98"/>
      <c r="R47" s="98"/>
      <c r="S47" s="98"/>
      <c r="T47" s="98"/>
    </row>
    <row r="48" spans="1:20" s="28" customFormat="1" ht="18" customHeight="1">
      <c r="A48" s="97" t="s">
        <v>65</v>
      </c>
      <c r="B48" s="97"/>
      <c r="C48" s="97"/>
      <c r="D48" s="97"/>
      <c r="E48" s="97"/>
      <c r="F48" s="97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98"/>
      <c r="Q48" s="98"/>
      <c r="R48" s="98"/>
      <c r="S48" s="98"/>
      <c r="T48" s="98"/>
    </row>
    <row r="49" spans="1:20" ht="18" customHeight="1">
      <c r="A49" s="97"/>
      <c r="B49" s="97"/>
      <c r="C49" s="97"/>
      <c r="D49" s="97"/>
      <c r="E49" s="97"/>
      <c r="F49" s="97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98"/>
      <c r="Q49" s="98"/>
      <c r="R49" s="98"/>
      <c r="S49" s="98"/>
      <c r="T49" s="98"/>
    </row>
    <row r="50" spans="1:20" ht="18" customHeight="1">
      <c r="A50" s="99" t="s">
        <v>114</v>
      </c>
      <c r="B50" s="99"/>
      <c r="C50" s="99"/>
      <c r="D50" s="99"/>
      <c r="E50" s="99"/>
      <c r="F50" s="99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98"/>
      <c r="Q50" s="98"/>
      <c r="R50" s="98"/>
      <c r="S50" s="98"/>
      <c r="T50" s="98"/>
    </row>
    <row r="51" spans="1:20" ht="18" customHeight="1">
      <c r="A51" s="108" t="s">
        <v>50</v>
      </c>
      <c r="B51" s="108"/>
      <c r="C51" s="108"/>
      <c r="D51" s="108"/>
      <c r="E51" s="108"/>
      <c r="F51" s="108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8"/>
      <c r="Q51" s="98"/>
      <c r="R51" s="98"/>
      <c r="S51" s="98"/>
      <c r="T51" s="98"/>
    </row>
    <row r="52" spans="1:20" ht="18" customHeight="1">
      <c r="A52" s="108" t="s">
        <v>51</v>
      </c>
      <c r="B52" s="108"/>
      <c r="C52" s="108"/>
      <c r="D52" s="108"/>
      <c r="E52" s="108"/>
      <c r="F52" s="108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8"/>
      <c r="Q52" s="98"/>
      <c r="R52" s="98"/>
      <c r="S52" s="98"/>
      <c r="T52" s="98"/>
    </row>
    <row r="53" spans="1:20" ht="18" customHeight="1">
      <c r="A53" s="108" t="s">
        <v>52</v>
      </c>
      <c r="B53" s="108"/>
      <c r="C53" s="108"/>
      <c r="D53" s="108"/>
      <c r="E53" s="108"/>
      <c r="F53" s="108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98"/>
      <c r="Q53" s="98"/>
      <c r="R53" s="98"/>
      <c r="S53" s="98"/>
      <c r="T53" s="98"/>
    </row>
    <row r="54" spans="1:20" ht="18" customHeight="1">
      <c r="A54" s="108" t="s">
        <v>53</v>
      </c>
      <c r="B54" s="108"/>
      <c r="C54" s="108"/>
      <c r="D54" s="108"/>
      <c r="E54" s="108"/>
      <c r="F54" s="108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98"/>
      <c r="Q54" s="98"/>
      <c r="R54" s="98"/>
      <c r="S54" s="98"/>
      <c r="T54" s="98"/>
    </row>
    <row r="55" spans="1:20" ht="18" customHeight="1">
      <c r="A55" s="97"/>
      <c r="B55" s="97"/>
      <c r="C55" s="97"/>
      <c r="D55" s="97"/>
      <c r="E55" s="97"/>
      <c r="F55" s="97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98"/>
      <c r="Q55" s="98"/>
      <c r="R55" s="98"/>
      <c r="S55" s="98"/>
      <c r="T55" s="98"/>
    </row>
    <row r="56" spans="1:20" ht="18" customHeight="1">
      <c r="A56" s="99" t="s">
        <v>66</v>
      </c>
      <c r="B56" s="99"/>
      <c r="C56" s="99"/>
      <c r="D56" s="99"/>
      <c r="E56" s="99"/>
      <c r="F56" s="99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98"/>
      <c r="Q56" s="98"/>
      <c r="R56" s="98"/>
      <c r="S56" s="98"/>
      <c r="T56" s="98"/>
    </row>
    <row r="57" spans="1:20" ht="18" customHeight="1">
      <c r="A57" s="108" t="s">
        <v>50</v>
      </c>
      <c r="B57" s="108"/>
      <c r="C57" s="108"/>
      <c r="D57" s="108"/>
      <c r="E57" s="108"/>
      <c r="F57" s="108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8"/>
      <c r="Q57" s="98"/>
      <c r="R57" s="98"/>
      <c r="S57" s="98"/>
      <c r="T57" s="98"/>
    </row>
    <row r="58" spans="1:20" ht="18" customHeight="1">
      <c r="A58" s="108" t="s">
        <v>51</v>
      </c>
      <c r="B58" s="108"/>
      <c r="C58" s="108"/>
      <c r="D58" s="108"/>
      <c r="E58" s="108"/>
      <c r="F58" s="108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98"/>
      <c r="Q58" s="98"/>
      <c r="R58" s="98"/>
      <c r="S58" s="98"/>
      <c r="T58" s="98"/>
    </row>
    <row r="59" spans="1:20" ht="18" customHeight="1">
      <c r="A59" s="108" t="s">
        <v>52</v>
      </c>
      <c r="B59" s="108"/>
      <c r="C59" s="108"/>
      <c r="D59" s="108"/>
      <c r="E59" s="108"/>
      <c r="F59" s="108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98"/>
      <c r="Q59" s="98"/>
      <c r="R59" s="98"/>
      <c r="S59" s="98"/>
      <c r="T59" s="98"/>
    </row>
    <row r="60" spans="1:20" ht="18" customHeight="1">
      <c r="A60" s="108" t="s">
        <v>53</v>
      </c>
      <c r="B60" s="108"/>
      <c r="C60" s="108"/>
      <c r="D60" s="108"/>
      <c r="E60" s="108"/>
      <c r="F60" s="108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98"/>
      <c r="Q60" s="98"/>
      <c r="R60" s="98"/>
      <c r="S60" s="98"/>
      <c r="T60" s="98"/>
    </row>
    <row r="61" spans="1:20" ht="18" customHeight="1">
      <c r="A61" s="97"/>
      <c r="B61" s="97"/>
      <c r="C61" s="97"/>
      <c r="D61" s="97"/>
      <c r="E61" s="97"/>
      <c r="F61" s="97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98"/>
      <c r="Q61" s="98"/>
      <c r="R61" s="98"/>
      <c r="S61" s="98"/>
      <c r="T61" s="98"/>
    </row>
    <row r="62" spans="1:20" ht="18" customHeight="1">
      <c r="A62" s="112" t="s">
        <v>67</v>
      </c>
      <c r="B62" s="112"/>
      <c r="C62" s="112"/>
      <c r="D62" s="112"/>
      <c r="E62" s="112"/>
      <c r="F62" s="112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98">
        <v>19</v>
      </c>
      <c r="Q62" s="98"/>
      <c r="R62" s="98"/>
      <c r="S62" s="98"/>
      <c r="T62" s="98"/>
    </row>
    <row r="63" spans="1:20" ht="18" customHeight="1">
      <c r="A63" s="108" t="s">
        <v>50</v>
      </c>
      <c r="B63" s="108"/>
      <c r="C63" s="108"/>
      <c r="D63" s="108"/>
      <c r="E63" s="108"/>
      <c r="F63" s="108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8"/>
      <c r="Q63" s="98"/>
      <c r="R63" s="98"/>
      <c r="S63" s="98"/>
      <c r="T63" s="98"/>
    </row>
    <row r="64" spans="1:20" ht="18" customHeight="1">
      <c r="A64" s="108" t="s">
        <v>51</v>
      </c>
      <c r="B64" s="108"/>
      <c r="C64" s="108"/>
      <c r="D64" s="108"/>
      <c r="E64" s="108"/>
      <c r="F64" s="108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98"/>
      <c r="Q64" s="98"/>
      <c r="R64" s="98"/>
      <c r="S64" s="98"/>
      <c r="T64" s="98"/>
    </row>
    <row r="65" spans="1:20" ht="18" customHeight="1">
      <c r="A65" s="108" t="s">
        <v>52</v>
      </c>
      <c r="B65" s="108"/>
      <c r="C65" s="108"/>
      <c r="D65" s="108"/>
      <c r="E65" s="108"/>
      <c r="F65" s="108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98"/>
      <c r="Q65" s="98"/>
      <c r="R65" s="98"/>
      <c r="S65" s="98"/>
      <c r="T65" s="98"/>
    </row>
    <row r="66" spans="1:20" ht="18" customHeight="1">
      <c r="A66" s="108" t="s">
        <v>53</v>
      </c>
      <c r="B66" s="108"/>
      <c r="C66" s="108"/>
      <c r="D66" s="108"/>
      <c r="E66" s="108"/>
      <c r="F66" s="108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98"/>
      <c r="Q66" s="98"/>
      <c r="R66" s="98"/>
      <c r="S66" s="98"/>
      <c r="T66" s="98"/>
    </row>
    <row r="67" spans="1:20" ht="18" customHeight="1">
      <c r="A67" s="97"/>
      <c r="B67" s="97"/>
      <c r="C67" s="97"/>
      <c r="D67" s="97"/>
      <c r="E67" s="97"/>
      <c r="F67" s="97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98"/>
      <c r="Q67" s="98"/>
      <c r="R67" s="98"/>
      <c r="S67" s="98"/>
      <c r="T67" s="98"/>
    </row>
    <row r="68" spans="1:20" ht="18" customHeight="1">
      <c r="A68" s="97"/>
      <c r="B68" s="97"/>
      <c r="C68" s="97"/>
      <c r="D68" s="97"/>
      <c r="E68" s="97"/>
      <c r="F68" s="97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98"/>
      <c r="Q68" s="98"/>
      <c r="R68" s="98"/>
      <c r="S68" s="98"/>
      <c r="T68" s="98"/>
    </row>
    <row r="69" spans="1:20" ht="18" customHeight="1">
      <c r="A69" s="112" t="s">
        <v>68</v>
      </c>
      <c r="B69" s="112"/>
      <c r="C69" s="112"/>
      <c r="D69" s="112"/>
      <c r="E69" s="112"/>
      <c r="F69" s="112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98">
        <v>18</v>
      </c>
      <c r="Q69" s="98"/>
      <c r="R69" s="98"/>
      <c r="S69" s="98"/>
      <c r="T69" s="98"/>
    </row>
    <row r="70" spans="1:20" ht="18" customHeight="1">
      <c r="A70" s="108" t="s">
        <v>50</v>
      </c>
      <c r="B70" s="108"/>
      <c r="C70" s="108"/>
      <c r="D70" s="108"/>
      <c r="E70" s="108"/>
      <c r="F70" s="108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98"/>
      <c r="Q70" s="98"/>
      <c r="R70" s="98"/>
      <c r="S70" s="98"/>
      <c r="T70" s="98"/>
    </row>
    <row r="71" spans="1:20" ht="18" customHeight="1">
      <c r="A71" s="108" t="s">
        <v>51</v>
      </c>
      <c r="B71" s="108"/>
      <c r="C71" s="108"/>
      <c r="D71" s="108"/>
      <c r="E71" s="108"/>
      <c r="F71" s="108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98"/>
      <c r="Q71" s="98"/>
      <c r="R71" s="98"/>
      <c r="S71" s="98"/>
      <c r="T71" s="98"/>
    </row>
    <row r="72" spans="1:20" ht="18" customHeight="1">
      <c r="A72" s="108" t="s">
        <v>52</v>
      </c>
      <c r="B72" s="108"/>
      <c r="C72" s="108"/>
      <c r="D72" s="108"/>
      <c r="E72" s="108"/>
      <c r="F72" s="108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98"/>
      <c r="Q72" s="98"/>
      <c r="R72" s="98"/>
      <c r="S72" s="98"/>
      <c r="T72" s="98"/>
    </row>
    <row r="73" spans="1:20" ht="18" customHeight="1">
      <c r="A73" s="97"/>
      <c r="B73" s="97"/>
      <c r="C73" s="97"/>
      <c r="D73" s="97"/>
      <c r="E73" s="97"/>
      <c r="F73" s="97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98"/>
      <c r="Q73" s="98"/>
      <c r="R73" s="98"/>
      <c r="S73" s="98"/>
      <c r="T73" s="98"/>
    </row>
    <row r="74" spans="1:20" ht="18" customHeight="1">
      <c r="A74" s="112" t="s">
        <v>69</v>
      </c>
      <c r="B74" s="112"/>
      <c r="C74" s="112"/>
      <c r="D74" s="112"/>
      <c r="E74" s="112"/>
      <c r="F74" s="112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98">
        <v>22</v>
      </c>
      <c r="Q74" s="98"/>
      <c r="R74" s="98"/>
      <c r="S74" s="98"/>
      <c r="T74" s="98"/>
    </row>
    <row r="75" spans="1:20" ht="18" customHeight="1">
      <c r="A75" s="108" t="s">
        <v>50</v>
      </c>
      <c r="B75" s="108"/>
      <c r="C75" s="108"/>
      <c r="D75" s="108"/>
      <c r="E75" s="108"/>
      <c r="F75" s="108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8"/>
      <c r="Q75" s="98"/>
      <c r="R75" s="98"/>
      <c r="S75" s="98"/>
      <c r="T75" s="98"/>
    </row>
    <row r="76" spans="1:20" ht="18" customHeight="1">
      <c r="A76" s="108" t="s">
        <v>51</v>
      </c>
      <c r="B76" s="108"/>
      <c r="C76" s="108"/>
      <c r="D76" s="108"/>
      <c r="E76" s="108"/>
      <c r="F76" s="108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98"/>
      <c r="Q76" s="98"/>
      <c r="R76" s="98"/>
      <c r="S76" s="98"/>
      <c r="T76" s="98"/>
    </row>
    <row r="77" spans="1:20" ht="18" customHeight="1">
      <c r="A77" s="108" t="s">
        <v>52</v>
      </c>
      <c r="B77" s="108"/>
      <c r="C77" s="108"/>
      <c r="D77" s="108"/>
      <c r="E77" s="108"/>
      <c r="F77" s="108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98"/>
      <c r="Q77" s="98"/>
      <c r="R77" s="98"/>
      <c r="S77" s="98"/>
      <c r="T77" s="98"/>
    </row>
    <row r="78" spans="1:20" ht="18" customHeight="1">
      <c r="A78" s="97" t="s">
        <v>53</v>
      </c>
      <c r="B78" s="97"/>
      <c r="C78" s="97"/>
      <c r="D78" s="97"/>
      <c r="E78" s="97"/>
      <c r="F78" s="97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98"/>
      <c r="Q78" s="98"/>
      <c r="R78" s="98"/>
      <c r="S78" s="98"/>
      <c r="T78" s="98"/>
    </row>
    <row r="79" spans="1:20" ht="18" customHeight="1">
      <c r="A79" s="97"/>
      <c r="B79" s="97"/>
      <c r="C79" s="97"/>
      <c r="D79" s="97"/>
      <c r="E79" s="97"/>
      <c r="F79" s="97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98"/>
      <c r="Q79" s="98"/>
      <c r="R79" s="98"/>
      <c r="S79" s="98"/>
      <c r="T79" s="98"/>
    </row>
    <row r="80" spans="1:20" ht="18" customHeight="1">
      <c r="A80" s="112" t="s">
        <v>70</v>
      </c>
      <c r="B80" s="112"/>
      <c r="C80" s="112"/>
      <c r="D80" s="112"/>
      <c r="E80" s="112"/>
      <c r="F80" s="112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98">
        <v>34</v>
      </c>
      <c r="Q80" s="98"/>
      <c r="R80" s="98"/>
      <c r="S80" s="98"/>
      <c r="T80" s="98"/>
    </row>
    <row r="81" spans="1:20" ht="18" customHeight="1">
      <c r="A81" s="108" t="s">
        <v>50</v>
      </c>
      <c r="B81" s="108"/>
      <c r="C81" s="108"/>
      <c r="D81" s="108"/>
      <c r="E81" s="108"/>
      <c r="F81" s="108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98"/>
      <c r="Q81" s="98"/>
      <c r="R81" s="98"/>
      <c r="S81" s="98"/>
      <c r="T81" s="98"/>
    </row>
    <row r="82" spans="1:20" ht="18" customHeight="1">
      <c r="A82" s="108" t="s">
        <v>51</v>
      </c>
      <c r="B82" s="108"/>
      <c r="C82" s="108"/>
      <c r="D82" s="108"/>
      <c r="E82" s="108"/>
      <c r="F82" s="108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98"/>
      <c r="Q82" s="98"/>
      <c r="R82" s="98"/>
      <c r="S82" s="98"/>
      <c r="T82" s="98"/>
    </row>
    <row r="83" spans="1:20" ht="18" customHeight="1">
      <c r="A83" s="108" t="s">
        <v>52</v>
      </c>
      <c r="B83" s="108"/>
      <c r="C83" s="108"/>
      <c r="D83" s="108"/>
      <c r="E83" s="108"/>
      <c r="F83" s="108"/>
      <c r="G83" s="18" t="s">
        <v>39</v>
      </c>
      <c r="H83" s="19" t="s">
        <v>37</v>
      </c>
      <c r="I83" s="18">
        <v>1</v>
      </c>
      <c r="J83" s="18">
        <v>3</v>
      </c>
      <c r="K83" s="18" t="str">
        <f t="shared" si="8"/>
        <v>EEA</v>
      </c>
      <c r="L83" s="20" t="str">
        <f t="shared" si="9"/>
        <v>A</v>
      </c>
      <c r="M83" s="21" t="str">
        <f t="shared" si="10"/>
        <v>Média</v>
      </c>
      <c r="N83" s="22">
        <f t="shared" si="11"/>
        <v>4</v>
      </c>
      <c r="O83" s="23">
        <f>IF(H83="I",N83*Contagem!$U$11,IF(H83="E",N83*Contagem!$U$13,IF(H83="A",N83*Contagem!$U$12,IF(H83="T",N83*Contagem!$U$14,""))))</f>
        <v>4</v>
      </c>
      <c r="P83" s="98"/>
      <c r="Q83" s="98"/>
      <c r="R83" s="98"/>
      <c r="S83" s="98"/>
      <c r="T83" s="98"/>
    </row>
    <row r="84" spans="1:20" ht="18" customHeight="1">
      <c r="A84" s="97" t="s">
        <v>53</v>
      </c>
      <c r="B84" s="97"/>
      <c r="C84" s="97"/>
      <c r="D84" s="97"/>
      <c r="E84" s="97"/>
      <c r="F84" s="97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98"/>
      <c r="Q84" s="98"/>
      <c r="R84" s="98"/>
      <c r="S84" s="98"/>
      <c r="T84" s="98"/>
    </row>
    <row r="85" spans="1:20" ht="18" customHeight="1">
      <c r="A85" s="97" t="s">
        <v>71</v>
      </c>
      <c r="B85" s="97"/>
      <c r="C85" s="97"/>
      <c r="D85" s="97"/>
      <c r="E85" s="97"/>
      <c r="F85" s="97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98"/>
      <c r="Q85" s="98"/>
      <c r="R85" s="98"/>
      <c r="S85" s="98"/>
      <c r="T85" s="98"/>
    </row>
    <row r="86" spans="1:20" ht="18" customHeight="1">
      <c r="A86" s="97"/>
      <c r="B86" s="97"/>
      <c r="C86" s="97"/>
      <c r="D86" s="97"/>
      <c r="E86" s="97"/>
      <c r="F86" s="97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98"/>
      <c r="Q86" s="98"/>
      <c r="R86" s="98"/>
      <c r="S86" s="98"/>
      <c r="T86" s="98"/>
    </row>
    <row r="87" spans="1:20" ht="18" customHeight="1">
      <c r="A87" s="112" t="s">
        <v>72</v>
      </c>
      <c r="B87" s="112"/>
      <c r="C87" s="112"/>
      <c r="D87" s="112"/>
      <c r="E87" s="112"/>
      <c r="F87" s="112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98">
        <v>32</v>
      </c>
      <c r="Q87" s="98"/>
      <c r="R87" s="98"/>
      <c r="S87" s="98"/>
      <c r="T87" s="98"/>
    </row>
    <row r="88" spans="1:20" ht="18" customHeight="1">
      <c r="A88" s="108" t="s">
        <v>50</v>
      </c>
      <c r="B88" s="108"/>
      <c r="C88" s="108"/>
      <c r="D88" s="108"/>
      <c r="E88" s="108"/>
      <c r="F88" s="108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8"/>
      <c r="Q88" s="98"/>
      <c r="R88" s="98"/>
      <c r="S88" s="98"/>
      <c r="T88" s="98"/>
    </row>
    <row r="89" spans="1:20" ht="18" customHeight="1">
      <c r="A89" s="108" t="s">
        <v>51</v>
      </c>
      <c r="B89" s="108"/>
      <c r="C89" s="108"/>
      <c r="D89" s="108"/>
      <c r="E89" s="108"/>
      <c r="F89" s="108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98"/>
      <c r="Q89" s="98"/>
      <c r="R89" s="98"/>
      <c r="S89" s="98"/>
      <c r="T89" s="98"/>
    </row>
    <row r="90" spans="1:20" ht="18" customHeight="1">
      <c r="A90" s="108" t="s">
        <v>52</v>
      </c>
      <c r="B90" s="108"/>
      <c r="C90" s="108"/>
      <c r="D90" s="108"/>
      <c r="E90" s="108"/>
      <c r="F90" s="108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98"/>
      <c r="Q90" s="98"/>
      <c r="R90" s="98"/>
      <c r="S90" s="98"/>
      <c r="T90" s="98"/>
    </row>
    <row r="91" spans="1:20" ht="18" customHeight="1">
      <c r="A91" s="97" t="s">
        <v>53</v>
      </c>
      <c r="B91" s="97"/>
      <c r="C91" s="97"/>
      <c r="D91" s="97"/>
      <c r="E91" s="97"/>
      <c r="F91" s="97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98"/>
      <c r="Q91" s="98"/>
      <c r="R91" s="98"/>
      <c r="S91" s="98"/>
      <c r="T91" s="98"/>
    </row>
    <row r="92" spans="1:20" ht="18" customHeight="1">
      <c r="A92" s="97" t="s">
        <v>71</v>
      </c>
      <c r="B92" s="97"/>
      <c r="C92" s="97"/>
      <c r="D92" s="97"/>
      <c r="E92" s="97"/>
      <c r="F92" s="97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8"/>
      <c r="Q92" s="98"/>
      <c r="R92" s="98"/>
      <c r="S92" s="98"/>
      <c r="T92" s="98"/>
    </row>
    <row r="93" spans="1:20" s="28" customFormat="1" ht="18" customHeight="1">
      <c r="A93" s="97"/>
      <c r="B93" s="97"/>
      <c r="C93" s="97"/>
      <c r="D93" s="97"/>
      <c r="E93" s="97"/>
      <c r="F93" s="97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98"/>
      <c r="Q93" s="98"/>
      <c r="R93" s="98"/>
      <c r="S93" s="98"/>
      <c r="T93" s="98"/>
    </row>
    <row r="94" spans="1:20" ht="18" customHeight="1">
      <c r="A94" s="112" t="s">
        <v>73</v>
      </c>
      <c r="B94" s="112"/>
      <c r="C94" s="112"/>
      <c r="D94" s="112"/>
      <c r="E94" s="112"/>
      <c r="F94" s="112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8">
        <v>35</v>
      </c>
      <c r="Q94" s="98"/>
      <c r="R94" s="98"/>
      <c r="S94" s="98"/>
      <c r="T94" s="98"/>
    </row>
    <row r="95" spans="1:20" ht="18" customHeight="1">
      <c r="A95" s="108" t="s">
        <v>50</v>
      </c>
      <c r="B95" s="108"/>
      <c r="C95" s="108"/>
      <c r="D95" s="108"/>
      <c r="E95" s="108"/>
      <c r="F95" s="108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8"/>
      <c r="Q95" s="98"/>
      <c r="R95" s="98"/>
      <c r="S95" s="98"/>
      <c r="T95" s="98"/>
    </row>
    <row r="96" spans="1:20" ht="18" customHeight="1">
      <c r="A96" s="108" t="s">
        <v>51</v>
      </c>
      <c r="B96" s="108"/>
      <c r="C96" s="108"/>
      <c r="D96" s="108"/>
      <c r="E96" s="108"/>
      <c r="F96" s="108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8"/>
      <c r="Q96" s="98"/>
      <c r="R96" s="98"/>
      <c r="S96" s="98"/>
      <c r="T96" s="98"/>
    </row>
    <row r="97" spans="1:20" ht="18" customHeight="1">
      <c r="A97" s="108" t="s">
        <v>52</v>
      </c>
      <c r="B97" s="108"/>
      <c r="C97" s="108"/>
      <c r="D97" s="108"/>
      <c r="E97" s="108"/>
      <c r="F97" s="108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8"/>
      <c r="Q97" s="98"/>
      <c r="R97" s="98"/>
      <c r="S97" s="98"/>
      <c r="T97" s="98"/>
    </row>
    <row r="98" spans="1:20" ht="18" customHeight="1">
      <c r="A98" s="97" t="s">
        <v>53</v>
      </c>
      <c r="B98" s="97"/>
      <c r="C98" s="97"/>
      <c r="D98" s="97"/>
      <c r="E98" s="97"/>
      <c r="F98" s="97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8"/>
      <c r="Q98" s="98"/>
      <c r="R98" s="98"/>
      <c r="S98" s="98"/>
      <c r="T98" s="98"/>
    </row>
    <row r="99" spans="1:20" ht="18" customHeight="1">
      <c r="A99" s="97" t="s">
        <v>110</v>
      </c>
      <c r="B99" s="97"/>
      <c r="C99" s="97"/>
      <c r="D99" s="97"/>
      <c r="E99" s="97"/>
      <c r="F99" s="97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8"/>
      <c r="Q99" s="98"/>
      <c r="R99" s="98"/>
      <c r="S99" s="98"/>
      <c r="T99" s="98"/>
    </row>
    <row r="100" spans="1:20" ht="18" customHeight="1">
      <c r="A100" s="97" t="s">
        <v>111</v>
      </c>
      <c r="B100" s="97"/>
      <c r="C100" s="97"/>
      <c r="D100" s="97"/>
      <c r="E100" s="97"/>
      <c r="F100" s="97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8"/>
      <c r="Q100" s="98"/>
      <c r="R100" s="98"/>
      <c r="S100" s="98"/>
      <c r="T100" s="98"/>
    </row>
    <row r="101" spans="1:20" ht="18" customHeight="1">
      <c r="A101" s="97" t="s">
        <v>112</v>
      </c>
      <c r="B101" s="97"/>
      <c r="C101" s="97"/>
      <c r="D101" s="97"/>
      <c r="E101" s="97"/>
      <c r="F101" s="97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8"/>
      <c r="Q101" s="98"/>
      <c r="R101" s="98"/>
      <c r="S101" s="98"/>
      <c r="T101" s="98"/>
    </row>
    <row r="102" spans="1:20" ht="18" customHeight="1">
      <c r="A102" s="105"/>
      <c r="B102" s="106"/>
      <c r="C102" s="106"/>
      <c r="D102" s="106"/>
      <c r="E102" s="106"/>
      <c r="F102" s="10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04"/>
      <c r="Q102" s="98"/>
      <c r="R102" s="98"/>
      <c r="S102" s="98"/>
      <c r="T102" s="98"/>
    </row>
    <row r="103" spans="1:20" ht="18" customHeight="1">
      <c r="A103" s="109" t="s">
        <v>74</v>
      </c>
      <c r="B103" s="110"/>
      <c r="C103" s="110"/>
      <c r="D103" s="110"/>
      <c r="E103" s="110"/>
      <c r="F103" s="11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04"/>
      <c r="Q103" s="98"/>
      <c r="R103" s="98"/>
      <c r="S103" s="98"/>
      <c r="T103" s="98"/>
    </row>
    <row r="104" spans="1:20" ht="18" customHeight="1">
      <c r="A104" s="105" t="s">
        <v>50</v>
      </c>
      <c r="B104" s="106"/>
      <c r="C104" s="106"/>
      <c r="D104" s="106"/>
      <c r="E104" s="106"/>
      <c r="F104" s="10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04"/>
      <c r="Q104" s="98"/>
      <c r="R104" s="98"/>
      <c r="S104" s="98"/>
      <c r="T104" s="98"/>
    </row>
    <row r="105" spans="1:20" ht="18" customHeight="1">
      <c r="A105" s="97" t="s">
        <v>51</v>
      </c>
      <c r="B105" s="97"/>
      <c r="C105" s="97"/>
      <c r="D105" s="97"/>
      <c r="E105" s="97"/>
      <c r="F105" s="97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98"/>
      <c r="Q105" s="98"/>
      <c r="R105" s="98"/>
      <c r="S105" s="98"/>
      <c r="T105" s="98"/>
    </row>
    <row r="106" spans="1:20" ht="18" customHeight="1">
      <c r="A106" s="97" t="s">
        <v>52</v>
      </c>
      <c r="B106" s="97"/>
      <c r="C106" s="97"/>
      <c r="D106" s="97"/>
      <c r="E106" s="97"/>
      <c r="F106" s="97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8"/>
      <c r="Q106" s="98"/>
      <c r="R106" s="98"/>
      <c r="S106" s="98"/>
      <c r="T106" s="98"/>
    </row>
    <row r="107" spans="1:20" ht="18" customHeight="1">
      <c r="A107" s="97"/>
      <c r="B107" s="97"/>
      <c r="C107" s="97"/>
      <c r="D107" s="97"/>
      <c r="E107" s="97"/>
      <c r="F107" s="97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98"/>
      <c r="Q107" s="98"/>
      <c r="R107" s="98"/>
      <c r="S107" s="98"/>
      <c r="T107" s="98"/>
    </row>
    <row r="108" spans="1:20" ht="18" customHeight="1">
      <c r="A108" s="105"/>
      <c r="B108" s="106"/>
      <c r="C108" s="106"/>
      <c r="D108" s="106"/>
      <c r="E108" s="106"/>
      <c r="F108" s="10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04"/>
      <c r="Q108" s="98"/>
      <c r="R108" s="98"/>
      <c r="S108" s="98"/>
      <c r="T108" s="98"/>
    </row>
    <row r="109" spans="1:20" ht="18" customHeight="1">
      <c r="A109" s="101" t="s">
        <v>75</v>
      </c>
      <c r="B109" s="102"/>
      <c r="C109" s="102"/>
      <c r="D109" s="102"/>
      <c r="E109" s="102"/>
      <c r="F109" s="103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04"/>
      <c r="Q109" s="98"/>
      <c r="R109" s="98"/>
      <c r="S109" s="98"/>
      <c r="T109" s="98"/>
    </row>
    <row r="110" spans="1:20" ht="18" customHeight="1">
      <c r="A110" s="105" t="s">
        <v>50</v>
      </c>
      <c r="B110" s="106"/>
      <c r="C110" s="106"/>
      <c r="D110" s="106"/>
      <c r="E110" s="106"/>
      <c r="F110" s="10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04"/>
      <c r="Q110" s="98"/>
      <c r="R110" s="98"/>
      <c r="S110" s="98"/>
      <c r="T110" s="98"/>
    </row>
    <row r="111" spans="1:20" ht="18" customHeight="1">
      <c r="A111" s="105" t="s">
        <v>51</v>
      </c>
      <c r="B111" s="106"/>
      <c r="C111" s="106"/>
      <c r="D111" s="106"/>
      <c r="E111" s="106"/>
      <c r="F111" s="10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04"/>
      <c r="Q111" s="98"/>
      <c r="R111" s="98"/>
      <c r="S111" s="98"/>
      <c r="T111" s="98"/>
    </row>
    <row r="112" spans="1:20" ht="18" customHeight="1">
      <c r="A112" s="97" t="s">
        <v>52</v>
      </c>
      <c r="B112" s="97"/>
      <c r="C112" s="97"/>
      <c r="D112" s="97"/>
      <c r="E112" s="97"/>
      <c r="F112" s="97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98"/>
      <c r="Q112" s="98"/>
      <c r="R112" s="98"/>
      <c r="S112" s="98"/>
      <c r="T112" s="98"/>
    </row>
    <row r="113" spans="1:20" ht="18" customHeight="1">
      <c r="A113" s="97" t="s">
        <v>76</v>
      </c>
      <c r="B113" s="97"/>
      <c r="C113" s="97"/>
      <c r="D113" s="97"/>
      <c r="E113" s="97"/>
      <c r="F113" s="97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98"/>
      <c r="Q113" s="98"/>
      <c r="R113" s="98"/>
      <c r="S113" s="98"/>
      <c r="T113" s="98"/>
    </row>
    <row r="114" spans="1:20" ht="18" customHeight="1">
      <c r="A114" s="97"/>
      <c r="B114" s="97"/>
      <c r="C114" s="97"/>
      <c r="D114" s="97"/>
      <c r="E114" s="97"/>
      <c r="F114" s="97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98"/>
      <c r="Q114" s="98"/>
      <c r="R114" s="98"/>
      <c r="S114" s="98"/>
      <c r="T114" s="98"/>
    </row>
    <row r="115" spans="1:20" ht="18" customHeight="1">
      <c r="A115" s="100" t="s">
        <v>113</v>
      </c>
      <c r="B115" s="100"/>
      <c r="C115" s="100"/>
      <c r="D115" s="100"/>
      <c r="E115" s="100"/>
      <c r="F115" s="100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98"/>
      <c r="Q115" s="98"/>
      <c r="R115" s="98"/>
      <c r="S115" s="98"/>
      <c r="T115" s="98"/>
    </row>
    <row r="116" spans="1:20" ht="18" customHeight="1">
      <c r="A116" s="97" t="s">
        <v>77</v>
      </c>
      <c r="B116" s="97"/>
      <c r="C116" s="97"/>
      <c r="D116" s="97"/>
      <c r="E116" s="97"/>
      <c r="F116" s="97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98"/>
      <c r="Q116" s="98"/>
      <c r="R116" s="98"/>
      <c r="S116" s="98"/>
      <c r="T116" s="98"/>
    </row>
    <row r="117" spans="1:20" ht="18" customHeight="1">
      <c r="A117" s="97" t="s">
        <v>115</v>
      </c>
      <c r="B117" s="97"/>
      <c r="C117" s="97"/>
      <c r="D117" s="97"/>
      <c r="E117" s="97"/>
      <c r="F117" s="97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98"/>
      <c r="Q117" s="98"/>
      <c r="R117" s="98"/>
      <c r="S117" s="98"/>
      <c r="T117" s="98"/>
    </row>
    <row r="118" spans="1:20" ht="18" customHeight="1">
      <c r="A118" s="97"/>
      <c r="B118" s="97"/>
      <c r="C118" s="97"/>
      <c r="D118" s="97"/>
      <c r="E118" s="97"/>
      <c r="F118" s="97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98"/>
      <c r="Q118" s="98"/>
      <c r="R118" s="98"/>
      <c r="S118" s="98"/>
      <c r="T118" s="98"/>
    </row>
    <row r="119" spans="1:20" ht="18" customHeight="1">
      <c r="A119" s="99" t="s">
        <v>78</v>
      </c>
      <c r="B119" s="99"/>
      <c r="C119" s="99"/>
      <c r="D119" s="99"/>
      <c r="E119" s="99"/>
      <c r="F119" s="99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98"/>
      <c r="Q119" s="98"/>
      <c r="R119" s="98"/>
      <c r="S119" s="98"/>
      <c r="T119" s="98"/>
    </row>
    <row r="120" spans="1:20" ht="18" customHeight="1">
      <c r="A120" s="97" t="s">
        <v>79</v>
      </c>
      <c r="B120" s="97"/>
      <c r="C120" s="97"/>
      <c r="D120" s="97"/>
      <c r="E120" s="97"/>
      <c r="F120" s="97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98"/>
      <c r="Q120" s="98"/>
      <c r="R120" s="98"/>
      <c r="S120" s="98"/>
      <c r="T120" s="98"/>
    </row>
    <row r="121" spans="1:20" ht="18" customHeight="1">
      <c r="A121" s="97" t="s">
        <v>80</v>
      </c>
      <c r="B121" s="97"/>
      <c r="C121" s="97"/>
      <c r="D121" s="97"/>
      <c r="E121" s="97"/>
      <c r="F121" s="97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98"/>
      <c r="Q121" s="98"/>
      <c r="R121" s="98"/>
      <c r="S121" s="98"/>
      <c r="T121" s="98"/>
    </row>
    <row r="122" spans="1:20" ht="18" customHeight="1">
      <c r="A122" s="97" t="s">
        <v>81</v>
      </c>
      <c r="B122" s="97"/>
      <c r="C122" s="97"/>
      <c r="D122" s="97"/>
      <c r="E122" s="97"/>
      <c r="F122" s="97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98"/>
      <c r="Q122" s="98"/>
      <c r="R122" s="98"/>
      <c r="S122" s="98"/>
      <c r="T122" s="98"/>
    </row>
    <row r="123" spans="1:20" ht="18" customHeight="1">
      <c r="A123" s="97" t="s">
        <v>82</v>
      </c>
      <c r="B123" s="97"/>
      <c r="C123" s="97"/>
      <c r="D123" s="97"/>
      <c r="E123" s="97"/>
      <c r="F123" s="97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98"/>
      <c r="Q123" s="98"/>
      <c r="R123" s="98"/>
      <c r="S123" s="98"/>
      <c r="T123" s="98"/>
    </row>
    <row r="124" spans="1:20" ht="18" customHeight="1">
      <c r="A124" s="97" t="s">
        <v>119</v>
      </c>
      <c r="B124" s="97"/>
      <c r="C124" s="97"/>
      <c r="D124" s="97"/>
      <c r="E124" s="97"/>
      <c r="F124" s="97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98"/>
      <c r="Q124" s="98"/>
      <c r="R124" s="98"/>
      <c r="S124" s="98"/>
      <c r="T124" s="98"/>
    </row>
    <row r="125" spans="1:20" ht="18" customHeight="1">
      <c r="A125" s="97" t="s">
        <v>117</v>
      </c>
      <c r="B125" s="97"/>
      <c r="C125" s="97"/>
      <c r="D125" s="97"/>
      <c r="E125" s="97"/>
      <c r="F125" s="97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98"/>
      <c r="Q125" s="98"/>
      <c r="R125" s="98"/>
      <c r="S125" s="98"/>
      <c r="T125" s="98"/>
    </row>
    <row r="126" spans="1:20" ht="18" customHeight="1">
      <c r="A126" s="97" t="s">
        <v>118</v>
      </c>
      <c r="B126" s="97"/>
      <c r="C126" s="97"/>
      <c r="D126" s="97"/>
      <c r="E126" s="97"/>
      <c r="F126" s="97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98"/>
      <c r="Q126" s="98"/>
      <c r="R126" s="98"/>
      <c r="S126" s="98"/>
      <c r="T126" s="98"/>
    </row>
    <row r="127" spans="1:20" ht="18" customHeight="1">
      <c r="A127" s="97" t="s">
        <v>116</v>
      </c>
      <c r="B127" s="97"/>
      <c r="C127" s="97"/>
      <c r="D127" s="97"/>
      <c r="E127" s="97"/>
      <c r="F127" s="97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98"/>
      <c r="Q127" s="98"/>
      <c r="R127" s="98"/>
      <c r="S127" s="98"/>
      <c r="T127" s="98"/>
    </row>
    <row r="128" spans="1:20" ht="18" customHeight="1">
      <c r="A128" s="97" t="s">
        <v>120</v>
      </c>
      <c r="B128" s="97"/>
      <c r="C128" s="97"/>
      <c r="D128" s="97"/>
      <c r="E128" s="97"/>
      <c r="F128" s="97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98"/>
      <c r="Q128" s="98"/>
      <c r="R128" s="98"/>
      <c r="S128" s="98"/>
      <c r="T128" s="98"/>
    </row>
  </sheetData>
  <mergeCells count="252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</mergeCells>
  <conditionalFormatting sqref="H117">
    <cfRule type="cellIs" dxfId="113" priority="29" operator="equal">
      <formula>"I"</formula>
    </cfRule>
  </conditionalFormatting>
  <conditionalFormatting sqref="H117">
    <cfRule type="cellIs" dxfId="112" priority="30" operator="equal">
      <formula>"A"</formula>
    </cfRule>
  </conditionalFormatting>
  <conditionalFormatting sqref="H117">
    <cfRule type="cellIs" dxfId="111" priority="31" operator="equal">
      <formula>"E"</formula>
    </cfRule>
  </conditionalFormatting>
  <conditionalFormatting sqref="H116">
    <cfRule type="cellIs" dxfId="110" priority="32" operator="equal">
      <formula>"I"</formula>
    </cfRule>
  </conditionalFormatting>
  <conditionalFormatting sqref="H116">
    <cfRule type="cellIs" dxfId="109" priority="33" operator="equal">
      <formula>"A"</formula>
    </cfRule>
  </conditionalFormatting>
  <conditionalFormatting sqref="H116">
    <cfRule type="cellIs" dxfId="108" priority="34" operator="equal">
      <formula>"E"</formula>
    </cfRule>
  </conditionalFormatting>
  <conditionalFormatting sqref="H114">
    <cfRule type="cellIs" dxfId="107" priority="35" operator="equal">
      <formula>"I"</formula>
    </cfRule>
  </conditionalFormatting>
  <conditionalFormatting sqref="H85">
    <cfRule type="cellIs" dxfId="106" priority="36" operator="equal">
      <formula>"I"</formula>
    </cfRule>
  </conditionalFormatting>
  <conditionalFormatting sqref="H85">
    <cfRule type="cellIs" dxfId="105" priority="37" operator="equal">
      <formula>"A"</formula>
    </cfRule>
  </conditionalFormatting>
  <conditionalFormatting sqref="H85">
    <cfRule type="cellIs" dxfId="104" priority="38" operator="equal">
      <formula>"E"</formula>
    </cfRule>
  </conditionalFormatting>
  <conditionalFormatting sqref="H115">
    <cfRule type="cellIs" dxfId="103" priority="39" operator="equal">
      <formula>"I"</formula>
    </cfRule>
  </conditionalFormatting>
  <conditionalFormatting sqref="H92">
    <cfRule type="cellIs" dxfId="102" priority="40" operator="equal">
      <formula>"I"</formula>
    </cfRule>
  </conditionalFormatting>
  <conditionalFormatting sqref="H115">
    <cfRule type="cellIs" dxfId="101" priority="41" operator="equal">
      <formula>"A"</formula>
    </cfRule>
  </conditionalFormatting>
  <conditionalFormatting sqref="H115">
    <cfRule type="cellIs" dxfId="100" priority="42" operator="equal">
      <formula>"E"</formula>
    </cfRule>
  </conditionalFormatting>
  <conditionalFormatting sqref="H114">
    <cfRule type="cellIs" dxfId="99" priority="46" operator="equal">
      <formula>"A"</formula>
    </cfRule>
  </conditionalFormatting>
  <conditionalFormatting sqref="H114">
    <cfRule type="cellIs" dxfId="98" priority="47" operator="equal">
      <formula>"E"</formula>
    </cfRule>
  </conditionalFormatting>
  <conditionalFormatting sqref="H92">
    <cfRule type="cellIs" dxfId="97" priority="48" operator="equal">
      <formula>"A"</formula>
    </cfRule>
  </conditionalFormatting>
  <conditionalFormatting sqref="H92">
    <cfRule type="cellIs" dxfId="96" priority="49" operator="equal">
      <formula>"E"</formula>
    </cfRule>
  </conditionalFormatting>
  <conditionalFormatting sqref="H118">
    <cfRule type="cellIs" dxfId="95" priority="50" operator="equal">
      <formula>"I"</formula>
    </cfRule>
  </conditionalFormatting>
  <conditionalFormatting sqref="H118">
    <cfRule type="cellIs" dxfId="94" priority="51" operator="equal">
      <formula>"A"</formula>
    </cfRule>
  </conditionalFormatting>
  <conditionalFormatting sqref="H118">
    <cfRule type="cellIs" dxfId="93" priority="52" operator="equal">
      <formula>"E"</formula>
    </cfRule>
  </conditionalFormatting>
  <conditionalFormatting sqref="H102">
    <cfRule type="cellIs" dxfId="92" priority="53" operator="equal">
      <formula>"I"</formula>
    </cfRule>
  </conditionalFormatting>
  <conditionalFormatting sqref="H102">
    <cfRule type="cellIs" dxfId="91" priority="54" operator="equal">
      <formula>"A"</formula>
    </cfRule>
  </conditionalFormatting>
  <conditionalFormatting sqref="H102">
    <cfRule type="cellIs" dxfId="90" priority="55" operator="equal">
      <formula>"E"</formula>
    </cfRule>
  </conditionalFormatting>
  <conditionalFormatting sqref="H106">
    <cfRule type="cellIs" dxfId="89" priority="59" operator="equal">
      <formula>"I"</formula>
    </cfRule>
  </conditionalFormatting>
  <conditionalFormatting sqref="H108">
    <cfRule type="cellIs" dxfId="88" priority="60" operator="equal">
      <formula>"I"</formula>
    </cfRule>
  </conditionalFormatting>
  <conditionalFormatting sqref="H106">
    <cfRule type="cellIs" dxfId="87" priority="62" operator="equal">
      <formula>"A"</formula>
    </cfRule>
  </conditionalFormatting>
  <conditionalFormatting sqref="H106">
    <cfRule type="cellIs" dxfId="86" priority="63" operator="equal">
      <formula>"E"</formula>
    </cfRule>
  </conditionalFormatting>
  <conditionalFormatting sqref="H105">
    <cfRule type="cellIs" dxfId="85" priority="64" operator="equal">
      <formula>"I"</formula>
    </cfRule>
  </conditionalFormatting>
  <conditionalFormatting sqref="H105">
    <cfRule type="cellIs" dxfId="84" priority="65" operator="equal">
      <formula>"A"</formula>
    </cfRule>
  </conditionalFormatting>
  <conditionalFormatting sqref="H105">
    <cfRule type="cellIs" dxfId="83" priority="66" operator="equal">
      <formula>"E"</formula>
    </cfRule>
  </conditionalFormatting>
  <conditionalFormatting sqref="H104">
    <cfRule type="cellIs" dxfId="82" priority="67" operator="equal">
      <formula>"I"</formula>
    </cfRule>
  </conditionalFormatting>
  <conditionalFormatting sqref="H104">
    <cfRule type="cellIs" dxfId="81" priority="68" operator="equal">
      <formula>"A"</formula>
    </cfRule>
  </conditionalFormatting>
  <conditionalFormatting sqref="H104">
    <cfRule type="cellIs" dxfId="80" priority="69" operator="equal">
      <formula>"E"</formula>
    </cfRule>
  </conditionalFormatting>
  <conditionalFormatting sqref="H103">
    <cfRule type="cellIs" dxfId="79" priority="70" operator="equal">
      <formula>"I"</formula>
    </cfRule>
  </conditionalFormatting>
  <conditionalFormatting sqref="H103">
    <cfRule type="cellIs" dxfId="78" priority="71" operator="equal">
      <formula>"A"</formula>
    </cfRule>
  </conditionalFormatting>
  <conditionalFormatting sqref="H103">
    <cfRule type="cellIs" dxfId="77" priority="72" operator="equal">
      <formula>"E"</formula>
    </cfRule>
  </conditionalFormatting>
  <conditionalFormatting sqref="H108">
    <cfRule type="cellIs" dxfId="76" priority="74" operator="equal">
      <formula>"A"</formula>
    </cfRule>
  </conditionalFormatting>
  <conditionalFormatting sqref="H108">
    <cfRule type="cellIs" dxfId="75" priority="75" operator="equal">
      <formula>"E"</formula>
    </cfRule>
  </conditionalFormatting>
  <conditionalFormatting sqref="H107">
    <cfRule type="cellIs" dxfId="74" priority="79" operator="equal">
      <formula>"I"</formula>
    </cfRule>
  </conditionalFormatting>
  <conditionalFormatting sqref="H107">
    <cfRule type="cellIs" dxfId="73" priority="81" operator="equal">
      <formula>"A"</formula>
    </cfRule>
  </conditionalFormatting>
  <conditionalFormatting sqref="H107">
    <cfRule type="cellIs" dxfId="72" priority="82" operator="equal">
      <formula>"E"</formula>
    </cfRule>
  </conditionalFormatting>
  <conditionalFormatting sqref="H98">
    <cfRule type="cellIs" dxfId="71" priority="101" operator="equal">
      <formula>"I"</formula>
    </cfRule>
  </conditionalFormatting>
  <conditionalFormatting sqref="H98">
    <cfRule type="cellIs" dxfId="70" priority="102" operator="equal">
      <formula>"A"</formula>
    </cfRule>
  </conditionalFormatting>
  <conditionalFormatting sqref="H98">
    <cfRule type="cellIs" dxfId="69" priority="103" operator="equal">
      <formula>"E"</formula>
    </cfRule>
  </conditionalFormatting>
  <conditionalFormatting sqref="H97">
    <cfRule type="cellIs" dxfId="68" priority="104" operator="equal">
      <formula>"I"</formula>
    </cfRule>
  </conditionalFormatting>
  <conditionalFormatting sqref="H97">
    <cfRule type="cellIs" dxfId="67" priority="105" operator="equal">
      <formula>"A"</formula>
    </cfRule>
  </conditionalFormatting>
  <conditionalFormatting sqref="H97">
    <cfRule type="cellIs" dxfId="66" priority="106" operator="equal">
      <formula>"E"</formula>
    </cfRule>
  </conditionalFormatting>
  <conditionalFormatting sqref="H96">
    <cfRule type="cellIs" dxfId="65" priority="107" operator="equal">
      <formula>"I"</formula>
    </cfRule>
  </conditionalFormatting>
  <conditionalFormatting sqref="H96">
    <cfRule type="cellIs" dxfId="64" priority="108" operator="equal">
      <formula>"A"</formula>
    </cfRule>
  </conditionalFormatting>
  <conditionalFormatting sqref="H96">
    <cfRule type="cellIs" dxfId="63" priority="109" operator="equal">
      <formula>"E"</formula>
    </cfRule>
  </conditionalFormatting>
  <conditionalFormatting sqref="H95">
    <cfRule type="cellIs" dxfId="62" priority="110" operator="equal">
      <formula>"I"</formula>
    </cfRule>
  </conditionalFormatting>
  <conditionalFormatting sqref="H95">
    <cfRule type="cellIs" dxfId="61" priority="111" operator="equal">
      <formula>"A"</formula>
    </cfRule>
  </conditionalFormatting>
  <conditionalFormatting sqref="H95">
    <cfRule type="cellIs" dxfId="60" priority="112" operator="equal">
      <formula>"E"</formula>
    </cfRule>
  </conditionalFormatting>
  <conditionalFormatting sqref="H94">
    <cfRule type="cellIs" dxfId="59" priority="113" operator="equal">
      <formula>"I"</formula>
    </cfRule>
  </conditionalFormatting>
  <conditionalFormatting sqref="H94">
    <cfRule type="cellIs" dxfId="58" priority="114" operator="equal">
      <formula>"A"</formula>
    </cfRule>
  </conditionalFormatting>
  <conditionalFormatting sqref="H94">
    <cfRule type="cellIs" dxfId="57" priority="115" operator="equal">
      <formula>"E"</formula>
    </cfRule>
  </conditionalFormatting>
  <conditionalFormatting sqref="H93">
    <cfRule type="cellIs" dxfId="56" priority="116" operator="equal">
      <formula>"I"</formula>
    </cfRule>
  </conditionalFormatting>
  <conditionalFormatting sqref="H93">
    <cfRule type="cellIs" dxfId="55" priority="117" operator="equal">
      <formula>"A"</formula>
    </cfRule>
  </conditionalFormatting>
  <conditionalFormatting sqref="H93">
    <cfRule type="cellIs" dxfId="54" priority="118" operator="equal">
      <formula>"E"</formula>
    </cfRule>
  </conditionalFormatting>
  <conditionalFormatting sqref="H23">
    <cfRule type="cellIs" dxfId="53" priority="119" operator="equal">
      <formula>"I"</formula>
    </cfRule>
  </conditionalFormatting>
  <conditionalFormatting sqref="H23">
    <cfRule type="cellIs" dxfId="52" priority="120" operator="equal">
      <formula>"A"</formula>
    </cfRule>
  </conditionalFormatting>
  <conditionalFormatting sqref="H23">
    <cfRule type="cellIs" dxfId="51" priority="121" operator="equal">
      <formula>"E"</formula>
    </cfRule>
  </conditionalFormatting>
  <conditionalFormatting sqref="H48">
    <cfRule type="cellIs" dxfId="50" priority="122" operator="equal">
      <formula>"I"</formula>
    </cfRule>
  </conditionalFormatting>
  <conditionalFormatting sqref="H48">
    <cfRule type="cellIs" dxfId="49" priority="123" operator="equal">
      <formula>"A"</formula>
    </cfRule>
  </conditionalFormatting>
  <conditionalFormatting sqref="H48">
    <cfRule type="cellIs" dxfId="48" priority="124" operator="equal">
      <formula>"E"</formula>
    </cfRule>
  </conditionalFormatting>
  <conditionalFormatting sqref="H32">
    <cfRule type="cellIs" dxfId="47" priority="128" operator="equal">
      <formula>"I"</formula>
    </cfRule>
  </conditionalFormatting>
  <conditionalFormatting sqref="H32">
    <cfRule type="cellIs" dxfId="46" priority="129" operator="equal">
      <formula>"A"</formula>
    </cfRule>
  </conditionalFormatting>
  <conditionalFormatting sqref="H32">
    <cfRule type="cellIs" dxfId="45" priority="130" operator="equal">
      <formula>"E"</formula>
    </cfRule>
  </conditionalFormatting>
  <conditionalFormatting sqref="H33">
    <cfRule type="cellIs" dxfId="44" priority="131" operator="equal">
      <formula>"I"</formula>
    </cfRule>
  </conditionalFormatting>
  <conditionalFormatting sqref="H33">
    <cfRule type="cellIs" dxfId="43" priority="132" operator="equal">
      <formula>"A"</formula>
    </cfRule>
  </conditionalFormatting>
  <conditionalFormatting sqref="H33">
    <cfRule type="cellIs" dxfId="42" priority="133" operator="equal">
      <formula>"E"</formula>
    </cfRule>
  </conditionalFormatting>
  <conditionalFormatting sqref="H35">
    <cfRule type="cellIs" dxfId="41" priority="137" operator="equal">
      <formula>"I"</formula>
    </cfRule>
  </conditionalFormatting>
  <conditionalFormatting sqref="H35">
    <cfRule type="cellIs" dxfId="40" priority="138" operator="equal">
      <formula>"A"</formula>
    </cfRule>
  </conditionalFormatting>
  <conditionalFormatting sqref="H35">
    <cfRule type="cellIs" dxfId="39" priority="139" operator="equal">
      <formula>"E"</formula>
    </cfRule>
  </conditionalFormatting>
  <conditionalFormatting sqref="H34">
    <cfRule type="cellIs" dxfId="38" priority="140" operator="equal">
      <formula>"I"</formula>
    </cfRule>
  </conditionalFormatting>
  <conditionalFormatting sqref="H34">
    <cfRule type="cellIs" dxfId="37" priority="141" operator="equal">
      <formula>"A"</formula>
    </cfRule>
  </conditionalFormatting>
  <conditionalFormatting sqref="H34">
    <cfRule type="cellIs" dxfId="36" priority="142" operator="equal">
      <formula>"E"</formula>
    </cfRule>
  </conditionalFormatting>
  <conditionalFormatting sqref="H125">
    <cfRule type="cellIs" dxfId="35" priority="7" operator="equal">
      <formula>"I"</formula>
    </cfRule>
  </conditionalFormatting>
  <conditionalFormatting sqref="H125">
    <cfRule type="cellIs" dxfId="34" priority="8" operator="equal">
      <formula>"A"</formula>
    </cfRule>
  </conditionalFormatting>
  <conditionalFormatting sqref="H125">
    <cfRule type="cellIs" dxfId="33" priority="9" operator="equal">
      <formula>"E"</formula>
    </cfRule>
  </conditionalFormatting>
  <conditionalFormatting sqref="H124">
    <cfRule type="cellIs" dxfId="32" priority="4" operator="equal">
      <formula>"I"</formula>
    </cfRule>
  </conditionalFormatting>
  <conditionalFormatting sqref="H124">
    <cfRule type="cellIs" dxfId="31" priority="5" operator="equal">
      <formula>"A"</formula>
    </cfRule>
  </conditionalFormatting>
  <conditionalFormatting sqref="H124">
    <cfRule type="cellIs" dxfId="30" priority="6" operator="equal">
      <formula>"E"</formula>
    </cfRule>
  </conditionalFormatting>
  <conditionalFormatting sqref="H127">
    <cfRule type="cellIs" dxfId="29" priority="1" operator="equal">
      <formula>"I"</formula>
    </cfRule>
  </conditionalFormatting>
  <conditionalFormatting sqref="H127">
    <cfRule type="cellIs" dxfId="28" priority="2" operator="equal">
      <formula>"A"</formula>
    </cfRule>
  </conditionalFormatting>
  <conditionalFormatting sqref="H127">
    <cfRule type="cellIs" dxfId="27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2" workbookViewId="0">
      <selection activeCell="P40" sqref="P40:T40"/>
    </sheetView>
  </sheetViews>
  <sheetFormatPr defaultRowHeight="13.2"/>
  <sheetData>
    <row r="1" spans="1:20">
      <c r="A1" s="112" t="s">
        <v>67</v>
      </c>
      <c r="B1" s="112"/>
      <c r="C1" s="112"/>
      <c r="D1" s="112"/>
      <c r="E1" s="112"/>
      <c r="F1" s="112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46" si="0">CONCATENATE(G1,L1)</f>
        <v>ALIL</v>
      </c>
      <c r="L1" s="20" t="str">
        <f t="shared" ref="L1:L46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46" si="2">IF(L1="L","Baixa",IF(L1="A","Média",IF(L1="","","Alta")))</f>
        <v>Baixa</v>
      </c>
      <c r="N1" s="22">
        <f t="shared" ref="N1:N46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98">
        <v>19</v>
      </c>
      <c r="Q1" s="98"/>
      <c r="R1" s="98"/>
      <c r="S1" s="98"/>
      <c r="T1" s="98"/>
    </row>
    <row r="2" spans="1:20">
      <c r="A2" s="108" t="s">
        <v>50</v>
      </c>
      <c r="B2" s="108"/>
      <c r="C2" s="108"/>
      <c r="D2" s="108"/>
      <c r="E2" s="108"/>
      <c r="F2" s="108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98"/>
      <c r="Q2" s="98"/>
      <c r="R2" s="98"/>
      <c r="S2" s="98"/>
      <c r="T2" s="98"/>
    </row>
    <row r="3" spans="1:20">
      <c r="A3" s="108" t="s">
        <v>51</v>
      </c>
      <c r="B3" s="108"/>
      <c r="C3" s="108"/>
      <c r="D3" s="108"/>
      <c r="E3" s="108"/>
      <c r="F3" s="108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98"/>
      <c r="Q3" s="98"/>
      <c r="R3" s="98"/>
      <c r="S3" s="98"/>
      <c r="T3" s="98"/>
    </row>
    <row r="4" spans="1:20">
      <c r="A4" s="108" t="s">
        <v>52</v>
      </c>
      <c r="B4" s="108"/>
      <c r="C4" s="108"/>
      <c r="D4" s="108"/>
      <c r="E4" s="108"/>
      <c r="F4" s="108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98"/>
      <c r="Q4" s="98"/>
      <c r="R4" s="98"/>
      <c r="S4" s="98"/>
      <c r="T4" s="98"/>
    </row>
    <row r="5" spans="1:20">
      <c r="A5" s="108" t="s">
        <v>53</v>
      </c>
      <c r="B5" s="108"/>
      <c r="C5" s="108"/>
      <c r="D5" s="108"/>
      <c r="E5" s="108"/>
      <c r="F5" s="108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98"/>
      <c r="Q5" s="98"/>
      <c r="R5" s="98"/>
      <c r="S5" s="98"/>
      <c r="T5" s="98"/>
    </row>
    <row r="6" spans="1:20">
      <c r="A6" s="97"/>
      <c r="B6" s="97"/>
      <c r="C6" s="97"/>
      <c r="D6" s="97"/>
      <c r="E6" s="97"/>
      <c r="F6" s="97"/>
      <c r="G6" s="18"/>
      <c r="H6" s="19" t="s">
        <v>37</v>
      </c>
      <c r="I6" s="18"/>
      <c r="J6" s="18"/>
      <c r="K6" s="18" t="str">
        <f t="shared" si="0"/>
        <v/>
      </c>
      <c r="L6" s="20" t="str">
        <f t="shared" si="1"/>
        <v/>
      </c>
      <c r="M6" s="21" t="str">
        <f t="shared" si="2"/>
        <v/>
      </c>
      <c r="N6" s="22" t="str">
        <f t="shared" si="3"/>
        <v/>
      </c>
      <c r="O6" s="23" t="e">
        <f>IF(H6="I",N6*Contagem!$U$11,IF(H6="E",N6*Contagem!$U$13,IF(H6="A",N6*Contagem!$U$12,IF(H6="T",N6*Contagem!$U$14,""))))</f>
        <v>#VALUE!</v>
      </c>
      <c r="P6" s="98"/>
      <c r="Q6" s="98"/>
      <c r="R6" s="98"/>
      <c r="S6" s="98"/>
      <c r="T6" s="98"/>
    </row>
    <row r="7" spans="1:20">
      <c r="A7" s="97"/>
      <c r="B7" s="97"/>
      <c r="C7" s="97"/>
      <c r="D7" s="97"/>
      <c r="E7" s="97"/>
      <c r="F7" s="97"/>
      <c r="G7" s="18"/>
      <c r="H7" s="19" t="s">
        <v>37</v>
      </c>
      <c r="I7" s="18"/>
      <c r="J7" s="18"/>
      <c r="K7" s="18" t="str">
        <f t="shared" si="0"/>
        <v/>
      </c>
      <c r="L7" s="20" t="str">
        <f t="shared" si="1"/>
        <v/>
      </c>
      <c r="M7" s="21" t="str">
        <f t="shared" si="2"/>
        <v/>
      </c>
      <c r="N7" s="22" t="str">
        <f t="shared" si="3"/>
        <v/>
      </c>
      <c r="O7" s="23" t="e">
        <f>IF(H7="I",N7*Contagem!$U$11,IF(H7="E",N7*Contagem!$U$13,IF(H7="A",N7*Contagem!$U$12,IF(H7="T",N7*Contagem!$U$14,""))))</f>
        <v>#VALUE!</v>
      </c>
      <c r="P7" s="98"/>
      <c r="Q7" s="98"/>
      <c r="R7" s="98"/>
      <c r="S7" s="98"/>
      <c r="T7" s="98"/>
    </row>
    <row r="8" spans="1:20">
      <c r="A8" s="112" t="s">
        <v>68</v>
      </c>
      <c r="B8" s="112"/>
      <c r="C8" s="112"/>
      <c r="D8" s="112"/>
      <c r="E8" s="112"/>
      <c r="F8" s="112"/>
      <c r="G8" s="18" t="s">
        <v>36</v>
      </c>
      <c r="H8" s="19" t="s">
        <v>37</v>
      </c>
      <c r="I8" s="18">
        <v>6</v>
      </c>
      <c r="J8" s="18">
        <v>2</v>
      </c>
      <c r="K8" s="18" t="str">
        <f t="shared" si="0"/>
        <v>ALIL</v>
      </c>
      <c r="L8" s="20" t="str">
        <f t="shared" si="1"/>
        <v>L</v>
      </c>
      <c r="M8" s="21" t="str">
        <f t="shared" si="2"/>
        <v>Baixa</v>
      </c>
      <c r="N8" s="22">
        <f t="shared" si="3"/>
        <v>7</v>
      </c>
      <c r="O8" s="23">
        <f>IF(H8="I",N8*Contagem!$U$11,IF(H8="E",N8*Contagem!$U$13,IF(H8="A",N8*Contagem!$U$12,IF(H8="T",N8*Contagem!$U$14,""))))</f>
        <v>7</v>
      </c>
      <c r="P8" s="98">
        <v>18</v>
      </c>
      <c r="Q8" s="98"/>
      <c r="R8" s="98"/>
      <c r="S8" s="98"/>
      <c r="T8" s="98"/>
    </row>
    <row r="9" spans="1:20">
      <c r="A9" s="108" t="s">
        <v>50</v>
      </c>
      <c r="B9" s="108"/>
      <c r="C9" s="108"/>
      <c r="D9" s="108"/>
      <c r="E9" s="108"/>
      <c r="F9" s="108"/>
      <c r="G9" s="18" t="s">
        <v>39</v>
      </c>
      <c r="H9" s="19" t="s">
        <v>37</v>
      </c>
      <c r="I9" s="18">
        <v>6</v>
      </c>
      <c r="J9" s="18">
        <v>2</v>
      </c>
      <c r="K9" s="18" t="str">
        <f t="shared" si="0"/>
        <v>EEA</v>
      </c>
      <c r="L9" s="20" t="str">
        <f t="shared" si="1"/>
        <v>A</v>
      </c>
      <c r="M9" s="21" t="str">
        <f t="shared" si="2"/>
        <v>Média</v>
      </c>
      <c r="N9" s="22">
        <f t="shared" si="3"/>
        <v>4</v>
      </c>
      <c r="O9" s="23">
        <f>IF(H9="I",N9*Contagem!$U$11,IF(H9="E",N9*Contagem!$U$13,IF(H9="A",N9*Contagem!$U$12,IF(H9="T",N9*Contagem!$U$14,""))))</f>
        <v>4</v>
      </c>
      <c r="P9" s="98"/>
      <c r="Q9" s="98"/>
      <c r="R9" s="98"/>
      <c r="S9" s="98"/>
      <c r="T9" s="98"/>
    </row>
    <row r="10" spans="1:20">
      <c r="A10" s="108" t="s">
        <v>51</v>
      </c>
      <c r="B10" s="108"/>
      <c r="C10" s="108"/>
      <c r="D10" s="108"/>
      <c r="E10" s="108"/>
      <c r="F10" s="108"/>
      <c r="G10" s="18" t="s">
        <v>39</v>
      </c>
      <c r="H10" s="19" t="s">
        <v>37</v>
      </c>
      <c r="I10" s="18">
        <v>6</v>
      </c>
      <c r="J10" s="18">
        <v>2</v>
      </c>
      <c r="K10" s="18" t="str">
        <f t="shared" si="0"/>
        <v>EEA</v>
      </c>
      <c r="L10" s="20" t="str">
        <f t="shared" si="1"/>
        <v>A</v>
      </c>
      <c r="M10" s="21" t="str">
        <f t="shared" si="2"/>
        <v>Média</v>
      </c>
      <c r="N10" s="22">
        <f t="shared" si="3"/>
        <v>4</v>
      </c>
      <c r="O10" s="23">
        <f>IF(H10="I",N10*Contagem!$U$11,IF(H10="E",N10*Contagem!$U$13,IF(H10="A",N10*Contagem!$U$12,IF(H10="T",N10*Contagem!$U$14,""))))</f>
        <v>4</v>
      </c>
      <c r="P10" s="98"/>
      <c r="Q10" s="98"/>
      <c r="R10" s="98"/>
      <c r="S10" s="98"/>
      <c r="T10" s="98"/>
    </row>
    <row r="11" spans="1:20">
      <c r="A11" s="108" t="s">
        <v>52</v>
      </c>
      <c r="B11" s="108"/>
      <c r="C11" s="108"/>
      <c r="D11" s="108"/>
      <c r="E11" s="108"/>
      <c r="F11" s="108"/>
      <c r="G11" s="18" t="s">
        <v>39</v>
      </c>
      <c r="H11" s="19" t="s">
        <v>37</v>
      </c>
      <c r="I11" s="18">
        <v>2</v>
      </c>
      <c r="J11" s="18">
        <v>2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>
      <c r="A12" s="97"/>
      <c r="B12" s="97"/>
      <c r="C12" s="97"/>
      <c r="D12" s="97"/>
      <c r="E12" s="97"/>
      <c r="F12" s="97"/>
      <c r="G12" s="18"/>
      <c r="H12" s="19" t="s">
        <v>37</v>
      </c>
      <c r="I12" s="18"/>
      <c r="J12" s="18"/>
      <c r="K12" s="18" t="str">
        <f t="shared" si="0"/>
        <v/>
      </c>
      <c r="L12" s="20" t="str">
        <f t="shared" si="1"/>
        <v/>
      </c>
      <c r="M12" s="21" t="str">
        <f t="shared" si="2"/>
        <v/>
      </c>
      <c r="N12" s="22" t="str">
        <f t="shared" si="3"/>
        <v/>
      </c>
      <c r="O12" s="23" t="e">
        <f>IF(H12="I",N12*Contagem!$U$11,IF(H12="E",N12*Contagem!$U$13,IF(H12="A",N12*Contagem!$U$12,IF(H12="T",N12*Contagem!$U$14,""))))</f>
        <v>#VALUE!</v>
      </c>
      <c r="P12" s="98"/>
      <c r="Q12" s="98"/>
      <c r="R12" s="98"/>
      <c r="S12" s="98"/>
      <c r="T12" s="98"/>
    </row>
    <row r="13" spans="1:20">
      <c r="A13" s="112" t="s">
        <v>69</v>
      </c>
      <c r="B13" s="112"/>
      <c r="C13" s="112"/>
      <c r="D13" s="112"/>
      <c r="E13" s="112"/>
      <c r="F13" s="112"/>
      <c r="G13" s="18" t="s">
        <v>36</v>
      </c>
      <c r="H13" s="19" t="s">
        <v>37</v>
      </c>
      <c r="I13" s="18">
        <v>7</v>
      </c>
      <c r="J13" s="18">
        <v>2</v>
      </c>
      <c r="K13" s="18" t="str">
        <f t="shared" si="0"/>
        <v>ALIL</v>
      </c>
      <c r="L13" s="20" t="str">
        <f t="shared" si="1"/>
        <v>L</v>
      </c>
      <c r="M13" s="21" t="str">
        <f t="shared" si="2"/>
        <v>Baixa</v>
      </c>
      <c r="N13" s="22">
        <f t="shared" si="3"/>
        <v>7</v>
      </c>
      <c r="O13" s="23">
        <f>IF(H13="I",N13*Contagem!$U$11,IF(H13="E",N13*Contagem!$U$13,IF(H13="A",N13*Contagem!$U$12,IF(H13="T",N13*Contagem!$U$14,""))))</f>
        <v>7</v>
      </c>
      <c r="P13" s="98">
        <v>22</v>
      </c>
      <c r="Q13" s="98"/>
      <c r="R13" s="98"/>
      <c r="S13" s="98"/>
      <c r="T13" s="98"/>
    </row>
    <row r="14" spans="1:20">
      <c r="A14" s="108" t="s">
        <v>50</v>
      </c>
      <c r="B14" s="108"/>
      <c r="C14" s="108"/>
      <c r="D14" s="108"/>
      <c r="E14" s="108"/>
      <c r="F14" s="108"/>
      <c r="G14" s="18" t="s">
        <v>39</v>
      </c>
      <c r="H14" s="19" t="s">
        <v>37</v>
      </c>
      <c r="I14" s="18">
        <v>7</v>
      </c>
      <c r="J14" s="18">
        <v>2</v>
      </c>
      <c r="K14" s="18" t="str">
        <f t="shared" si="0"/>
        <v>EEA</v>
      </c>
      <c r="L14" s="20" t="str">
        <f t="shared" si="1"/>
        <v>A</v>
      </c>
      <c r="M14" s="21" t="str">
        <f t="shared" si="2"/>
        <v>Média</v>
      </c>
      <c r="N14" s="22">
        <f t="shared" si="3"/>
        <v>4</v>
      </c>
      <c r="O14" s="23">
        <f>IF(H14="I",N14*Contagem!$U$11,IF(H14="E",N14*Contagem!$U$13,IF(H14="A",N14*Contagem!$U$12,IF(H14="T",N14*Contagem!$U$14,""))))</f>
        <v>4</v>
      </c>
      <c r="P14" s="98"/>
      <c r="Q14" s="98"/>
      <c r="R14" s="98"/>
      <c r="S14" s="98"/>
      <c r="T14" s="98"/>
    </row>
    <row r="15" spans="1:20">
      <c r="A15" s="108" t="s">
        <v>51</v>
      </c>
      <c r="B15" s="108"/>
      <c r="C15" s="108"/>
      <c r="D15" s="108"/>
      <c r="E15" s="108"/>
      <c r="F15" s="108"/>
      <c r="G15" s="18" t="s">
        <v>39</v>
      </c>
      <c r="H15" s="19" t="s">
        <v>37</v>
      </c>
      <c r="I15" s="18">
        <v>7</v>
      </c>
      <c r="J15" s="18">
        <v>2</v>
      </c>
      <c r="K15" s="18" t="str">
        <f t="shared" si="0"/>
        <v>EEA</v>
      </c>
      <c r="L15" s="20" t="str">
        <f t="shared" si="1"/>
        <v>A</v>
      </c>
      <c r="M15" s="21" t="str">
        <f t="shared" si="2"/>
        <v>Média</v>
      </c>
      <c r="N15" s="22">
        <f t="shared" si="3"/>
        <v>4</v>
      </c>
      <c r="O15" s="23">
        <f>IF(H15="I",N15*Contagem!$U$11,IF(H15="E",N15*Contagem!$U$13,IF(H15="A",N15*Contagem!$U$12,IF(H15="T",N15*Contagem!$U$14,""))))</f>
        <v>4</v>
      </c>
      <c r="P15" s="98"/>
      <c r="Q15" s="98"/>
      <c r="R15" s="98"/>
      <c r="S15" s="98"/>
      <c r="T15" s="98"/>
    </row>
    <row r="16" spans="1:20">
      <c r="A16" s="108" t="s">
        <v>52</v>
      </c>
      <c r="B16" s="108"/>
      <c r="C16" s="108"/>
      <c r="D16" s="108"/>
      <c r="E16" s="108"/>
      <c r="F16" s="108"/>
      <c r="G16" s="18" t="s">
        <v>39</v>
      </c>
      <c r="H16" s="19" t="s">
        <v>37</v>
      </c>
      <c r="I16" s="18">
        <v>7</v>
      </c>
      <c r="J16" s="18">
        <v>2</v>
      </c>
      <c r="K16" s="18" t="str">
        <f t="shared" si="0"/>
        <v>EEA</v>
      </c>
      <c r="L16" s="20" t="str">
        <f t="shared" si="1"/>
        <v>A</v>
      </c>
      <c r="M16" s="21" t="str">
        <f t="shared" si="2"/>
        <v>Média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98"/>
      <c r="Q16" s="98"/>
      <c r="R16" s="98"/>
      <c r="S16" s="98"/>
      <c r="T16" s="98"/>
    </row>
    <row r="17" spans="1:20">
      <c r="A17" s="97" t="s">
        <v>53</v>
      </c>
      <c r="B17" s="97"/>
      <c r="C17" s="97"/>
      <c r="D17" s="97"/>
      <c r="E17" s="97"/>
      <c r="F17" s="97"/>
      <c r="G17" s="18" t="s">
        <v>44</v>
      </c>
      <c r="H17" s="19" t="s">
        <v>37</v>
      </c>
      <c r="I17" s="18">
        <v>2</v>
      </c>
      <c r="J17" s="18">
        <v>2</v>
      </c>
      <c r="K17" s="18" t="str">
        <f t="shared" si="0"/>
        <v>CEL</v>
      </c>
      <c r="L17" s="20" t="str">
        <f t="shared" si="1"/>
        <v>L</v>
      </c>
      <c r="M17" s="21" t="str">
        <f t="shared" si="2"/>
        <v>Baixa</v>
      </c>
      <c r="N17" s="22">
        <f t="shared" si="3"/>
        <v>3</v>
      </c>
      <c r="O17" s="23">
        <f>IF(H17="I",N17*Contagem!$U$11,IF(H17="E",N17*Contagem!$U$13,IF(H17="A",N17*Contagem!$U$12,IF(H17="T",N17*Contagem!$U$14,""))))</f>
        <v>3</v>
      </c>
      <c r="P17" s="98"/>
      <c r="Q17" s="98"/>
      <c r="R17" s="98"/>
      <c r="S17" s="98"/>
      <c r="T17" s="98"/>
    </row>
    <row r="18" spans="1:20">
      <c r="A18" s="97"/>
      <c r="B18" s="97"/>
      <c r="C18" s="97"/>
      <c r="D18" s="97"/>
      <c r="E18" s="97"/>
      <c r="F18" s="97"/>
      <c r="G18" s="18"/>
      <c r="H18" s="19" t="s">
        <v>37</v>
      </c>
      <c r="I18" s="18"/>
      <c r="J18" s="18"/>
      <c r="K18" s="18" t="str">
        <f t="shared" si="0"/>
        <v/>
      </c>
      <c r="L18" s="20" t="str">
        <f t="shared" si="1"/>
        <v/>
      </c>
      <c r="M18" s="21" t="str">
        <f t="shared" si="2"/>
        <v/>
      </c>
      <c r="N18" s="22" t="str">
        <f t="shared" si="3"/>
        <v/>
      </c>
      <c r="O18" s="23" t="e">
        <f>IF(H18="I",N18*Contagem!$U$11,IF(H18="E",N18*Contagem!$U$13,IF(H18="A",N18*Contagem!$U$12,IF(H18="T",N18*Contagem!$U$14,""))))</f>
        <v>#VALUE!</v>
      </c>
      <c r="P18" s="98"/>
      <c r="Q18" s="98"/>
      <c r="R18" s="98"/>
      <c r="S18" s="98"/>
      <c r="T18" s="98"/>
    </row>
    <row r="19" spans="1:20">
      <c r="A19" s="112" t="s">
        <v>70</v>
      </c>
      <c r="B19" s="112"/>
      <c r="C19" s="112"/>
      <c r="D19" s="112"/>
      <c r="E19" s="112"/>
      <c r="F19" s="112"/>
      <c r="G19" s="18" t="s">
        <v>36</v>
      </c>
      <c r="H19" s="19" t="s">
        <v>37</v>
      </c>
      <c r="I19" s="18">
        <v>10</v>
      </c>
      <c r="J19" s="18">
        <v>3</v>
      </c>
      <c r="K19" s="18" t="str">
        <f t="shared" si="0"/>
        <v>ALIL</v>
      </c>
      <c r="L19" s="20" t="str">
        <f t="shared" si="1"/>
        <v>L</v>
      </c>
      <c r="M19" s="21" t="str">
        <f t="shared" si="2"/>
        <v>Baixa</v>
      </c>
      <c r="N19" s="22">
        <f t="shared" si="3"/>
        <v>7</v>
      </c>
      <c r="O19" s="23">
        <f>IF(H19="I",N19*Contagem!$U$11,IF(H19="E",N19*Contagem!$U$13,IF(H19="A",N19*Contagem!$U$12,IF(H19="T",N19*Contagem!$U$14,""))))</f>
        <v>7</v>
      </c>
      <c r="P19" s="98">
        <v>34</v>
      </c>
      <c r="Q19" s="98"/>
      <c r="R19" s="98"/>
      <c r="S19" s="98"/>
      <c r="T19" s="98"/>
    </row>
    <row r="20" spans="1:20">
      <c r="A20" s="108" t="s">
        <v>50</v>
      </c>
      <c r="B20" s="108"/>
      <c r="C20" s="108"/>
      <c r="D20" s="108"/>
      <c r="E20" s="108"/>
      <c r="F20" s="108"/>
      <c r="G20" s="18" t="s">
        <v>39</v>
      </c>
      <c r="H20" s="19" t="s">
        <v>37</v>
      </c>
      <c r="I20" s="18">
        <v>10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>
      <c r="A21" s="108" t="s">
        <v>51</v>
      </c>
      <c r="B21" s="108"/>
      <c r="C21" s="108"/>
      <c r="D21" s="108"/>
      <c r="E21" s="108"/>
      <c r="F21" s="108"/>
      <c r="G21" s="18" t="s">
        <v>39</v>
      </c>
      <c r="H21" s="19" t="s">
        <v>37</v>
      </c>
      <c r="I21" s="18">
        <v>10</v>
      </c>
      <c r="J21" s="18">
        <v>3</v>
      </c>
      <c r="K21" s="18" t="str">
        <f t="shared" si="0"/>
        <v>EEH</v>
      </c>
      <c r="L21" s="20" t="str">
        <f t="shared" si="1"/>
        <v>H</v>
      </c>
      <c r="M21" s="21" t="str">
        <f t="shared" si="2"/>
        <v>Alta</v>
      </c>
      <c r="N21" s="22">
        <f t="shared" si="3"/>
        <v>6</v>
      </c>
      <c r="O21" s="23">
        <f>IF(H21="I",N21*Contagem!$U$11,IF(H21="E",N21*Contagem!$U$13,IF(H21="A",N21*Contagem!$U$12,IF(H21="T",N21*Contagem!$U$14,""))))</f>
        <v>6</v>
      </c>
      <c r="P21" s="98"/>
      <c r="Q21" s="98"/>
      <c r="R21" s="98"/>
      <c r="S21" s="98"/>
      <c r="T21" s="98"/>
    </row>
    <row r="22" spans="1:20">
      <c r="A22" s="108" t="s">
        <v>52</v>
      </c>
      <c r="B22" s="108"/>
      <c r="C22" s="108"/>
      <c r="D22" s="108"/>
      <c r="E22" s="108"/>
      <c r="F22" s="108"/>
      <c r="G22" s="18" t="s">
        <v>39</v>
      </c>
      <c r="H22" s="19" t="s">
        <v>37</v>
      </c>
      <c r="I22" s="18">
        <v>10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98"/>
      <c r="Q22" s="98"/>
      <c r="R22" s="98"/>
      <c r="S22" s="98"/>
      <c r="T22" s="98"/>
    </row>
    <row r="23" spans="1:20">
      <c r="A23" s="97" t="s">
        <v>53</v>
      </c>
      <c r="B23" s="97"/>
      <c r="C23" s="97"/>
      <c r="D23" s="97"/>
      <c r="E23" s="97"/>
      <c r="F23" s="97"/>
      <c r="G23" s="18" t="s">
        <v>44</v>
      </c>
      <c r="H23" s="19" t="s">
        <v>37</v>
      </c>
      <c r="I23" s="18">
        <v>4</v>
      </c>
      <c r="J23" s="18">
        <v>3</v>
      </c>
      <c r="K23" s="18" t="str">
        <f t="shared" si="0"/>
        <v>CEL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f>IF(H23="I",N23*Contagem!$U$11,IF(H23="E",N23*Contagem!$U$13,IF(H23="A",N23*Contagem!$U$12,IF(H23="T",N23*Contagem!$U$14,""))))</f>
        <v>3</v>
      </c>
      <c r="P23" s="98"/>
      <c r="Q23" s="98"/>
      <c r="R23" s="98"/>
      <c r="S23" s="98"/>
      <c r="T23" s="98"/>
    </row>
    <row r="24" spans="1:20">
      <c r="A24" s="105" t="s">
        <v>71</v>
      </c>
      <c r="B24" s="106"/>
      <c r="C24" s="106"/>
      <c r="D24" s="106"/>
      <c r="E24" s="106"/>
      <c r="F24" s="107"/>
      <c r="G24" s="18" t="s">
        <v>39</v>
      </c>
      <c r="H24" s="19" t="s">
        <v>37</v>
      </c>
      <c r="I24" s="18">
        <v>7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04"/>
      <c r="Q24" s="98"/>
      <c r="R24" s="98"/>
      <c r="S24" s="98"/>
      <c r="T24" s="98"/>
    </row>
    <row r="25" spans="1:20">
      <c r="A25" s="97"/>
      <c r="B25" s="97"/>
      <c r="C25" s="97"/>
      <c r="D25" s="97"/>
      <c r="E25" s="97"/>
      <c r="F25" s="97"/>
      <c r="G25" s="18"/>
      <c r="H25" s="19" t="s">
        <v>37</v>
      </c>
      <c r="I25" s="18"/>
      <c r="J25" s="18"/>
      <c r="K25" s="18" t="str">
        <f t="shared" ref="K25:K30" si="4">CONCATENATE(G25,L25)</f>
        <v/>
      </c>
      <c r="L25" s="20" t="str">
        <f t="shared" ref="L25:L30" si="5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/>
      </c>
      <c r="M25" s="21" t="str">
        <f t="shared" ref="M25:M30" si="6">IF(L25="L","Baixa",IF(L25="A","Média",IF(L25="","","Alta")))</f>
        <v/>
      </c>
      <c r="N25" s="22" t="str">
        <f t="shared" ref="N25:N30" si="7">IF(ISBLANK(G25),"",IF(G25="ALI",IF(L25="L",7,IF(L25="A",10,15)),IF(G25="AIE",IF(L25="L",5,IF(L25="A",7,10)),IF(G25="SE",IF(L25="L",4,IF(L25="A",5,7)),IF(OR(G25="EE",G25="CE"),IF(L25="L",3,IF(L25="A",4,6)))))))</f>
        <v/>
      </c>
      <c r="O25" s="23" t="e">
        <f>IF(H25="I",N25*Contagem!$U$11,IF(H25="E",N25*Contagem!$U$13,IF(H25="A",N25*Contagem!$U$12,IF(H25="T",N25*Contagem!$U$14,""))))</f>
        <v>#VALUE!</v>
      </c>
      <c r="P25" s="104"/>
      <c r="Q25" s="98"/>
      <c r="R25" s="98"/>
      <c r="S25" s="98"/>
      <c r="T25" s="98"/>
    </row>
    <row r="26" spans="1:20" ht="18" customHeight="1">
      <c r="A26" s="112" t="s">
        <v>114</v>
      </c>
      <c r="B26" s="112"/>
      <c r="C26" s="112"/>
      <c r="D26" s="112"/>
      <c r="E26" s="112"/>
      <c r="F26" s="112"/>
      <c r="G26" s="18" t="s">
        <v>36</v>
      </c>
      <c r="H26" s="19" t="s">
        <v>37</v>
      </c>
      <c r="I26" s="18">
        <v>3</v>
      </c>
      <c r="J26" s="18">
        <v>1</v>
      </c>
      <c r="K26" s="18" t="str">
        <f t="shared" si="4"/>
        <v>ALIL</v>
      </c>
      <c r="L26" s="20" t="str">
        <f t="shared" si="5"/>
        <v>L</v>
      </c>
      <c r="M26" s="21" t="str">
        <f t="shared" si="6"/>
        <v>Baixa</v>
      </c>
      <c r="N26" s="22">
        <f t="shared" si="7"/>
        <v>7</v>
      </c>
      <c r="O26" s="23">
        <f>IF(H26="I",N26*Contagem!$U$11,IF(H26="E",N26*Contagem!$U$13,IF(H26="A",N26*Contagem!$U$12,IF(H26="T",N26*Contagem!$U$14,""))))</f>
        <v>7</v>
      </c>
      <c r="P26" s="98">
        <v>19</v>
      </c>
      <c r="Q26" s="98"/>
      <c r="R26" s="98"/>
      <c r="S26" s="98"/>
      <c r="T26" s="98"/>
    </row>
    <row r="27" spans="1:20" ht="18" customHeight="1">
      <c r="A27" s="108" t="s">
        <v>50</v>
      </c>
      <c r="B27" s="108"/>
      <c r="C27" s="108"/>
      <c r="D27" s="108"/>
      <c r="E27" s="108"/>
      <c r="F27" s="108"/>
      <c r="G27" s="18" t="s">
        <v>39</v>
      </c>
      <c r="H27" s="19" t="s">
        <v>37</v>
      </c>
      <c r="I27" s="18">
        <v>3</v>
      </c>
      <c r="J27" s="18">
        <v>1</v>
      </c>
      <c r="K27" s="18" t="str">
        <f t="shared" si="4"/>
        <v>EEL</v>
      </c>
      <c r="L27" s="20" t="str">
        <f t="shared" si="5"/>
        <v>L</v>
      </c>
      <c r="M27" s="21" t="str">
        <f t="shared" si="6"/>
        <v>Baixa</v>
      </c>
      <c r="N27" s="22">
        <f t="shared" si="7"/>
        <v>3</v>
      </c>
      <c r="O27" s="23">
        <f>IF(H27="I",N27*Contagem!$U$11,IF(H27="E",N27*Contagem!$U$13,IF(H27="A",N27*Contagem!$U$12,IF(H27="T",N27*Contagem!$U$14,""))))</f>
        <v>3</v>
      </c>
      <c r="P27" s="98"/>
      <c r="Q27" s="98"/>
      <c r="R27" s="98"/>
      <c r="S27" s="98"/>
      <c r="T27" s="98"/>
    </row>
    <row r="28" spans="1:20" ht="18" customHeight="1">
      <c r="A28" s="108" t="s">
        <v>51</v>
      </c>
      <c r="B28" s="108"/>
      <c r="C28" s="108"/>
      <c r="D28" s="108"/>
      <c r="E28" s="108"/>
      <c r="F28" s="108"/>
      <c r="G28" s="18" t="s">
        <v>39</v>
      </c>
      <c r="H28" s="19" t="s">
        <v>37</v>
      </c>
      <c r="I28" s="18">
        <v>3</v>
      </c>
      <c r="J28" s="18">
        <v>1</v>
      </c>
      <c r="K28" s="18" t="str">
        <f t="shared" si="4"/>
        <v>EEL</v>
      </c>
      <c r="L28" s="20" t="str">
        <f t="shared" si="5"/>
        <v>L</v>
      </c>
      <c r="M28" s="21" t="str">
        <f t="shared" si="6"/>
        <v>Baixa</v>
      </c>
      <c r="N28" s="22">
        <f t="shared" si="7"/>
        <v>3</v>
      </c>
      <c r="O28" s="23">
        <f>IF(H28="I",N28*Contagem!$U$11,IF(H28="E",N28*Contagem!$U$13,IF(H28="A",N28*Contagem!$U$12,IF(H28="T",N28*Contagem!$U$14,""))))</f>
        <v>3</v>
      </c>
      <c r="P28" s="98"/>
      <c r="Q28" s="98"/>
      <c r="R28" s="98"/>
      <c r="S28" s="98"/>
      <c r="T28" s="98"/>
    </row>
    <row r="29" spans="1:20" ht="18" customHeight="1">
      <c r="A29" s="108" t="s">
        <v>52</v>
      </c>
      <c r="B29" s="108"/>
      <c r="C29" s="108"/>
      <c r="D29" s="108"/>
      <c r="E29" s="108"/>
      <c r="F29" s="108"/>
      <c r="G29" s="18" t="s">
        <v>39</v>
      </c>
      <c r="H29" s="19" t="s">
        <v>37</v>
      </c>
      <c r="I29" s="18">
        <v>1</v>
      </c>
      <c r="J29" s="18">
        <v>1</v>
      </c>
      <c r="K29" s="18" t="str">
        <f t="shared" si="4"/>
        <v>EEL</v>
      </c>
      <c r="L29" s="20" t="str">
        <f t="shared" si="5"/>
        <v>L</v>
      </c>
      <c r="M29" s="21" t="str">
        <f t="shared" si="6"/>
        <v>Baixa</v>
      </c>
      <c r="N29" s="22">
        <f t="shared" si="7"/>
        <v>3</v>
      </c>
      <c r="O29" s="23">
        <f>IF(H29="I",N29*Contagem!$U$11,IF(H29="E",N29*Contagem!$U$13,IF(H29="A",N29*Contagem!$U$12,IF(H29="T",N29*Contagem!$U$14,""))))</f>
        <v>3</v>
      </c>
      <c r="P29" s="98"/>
      <c r="Q29" s="98"/>
      <c r="R29" s="98"/>
      <c r="S29" s="98"/>
      <c r="T29" s="98"/>
    </row>
    <row r="30" spans="1:20" ht="18" customHeight="1">
      <c r="A30" s="108" t="s">
        <v>53</v>
      </c>
      <c r="B30" s="108"/>
      <c r="C30" s="108"/>
      <c r="D30" s="108"/>
      <c r="E30" s="108"/>
      <c r="F30" s="108"/>
      <c r="G30" s="18" t="s">
        <v>44</v>
      </c>
      <c r="H30" s="19" t="s">
        <v>37</v>
      </c>
      <c r="I30" s="18">
        <v>2</v>
      </c>
      <c r="J30" s="18">
        <v>1</v>
      </c>
      <c r="K30" s="18" t="str">
        <f t="shared" si="4"/>
        <v>CEL</v>
      </c>
      <c r="L30" s="20" t="str">
        <f t="shared" si="5"/>
        <v>L</v>
      </c>
      <c r="M30" s="21" t="str">
        <f t="shared" si="6"/>
        <v>Baixa</v>
      </c>
      <c r="N30" s="22">
        <f t="shared" si="7"/>
        <v>3</v>
      </c>
      <c r="O30" s="23">
        <f>IF(H30="I",N30*Contagem!$U$11,IF(H30="E",N30*Contagem!$U$13,IF(H30="A",N30*Contagem!$U$12,IF(H30="T",N30*Contagem!$U$14,""))))</f>
        <v>3</v>
      </c>
      <c r="P30" s="98"/>
      <c r="Q30" s="98"/>
      <c r="R30" s="98"/>
      <c r="S30" s="98"/>
      <c r="T30" s="98"/>
    </row>
    <row r="31" spans="1:20">
      <c r="A31" s="105"/>
      <c r="B31" s="106"/>
      <c r="C31" s="106"/>
      <c r="D31" s="106"/>
      <c r="E31" s="106"/>
      <c r="F31" s="107"/>
      <c r="G31" s="18"/>
      <c r="H31" s="19" t="s">
        <v>37</v>
      </c>
      <c r="I31" s="18"/>
      <c r="J31" s="18"/>
      <c r="K31" s="18" t="str">
        <f t="shared" si="0"/>
        <v/>
      </c>
      <c r="L31" s="20" t="str">
        <f t="shared" si="1"/>
        <v/>
      </c>
      <c r="M31" s="21" t="str">
        <f t="shared" si="2"/>
        <v/>
      </c>
      <c r="N31" s="22" t="str">
        <f t="shared" si="3"/>
        <v/>
      </c>
      <c r="O31" s="23" t="e">
        <f>IF(H31="I",N31*Contagem!$U$11,IF(H31="E",N31*Contagem!$U$13,IF(H31="A",N31*Contagem!$U$12,IF(H31="T",N31*Contagem!$U$14,""))))</f>
        <v>#VALUE!</v>
      </c>
      <c r="P31" s="104"/>
      <c r="Q31" s="98"/>
      <c r="R31" s="98"/>
      <c r="S31" s="98"/>
      <c r="T31" s="98"/>
    </row>
    <row r="32" spans="1:20">
      <c r="A32" s="126" t="s">
        <v>72</v>
      </c>
      <c r="B32" s="127"/>
      <c r="C32" s="127"/>
      <c r="D32" s="127"/>
      <c r="E32" s="127"/>
      <c r="F32" s="128"/>
      <c r="G32" s="18" t="s">
        <v>36</v>
      </c>
      <c r="H32" s="19" t="s">
        <v>37</v>
      </c>
      <c r="I32" s="18">
        <v>10</v>
      </c>
      <c r="J32" s="18">
        <v>3</v>
      </c>
      <c r="K32" s="18" t="str">
        <f t="shared" si="0"/>
        <v>ALIL</v>
      </c>
      <c r="L32" s="20" t="str">
        <f t="shared" si="1"/>
        <v>L</v>
      </c>
      <c r="M32" s="21" t="str">
        <f t="shared" si="2"/>
        <v>Baixa</v>
      </c>
      <c r="N32" s="22">
        <f t="shared" si="3"/>
        <v>7</v>
      </c>
      <c r="O32" s="23">
        <f>IF(H32="I",N32*Contagem!$U$11,IF(H32="E",N32*Contagem!$U$13,IF(H32="A",N32*Contagem!$U$12,IF(H32="T",N32*Contagem!$U$14,""))))</f>
        <v>7</v>
      </c>
      <c r="P32" s="104">
        <v>32</v>
      </c>
      <c r="Q32" s="98"/>
      <c r="R32" s="98"/>
      <c r="S32" s="98"/>
      <c r="T32" s="98"/>
    </row>
    <row r="33" spans="1:20">
      <c r="A33" s="129" t="s">
        <v>50</v>
      </c>
      <c r="B33" s="130"/>
      <c r="C33" s="130"/>
      <c r="D33" s="130"/>
      <c r="E33" s="130"/>
      <c r="F33" s="131"/>
      <c r="G33" s="18" t="s">
        <v>39</v>
      </c>
      <c r="H33" s="19" t="s">
        <v>37</v>
      </c>
      <c r="I33" s="18">
        <v>10</v>
      </c>
      <c r="J33" s="18">
        <v>3</v>
      </c>
      <c r="K33" s="18" t="str">
        <f t="shared" si="0"/>
        <v>EEH</v>
      </c>
      <c r="L33" s="20" t="str">
        <f t="shared" si="1"/>
        <v>H</v>
      </c>
      <c r="M33" s="21" t="str">
        <f t="shared" si="2"/>
        <v>Alta</v>
      </c>
      <c r="N33" s="22">
        <f t="shared" si="3"/>
        <v>6</v>
      </c>
      <c r="O33" s="23">
        <f>IF(H33="I",N33*Contagem!$U$11,IF(H33="E",N33*Contagem!$U$13,IF(H33="A",N33*Contagem!$U$12,IF(H33="T",N33*Contagem!$U$14,""))))</f>
        <v>6</v>
      </c>
      <c r="P33" s="104"/>
      <c r="Q33" s="98"/>
      <c r="R33" s="98"/>
      <c r="S33" s="98"/>
      <c r="T33" s="98"/>
    </row>
    <row r="34" spans="1:20">
      <c r="A34" s="129" t="s">
        <v>51</v>
      </c>
      <c r="B34" s="130"/>
      <c r="C34" s="130"/>
      <c r="D34" s="130"/>
      <c r="E34" s="130"/>
      <c r="F34" s="131"/>
      <c r="G34" s="18" t="s">
        <v>39</v>
      </c>
      <c r="H34" s="19" t="s">
        <v>37</v>
      </c>
      <c r="I34" s="18">
        <v>10</v>
      </c>
      <c r="J34" s="18">
        <v>3</v>
      </c>
      <c r="K34" s="18" t="str">
        <f t="shared" si="0"/>
        <v>EEH</v>
      </c>
      <c r="L34" s="20" t="str">
        <f t="shared" si="1"/>
        <v>H</v>
      </c>
      <c r="M34" s="21" t="str">
        <f t="shared" si="2"/>
        <v>Alta</v>
      </c>
      <c r="N34" s="22">
        <f t="shared" si="3"/>
        <v>6</v>
      </c>
      <c r="O34" s="23">
        <f>IF(H34="I",N34*Contagem!$U$11,IF(H34="E",N34*Contagem!$U$13,IF(H34="A",N34*Contagem!$U$12,IF(H34="T",N34*Contagem!$U$14,""))))</f>
        <v>6</v>
      </c>
      <c r="P34" s="104"/>
      <c r="Q34" s="98"/>
      <c r="R34" s="98"/>
      <c r="S34" s="98"/>
      <c r="T34" s="98"/>
    </row>
    <row r="35" spans="1:20">
      <c r="A35" s="129" t="s">
        <v>52</v>
      </c>
      <c r="B35" s="130"/>
      <c r="C35" s="130"/>
      <c r="D35" s="130"/>
      <c r="E35" s="130"/>
      <c r="F35" s="131"/>
      <c r="G35" s="18" t="s">
        <v>39</v>
      </c>
      <c r="H35" s="19" t="s">
        <v>37</v>
      </c>
      <c r="I35" s="18">
        <v>10</v>
      </c>
      <c r="J35" s="18">
        <v>3</v>
      </c>
      <c r="K35" s="18" t="str">
        <f t="shared" si="0"/>
        <v>EEH</v>
      </c>
      <c r="L35" s="20" t="str">
        <f t="shared" si="1"/>
        <v>H</v>
      </c>
      <c r="M35" s="21" t="str">
        <f t="shared" si="2"/>
        <v>Alta</v>
      </c>
      <c r="N35" s="22">
        <f t="shared" si="3"/>
        <v>6</v>
      </c>
      <c r="O35" s="23">
        <f>IF(H35="I",N35*Contagem!$U$11,IF(H35="E",N35*Contagem!$U$13,IF(H35="A",N35*Contagem!$U$12,IF(H35="T",N35*Contagem!$U$14,""))))</f>
        <v>6</v>
      </c>
      <c r="P35" s="104"/>
      <c r="Q35" s="98"/>
      <c r="R35" s="98"/>
      <c r="S35" s="98"/>
      <c r="T35" s="98"/>
    </row>
    <row r="36" spans="1:20">
      <c r="A36" s="97" t="s">
        <v>53</v>
      </c>
      <c r="B36" s="97"/>
      <c r="C36" s="97"/>
      <c r="D36" s="97"/>
      <c r="E36" s="97"/>
      <c r="F36" s="97"/>
      <c r="G36" s="18" t="s">
        <v>44</v>
      </c>
      <c r="H36" s="19" t="s">
        <v>37</v>
      </c>
      <c r="I36" s="18">
        <v>4</v>
      </c>
      <c r="J36" s="18">
        <v>3</v>
      </c>
      <c r="K36" s="18" t="str">
        <f t="shared" si="0"/>
        <v>CEL</v>
      </c>
      <c r="L36" s="20" t="str">
        <f t="shared" si="1"/>
        <v>L</v>
      </c>
      <c r="M36" s="21" t="str">
        <f t="shared" si="2"/>
        <v>Baixa</v>
      </c>
      <c r="N36" s="22">
        <f t="shared" si="3"/>
        <v>3</v>
      </c>
      <c r="O36" s="23">
        <f>IF(H36="I",N36*Contagem!$U$11,IF(H36="E",N36*Contagem!$U$13,IF(H36="A",N36*Contagem!$U$12,IF(H36="T",N36*Contagem!$U$14,""))))</f>
        <v>3</v>
      </c>
      <c r="P36" s="98"/>
      <c r="Q36" s="98"/>
      <c r="R36" s="98"/>
      <c r="S36" s="98"/>
      <c r="T36" s="98"/>
    </row>
    <row r="37" spans="1:20">
      <c r="A37" s="97" t="s">
        <v>71</v>
      </c>
      <c r="B37" s="97"/>
      <c r="C37" s="97"/>
      <c r="D37" s="97"/>
      <c r="E37" s="97"/>
      <c r="F37" s="97"/>
      <c r="G37" s="18" t="s">
        <v>39</v>
      </c>
      <c r="H37" s="19" t="s">
        <v>37</v>
      </c>
      <c r="I37" s="18">
        <v>3</v>
      </c>
      <c r="J37" s="18">
        <v>3</v>
      </c>
      <c r="K37" s="18" t="str">
        <f t="shared" si="0"/>
        <v>EEA</v>
      </c>
      <c r="L37" s="20" t="str">
        <f t="shared" si="1"/>
        <v>A</v>
      </c>
      <c r="M37" s="21" t="str">
        <f t="shared" si="2"/>
        <v>Média</v>
      </c>
      <c r="N37" s="22">
        <f t="shared" si="3"/>
        <v>4</v>
      </c>
      <c r="O37" s="23">
        <f>IF(H37="I",N37*Contagem!$U$11,IF(H37="E",N37*Contagem!$U$13,IF(H37="A",N37*Contagem!$U$12,IF(H37="T",N37*Contagem!$U$14,""))))</f>
        <v>4</v>
      </c>
      <c r="P37" s="98"/>
      <c r="Q37" s="98"/>
      <c r="R37" s="98"/>
      <c r="S37" s="98"/>
      <c r="T37" s="98"/>
    </row>
    <row r="38" spans="1:20">
      <c r="A38" s="97"/>
      <c r="B38" s="97"/>
      <c r="C38" s="97"/>
      <c r="D38" s="97"/>
      <c r="E38" s="97"/>
      <c r="F38" s="97"/>
      <c r="G38" s="18"/>
      <c r="H38" s="19" t="s">
        <v>37</v>
      </c>
      <c r="I38" s="18"/>
      <c r="J38" s="18"/>
      <c r="K38" s="18" t="str">
        <f t="shared" si="0"/>
        <v/>
      </c>
      <c r="L38" s="20" t="str">
        <f t="shared" si="1"/>
        <v/>
      </c>
      <c r="M38" s="21" t="str">
        <f t="shared" si="2"/>
        <v/>
      </c>
      <c r="N38" s="22" t="str">
        <f t="shared" si="3"/>
        <v/>
      </c>
      <c r="O38" s="23" t="e">
        <f>IF(H38="I",N38*Contagem!$U$11,IF(H38="E",N38*Contagem!$U$13,IF(H38="A",N38*Contagem!$U$12,IF(H38="T",N38*Contagem!$U$14,""))))</f>
        <v>#VALUE!</v>
      </c>
      <c r="P38" s="98"/>
      <c r="Q38" s="98"/>
      <c r="R38" s="98"/>
      <c r="S38" s="98"/>
      <c r="T38" s="98"/>
    </row>
    <row r="39" spans="1:20">
      <c r="A39" s="112" t="s">
        <v>73</v>
      </c>
      <c r="B39" s="112"/>
      <c r="C39" s="112"/>
      <c r="D39" s="112"/>
      <c r="E39" s="112"/>
      <c r="F39" s="112"/>
      <c r="G39" s="18" t="s">
        <v>36</v>
      </c>
      <c r="H39" s="19" t="s">
        <v>37</v>
      </c>
      <c r="I39" s="18">
        <v>3</v>
      </c>
      <c r="J39" s="18">
        <v>1</v>
      </c>
      <c r="K39" s="18" t="str">
        <f t="shared" si="0"/>
        <v>ALIL</v>
      </c>
      <c r="L39" s="20" t="str">
        <f t="shared" si="1"/>
        <v>L</v>
      </c>
      <c r="M39" s="21" t="str">
        <f t="shared" si="2"/>
        <v>Baixa</v>
      </c>
      <c r="N39" s="22">
        <f t="shared" si="3"/>
        <v>7</v>
      </c>
      <c r="O39" s="23">
        <f>IF(H39="I",N39*Contagem!$U$11,IF(H39="E",N39*Contagem!$U$13,IF(H39="A",N39*Contagem!$U$12,IF(H39="T",N39*Contagem!$U$14,""))))</f>
        <v>7</v>
      </c>
      <c r="P39" s="98"/>
      <c r="Q39" s="98"/>
      <c r="R39" s="98"/>
      <c r="S39" s="98"/>
      <c r="T39" s="98"/>
    </row>
    <row r="40" spans="1:20">
      <c r="A40" s="108" t="s">
        <v>50</v>
      </c>
      <c r="B40" s="108"/>
      <c r="C40" s="108"/>
      <c r="D40" s="108"/>
      <c r="E40" s="108"/>
      <c r="F40" s="108"/>
      <c r="G40" s="18" t="s">
        <v>39</v>
      </c>
      <c r="H40" s="19" t="s">
        <v>37</v>
      </c>
      <c r="I40" s="18">
        <v>3</v>
      </c>
      <c r="J40" s="18">
        <v>1</v>
      </c>
      <c r="K40" s="18" t="str">
        <f t="shared" si="0"/>
        <v>EEL</v>
      </c>
      <c r="L40" s="20" t="str">
        <f t="shared" si="1"/>
        <v>L</v>
      </c>
      <c r="M40" s="21" t="str">
        <f t="shared" si="2"/>
        <v>Baixa</v>
      </c>
      <c r="N40" s="22">
        <f t="shared" si="3"/>
        <v>3</v>
      </c>
      <c r="O40" s="23">
        <f>IF(H40="I",N40*Contagem!$U$11,IF(H40="E",N40*Contagem!$U$13,IF(H40="A",N40*Contagem!$U$12,IF(H40="T",N40*Contagem!$U$14,""))))</f>
        <v>3</v>
      </c>
      <c r="P40" s="98"/>
      <c r="Q40" s="98"/>
      <c r="R40" s="98"/>
      <c r="S40" s="98"/>
      <c r="T40" s="98"/>
    </row>
    <row r="41" spans="1:20">
      <c r="A41" s="108" t="s">
        <v>51</v>
      </c>
      <c r="B41" s="108"/>
      <c r="C41" s="108"/>
      <c r="D41" s="108"/>
      <c r="E41" s="108"/>
      <c r="F41" s="108"/>
      <c r="G41" s="18" t="s">
        <v>39</v>
      </c>
      <c r="H41" s="19" t="s">
        <v>37</v>
      </c>
      <c r="I41" s="18">
        <v>3</v>
      </c>
      <c r="J41" s="18">
        <v>1</v>
      </c>
      <c r="K41" s="18" t="str">
        <f t="shared" si="0"/>
        <v>EEL</v>
      </c>
      <c r="L41" s="20" t="str">
        <f t="shared" si="1"/>
        <v>L</v>
      </c>
      <c r="M41" s="21" t="str">
        <f t="shared" si="2"/>
        <v>Baixa</v>
      </c>
      <c r="N41" s="22">
        <f t="shared" si="3"/>
        <v>3</v>
      </c>
      <c r="O41" s="23">
        <f>IF(H41="I",N41*Contagem!$U$11,IF(H41="E",N41*Contagem!$U$13,IF(H41="A",N41*Contagem!$U$12,IF(H41="T",N41*Contagem!$U$14,""))))</f>
        <v>3</v>
      </c>
      <c r="P41" s="98"/>
      <c r="Q41" s="98"/>
      <c r="R41" s="98"/>
      <c r="S41" s="98"/>
      <c r="T41" s="98"/>
    </row>
    <row r="42" spans="1:20">
      <c r="A42" s="108" t="s">
        <v>52</v>
      </c>
      <c r="B42" s="108"/>
      <c r="C42" s="108"/>
      <c r="D42" s="108"/>
      <c r="E42" s="108"/>
      <c r="F42" s="108"/>
      <c r="G42" s="18" t="s">
        <v>39</v>
      </c>
      <c r="H42" s="19" t="s">
        <v>37</v>
      </c>
      <c r="I42" s="18">
        <v>3</v>
      </c>
      <c r="J42" s="18">
        <v>1</v>
      </c>
      <c r="K42" s="18" t="str">
        <f t="shared" si="0"/>
        <v>EEL</v>
      </c>
      <c r="L42" s="20" t="str">
        <f t="shared" si="1"/>
        <v>L</v>
      </c>
      <c r="M42" s="21" t="str">
        <f t="shared" si="2"/>
        <v>Baixa</v>
      </c>
      <c r="N42" s="22">
        <f t="shared" si="3"/>
        <v>3</v>
      </c>
      <c r="O42" s="23">
        <f>IF(H42="I",N42*Contagem!$U$11,IF(H42="E",N42*Contagem!$U$13,IF(H42="A",N42*Contagem!$U$12,IF(H42="T",N42*Contagem!$U$14,""))))</f>
        <v>3</v>
      </c>
      <c r="P42" s="98"/>
      <c r="Q42" s="98"/>
      <c r="R42" s="98"/>
      <c r="S42" s="98"/>
      <c r="T42" s="98"/>
    </row>
    <row r="43" spans="1:20">
      <c r="A43" s="97" t="s">
        <v>53</v>
      </c>
      <c r="B43" s="97"/>
      <c r="C43" s="97"/>
      <c r="D43" s="97"/>
      <c r="E43" s="97"/>
      <c r="F43" s="97"/>
      <c r="G43" s="18" t="s">
        <v>44</v>
      </c>
      <c r="H43" s="19" t="s">
        <v>37</v>
      </c>
      <c r="I43" s="18">
        <v>3</v>
      </c>
      <c r="J43" s="18">
        <v>1</v>
      </c>
      <c r="K43" s="18" t="str">
        <f t="shared" si="0"/>
        <v>CEL</v>
      </c>
      <c r="L43" s="20" t="str">
        <f t="shared" si="1"/>
        <v>L</v>
      </c>
      <c r="M43" s="21" t="str">
        <f t="shared" si="2"/>
        <v>Baixa</v>
      </c>
      <c r="N43" s="22">
        <f t="shared" si="3"/>
        <v>3</v>
      </c>
      <c r="O43" s="23">
        <f>IF(H43="I",N43*Contagem!$U$11,IF(H43="E",N43*Contagem!$U$13,IF(H43="A",N43*Contagem!$U$12,IF(H43="T",N43*Contagem!$U$14,""))))</f>
        <v>3</v>
      </c>
      <c r="P43" s="98"/>
      <c r="Q43" s="98"/>
      <c r="R43" s="98"/>
      <c r="S43" s="98"/>
      <c r="T43" s="98"/>
    </row>
    <row r="44" spans="1:20">
      <c r="A44" s="97" t="s">
        <v>110</v>
      </c>
      <c r="B44" s="97"/>
      <c r="C44" s="97"/>
      <c r="D44" s="97"/>
      <c r="E44" s="97"/>
      <c r="F44" s="97"/>
      <c r="G44" s="18" t="s">
        <v>39</v>
      </c>
      <c r="H44" s="19" t="s">
        <v>37</v>
      </c>
      <c r="I44" s="18">
        <v>7</v>
      </c>
      <c r="J44" s="18">
        <v>3</v>
      </c>
      <c r="K44" s="18" t="str">
        <f t="shared" si="0"/>
        <v>EEH</v>
      </c>
      <c r="L44" s="20" t="str">
        <f t="shared" si="1"/>
        <v>H</v>
      </c>
      <c r="M44" s="21" t="str">
        <f t="shared" si="2"/>
        <v>Alta</v>
      </c>
      <c r="N44" s="22">
        <f t="shared" si="3"/>
        <v>6</v>
      </c>
      <c r="O44" s="23">
        <f>IF(H44="I",N44*Contagem!$U$11,IF(H44="E",N44*Contagem!$U$13,IF(H44="A",N44*Contagem!$U$12,IF(H44="T",N44*Contagem!$U$14,""))))</f>
        <v>6</v>
      </c>
      <c r="P44" s="98"/>
      <c r="Q44" s="98"/>
      <c r="R44" s="98"/>
      <c r="S44" s="98"/>
      <c r="T44" s="98"/>
    </row>
    <row r="45" spans="1:20">
      <c r="A45" s="97" t="s">
        <v>111</v>
      </c>
      <c r="B45" s="97"/>
      <c r="C45" s="97"/>
      <c r="D45" s="97"/>
      <c r="E45" s="97"/>
      <c r="F45" s="97"/>
      <c r="G45" s="18" t="s">
        <v>39</v>
      </c>
      <c r="H45" s="19" t="s">
        <v>37</v>
      </c>
      <c r="I45" s="18">
        <v>7</v>
      </c>
      <c r="J45" s="18">
        <v>3</v>
      </c>
      <c r="K45" s="18" t="str">
        <f t="shared" si="0"/>
        <v>EEH</v>
      </c>
      <c r="L45" s="20" t="str">
        <f t="shared" si="1"/>
        <v>H</v>
      </c>
      <c r="M45" s="21" t="str">
        <f t="shared" si="2"/>
        <v>Alta</v>
      </c>
      <c r="N45" s="22">
        <f t="shared" si="3"/>
        <v>6</v>
      </c>
      <c r="O45" s="23">
        <f>IF(H45="I",N45*Contagem!$U$11,IF(H45="E",N45*Contagem!$U$13,IF(H45="A",N45*Contagem!$U$12,IF(H45="T",N45*Contagem!$U$14,""))))</f>
        <v>6</v>
      </c>
      <c r="P45" s="98"/>
      <c r="Q45" s="98"/>
      <c r="R45" s="98"/>
      <c r="S45" s="98"/>
      <c r="T45" s="98"/>
    </row>
    <row r="46" spans="1:20">
      <c r="A46" s="97" t="s">
        <v>112</v>
      </c>
      <c r="B46" s="97"/>
      <c r="C46" s="97"/>
      <c r="D46" s="97"/>
      <c r="E46" s="97"/>
      <c r="F46" s="97"/>
      <c r="G46" s="18" t="s">
        <v>39</v>
      </c>
      <c r="H46" s="19" t="s">
        <v>37</v>
      </c>
      <c r="I46" s="18">
        <v>1</v>
      </c>
      <c r="J46" s="18">
        <v>3</v>
      </c>
      <c r="K46" s="18" t="str">
        <f t="shared" si="0"/>
        <v>EEA</v>
      </c>
      <c r="L46" s="20" t="str">
        <f t="shared" si="1"/>
        <v>A</v>
      </c>
      <c r="M46" s="21" t="str">
        <f t="shared" si="2"/>
        <v>Média</v>
      </c>
      <c r="N46" s="22">
        <f t="shared" si="3"/>
        <v>4</v>
      </c>
      <c r="O46" s="23">
        <f>IF(H46="I",N46*Contagem!$U$11,IF(H46="E",N46*Contagem!$U$13,IF(H46="A",N46*Contagem!$U$12,IF(H46="T",N46*Contagem!$U$14,""))))</f>
        <v>4</v>
      </c>
      <c r="P46" s="98"/>
      <c r="Q46" s="98"/>
      <c r="R46" s="98"/>
      <c r="S46" s="98"/>
      <c r="T46" s="98"/>
    </row>
    <row r="47" spans="1:20">
      <c r="P47" s="132">
        <f>SUM(P1:P46)</f>
        <v>144</v>
      </c>
      <c r="Q47" s="132"/>
      <c r="R47" s="132"/>
      <c r="S47" s="132"/>
      <c r="T47" s="132"/>
    </row>
  </sheetData>
  <mergeCells count="93">
    <mergeCell ref="P47:T47"/>
    <mergeCell ref="A43:F43"/>
    <mergeCell ref="P43:T43"/>
    <mergeCell ref="A44:F44"/>
    <mergeCell ref="P44:T44"/>
    <mergeCell ref="A45:F45"/>
    <mergeCell ref="P45:T45"/>
    <mergeCell ref="A41:F41"/>
    <mergeCell ref="P41:T41"/>
    <mergeCell ref="A42:F42"/>
    <mergeCell ref="P42:T42"/>
    <mergeCell ref="A46:F46"/>
    <mergeCell ref="P46:T46"/>
    <mergeCell ref="A38:F38"/>
    <mergeCell ref="P38:T38"/>
    <mergeCell ref="A39:F39"/>
    <mergeCell ref="P39:T39"/>
    <mergeCell ref="A40:F40"/>
    <mergeCell ref="P40:T40"/>
    <mergeCell ref="A35:F35"/>
    <mergeCell ref="P35:T35"/>
    <mergeCell ref="A36:F36"/>
    <mergeCell ref="P36:T36"/>
    <mergeCell ref="A37:F37"/>
    <mergeCell ref="P37:T37"/>
    <mergeCell ref="A32:F32"/>
    <mergeCell ref="P32:T32"/>
    <mergeCell ref="A33:F33"/>
    <mergeCell ref="P33:T33"/>
    <mergeCell ref="A34:F34"/>
    <mergeCell ref="P34:T34"/>
    <mergeCell ref="A22:F22"/>
    <mergeCell ref="P22:T22"/>
    <mergeCell ref="A23:F23"/>
    <mergeCell ref="P23:T23"/>
    <mergeCell ref="A31:F31"/>
    <mergeCell ref="P31:T31"/>
    <mergeCell ref="A19:F19"/>
    <mergeCell ref="P19:T19"/>
    <mergeCell ref="A20:F20"/>
    <mergeCell ref="P20:T20"/>
    <mergeCell ref="A21:F21"/>
    <mergeCell ref="P21:T21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4:F4"/>
    <mergeCell ref="P4:T4"/>
    <mergeCell ref="A5:F5"/>
    <mergeCell ref="P5:T5"/>
    <mergeCell ref="A6:F6"/>
    <mergeCell ref="P6:T6"/>
    <mergeCell ref="A1:F1"/>
    <mergeCell ref="P1:T1"/>
    <mergeCell ref="A2:F2"/>
    <mergeCell ref="P2:T2"/>
    <mergeCell ref="A3:F3"/>
    <mergeCell ref="P3:T3"/>
    <mergeCell ref="P24:T24"/>
    <mergeCell ref="A24:F24"/>
    <mergeCell ref="A25:F25"/>
    <mergeCell ref="P25:T25"/>
    <mergeCell ref="A26:F26"/>
    <mergeCell ref="P26:T26"/>
    <mergeCell ref="A30:F30"/>
    <mergeCell ref="P30:T30"/>
    <mergeCell ref="A27:F27"/>
    <mergeCell ref="P27:T27"/>
    <mergeCell ref="A28:F28"/>
    <mergeCell ref="P28:T28"/>
    <mergeCell ref="A29:F29"/>
    <mergeCell ref="P29:T29"/>
  </mergeCells>
  <conditionalFormatting sqref="H24">
    <cfRule type="cellIs" dxfId="26" priority="1" operator="equal">
      <formula>"I"</formula>
    </cfRule>
  </conditionalFormatting>
  <conditionalFormatting sqref="H24">
    <cfRule type="cellIs" dxfId="25" priority="2" operator="equal">
      <formula>"A"</formula>
    </cfRule>
  </conditionalFormatting>
  <conditionalFormatting sqref="H24">
    <cfRule type="cellIs" dxfId="24" priority="3" operator="equal">
      <formula>"E"</formula>
    </cfRule>
  </conditionalFormatting>
  <conditionalFormatting sqref="H37">
    <cfRule type="cellIs" dxfId="23" priority="4" operator="equal">
      <formula>"I"</formula>
    </cfRule>
  </conditionalFormatting>
  <conditionalFormatting sqref="H37">
    <cfRule type="cellIs" dxfId="22" priority="5" operator="equal">
      <formula>"A"</formula>
    </cfRule>
  </conditionalFormatting>
  <conditionalFormatting sqref="H37">
    <cfRule type="cellIs" dxfId="21" priority="6" operator="equal">
      <formula>"E"</formula>
    </cfRule>
  </conditionalFormatting>
  <conditionalFormatting sqref="H43">
    <cfRule type="cellIs" dxfId="20" priority="7" operator="equal">
      <formula>"I"</formula>
    </cfRule>
  </conditionalFormatting>
  <conditionalFormatting sqref="H43">
    <cfRule type="cellIs" dxfId="19" priority="8" operator="equal">
      <formula>"A"</formula>
    </cfRule>
  </conditionalFormatting>
  <conditionalFormatting sqref="H43">
    <cfRule type="cellIs" dxfId="18" priority="9" operator="equal">
      <formula>"E"</formula>
    </cfRule>
  </conditionalFormatting>
  <conditionalFormatting sqref="H42">
    <cfRule type="cellIs" dxfId="17" priority="10" operator="equal">
      <formula>"I"</formula>
    </cfRule>
  </conditionalFormatting>
  <conditionalFormatting sqref="H42">
    <cfRule type="cellIs" dxfId="16" priority="11" operator="equal">
      <formula>"A"</formula>
    </cfRule>
  </conditionalFormatting>
  <conditionalFormatting sqref="H42">
    <cfRule type="cellIs" dxfId="15" priority="12" operator="equal">
      <formula>"E"</formula>
    </cfRule>
  </conditionalFormatting>
  <conditionalFormatting sqref="H41">
    <cfRule type="cellIs" dxfId="14" priority="13" operator="equal">
      <formula>"I"</formula>
    </cfRule>
  </conditionalFormatting>
  <conditionalFormatting sqref="H41">
    <cfRule type="cellIs" dxfId="13" priority="14" operator="equal">
      <formula>"A"</formula>
    </cfRule>
  </conditionalFormatting>
  <conditionalFormatting sqref="H41">
    <cfRule type="cellIs" dxfId="12" priority="15" operator="equal">
      <formula>"E"</formula>
    </cfRule>
  </conditionalFormatting>
  <conditionalFormatting sqref="H40">
    <cfRule type="cellIs" dxfId="11" priority="16" operator="equal">
      <formula>"I"</formula>
    </cfRule>
  </conditionalFormatting>
  <conditionalFormatting sqref="H40">
    <cfRule type="cellIs" dxfId="10" priority="17" operator="equal">
      <formula>"A"</formula>
    </cfRule>
  </conditionalFormatting>
  <conditionalFormatting sqref="H40">
    <cfRule type="cellIs" dxfId="9" priority="18" operator="equal">
      <formula>"E"</formula>
    </cfRule>
  </conditionalFormatting>
  <conditionalFormatting sqref="H39">
    <cfRule type="cellIs" dxfId="8" priority="19" operator="equal">
      <formula>"I"</formula>
    </cfRule>
  </conditionalFormatting>
  <conditionalFormatting sqref="H39">
    <cfRule type="cellIs" dxfId="7" priority="20" operator="equal">
      <formula>"A"</formula>
    </cfRule>
  </conditionalFormatting>
  <conditionalFormatting sqref="H39">
    <cfRule type="cellIs" dxfId="6" priority="21" operator="equal">
      <formula>"E"</formula>
    </cfRule>
  </conditionalFormatting>
  <conditionalFormatting sqref="H38">
    <cfRule type="cellIs" dxfId="5" priority="22" operator="equal">
      <formula>"I"</formula>
    </cfRule>
  </conditionalFormatting>
  <conditionalFormatting sqref="H38">
    <cfRule type="cellIs" dxfId="4" priority="23" operator="equal">
      <formula>"A"</formula>
    </cfRule>
  </conditionalFormatting>
  <conditionalFormatting sqref="H38">
    <cfRule type="cellIs" dxfId="3" priority="24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43" t="s">
        <v>26</v>
      </c>
      <c r="B1" s="143"/>
      <c r="C1" s="143"/>
      <c r="D1" s="143"/>
      <c r="E1" s="143"/>
      <c r="F1" s="143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44" t="s">
        <v>49</v>
      </c>
      <c r="B2" s="145"/>
      <c r="C2" s="145"/>
      <c r="D2" s="145"/>
      <c r="E2" s="145"/>
      <c r="F2" s="146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3" t="s">
        <v>50</v>
      </c>
      <c r="B3" s="133"/>
      <c r="C3" s="133"/>
      <c r="D3" s="133"/>
      <c r="E3" s="133"/>
      <c r="F3" s="133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3" t="s">
        <v>51</v>
      </c>
      <c r="B4" s="133"/>
      <c r="C4" s="133"/>
      <c r="D4" s="133"/>
      <c r="E4" s="133"/>
      <c r="F4" s="133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3" t="s">
        <v>52</v>
      </c>
      <c r="B5" s="133"/>
      <c r="C5" s="133"/>
      <c r="D5" s="133"/>
      <c r="E5" s="133"/>
      <c r="F5" s="133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3" t="s">
        <v>53</v>
      </c>
      <c r="B6" s="133"/>
      <c r="C6" s="133"/>
      <c r="D6" s="133"/>
      <c r="E6" s="133"/>
      <c r="F6" s="133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7" t="s">
        <v>94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77">
        <f>SUM(N2:N6)</f>
        <v>29</v>
      </c>
      <c r="O7" s="68">
        <f>SUM(O2:O6)</f>
        <v>29</v>
      </c>
    </row>
    <row r="8" spans="1:15" ht="14.4">
      <c r="A8" s="137" t="s">
        <v>26</v>
      </c>
      <c r="B8" s="138"/>
      <c r="C8" s="138"/>
      <c r="D8" s="138"/>
      <c r="E8" s="138"/>
      <c r="F8" s="139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8" t="s">
        <v>64</v>
      </c>
      <c r="B9" s="110"/>
      <c r="C9" s="110"/>
      <c r="D9" s="110"/>
      <c r="E9" s="110"/>
      <c r="F9" s="149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29" t="s">
        <v>50</v>
      </c>
      <c r="B10" s="130"/>
      <c r="C10" s="130"/>
      <c r="D10" s="130"/>
      <c r="E10" s="130"/>
      <c r="F10" s="150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29" t="s">
        <v>51</v>
      </c>
      <c r="B11" s="130"/>
      <c r="C11" s="130"/>
      <c r="D11" s="130"/>
      <c r="E11" s="130"/>
      <c r="F11" s="150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29" t="s">
        <v>52</v>
      </c>
      <c r="B12" s="130"/>
      <c r="C12" s="130"/>
      <c r="D12" s="130"/>
      <c r="E12" s="130"/>
      <c r="F12" s="150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29" t="s">
        <v>53</v>
      </c>
      <c r="B13" s="130"/>
      <c r="C13" s="130"/>
      <c r="D13" s="130"/>
      <c r="E13" s="130"/>
      <c r="F13" s="150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0" t="s">
        <v>94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2"/>
      <c r="N14" s="79">
        <f>SUM(N9:N13)</f>
        <v>21</v>
      </c>
      <c r="O14" s="71">
        <f>SUM(O9:O13)</f>
        <v>21</v>
      </c>
    </row>
    <row r="15" spans="1:15" ht="14.4">
      <c r="A15" s="135" t="s">
        <v>26</v>
      </c>
      <c r="B15" s="135"/>
      <c r="C15" s="135"/>
      <c r="D15" s="135"/>
      <c r="E15" s="135"/>
      <c r="F15" s="135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36" t="s">
        <v>56</v>
      </c>
      <c r="B16" s="136"/>
      <c r="C16" s="136"/>
      <c r="D16" s="136"/>
      <c r="E16" s="136"/>
      <c r="F16" s="136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3" t="s">
        <v>50</v>
      </c>
      <c r="B17" s="133"/>
      <c r="C17" s="133"/>
      <c r="D17" s="133"/>
      <c r="E17" s="133"/>
      <c r="F17" s="133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3" t="s">
        <v>51</v>
      </c>
      <c r="B18" s="133"/>
      <c r="C18" s="133"/>
      <c r="D18" s="133"/>
      <c r="E18" s="133"/>
      <c r="F18" s="133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3" t="s">
        <v>52</v>
      </c>
      <c r="B19" s="133"/>
      <c r="C19" s="133"/>
      <c r="D19" s="133"/>
      <c r="E19" s="133"/>
      <c r="F19" s="133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3" t="s">
        <v>53</v>
      </c>
      <c r="B20" s="133"/>
      <c r="C20" s="133"/>
      <c r="D20" s="133"/>
      <c r="E20" s="133"/>
      <c r="F20" s="133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34" t="s">
        <v>94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79">
        <f>SUM(N16:N20)</f>
        <v>26</v>
      </c>
      <c r="O21" s="76">
        <f>SUM(O16:O20)</f>
        <v>26</v>
      </c>
    </row>
    <row r="22" spans="1:15" ht="14.4">
      <c r="A22" s="135" t="s">
        <v>26</v>
      </c>
      <c r="B22" s="135"/>
      <c r="C22" s="135"/>
      <c r="D22" s="135"/>
      <c r="E22" s="135"/>
      <c r="F22" s="135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36" t="s">
        <v>63</v>
      </c>
      <c r="B23" s="136"/>
      <c r="C23" s="136"/>
      <c r="D23" s="136"/>
      <c r="E23" s="136"/>
      <c r="F23" s="136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3" t="s">
        <v>50</v>
      </c>
      <c r="B24" s="133"/>
      <c r="C24" s="133"/>
      <c r="D24" s="133"/>
      <c r="E24" s="133"/>
      <c r="F24" s="133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3" t="s">
        <v>51</v>
      </c>
      <c r="B25" s="133"/>
      <c r="C25" s="133"/>
      <c r="D25" s="133"/>
      <c r="E25" s="133"/>
      <c r="F25" s="133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3" t="s">
        <v>52</v>
      </c>
      <c r="B26" s="133"/>
      <c r="C26" s="133"/>
      <c r="D26" s="133"/>
      <c r="E26" s="133"/>
      <c r="F26" s="133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3" t="s">
        <v>53</v>
      </c>
      <c r="B27" s="133"/>
      <c r="C27" s="133"/>
      <c r="D27" s="133"/>
      <c r="E27" s="133"/>
      <c r="F27" s="133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34" t="s">
        <v>94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79">
        <f>SUM(N23:N27)</f>
        <v>19</v>
      </c>
      <c r="O28" s="76">
        <f>SUM(O23:O27)</f>
        <v>19</v>
      </c>
    </row>
    <row r="29" spans="1:15" ht="14.4">
      <c r="A29" s="134" t="s">
        <v>122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79"/>
      <c r="O29" s="76">
        <v>4</v>
      </c>
    </row>
    <row r="30" spans="1:15" ht="14.4">
      <c r="A30" s="134" t="s">
        <v>121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8" t="s">
        <v>83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2" ht="12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2" ht="12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ht="12" customHeight="1">
      <c r="A4" s="159" t="str">
        <f>Contagem!A5&amp;" : "&amp;Contagem!F5</f>
        <v xml:space="preserve">Aplicação : </v>
      </c>
      <c r="B4" s="159"/>
      <c r="C4" s="159"/>
      <c r="D4" s="159"/>
      <c r="E4" s="159"/>
      <c r="F4" s="160" t="str">
        <f>Contagem!A6&amp;" : "&amp;Contagem!F6</f>
        <v xml:space="preserve">Projeto : </v>
      </c>
      <c r="G4" s="160"/>
      <c r="H4" s="160"/>
      <c r="I4" s="160"/>
      <c r="J4" s="160"/>
      <c r="K4" s="160"/>
      <c r="L4" s="160"/>
    </row>
    <row r="5" spans="1:12" ht="12" customHeight="1">
      <c r="A5" s="161" t="str">
        <f>Contagem!A7&amp;" : "&amp;Contagem!F7</f>
        <v xml:space="preserve">Responsável : </v>
      </c>
      <c r="B5" s="161"/>
      <c r="C5" s="161"/>
      <c r="D5" s="161"/>
      <c r="E5" s="161"/>
      <c r="F5" s="160" t="str">
        <f>Contagem!A8&amp;" : "&amp;Contagem!F8</f>
        <v xml:space="preserve">Revisor : </v>
      </c>
      <c r="G5" s="160"/>
      <c r="H5" s="160"/>
      <c r="I5" s="160"/>
      <c r="J5" s="160"/>
      <c r="K5" s="160"/>
      <c r="L5" s="160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2" t="str">
        <f>Contagem!R4&amp;" = "&amp;VALUE(Contagem!T4)</f>
        <v>R$/PF = 400</v>
      </c>
      <c r="G6" s="152"/>
      <c r="H6" s="152" t="str">
        <f>" Custo= "&amp;DOLLAR(Contagem!W4)</f>
        <v xml:space="preserve"> Custo= R$ 181.200,00</v>
      </c>
      <c r="I6" s="152"/>
      <c r="J6" s="152"/>
      <c r="K6" s="153" t="str">
        <f>"PF  = "&amp;VALUE(Contagem!W5)</f>
        <v>PF  = 453</v>
      </c>
      <c r="L6" s="153"/>
    </row>
    <row r="7" spans="1:12" ht="12" customHeight="1">
      <c r="A7" s="154" t="s">
        <v>84</v>
      </c>
      <c r="B7" s="154"/>
      <c r="C7" s="155" t="s">
        <v>85</v>
      </c>
      <c r="D7" s="155"/>
      <c r="E7" s="155"/>
      <c r="F7" s="155"/>
      <c r="G7" s="156" t="s">
        <v>86</v>
      </c>
      <c r="H7" s="156"/>
      <c r="I7" s="157" t="s">
        <v>87</v>
      </c>
      <c r="J7" s="157"/>
      <c r="K7" s="157"/>
      <c r="L7" s="157"/>
    </row>
    <row r="8" spans="1:12" ht="12" customHeight="1">
      <c r="A8" s="154"/>
      <c r="B8" s="154"/>
      <c r="C8" s="155"/>
      <c r="D8" s="155"/>
      <c r="E8" s="155"/>
      <c r="F8" s="155"/>
      <c r="G8" s="156"/>
      <c r="H8" s="156"/>
      <c r="I8" s="156"/>
      <c r="J8" s="157"/>
      <c r="K8" s="157"/>
      <c r="L8" s="157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17</v>
      </c>
      <c r="D11" s="5"/>
      <c r="E11" s="37" t="s">
        <v>90</v>
      </c>
      <c r="F11" s="37" t="s">
        <v>91</v>
      </c>
      <c r="G11" s="36">
        <f>C11*4</f>
        <v>68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12</v>
      </c>
      <c r="D12" s="5"/>
      <c r="E12" s="37" t="s">
        <v>92</v>
      </c>
      <c r="F12" s="37" t="s">
        <v>93</v>
      </c>
      <c r="G12" s="36">
        <f>C12*6</f>
        <v>72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230</v>
      </c>
      <c r="H14" s="5"/>
      <c r="I14" s="42">
        <f>IF($G$45&lt;&gt;0,G14/$G$45,"")</f>
        <v>0.50772626931567333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0.11699779249448124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9.9337748344370855E-2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0.25386313465783666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2.2075055187637971E-2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453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51" t="s">
        <v>105</v>
      </c>
      <c r="C55" s="151"/>
      <c r="D55" s="151"/>
      <c r="E55" s="49">
        <f>SUMIF(Funções!$H$8:$H$128,"I",Funções!$N$8:$N$128)</f>
        <v>453</v>
      </c>
      <c r="F55" s="49">
        <f>Contagem!U11</f>
        <v>1</v>
      </c>
      <c r="G55" s="49">
        <f>F55*E55</f>
        <v>453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51" t="s">
        <v>107</v>
      </c>
      <c r="C56" s="151"/>
      <c r="D56" s="151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453</v>
      </c>
      <c r="L56" s="39"/>
    </row>
    <row r="57" spans="1:12" ht="12" customHeight="1">
      <c r="A57" s="35"/>
      <c r="B57" s="151" t="s">
        <v>108</v>
      </c>
      <c r="C57" s="151"/>
      <c r="D57" s="151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1" t="s">
        <v>109</v>
      </c>
      <c r="C58" s="151"/>
      <c r="D58" s="151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2016-09-14T23:38:45Z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