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wes1\Documents\RIT_fall_2023\CMPE460\cmpe460-reports\lab07\"/>
    </mc:Choice>
  </mc:AlternateContent>
  <xr:revisionPtr revIDLastSave="0" documentId="13_ncr:1_{EB2063BA-E2F5-4B7E-8EE2-60BC0080446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" l="1"/>
  <c r="E82" i="1"/>
  <c r="E83" i="1"/>
  <c r="E84" i="1"/>
  <c r="E80" i="1"/>
  <c r="E63" i="1"/>
  <c r="E64" i="1"/>
  <c r="E62" i="1"/>
  <c r="E57" i="1"/>
  <c r="E58" i="1"/>
  <c r="E56" i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C75" i="1"/>
  <c r="B75" i="1"/>
  <c r="G71" i="1"/>
  <c r="B71" i="1" s="1"/>
  <c r="C71" i="1" s="1"/>
  <c r="B70" i="1"/>
  <c r="C70" i="1" s="1"/>
  <c r="C69" i="1"/>
  <c r="B69" i="1"/>
  <c r="C68" i="1"/>
  <c r="B68" i="1"/>
  <c r="B67" i="1"/>
  <c r="C67" i="1" s="1"/>
  <c r="B66" i="1"/>
  <c r="C66" i="1" s="1"/>
  <c r="B65" i="1"/>
  <c r="C65" i="1" s="1"/>
  <c r="B64" i="1"/>
  <c r="C64" i="1" s="1"/>
  <c r="C63" i="1"/>
  <c r="B63" i="1"/>
  <c r="C62" i="1"/>
  <c r="B62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5" i="1"/>
  <c r="C44" i="1"/>
  <c r="C43" i="1"/>
  <c r="C42" i="1"/>
  <c r="C41" i="1"/>
  <c r="C40" i="1"/>
  <c r="C39" i="1"/>
  <c r="B35" i="1"/>
  <c r="B34" i="1"/>
  <c r="B33" i="1"/>
  <c r="B32" i="1"/>
  <c r="B31" i="1"/>
  <c r="B27" i="1"/>
  <c r="B26" i="1"/>
  <c r="B25" i="1"/>
  <c r="B24" i="1"/>
  <c r="B23" i="1"/>
  <c r="B19" i="1"/>
  <c r="B18" i="1"/>
  <c r="B17" i="1"/>
  <c r="B16" i="1"/>
  <c r="B15" i="1"/>
  <c r="B14" i="1"/>
  <c r="B13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<sst xmlns="http://schemas.openxmlformats.org/spreadsheetml/2006/main" count="43" uniqueCount="23">
  <si>
    <t>PART1</t>
  </si>
  <si>
    <t>Vin (V)</t>
  </si>
  <si>
    <t>Calculated Vout</t>
  </si>
  <si>
    <t>Measured Vout (V)</t>
  </si>
  <si>
    <t>PART2</t>
  </si>
  <si>
    <t>PART3</t>
  </si>
  <si>
    <t>Vin (Vpp)</t>
  </si>
  <si>
    <t>PART4</t>
  </si>
  <si>
    <t>PART5</t>
  </si>
  <si>
    <t>V1</t>
  </si>
  <si>
    <t>V2</t>
  </si>
  <si>
    <t>Measured Vout</t>
  </si>
  <si>
    <t>PART6</t>
  </si>
  <si>
    <t>Freqency (Hz)</t>
  </si>
  <si>
    <t>Gain (Vo/Vi)</t>
  </si>
  <si>
    <t>Gain (dB)</t>
  </si>
  <si>
    <t>Phase Angle</t>
  </si>
  <si>
    <t>amplitude in</t>
  </si>
  <si>
    <t>amplitude out</t>
  </si>
  <si>
    <t>PART7</t>
  </si>
  <si>
    <t>Frequency (Hz)</t>
  </si>
  <si>
    <t>PART8</t>
  </si>
  <si>
    <t>Phase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</si>
</sst>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BFBFBF"/>
      <rgbColor rgb="FF5959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gain (dB) vs frequency</a:t>
            </a:r>
          </a:p>
        </c:rich>
      </c:tx>
      <c:layout>
        <c:manualLayout>
          <c:xMode val="edge"/>
          <c:yMode val="edge"/>
          <c:x val="0.32897399999999999"/>
          <c:y val="0"/>
          <c:w val="0.34205099999999999"/>
          <c:h val="0.125295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0641299999999999E-2"/>
          <c:y val="0.12529599999999999"/>
          <c:w val="0.88085999999999998"/>
          <c:h val="0.7992839999999999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Sheet1!$A$49:$A$58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500000</c:v>
                </c:pt>
              </c:numCache>
            </c:numRef>
          </c:xVal>
          <c:yVal>
            <c:numRef>
              <c:f>Sheet1!$C$49:$C$58</c:f>
              <c:numCache>
                <c:formatCode>General</c:formatCode>
                <c:ptCount val="10"/>
                <c:pt idx="0">
                  <c:v>6.9605311668040946</c:v>
                </c:pt>
                <c:pt idx="1">
                  <c:v>6.7158420384638617</c:v>
                </c:pt>
                <c:pt idx="2">
                  <c:v>6.3751752524882557</c:v>
                </c:pt>
                <c:pt idx="3">
                  <c:v>6.3751752524882557</c:v>
                </c:pt>
                <c:pt idx="4">
                  <c:v>5.1054501020661212</c:v>
                </c:pt>
                <c:pt idx="5">
                  <c:v>0.2446891283402336</c:v>
                </c:pt>
                <c:pt idx="6">
                  <c:v>-1.6334009290263916</c:v>
                </c:pt>
                <c:pt idx="7">
                  <c:v>-10.05350718384101</c:v>
                </c:pt>
                <c:pt idx="8">
                  <c:v>-16.901960800285135</c:v>
                </c:pt>
                <c:pt idx="9">
                  <c:v>-24.860760973725885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0-4B95-8FC2-91783BD9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crossBetween val="between"/>
        <c:majorUnit val="125000"/>
        <c:minorUnit val="6250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9.375"/>
        <c:minorUnit val="4.68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Sheet1!$A$75:$A$84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Sheet1!$E$75:$E$84</c:f>
              <c:numCache>
                <c:formatCode>General</c:formatCode>
                <c:ptCount val="10"/>
                <c:pt idx="0">
                  <c:v>134</c:v>
                </c:pt>
                <c:pt idx="1">
                  <c:v>130</c:v>
                </c:pt>
                <c:pt idx="2">
                  <c:v>120</c:v>
                </c:pt>
                <c:pt idx="3">
                  <c:v>140</c:v>
                </c:pt>
                <c:pt idx="4">
                  <c:v>180</c:v>
                </c:pt>
                <c:pt idx="5">
                  <c:v>210</c:v>
                </c:pt>
                <c:pt idx="6">
                  <c:v>220</c:v>
                </c:pt>
                <c:pt idx="7">
                  <c:v>240</c:v>
                </c:pt>
                <c:pt idx="8">
                  <c:v>280</c:v>
                </c:pt>
                <c:pt idx="9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9-4AC9-8979-40D17B07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70767"/>
        <c:axId val="659196271"/>
      </c:scatterChart>
      <c:valAx>
        <c:axId val="3590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6271"/>
        <c:crosses val="autoZero"/>
        <c:crossBetween val="midCat"/>
      </c:valAx>
      <c:valAx>
        <c:axId val="6591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7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phase vs frequency</a:t>
            </a:r>
          </a:p>
        </c:rich>
      </c:tx>
      <c:layout>
        <c:manualLayout>
          <c:xMode val="edge"/>
          <c:yMode val="edge"/>
          <c:x val="0.34975400000000001"/>
          <c:y val="0"/>
          <c:w val="0.30049100000000001"/>
          <c:h val="0.125295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5372999999999996E-2"/>
          <c:y val="0.12529599999999999"/>
          <c:w val="0.88566400000000001"/>
          <c:h val="0.7992839999999999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Sheet1!$A$49:$A$58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500000</c:v>
                </c:pt>
              </c:numCache>
            </c:numRef>
          </c:xVal>
          <c:yVal>
            <c:numRef>
              <c:f>Sheet1!$D$49:$D$58</c:f>
              <c:numCache>
                <c:formatCode>General</c:formatCode>
                <c:ptCount val="10"/>
                <c:pt idx="0">
                  <c:v>5.7</c:v>
                </c:pt>
                <c:pt idx="1">
                  <c:v>5.5</c:v>
                </c:pt>
                <c:pt idx="2">
                  <c:v>9</c:v>
                </c:pt>
                <c:pt idx="3">
                  <c:v>13.5</c:v>
                </c:pt>
                <c:pt idx="4">
                  <c:v>148.19999999999999</c:v>
                </c:pt>
                <c:pt idx="5">
                  <c:v>175.4</c:v>
                </c:pt>
                <c:pt idx="6">
                  <c:v>177.7</c:v>
                </c:pt>
                <c:pt idx="7">
                  <c:v>-169</c:v>
                </c:pt>
                <c:pt idx="8">
                  <c:v>-154.69999999999999</c:v>
                </c:pt>
                <c:pt idx="9">
                  <c:v>-123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7-45D5-B460-5985BE150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crossBetween val="between"/>
        <c:majorUnit val="125000"/>
        <c:minorUnit val="6250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90"/>
        <c:minorUnit val="4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gain (dB) vs frequency</a:t>
            </a:r>
          </a:p>
        </c:rich>
      </c:tx>
      <c:layout>
        <c:manualLayout>
          <c:xMode val="edge"/>
          <c:yMode val="edge"/>
          <c:x val="0.32897399999999999"/>
          <c:y val="0"/>
          <c:w val="0.34205099999999999"/>
          <c:h val="0.125295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0641299999999999E-2"/>
          <c:y val="0.12529599999999999"/>
          <c:w val="0.88085999999999998"/>
          <c:h val="0.7992839999999999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Sheet1!$A$62:$A$71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500000</c:v>
                </c:pt>
              </c:numCache>
            </c:numRef>
          </c:xVal>
          <c:yVal>
            <c:numRef>
              <c:f>Sheet1!$C$62:$C$71</c:f>
              <c:numCache>
                <c:formatCode>General</c:formatCode>
                <c:ptCount val="10"/>
                <c:pt idx="0">
                  <c:v>-20.469621916990455</c:v>
                </c:pt>
                <c:pt idx="1">
                  <c:v>-20.278715558865848</c:v>
                </c:pt>
                <c:pt idx="2">
                  <c:v>-5.575072019056579</c:v>
                </c:pt>
                <c:pt idx="3">
                  <c:v>5.1054501020661212</c:v>
                </c:pt>
                <c:pt idx="4">
                  <c:v>5.1560968323740228</c:v>
                </c:pt>
                <c:pt idx="5">
                  <c:v>4.6892799823022004</c:v>
                </c:pt>
                <c:pt idx="6">
                  <c:v>4.473470380632075</c:v>
                </c:pt>
                <c:pt idx="7">
                  <c:v>2.3837281543841735</c:v>
                </c:pt>
                <c:pt idx="8">
                  <c:v>0.27004940807294264</c:v>
                </c:pt>
                <c:pt idx="9">
                  <c:v>-3.0329760517604254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A-4E8A-B59D-60BFEC09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crossBetween val="between"/>
        <c:majorUnit val="125000"/>
        <c:minorUnit val="6250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9.375"/>
        <c:minorUnit val="4.68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phase vs frequency</a:t>
            </a:r>
          </a:p>
        </c:rich>
      </c:tx>
      <c:layout>
        <c:manualLayout>
          <c:xMode val="edge"/>
          <c:yMode val="edge"/>
          <c:x val="0.34975400000000001"/>
          <c:y val="0"/>
          <c:w val="0.30049100000000001"/>
          <c:h val="0.125295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5372999999999996E-2"/>
          <c:y val="0.12529599999999999"/>
          <c:w val="0.88566400000000001"/>
          <c:h val="0.7992839999999999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Sheet1!$A$62:$A$71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500000</c:v>
                </c:pt>
              </c:numCache>
            </c:numRef>
          </c:xVal>
          <c:yVal>
            <c:numRef>
              <c:f>Sheet1!$D$62:$D$71</c:f>
              <c:numCache>
                <c:formatCode>General</c:formatCode>
                <c:ptCount val="10"/>
                <c:pt idx="0">
                  <c:v>-334</c:v>
                </c:pt>
                <c:pt idx="1">
                  <c:v>-423</c:v>
                </c:pt>
                <c:pt idx="2">
                  <c:v>-140</c:v>
                </c:pt>
                <c:pt idx="3">
                  <c:v>0</c:v>
                </c:pt>
                <c:pt idx="4">
                  <c:v>-10</c:v>
                </c:pt>
                <c:pt idx="5">
                  <c:v>10</c:v>
                </c:pt>
                <c:pt idx="6">
                  <c:v>20</c:v>
                </c:pt>
                <c:pt idx="7">
                  <c:v>42</c:v>
                </c:pt>
                <c:pt idx="8">
                  <c:v>54</c:v>
                </c:pt>
                <c:pt idx="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3-49C4-A0D8-915B740C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crossBetween val="between"/>
        <c:majorUnit val="125000"/>
        <c:minorUnit val="6250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156.25"/>
        <c:minorUnit val="78.1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gain vs frequency</a:t>
            </a:r>
          </a:p>
        </c:rich>
      </c:tx>
      <c:layout>
        <c:manualLayout>
          <c:xMode val="edge"/>
          <c:yMode val="edge"/>
          <c:x val="0.36493300000000001"/>
          <c:y val="0"/>
          <c:w val="0.27013399999999999"/>
          <c:h val="0.125295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3257299999999997E-2"/>
          <c:y val="0.12529599999999999"/>
          <c:w val="0.881996"/>
          <c:h val="0.7992839999999999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Sheet1!$A$75:$A$84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Sheet1!$B$75:$B$84</c:f>
              <c:numCache>
                <c:formatCode>General</c:formatCode>
                <c:ptCount val="10"/>
                <c:pt idx="0">
                  <c:v>4.6666666666666669E-2</c:v>
                </c:pt>
                <c:pt idx="1">
                  <c:v>7.3333333333333334E-2</c:v>
                </c:pt>
                <c:pt idx="2">
                  <c:v>0.42333333333333334</c:v>
                </c:pt>
                <c:pt idx="3">
                  <c:v>0.66666666666666663</c:v>
                </c:pt>
                <c:pt idx="4">
                  <c:v>0.93666666666666665</c:v>
                </c:pt>
                <c:pt idx="5">
                  <c:v>0.91666666666666663</c:v>
                </c:pt>
                <c:pt idx="6">
                  <c:v>0.83333333333333337</c:v>
                </c:pt>
                <c:pt idx="7">
                  <c:v>0.54333333333333333</c:v>
                </c:pt>
                <c:pt idx="8">
                  <c:v>0.27</c:v>
                </c:pt>
                <c:pt idx="9">
                  <c:v>0.14666666666666667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2-4332-97C4-32F6E3B8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crossBetween val="between"/>
        <c:majorUnit val="250000"/>
        <c:minorUnit val="12500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phase vs frequency</a:t>
            </a:r>
          </a:p>
        </c:rich>
      </c:tx>
      <c:layout>
        <c:manualLayout>
          <c:xMode val="edge"/>
          <c:yMode val="edge"/>
          <c:x val="0.34975400000000001"/>
          <c:y val="0"/>
          <c:w val="0.30049100000000001"/>
          <c:h val="0.125295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7.5372999999999996E-2"/>
          <c:y val="0.12529599999999999"/>
          <c:w val="0.88566400000000001"/>
          <c:h val="0.7992839999999999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Sheet1!$A$75:$A$82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xVal>
          <c:yVal>
            <c:numRef>
              <c:f>Sheet1!$D$75:$D$82</c:f>
              <c:numCache>
                <c:formatCode>General</c:formatCode>
                <c:ptCount val="8"/>
                <c:pt idx="0">
                  <c:v>134</c:v>
                </c:pt>
                <c:pt idx="1">
                  <c:v>130</c:v>
                </c:pt>
                <c:pt idx="2">
                  <c:v>120</c:v>
                </c:pt>
                <c:pt idx="3">
                  <c:v>140</c:v>
                </c:pt>
                <c:pt idx="4">
                  <c:v>180</c:v>
                </c:pt>
                <c:pt idx="5">
                  <c:v>-150</c:v>
                </c:pt>
                <c:pt idx="6">
                  <c:v>-140</c:v>
                </c:pt>
                <c:pt idx="7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8-4565-816D-D5921601B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crossBetween val="between"/>
        <c:majorUnit val="50000"/>
        <c:minorUnit val="2500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90"/>
        <c:minorUnit val="4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>
                <a:solidFill>
                  <a:srgbClr val="595959"/>
                </a:solidFill>
                <a:latin typeface="Calibri"/>
              </a:rPr>
              <a:t>gain (dB) vs frequency</a:t>
            </a:r>
          </a:p>
        </c:rich>
      </c:tx>
      <c:layout>
        <c:manualLayout>
          <c:xMode val="edge"/>
          <c:yMode val="edge"/>
          <c:x val="0.33002599999999999"/>
          <c:y val="0"/>
          <c:w val="0.339947"/>
          <c:h val="0.125295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01452E-2"/>
          <c:y val="0.12529599999999999"/>
          <c:w val="0.87544100000000002"/>
          <c:h val="0.7992839999999999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Sheet1!$A$75:$A$84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Sheet1!$C$75:$C$84</c:f>
              <c:numCache>
                <c:formatCode>General</c:formatCode>
                <c:ptCount val="10"/>
                <c:pt idx="0">
                  <c:v>-26.619864380828488</c:v>
                </c:pt>
                <c:pt idx="1">
                  <c:v>-22.693971477949123</c:v>
                </c:pt>
                <c:pt idx="2">
                  <c:v>-7.4663506752741116</c:v>
                </c:pt>
                <c:pt idx="3">
                  <c:v>-3.5218251811136252</c:v>
                </c:pt>
                <c:pt idx="4">
                  <c:v>-0.56829869629165108</c:v>
                </c:pt>
                <c:pt idx="5">
                  <c:v>-0.75577121778799605</c:v>
                </c:pt>
                <c:pt idx="6">
                  <c:v>-1.583624920952496</c:v>
                </c:pt>
                <c:pt idx="7">
                  <c:v>-5.2986730063140932</c:v>
                </c:pt>
                <c:pt idx="8">
                  <c:v>-11.372724716820253</c:v>
                </c:pt>
                <c:pt idx="9">
                  <c:v>-16.673371564669498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E-4182-A2F7-28B3D0AD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crossBetween val="between"/>
        <c:majorUnit val="250000"/>
        <c:minorUnit val="12500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Sheet1!$A$62:$A$71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500000</c:v>
                </c:pt>
              </c:numCache>
            </c:numRef>
          </c:xVal>
          <c:yVal>
            <c:numRef>
              <c:f>Sheet1!$B$62:$B$71</c:f>
              <c:numCache>
                <c:formatCode>General</c:formatCode>
                <c:ptCount val="10"/>
                <c:pt idx="0">
                  <c:v>9.4736842105263161E-2</c:v>
                </c:pt>
                <c:pt idx="1">
                  <c:v>9.6842105263157896E-2</c:v>
                </c:pt>
                <c:pt idx="2">
                  <c:v>0.52631578947368418</c:v>
                </c:pt>
                <c:pt idx="3">
                  <c:v>1.8</c:v>
                </c:pt>
                <c:pt idx="4">
                  <c:v>1.8105263157894738</c:v>
                </c:pt>
                <c:pt idx="5">
                  <c:v>1.7157894736842105</c:v>
                </c:pt>
                <c:pt idx="6">
                  <c:v>1.6736842105263159</c:v>
                </c:pt>
                <c:pt idx="7">
                  <c:v>1.3157894736842106</c:v>
                </c:pt>
                <c:pt idx="8">
                  <c:v>1.0315789473684212</c:v>
                </c:pt>
                <c:pt idx="9">
                  <c:v>0.70526315789473693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C-4BF6-BB45-E5DAEA01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33167"/>
        <c:axId val="526788575"/>
      </c:scatterChart>
      <c:valAx>
        <c:axId val="3591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88575"/>
        <c:crosses val="autoZero"/>
        <c:crossBetween val="midCat"/>
      </c:valAx>
      <c:valAx>
        <c:axId val="5267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3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Sheet1!$A$49:$A$58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80000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500000</c:v>
                </c:pt>
              </c:numCache>
            </c:numRef>
          </c:xVal>
          <c:yVal>
            <c:numRef>
              <c:f>Sheet1!$B$49:$B$58</c:f>
              <c:numCache>
                <c:formatCode>General</c:formatCode>
                <c:ptCount val="10"/>
                <c:pt idx="0">
                  <c:v>2.2285714285714286</c:v>
                </c:pt>
                <c:pt idx="1">
                  <c:v>2.1666666666666665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1.8</c:v>
                </c:pt>
                <c:pt idx="5">
                  <c:v>1.0285714285714287</c:v>
                </c:pt>
                <c:pt idx="6">
                  <c:v>0.82857142857142851</c:v>
                </c:pt>
                <c:pt idx="7">
                  <c:v>0.31428571428571433</c:v>
                </c:pt>
                <c:pt idx="8">
                  <c:v>0.14285714285714285</c:v>
                </c:pt>
                <c:pt idx="9">
                  <c:v>5.7142857142857148E-2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C-4166-8948-608D2398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44687"/>
        <c:axId val="659168991"/>
      </c:scatterChart>
      <c:valAx>
        <c:axId val="35914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68991"/>
        <c:crosses val="autoZero"/>
        <c:crossBetween val="midCat"/>
      </c:valAx>
      <c:valAx>
        <c:axId val="6591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4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299664</xdr:colOff>
      <xdr:row>46</xdr:row>
      <xdr:rowOff>128012</xdr:rowOff>
    </xdr:from>
    <xdr:to>
      <xdr:col>14</xdr:col>
      <xdr:colOff>267222</xdr:colOff>
      <xdr:row>60</xdr:row>
      <xdr:rowOff>143732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54428</xdr:colOff>
      <xdr:row>46</xdr:row>
      <xdr:rowOff>65419</xdr:rowOff>
    </xdr:from>
    <xdr:to>
      <xdr:col>21</xdr:col>
      <xdr:colOff>639331</xdr:colOff>
      <xdr:row>60</xdr:row>
      <xdr:rowOff>81139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299664</xdr:colOff>
      <xdr:row>60</xdr:row>
      <xdr:rowOff>16966</xdr:rowOff>
    </xdr:from>
    <xdr:to>
      <xdr:col>14</xdr:col>
      <xdr:colOff>267222</xdr:colOff>
      <xdr:row>74</xdr:row>
      <xdr:rowOff>32686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54428</xdr:colOff>
      <xdr:row>59</xdr:row>
      <xdr:rowOff>126458</xdr:rowOff>
    </xdr:from>
    <xdr:to>
      <xdr:col>21</xdr:col>
      <xdr:colOff>639331</xdr:colOff>
      <xdr:row>73</xdr:row>
      <xdr:rowOff>142178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444735</xdr:colOff>
      <xdr:row>74</xdr:row>
      <xdr:rowOff>48452</xdr:rowOff>
    </xdr:from>
    <xdr:to>
      <xdr:col>29</xdr:col>
      <xdr:colOff>402224</xdr:colOff>
      <xdr:row>88</xdr:row>
      <xdr:rowOff>673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643356</xdr:colOff>
      <xdr:row>73</xdr:row>
      <xdr:rowOff>142179</xdr:rowOff>
    </xdr:from>
    <xdr:to>
      <xdr:col>21</xdr:col>
      <xdr:colOff>555160</xdr:colOff>
      <xdr:row>87</xdr:row>
      <xdr:rowOff>125514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426608</xdr:colOff>
      <xdr:row>75</xdr:row>
      <xdr:rowOff>63231</xdr:rowOff>
    </xdr:from>
    <xdr:to>
      <xdr:col>14</xdr:col>
      <xdr:colOff>423132</xdr:colOff>
      <xdr:row>89</xdr:row>
      <xdr:rowOff>24976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497899</xdr:colOff>
      <xdr:row>59</xdr:row>
      <xdr:rowOff>155864</xdr:rowOff>
    </xdr:from>
    <xdr:to>
      <xdr:col>29</xdr:col>
      <xdr:colOff>363682</xdr:colOff>
      <xdr:row>73</xdr:row>
      <xdr:rowOff>60613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70E542-F7D7-6D71-F4C4-1EA8709C3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311729</xdr:colOff>
      <xdr:row>43</xdr:row>
      <xdr:rowOff>117763</xdr:rowOff>
    </xdr:from>
    <xdr:to>
      <xdr:col>29</xdr:col>
      <xdr:colOff>398320</xdr:colOff>
      <xdr:row>59</xdr:row>
      <xdr:rowOff>90054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DFD203-A8DC-4CB3-50AC-D298510A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503464</xdr:colOff>
      <xdr:row>88</xdr:row>
      <xdr:rowOff>13606</xdr:rowOff>
    </xdr:from>
    <xdr:to>
      <xdr:col>21</xdr:col>
      <xdr:colOff>579664</xdr:colOff>
      <xdr:row>102</xdr:row>
      <xdr:rowOff>166006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03806B-FE15-CEB8-2277-83F2B87D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"/>
  <sheetViews>
    <sheetView showGridLines="0" tabSelected="1" topLeftCell="A63" zoomScale="70" zoomScaleNormal="70" workbookViewId="0">
      <selection activeCell="M97" sqref="M97"/>
    </sheetView>
  </sheetViews>
  <sheetFormatPr defaultColWidth="8.83984375" defaultRowHeight="14.4" customHeight="1" x14ac:dyDescent="0.55000000000000004"/>
  <cols>
    <col min="1" max="1" width="8.83984375" style="1" customWidth="1"/>
    <col min="2" max="2" width="17.15625" style="1" customWidth="1"/>
    <col min="3" max="3" width="16.83984375" style="1" customWidth="1"/>
    <col min="4" max="4" width="16.47265625" style="1" customWidth="1"/>
    <col min="5" max="5" width="11.578125" style="1" customWidth="1"/>
    <col min="6" max="6" width="11.15625" style="1" customWidth="1"/>
    <col min="7" max="7" width="12" style="1" customWidth="1"/>
    <col min="8" max="24" width="8.83984375" style="1" customWidth="1"/>
    <col min="25" max="16384" width="8.83984375" style="1"/>
  </cols>
  <sheetData>
    <row r="1" spans="1:23" ht="13.6" customHeight="1" x14ac:dyDescent="0.5500000000000000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3.6" customHeight="1" x14ac:dyDescent="0.55000000000000004">
      <c r="A2" s="2" t="s">
        <v>1</v>
      </c>
      <c r="B2" s="2" t="s">
        <v>2</v>
      </c>
      <c r="C2" s="2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3.6" customHeight="1" x14ac:dyDescent="0.55000000000000004">
      <c r="A3" s="4">
        <v>0.1</v>
      </c>
      <c r="B3" s="5">
        <f t="shared" ref="B3:B9" si="0">-2*A3</f>
        <v>-0.2</v>
      </c>
      <c r="C3" s="6">
        <v>-0.19600000000000001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3.6" customHeight="1" x14ac:dyDescent="0.55000000000000004">
      <c r="A4" s="4">
        <v>1.5</v>
      </c>
      <c r="B4" s="5">
        <f t="shared" si="0"/>
        <v>-3</v>
      </c>
      <c r="C4" s="6">
        <v>-2.9870000000000001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3.6" customHeight="1" x14ac:dyDescent="0.55000000000000004">
      <c r="A5" s="4">
        <v>2</v>
      </c>
      <c r="B5" s="5">
        <f t="shared" si="0"/>
        <v>-4</v>
      </c>
      <c r="C5" s="6">
        <v>-3.984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3.6" customHeight="1" x14ac:dyDescent="0.55000000000000004">
      <c r="A6" s="4">
        <v>2.5</v>
      </c>
      <c r="B6" s="5">
        <f t="shared" si="0"/>
        <v>-5</v>
      </c>
      <c r="C6" s="6">
        <v>-4.9809999999999999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3.6" customHeight="1" x14ac:dyDescent="0.55000000000000004">
      <c r="A7" s="4">
        <v>3</v>
      </c>
      <c r="B7" s="5">
        <f t="shared" si="0"/>
        <v>-6</v>
      </c>
      <c r="C7" s="6">
        <v>-5.9779999999999998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3.6" customHeight="1" x14ac:dyDescent="0.55000000000000004">
      <c r="A8" s="4">
        <v>4</v>
      </c>
      <c r="B8" s="5">
        <f t="shared" si="0"/>
        <v>-8</v>
      </c>
      <c r="C8" s="6">
        <v>-7.97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3.6" customHeight="1" x14ac:dyDescent="0.55000000000000004">
      <c r="A9" s="4">
        <v>5</v>
      </c>
      <c r="B9" s="5">
        <f t="shared" si="0"/>
        <v>-10</v>
      </c>
      <c r="C9" s="6">
        <v>-9.9610000000000003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3.6" customHeight="1" x14ac:dyDescent="0.5500000000000000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3.6" customHeight="1" x14ac:dyDescent="0.55000000000000004">
      <c r="A11" s="2" t="s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3.6" customHeight="1" x14ac:dyDescent="0.55000000000000004">
      <c r="A12" s="2" t="s">
        <v>1</v>
      </c>
      <c r="B12" s="2" t="s">
        <v>2</v>
      </c>
      <c r="C12" s="2" t="s">
        <v>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3.6" customHeight="1" x14ac:dyDescent="0.55000000000000004">
      <c r="A13" s="4">
        <v>0.1</v>
      </c>
      <c r="B13" s="5">
        <f t="shared" ref="B13:B19" si="1">3*A13</f>
        <v>0.30000000000000004</v>
      </c>
      <c r="C13" s="5">
        <v>0.309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3.6" customHeight="1" x14ac:dyDescent="0.55000000000000004">
      <c r="A14" s="4">
        <v>1.5</v>
      </c>
      <c r="B14" s="5">
        <f t="shared" si="1"/>
        <v>4.5</v>
      </c>
      <c r="C14" s="5">
        <v>4.5279999999999996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3.6" customHeight="1" x14ac:dyDescent="0.55000000000000004">
      <c r="A15" s="4">
        <v>2</v>
      </c>
      <c r="B15" s="5">
        <f t="shared" si="1"/>
        <v>6</v>
      </c>
      <c r="C15" s="5">
        <v>6.0590000000000002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3.6" customHeight="1" x14ac:dyDescent="0.55000000000000004">
      <c r="A16" s="4">
        <v>2.5</v>
      </c>
      <c r="B16" s="5">
        <f t="shared" si="1"/>
        <v>7.5</v>
      </c>
      <c r="C16" s="5">
        <v>7.5670000000000002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3.6" customHeight="1" x14ac:dyDescent="0.55000000000000004">
      <c r="A17" s="4">
        <v>3</v>
      </c>
      <c r="B17" s="5">
        <f t="shared" si="1"/>
        <v>9</v>
      </c>
      <c r="C17" s="5">
        <v>9.1020000000000003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3.6" customHeight="1" x14ac:dyDescent="0.55000000000000004">
      <c r="A18" s="4">
        <v>4</v>
      </c>
      <c r="B18" s="5">
        <f t="shared" si="1"/>
        <v>12</v>
      </c>
      <c r="C18" s="5">
        <v>12.114000000000001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3.6" customHeight="1" x14ac:dyDescent="0.55000000000000004">
      <c r="A19" s="4">
        <v>5</v>
      </c>
      <c r="B19" s="5">
        <f t="shared" si="1"/>
        <v>15</v>
      </c>
      <c r="C19" s="5">
        <v>14.131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3.6" customHeight="1" x14ac:dyDescent="0.5500000000000000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3.6" customHeight="1" x14ac:dyDescent="0.55000000000000004">
      <c r="A21" s="2" t="s">
        <v>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3.6" customHeight="1" x14ac:dyDescent="0.55000000000000004">
      <c r="A22" s="2" t="s">
        <v>6</v>
      </c>
      <c r="B22" s="2" t="s">
        <v>2</v>
      </c>
      <c r="C22" s="2" t="s">
        <v>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3.6" customHeight="1" x14ac:dyDescent="0.55000000000000004">
      <c r="A23" s="4">
        <v>0.4</v>
      </c>
      <c r="B23" s="5">
        <f>ABS(-10*A23)</f>
        <v>4</v>
      </c>
      <c r="C23" s="5">
        <v>3.4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3.6" customHeight="1" x14ac:dyDescent="0.55000000000000004">
      <c r="A24" s="4">
        <v>0.5</v>
      </c>
      <c r="B24" s="5">
        <f>ABS(-10*A24)</f>
        <v>5</v>
      </c>
      <c r="C24" s="5">
        <v>4.5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3.6" customHeight="1" x14ac:dyDescent="0.55000000000000004">
      <c r="A25" s="4">
        <v>0.6</v>
      </c>
      <c r="B25" s="5">
        <f>ABS(-10*A25)</f>
        <v>6</v>
      </c>
      <c r="C25" s="5">
        <v>5.8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3.6" customHeight="1" x14ac:dyDescent="0.55000000000000004">
      <c r="A26" s="4">
        <v>0.8</v>
      </c>
      <c r="B26" s="5">
        <f>ABS(-10*A26)</f>
        <v>8</v>
      </c>
      <c r="C26" s="5">
        <v>7.8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3.6" customHeight="1" x14ac:dyDescent="0.55000000000000004">
      <c r="A27" s="4">
        <v>1</v>
      </c>
      <c r="B27" s="5">
        <f>ABS(-10*A27)</f>
        <v>10</v>
      </c>
      <c r="C27" s="5">
        <v>9.8000000000000007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3.6" customHeight="1" x14ac:dyDescent="0.55000000000000004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3.6" customHeight="1" x14ac:dyDescent="0.55000000000000004">
      <c r="A29" s="2" t="s">
        <v>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3.6" customHeight="1" x14ac:dyDescent="0.55000000000000004">
      <c r="A30" s="2" t="s">
        <v>6</v>
      </c>
      <c r="B30" s="2" t="s">
        <v>2</v>
      </c>
      <c r="C30" s="2" t="s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3.6" customHeight="1" x14ac:dyDescent="0.55000000000000004">
      <c r="A31" s="4">
        <v>0.4</v>
      </c>
      <c r="B31" s="5">
        <f>ABS(11*A31)</f>
        <v>4.4000000000000004</v>
      </c>
      <c r="C31" s="5">
        <v>4.2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3.6" customHeight="1" x14ac:dyDescent="0.55000000000000004">
      <c r="A32" s="4">
        <v>0.5</v>
      </c>
      <c r="B32" s="5">
        <f>ABS(11*A32)</f>
        <v>5.5</v>
      </c>
      <c r="C32" s="5">
        <v>5.4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3.6" customHeight="1" x14ac:dyDescent="0.55000000000000004">
      <c r="A33" s="4">
        <v>0.6</v>
      </c>
      <c r="B33" s="5">
        <f>ABS(11*A33)</f>
        <v>6.6</v>
      </c>
      <c r="C33" s="5">
        <v>6.6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3.6" customHeight="1" x14ac:dyDescent="0.55000000000000004">
      <c r="A34" s="4">
        <v>0.8</v>
      </c>
      <c r="B34" s="5">
        <f>ABS(11*A34)</f>
        <v>8.8000000000000007</v>
      </c>
      <c r="C34" s="5">
        <v>8.8000000000000007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3.6" customHeight="1" x14ac:dyDescent="0.55000000000000004">
      <c r="A35" s="4">
        <v>1</v>
      </c>
      <c r="B35" s="5">
        <f>ABS(11*A35)</f>
        <v>11</v>
      </c>
      <c r="C35" s="5">
        <v>10.9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.6" customHeight="1" x14ac:dyDescent="0.5500000000000000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.6" customHeight="1" x14ac:dyDescent="0.55000000000000004">
      <c r="A37" s="2" t="s">
        <v>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6" customHeight="1" x14ac:dyDescent="0.55000000000000004">
      <c r="A38" s="2" t="s">
        <v>9</v>
      </c>
      <c r="B38" s="2" t="s">
        <v>10</v>
      </c>
      <c r="C38" s="2" t="s">
        <v>2</v>
      </c>
      <c r="D38" s="2" t="s">
        <v>11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6" customHeight="1" x14ac:dyDescent="0.55000000000000004">
      <c r="A39" s="5">
        <v>0</v>
      </c>
      <c r="B39" s="5">
        <v>1</v>
      </c>
      <c r="C39" s="5">
        <f t="shared" ref="C39:C45" si="2">-A39-B39</f>
        <v>-1</v>
      </c>
      <c r="D39" s="5">
        <v>-1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6" customHeight="1" x14ac:dyDescent="0.55000000000000004">
      <c r="A40" s="5">
        <v>1</v>
      </c>
      <c r="B40" s="5">
        <v>0</v>
      </c>
      <c r="C40" s="5">
        <f t="shared" si="2"/>
        <v>-1</v>
      </c>
      <c r="D40" s="5">
        <v>-0.99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6" customHeight="1" x14ac:dyDescent="0.55000000000000004">
      <c r="A41" s="5">
        <v>1</v>
      </c>
      <c r="B41" s="5">
        <v>1</v>
      </c>
      <c r="C41" s="5">
        <f t="shared" si="2"/>
        <v>-2</v>
      </c>
      <c r="D41" s="5">
        <v>-1.99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6" customHeight="1" x14ac:dyDescent="0.55000000000000004">
      <c r="A42" s="5">
        <v>-1</v>
      </c>
      <c r="B42" s="5">
        <v>1</v>
      </c>
      <c r="C42" s="5">
        <f t="shared" si="2"/>
        <v>0</v>
      </c>
      <c r="D42" s="5">
        <v>0.02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6" customHeight="1" x14ac:dyDescent="0.55000000000000004">
      <c r="A43" s="5">
        <v>3</v>
      </c>
      <c r="B43" s="5">
        <v>2</v>
      </c>
      <c r="C43" s="5">
        <f t="shared" si="2"/>
        <v>-5</v>
      </c>
      <c r="D43" s="5">
        <v>-4.99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6" customHeight="1" x14ac:dyDescent="0.55000000000000004">
      <c r="A44" s="5">
        <v>-2</v>
      </c>
      <c r="B44" s="5">
        <v>2</v>
      </c>
      <c r="C44" s="5">
        <f t="shared" si="2"/>
        <v>0</v>
      </c>
      <c r="D44" s="5">
        <v>0.04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6" customHeight="1" x14ac:dyDescent="0.55000000000000004">
      <c r="A45" s="5">
        <v>1</v>
      </c>
      <c r="B45" s="5">
        <v>-3</v>
      </c>
      <c r="C45" s="5">
        <f t="shared" si="2"/>
        <v>2</v>
      </c>
      <c r="D45" s="5">
        <v>2.27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6" customHeight="1" x14ac:dyDescent="0.5500000000000000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6" customHeight="1" x14ac:dyDescent="0.55000000000000004">
      <c r="A47" s="2" t="s">
        <v>12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6" customHeight="1" x14ac:dyDescent="0.55000000000000004">
      <c r="A48" s="2" t="s">
        <v>13</v>
      </c>
      <c r="B48" s="2" t="s">
        <v>14</v>
      </c>
      <c r="C48" s="2" t="s">
        <v>15</v>
      </c>
      <c r="D48" s="2" t="s">
        <v>16</v>
      </c>
      <c r="E48" s="3" t="s">
        <v>22</v>
      </c>
      <c r="F48" s="2" t="s">
        <v>17</v>
      </c>
      <c r="G48" s="2" t="s">
        <v>18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6" customHeight="1" x14ac:dyDescent="0.55000000000000004">
      <c r="A49" s="5">
        <v>100</v>
      </c>
      <c r="B49" s="5">
        <f t="shared" ref="B49:B58" si="3">G49/F49</f>
        <v>2.2285714285714286</v>
      </c>
      <c r="C49" s="5">
        <f t="shared" ref="C49:C58" si="4">20*LOG(G49/F49,10)</f>
        <v>6.9605311668040946</v>
      </c>
      <c r="D49" s="5">
        <v>5.7</v>
      </c>
      <c r="E49" s="5">
        <v>5.7</v>
      </c>
      <c r="F49" s="5">
        <v>3.5</v>
      </c>
      <c r="G49" s="5">
        <v>7.8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6" customHeight="1" x14ac:dyDescent="0.55000000000000004">
      <c r="A50" s="5">
        <v>500</v>
      </c>
      <c r="B50" s="5">
        <f t="shared" si="3"/>
        <v>2.1666666666666665</v>
      </c>
      <c r="C50" s="5">
        <f t="shared" si="4"/>
        <v>6.7158420384638617</v>
      </c>
      <c r="D50" s="5">
        <v>5.5</v>
      </c>
      <c r="E50" s="5">
        <v>5.5</v>
      </c>
      <c r="F50" s="5">
        <v>3.6</v>
      </c>
      <c r="G50" s="5">
        <v>7.8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6" customHeight="1" x14ac:dyDescent="0.55000000000000004">
      <c r="A51" s="5">
        <v>5000</v>
      </c>
      <c r="B51" s="5">
        <f t="shared" si="3"/>
        <v>2.0833333333333335</v>
      </c>
      <c r="C51" s="5">
        <f t="shared" si="4"/>
        <v>6.3751752524882557</v>
      </c>
      <c r="D51" s="5">
        <v>9</v>
      </c>
      <c r="E51" s="5">
        <v>9</v>
      </c>
      <c r="F51" s="5">
        <v>3.6</v>
      </c>
      <c r="G51" s="5">
        <v>7.5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.6" customHeight="1" x14ac:dyDescent="0.55000000000000004">
      <c r="A52" s="5">
        <v>10000</v>
      </c>
      <c r="B52" s="5">
        <f t="shared" si="3"/>
        <v>2.0833333333333335</v>
      </c>
      <c r="C52" s="5">
        <f t="shared" si="4"/>
        <v>6.3751752524882557</v>
      </c>
      <c r="D52" s="5">
        <v>13.5</v>
      </c>
      <c r="E52" s="5">
        <v>13.5</v>
      </c>
      <c r="F52" s="5">
        <v>3.6</v>
      </c>
      <c r="G52" s="5">
        <v>7.5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.6" customHeight="1" x14ac:dyDescent="0.55000000000000004">
      <c r="A53" s="5">
        <v>50000</v>
      </c>
      <c r="B53" s="5">
        <f t="shared" si="3"/>
        <v>1.8</v>
      </c>
      <c r="C53" s="5">
        <f t="shared" si="4"/>
        <v>5.1054501020661212</v>
      </c>
      <c r="D53" s="5">
        <v>148.19999999999999</v>
      </c>
      <c r="E53" s="5">
        <v>148.19999999999999</v>
      </c>
      <c r="F53" s="5">
        <v>3.5</v>
      </c>
      <c r="G53" s="5">
        <v>6.3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.6" customHeight="1" x14ac:dyDescent="0.55000000000000004">
      <c r="A54" s="5">
        <v>80000</v>
      </c>
      <c r="B54" s="5">
        <f t="shared" si="3"/>
        <v>1.0285714285714287</v>
      </c>
      <c r="C54" s="5">
        <f t="shared" si="4"/>
        <v>0.2446891283402336</v>
      </c>
      <c r="D54" s="5">
        <v>175.4</v>
      </c>
      <c r="E54" s="5">
        <v>175.4</v>
      </c>
      <c r="F54" s="5">
        <v>3.5</v>
      </c>
      <c r="G54" s="5">
        <v>3.6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.6" customHeight="1" x14ac:dyDescent="0.55000000000000004">
      <c r="A55" s="5">
        <v>100000</v>
      </c>
      <c r="B55" s="5">
        <f t="shared" si="3"/>
        <v>0.82857142857142851</v>
      </c>
      <c r="C55" s="5">
        <f t="shared" si="4"/>
        <v>-1.6334009290263916</v>
      </c>
      <c r="D55" s="5">
        <v>177.7</v>
      </c>
      <c r="E55" s="5">
        <v>177.7</v>
      </c>
      <c r="F55" s="5">
        <v>3.5</v>
      </c>
      <c r="G55" s="5">
        <v>2.9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.6" customHeight="1" x14ac:dyDescent="0.55000000000000004">
      <c r="A56" s="5">
        <v>200000</v>
      </c>
      <c r="B56" s="5">
        <f t="shared" si="3"/>
        <v>0.31428571428571433</v>
      </c>
      <c r="C56" s="5">
        <f t="shared" si="4"/>
        <v>-10.05350718384101</v>
      </c>
      <c r="D56" s="5">
        <v>-169</v>
      </c>
      <c r="E56" s="3">
        <f>D56+360</f>
        <v>191</v>
      </c>
      <c r="F56" s="5">
        <v>3.5</v>
      </c>
      <c r="G56" s="5">
        <v>1.1000000000000001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.6" customHeight="1" x14ac:dyDescent="0.55000000000000004">
      <c r="A57" s="5">
        <v>300000</v>
      </c>
      <c r="B57" s="5">
        <f t="shared" si="3"/>
        <v>0.14285714285714285</v>
      </c>
      <c r="C57" s="5">
        <f t="shared" si="4"/>
        <v>-16.901960800285135</v>
      </c>
      <c r="D57" s="5">
        <v>-154.69999999999999</v>
      </c>
      <c r="E57" s="3">
        <f t="shared" ref="E57:E58" si="5">D57+360</f>
        <v>205.3</v>
      </c>
      <c r="F57" s="5">
        <v>3.5</v>
      </c>
      <c r="G57" s="5">
        <v>0.5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.6" customHeight="1" x14ac:dyDescent="0.55000000000000004">
      <c r="A58" s="5">
        <v>500000</v>
      </c>
      <c r="B58" s="5">
        <f t="shared" si="3"/>
        <v>5.7142857142857148E-2</v>
      </c>
      <c r="C58" s="5">
        <f t="shared" si="4"/>
        <v>-24.860760973725885</v>
      </c>
      <c r="D58" s="5">
        <v>-123</v>
      </c>
      <c r="E58" s="3">
        <f t="shared" si="5"/>
        <v>237</v>
      </c>
      <c r="F58" s="5">
        <v>3.5</v>
      </c>
      <c r="G58" s="5">
        <v>0.2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.6" customHeight="1" x14ac:dyDescent="0.5500000000000000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.6" customHeight="1" x14ac:dyDescent="0.55000000000000004">
      <c r="A60" s="2" t="s">
        <v>19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.6" customHeight="1" x14ac:dyDescent="0.55000000000000004">
      <c r="A61" s="2" t="s">
        <v>20</v>
      </c>
      <c r="B61" s="2" t="s">
        <v>14</v>
      </c>
      <c r="C61" s="2" t="s">
        <v>15</v>
      </c>
      <c r="D61" s="2" t="s">
        <v>16</v>
      </c>
      <c r="E61" s="3"/>
      <c r="F61" s="2" t="s">
        <v>17</v>
      </c>
      <c r="G61" s="2" t="s">
        <v>18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.6" customHeight="1" x14ac:dyDescent="0.55000000000000004">
      <c r="A62" s="5">
        <v>100</v>
      </c>
      <c r="B62" s="5">
        <f t="shared" ref="B62:B71" si="6">G62/F62</f>
        <v>9.4736842105263161E-2</v>
      </c>
      <c r="C62" s="5">
        <f t="shared" ref="C62:C71" si="7">20*LOG10(B62)</f>
        <v>-20.469621916990455</v>
      </c>
      <c r="D62" s="5">
        <v>-334</v>
      </c>
      <c r="E62" s="3">
        <f>D62+360</f>
        <v>26</v>
      </c>
      <c r="F62" s="5">
        <v>0.47499999999999998</v>
      </c>
      <c r="G62" s="5">
        <v>4.4999999999999998E-2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.6" customHeight="1" x14ac:dyDescent="0.55000000000000004">
      <c r="A63" s="5">
        <v>500</v>
      </c>
      <c r="B63" s="5">
        <f t="shared" si="6"/>
        <v>9.6842105263157896E-2</v>
      </c>
      <c r="C63" s="5">
        <f t="shared" si="7"/>
        <v>-20.278715558865848</v>
      </c>
      <c r="D63" s="5">
        <v>-423</v>
      </c>
      <c r="E63" s="3">
        <f>D63+360</f>
        <v>-63</v>
      </c>
      <c r="F63" s="5">
        <v>0.47499999999999998</v>
      </c>
      <c r="G63" s="5">
        <v>4.5999999999999999E-2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.6" customHeight="1" x14ac:dyDescent="0.55000000000000004">
      <c r="A64" s="5">
        <v>5000</v>
      </c>
      <c r="B64" s="5">
        <f t="shared" si="6"/>
        <v>0.52631578947368418</v>
      </c>
      <c r="C64" s="5">
        <f t="shared" si="7"/>
        <v>-5.575072019056579</v>
      </c>
      <c r="D64" s="5">
        <v>-140</v>
      </c>
      <c r="E64" s="3">
        <f>D64+180</f>
        <v>40</v>
      </c>
      <c r="F64" s="5">
        <v>0.47499999999999998</v>
      </c>
      <c r="G64" s="6">
        <v>0.25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.6" customHeight="1" x14ac:dyDescent="0.55000000000000004">
      <c r="A65" s="5">
        <v>10000</v>
      </c>
      <c r="B65" s="5">
        <f t="shared" si="6"/>
        <v>1.8</v>
      </c>
      <c r="C65" s="5">
        <f t="shared" si="7"/>
        <v>5.1054501020661212</v>
      </c>
      <c r="D65" s="5">
        <v>0</v>
      </c>
      <c r="E65" s="5">
        <v>0</v>
      </c>
      <c r="F65" s="5">
        <v>0.47499999999999998</v>
      </c>
      <c r="G65" s="5">
        <v>0.85499999999999998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.6" customHeight="1" x14ac:dyDescent="0.55000000000000004">
      <c r="A66" s="5">
        <v>50000</v>
      </c>
      <c r="B66" s="5">
        <f t="shared" si="6"/>
        <v>1.8105263157894738</v>
      </c>
      <c r="C66" s="5">
        <f t="shared" si="7"/>
        <v>5.1560968323740228</v>
      </c>
      <c r="D66" s="5">
        <v>-10</v>
      </c>
      <c r="E66" s="5">
        <v>-10</v>
      </c>
      <c r="F66" s="5">
        <v>0.47499999999999998</v>
      </c>
      <c r="G66" s="5">
        <v>0.86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.6" customHeight="1" x14ac:dyDescent="0.55000000000000004">
      <c r="A67" s="5">
        <v>80000</v>
      </c>
      <c r="B67" s="5">
        <f t="shared" si="6"/>
        <v>1.7157894736842105</v>
      </c>
      <c r="C67" s="5">
        <f t="shared" si="7"/>
        <v>4.6892799823022004</v>
      </c>
      <c r="D67" s="5">
        <v>10</v>
      </c>
      <c r="E67" s="5">
        <v>10</v>
      </c>
      <c r="F67" s="5">
        <v>0.47499999999999998</v>
      </c>
      <c r="G67" s="5">
        <v>0.81499999999999995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.6" customHeight="1" x14ac:dyDescent="0.55000000000000004">
      <c r="A68" s="5">
        <v>100000</v>
      </c>
      <c r="B68" s="5">
        <f t="shared" si="6"/>
        <v>1.6736842105263159</v>
      </c>
      <c r="C68" s="5">
        <f t="shared" si="7"/>
        <v>4.473470380632075</v>
      </c>
      <c r="D68" s="5">
        <v>20</v>
      </c>
      <c r="E68" s="5">
        <v>20</v>
      </c>
      <c r="F68" s="5">
        <v>0.47499999999999998</v>
      </c>
      <c r="G68" s="5">
        <v>0.79500000000000004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.6" customHeight="1" x14ac:dyDescent="0.55000000000000004">
      <c r="A69" s="5">
        <v>200000</v>
      </c>
      <c r="B69" s="5">
        <f t="shared" si="6"/>
        <v>1.3157894736842106</v>
      </c>
      <c r="C69" s="5">
        <f t="shared" si="7"/>
        <v>2.3837281543841735</v>
      </c>
      <c r="D69" s="5">
        <v>42</v>
      </c>
      <c r="E69" s="5">
        <v>42</v>
      </c>
      <c r="F69" s="5">
        <v>0.47499999999999998</v>
      </c>
      <c r="G69" s="5">
        <v>0.625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.6" customHeight="1" x14ac:dyDescent="0.55000000000000004">
      <c r="A70" s="5">
        <v>300000</v>
      </c>
      <c r="B70" s="5">
        <f t="shared" si="6"/>
        <v>1.0315789473684212</v>
      </c>
      <c r="C70" s="5">
        <f t="shared" si="7"/>
        <v>0.27004940807294264</v>
      </c>
      <c r="D70" s="5">
        <v>54</v>
      </c>
      <c r="E70" s="5">
        <v>54</v>
      </c>
      <c r="F70" s="5">
        <v>0.47499999999999998</v>
      </c>
      <c r="G70" s="5">
        <v>0.49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6" customHeight="1" x14ac:dyDescent="0.55000000000000004">
      <c r="A71" s="5">
        <v>500000</v>
      </c>
      <c r="B71" s="5">
        <f t="shared" si="6"/>
        <v>0.70526315789473693</v>
      </c>
      <c r="C71" s="5">
        <f t="shared" si="7"/>
        <v>-3.0329760517604254</v>
      </c>
      <c r="D71" s="5">
        <v>72</v>
      </c>
      <c r="E71" s="5">
        <v>72</v>
      </c>
      <c r="F71" s="5">
        <v>0.47499999999999998</v>
      </c>
      <c r="G71" s="5">
        <f>0.67/2</f>
        <v>0.33500000000000002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.6" customHeight="1" x14ac:dyDescent="0.5500000000000000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.6" customHeight="1" x14ac:dyDescent="0.55000000000000004">
      <c r="A73" s="2" t="s">
        <v>21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.6" customHeight="1" x14ac:dyDescent="0.55000000000000004">
      <c r="A74" s="2" t="s">
        <v>20</v>
      </c>
      <c r="B74" s="2" t="s">
        <v>14</v>
      </c>
      <c r="C74" s="2" t="s">
        <v>15</v>
      </c>
      <c r="D74" s="2" t="s">
        <v>16</v>
      </c>
      <c r="E74" s="3"/>
      <c r="F74" s="2" t="s">
        <v>17</v>
      </c>
      <c r="G74" s="2" t="s">
        <v>18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.6" customHeight="1" x14ac:dyDescent="0.55000000000000004">
      <c r="A75" s="5">
        <v>500</v>
      </c>
      <c r="B75" s="5">
        <f t="shared" ref="B75:B84" si="8">G75/F75</f>
        <v>4.6666666666666669E-2</v>
      </c>
      <c r="C75" s="5">
        <f t="shared" ref="C75:C84" si="9">20*LOG10(B75)</f>
        <v>-26.619864380828488</v>
      </c>
      <c r="D75" s="5">
        <v>134</v>
      </c>
      <c r="E75" s="5">
        <v>134</v>
      </c>
      <c r="F75" s="5">
        <v>3</v>
      </c>
      <c r="G75" s="5">
        <v>0.14000000000000001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.6" customHeight="1" x14ac:dyDescent="0.55000000000000004">
      <c r="A76" s="5">
        <v>1000</v>
      </c>
      <c r="B76" s="5">
        <f t="shared" si="8"/>
        <v>7.3333333333333334E-2</v>
      </c>
      <c r="C76" s="5">
        <f t="shared" si="9"/>
        <v>-22.693971477949123</v>
      </c>
      <c r="D76" s="5">
        <v>130</v>
      </c>
      <c r="E76" s="5">
        <v>130</v>
      </c>
      <c r="F76" s="5">
        <v>3</v>
      </c>
      <c r="G76" s="5">
        <v>0.22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.6" customHeight="1" x14ac:dyDescent="0.55000000000000004">
      <c r="A77" s="5">
        <v>10000</v>
      </c>
      <c r="B77" s="5">
        <f t="shared" si="8"/>
        <v>0.42333333333333334</v>
      </c>
      <c r="C77" s="5">
        <f t="shared" si="9"/>
        <v>-7.4663506752741116</v>
      </c>
      <c r="D77" s="5">
        <v>120</v>
      </c>
      <c r="E77" s="5">
        <v>120</v>
      </c>
      <c r="F77" s="5">
        <v>3</v>
      </c>
      <c r="G77" s="5">
        <v>1.27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.6" customHeight="1" x14ac:dyDescent="0.55000000000000004">
      <c r="A78" s="5">
        <v>20000</v>
      </c>
      <c r="B78" s="5">
        <f t="shared" si="8"/>
        <v>0.66666666666666663</v>
      </c>
      <c r="C78" s="5">
        <f t="shared" si="9"/>
        <v>-3.5218251811136252</v>
      </c>
      <c r="D78" s="5">
        <v>140</v>
      </c>
      <c r="E78" s="5">
        <v>140</v>
      </c>
      <c r="F78" s="5">
        <v>3</v>
      </c>
      <c r="G78" s="5">
        <v>2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.6" customHeight="1" x14ac:dyDescent="0.55000000000000004">
      <c r="A79" s="5">
        <v>50000</v>
      </c>
      <c r="B79" s="5">
        <f t="shared" si="8"/>
        <v>0.93666666666666665</v>
      </c>
      <c r="C79" s="5">
        <f t="shared" si="9"/>
        <v>-0.56829869629165108</v>
      </c>
      <c r="D79" s="5">
        <v>180</v>
      </c>
      <c r="E79" s="5">
        <v>180</v>
      </c>
      <c r="F79" s="5">
        <v>3</v>
      </c>
      <c r="G79" s="5">
        <v>2.81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.6" customHeight="1" x14ac:dyDescent="0.55000000000000004">
      <c r="A80" s="5">
        <v>80000</v>
      </c>
      <c r="B80" s="5">
        <f t="shared" si="8"/>
        <v>0.91666666666666663</v>
      </c>
      <c r="C80" s="5">
        <f t="shared" si="9"/>
        <v>-0.75577121778799605</v>
      </c>
      <c r="D80" s="5">
        <v>-150</v>
      </c>
      <c r="E80" s="3">
        <f>360+D80</f>
        <v>210</v>
      </c>
      <c r="F80" s="5">
        <v>3</v>
      </c>
      <c r="G80" s="5">
        <v>2.75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.6" customHeight="1" x14ac:dyDescent="0.55000000000000004">
      <c r="A81" s="5">
        <v>100000</v>
      </c>
      <c r="B81" s="5">
        <f t="shared" si="8"/>
        <v>0.83333333333333337</v>
      </c>
      <c r="C81" s="5">
        <f t="shared" si="9"/>
        <v>-1.583624920952496</v>
      </c>
      <c r="D81" s="5">
        <v>-140</v>
      </c>
      <c r="E81" s="3">
        <f t="shared" ref="E81:E84" si="10">360+D81</f>
        <v>220</v>
      </c>
      <c r="F81" s="5">
        <v>3</v>
      </c>
      <c r="G81" s="5">
        <v>2.5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.6" customHeight="1" x14ac:dyDescent="0.55000000000000004">
      <c r="A82" s="5">
        <v>200000</v>
      </c>
      <c r="B82" s="5">
        <f t="shared" si="8"/>
        <v>0.54333333333333333</v>
      </c>
      <c r="C82" s="5">
        <f t="shared" si="9"/>
        <v>-5.2986730063140932</v>
      </c>
      <c r="D82" s="5">
        <v>-120</v>
      </c>
      <c r="E82" s="3">
        <f t="shared" si="10"/>
        <v>240</v>
      </c>
      <c r="F82" s="5">
        <v>3</v>
      </c>
      <c r="G82" s="5">
        <v>1.63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.6" customHeight="1" x14ac:dyDescent="0.55000000000000004">
      <c r="A83" s="5">
        <v>500000</v>
      </c>
      <c r="B83" s="5">
        <f t="shared" si="8"/>
        <v>0.27</v>
      </c>
      <c r="C83" s="5">
        <f t="shared" si="9"/>
        <v>-11.372724716820253</v>
      </c>
      <c r="D83" s="5">
        <v>-80</v>
      </c>
      <c r="E83" s="3">
        <f t="shared" si="10"/>
        <v>280</v>
      </c>
      <c r="F83" s="5">
        <v>3</v>
      </c>
      <c r="G83" s="5">
        <v>0.81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3.6" customHeight="1" x14ac:dyDescent="0.55000000000000004">
      <c r="A84" s="5">
        <v>1000000</v>
      </c>
      <c r="B84" s="5">
        <f t="shared" si="8"/>
        <v>0.14666666666666667</v>
      </c>
      <c r="C84" s="5">
        <f t="shared" si="9"/>
        <v>-16.673371564669498</v>
      </c>
      <c r="D84" s="5">
        <v>-50</v>
      </c>
      <c r="E84" s="3">
        <f t="shared" si="10"/>
        <v>310</v>
      </c>
      <c r="F84" s="5">
        <v>3</v>
      </c>
      <c r="G84" s="5">
        <v>0.44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Trent Wesley (RIT Student)</cp:lastModifiedBy>
  <dcterms:modified xsi:type="dcterms:W3CDTF">2023-11-08T13:55:55Z</dcterms:modified>
</cp:coreProperties>
</file>