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 defaultThemeVersion="124226"/>
  <xr:revisionPtr revIDLastSave="0" documentId="13_ncr:1_{269B1629-B4D8-455D-BD0E-96FA95E38F5E}" xr6:coauthVersionLast="47" xr6:coauthVersionMax="47" xr10:uidLastSave="{00000000-0000-0000-0000-000000000000}"/>
  <bookViews>
    <workbookView xWindow="-120" yWindow="-120" windowWidth="29040" windowHeight="15720" tabRatio="949" firstSheet="5" activeTab="7" xr2:uid="{00000000-000D-0000-FFFF-FFFF00000000}"/>
  </bookViews>
  <sheets>
    <sheet name="Final Templete" sheetId="3" state="hidden" r:id="rId1"/>
    <sheet name="Std 1" sheetId="9" r:id="rId2"/>
    <sheet name="Std 2" sheetId="10" r:id="rId3"/>
    <sheet name="Std 3" sheetId="11" r:id="rId4"/>
    <sheet name="Std 4" sheetId="12" r:id="rId5"/>
    <sheet name="Price" sheetId="35" r:id="rId6"/>
    <sheet name="Data" sheetId="34" r:id="rId7"/>
    <sheet name="Bot" sheetId="33" r:id="rId8"/>
    <sheet name="Std 5" sheetId="13" r:id="rId9"/>
    <sheet name="Std 5 Sign" sheetId="22" r:id="rId10"/>
    <sheet name="Std 6" sheetId="14" r:id="rId11"/>
    <sheet name="Std 6 Sign" sheetId="24" r:id="rId12"/>
    <sheet name="Std 7" sheetId="15" r:id="rId13"/>
    <sheet name="Std 7 Sign" sheetId="25" r:id="rId14"/>
    <sheet name="Std 8" sheetId="16" r:id="rId15"/>
    <sheet name="Std 8 Sign" sheetId="26" r:id="rId16"/>
    <sheet name="Std 9" sheetId="17" r:id="rId17"/>
    <sheet name="Std 9 Sign" sheetId="30" r:id="rId18"/>
    <sheet name="Std 10" sheetId="6" r:id="rId19"/>
    <sheet name="Std 11" sheetId="18" r:id="rId20"/>
    <sheet name="Std 12" sheetId="5" r:id="rId21"/>
    <sheet name="Req." sheetId="19" state="hidden" r:id="rId22"/>
    <sheet name="Teachers Menual" sheetId="7" state="hidden" r:id="rId23"/>
    <sheet name="Task1" sheetId="4" state="hidden" r:id="rId24"/>
    <sheet name="Come from jamnagar 14-6-22" sheetId="20" r:id="rId25"/>
    <sheet name="Come from Bhayender 20-6-22" sheetId="31" r:id="rId26"/>
    <sheet name="come from Divin 22 June 2022" sheetId="32" r:id="rId27"/>
    <sheet name="Consolidated" sheetId="27" r:id="rId28"/>
    <sheet name="15-6-2022 " sheetId="28" r:id="rId29"/>
    <sheet name="Sheet1" sheetId="29" r:id="rId30"/>
  </sheets>
  <externalReferences>
    <externalReference r:id="rId31"/>
    <externalReference r:id="rId32"/>
  </externalReferences>
  <definedNames>
    <definedName name="_xlnm._FilterDatabase" localSheetId="6" hidden="1">Data!$A$1:$J$1000</definedName>
    <definedName name="_xlnm.Print_Titles" localSheetId="28">'15-6-2022 '!$1:$2</definedName>
    <definedName name="_xlnm.Print_Titles" localSheetId="26">'come from Divin 22 June 2022'!$1:$2</definedName>
    <definedName name="_xlnm.Print_Titles" localSheetId="27">Consolidated!$1:$1</definedName>
    <definedName name="_xlnm.Print_Titles" localSheetId="11">'Std 6 Sign'!$1:$2</definedName>
    <definedName name="_xlnm.Print_Titles" localSheetId="13">'Std 7 Sign'!$1:$3</definedName>
    <definedName name="_xlnm.Print_Titles" localSheetId="15">'Std 8 Sign'!$2:$3</definedName>
    <definedName name="_xlnm.Print_Titles" localSheetId="17">'Std 9 Sign'!$2:$3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3" l="1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2" i="33"/>
  <c r="J1036" i="34"/>
  <c r="C1036" i="34"/>
  <c r="L1035" i="34"/>
  <c r="K1035" i="34"/>
  <c r="M1035" i="34" s="1"/>
  <c r="I1035" i="34"/>
  <c r="F1035" i="34"/>
  <c r="E1035" i="34"/>
  <c r="D1035" i="34"/>
  <c r="L1034" i="34"/>
  <c r="K1034" i="34"/>
  <c r="M1034" i="34" s="1"/>
  <c r="E1034" i="34"/>
  <c r="D1034" i="34"/>
  <c r="F1034" i="34" s="1"/>
  <c r="L1033" i="34"/>
  <c r="I1033" i="34"/>
  <c r="K1033" i="34" s="1"/>
  <c r="M1033" i="34" s="1"/>
  <c r="E1033" i="34"/>
  <c r="B1033" i="34"/>
  <c r="D1033" i="34" s="1"/>
  <c r="F1033" i="34" s="1"/>
  <c r="L1032" i="34"/>
  <c r="M1032" i="34" s="1"/>
  <c r="K1032" i="34"/>
  <c r="E1032" i="34"/>
  <c r="D1032" i="34"/>
  <c r="F1032" i="34" s="1"/>
  <c r="L1031" i="34"/>
  <c r="K1031" i="34"/>
  <c r="M1031" i="34" s="1"/>
  <c r="E1031" i="34"/>
  <c r="B1031" i="34"/>
  <c r="D1031" i="34" s="1"/>
  <c r="F1031" i="34" s="1"/>
  <c r="L1030" i="34"/>
  <c r="K1030" i="34"/>
  <c r="M1030" i="34" s="1"/>
  <c r="E1030" i="34"/>
  <c r="F1030" i="34" s="1"/>
  <c r="D1030" i="34"/>
  <c r="L1029" i="34"/>
  <c r="K1029" i="34"/>
  <c r="M1029" i="34" s="1"/>
  <c r="E1029" i="34"/>
  <c r="E1036" i="34" s="1"/>
  <c r="B1029" i="34"/>
  <c r="D1029" i="34" s="1"/>
  <c r="F1029" i="34" s="1"/>
  <c r="L1028" i="34"/>
  <c r="K1028" i="34"/>
  <c r="M1028" i="34" s="1"/>
  <c r="E1028" i="34"/>
  <c r="D1028" i="34"/>
  <c r="F1028" i="34" s="1"/>
  <c r="L1027" i="34"/>
  <c r="M1027" i="34" s="1"/>
  <c r="K1027" i="34"/>
  <c r="E1027" i="34"/>
  <c r="B1027" i="34"/>
  <c r="D1027" i="34" s="1"/>
  <c r="F1027" i="34" s="1"/>
  <c r="M1026" i="34"/>
  <c r="L1026" i="34"/>
  <c r="K1026" i="34"/>
  <c r="E1026" i="34"/>
  <c r="D1026" i="34"/>
  <c r="F1026" i="34" s="1"/>
  <c r="L1025" i="34"/>
  <c r="K1025" i="34"/>
  <c r="M1025" i="34" s="1"/>
  <c r="I1025" i="34"/>
  <c r="E1025" i="34"/>
  <c r="B1025" i="34"/>
  <c r="B1036" i="34" s="1"/>
  <c r="E1003" i="34" s="1"/>
  <c r="E1013" i="34" s="1"/>
  <c r="E1015" i="34" s="1"/>
  <c r="E1016" i="34" s="1"/>
  <c r="L1024" i="34"/>
  <c r="K1024" i="34"/>
  <c r="M1024" i="34" s="1"/>
  <c r="E1024" i="34"/>
  <c r="F1024" i="34" s="1"/>
  <c r="D1024" i="34"/>
  <c r="L1023" i="34"/>
  <c r="I1023" i="34"/>
  <c r="K1023" i="34" s="1"/>
  <c r="M1023" i="34" s="1"/>
  <c r="F1023" i="34"/>
  <c r="E1023" i="34"/>
  <c r="D1023" i="34"/>
  <c r="L1022" i="34"/>
  <c r="K1022" i="34"/>
  <c r="M1022" i="34" s="1"/>
  <c r="E1022" i="34"/>
  <c r="D1022" i="34"/>
  <c r="F1022" i="34" s="1"/>
  <c r="L1021" i="34"/>
  <c r="I1021" i="34"/>
  <c r="K1021" i="34" s="1"/>
  <c r="M1021" i="34" s="1"/>
  <c r="E1021" i="34"/>
  <c r="D1021" i="34"/>
  <c r="F1021" i="34" s="1"/>
  <c r="M1020" i="34"/>
  <c r="L1020" i="34"/>
  <c r="K1020" i="34"/>
  <c r="E1020" i="34"/>
  <c r="D1020" i="34"/>
  <c r="F1020" i="34" s="1"/>
  <c r="L1019" i="34"/>
  <c r="L1036" i="34" s="1"/>
  <c r="K1019" i="34"/>
  <c r="E1019" i="34"/>
  <c r="F1019" i="34" s="1"/>
  <c r="D1019" i="34"/>
  <c r="I1016" i="34"/>
  <c r="I1015" i="34"/>
  <c r="I1014" i="34"/>
  <c r="G1014" i="34"/>
  <c r="E1014" i="34"/>
  <c r="I1013" i="34"/>
  <c r="D1013" i="34"/>
  <c r="C1013" i="34"/>
  <c r="G1008" i="34"/>
  <c r="E1008" i="34"/>
  <c r="J999" i="34"/>
  <c r="J998" i="34"/>
  <c r="J997" i="34"/>
  <c r="J996" i="34"/>
  <c r="J995" i="34"/>
  <c r="J994" i="34"/>
  <c r="J993" i="34"/>
  <c r="J992" i="34"/>
  <c r="J991" i="34"/>
  <c r="J990" i="34"/>
  <c r="J989" i="34"/>
  <c r="J988" i="34"/>
  <c r="J987" i="34"/>
  <c r="J986" i="34"/>
  <c r="J985" i="34"/>
  <c r="J984" i="34"/>
  <c r="J983" i="34"/>
  <c r="J982" i="34"/>
  <c r="J981" i="34"/>
  <c r="J980" i="34"/>
  <c r="J979" i="34"/>
  <c r="J978" i="34"/>
  <c r="J977" i="34"/>
  <c r="J976" i="34"/>
  <c r="J975" i="34"/>
  <c r="J974" i="34"/>
  <c r="J973" i="34"/>
  <c r="J972" i="34"/>
  <c r="J971" i="34"/>
  <c r="J970" i="34"/>
  <c r="J969" i="34"/>
  <c r="J968" i="34"/>
  <c r="J967" i="34"/>
  <c r="J966" i="34"/>
  <c r="J965" i="34"/>
  <c r="J964" i="34"/>
  <c r="J963" i="34"/>
  <c r="J962" i="34"/>
  <c r="J961" i="34"/>
  <c r="J960" i="34"/>
  <c r="J959" i="34"/>
  <c r="J958" i="34"/>
  <c r="J957" i="34"/>
  <c r="J956" i="34"/>
  <c r="J955" i="34"/>
  <c r="J954" i="34"/>
  <c r="J953" i="34"/>
  <c r="J952" i="34"/>
  <c r="J951" i="34"/>
  <c r="J950" i="34"/>
  <c r="J949" i="34"/>
  <c r="J948" i="34"/>
  <c r="J947" i="34"/>
  <c r="J946" i="34"/>
  <c r="J945" i="34"/>
  <c r="J944" i="34"/>
  <c r="J943" i="34"/>
  <c r="J942" i="34"/>
  <c r="J941" i="34"/>
  <c r="J940" i="34"/>
  <c r="J939" i="34"/>
  <c r="J938" i="34"/>
  <c r="J937" i="34"/>
  <c r="J936" i="34"/>
  <c r="J935" i="34"/>
  <c r="J934" i="34"/>
  <c r="J933" i="34"/>
  <c r="J932" i="34"/>
  <c r="J931" i="34"/>
  <c r="J930" i="34"/>
  <c r="J929" i="34"/>
  <c r="J928" i="34"/>
  <c r="J927" i="34"/>
  <c r="J926" i="34"/>
  <c r="J925" i="34"/>
  <c r="J924" i="34"/>
  <c r="J923" i="34"/>
  <c r="J922" i="34"/>
  <c r="J921" i="34"/>
  <c r="J920" i="34"/>
  <c r="J919" i="34"/>
  <c r="J918" i="34"/>
  <c r="J917" i="34"/>
  <c r="J916" i="34"/>
  <c r="J915" i="34"/>
  <c r="J914" i="34"/>
  <c r="J913" i="34"/>
  <c r="J912" i="34"/>
  <c r="J911" i="34"/>
  <c r="J910" i="34"/>
  <c r="J909" i="34"/>
  <c r="J908" i="34"/>
  <c r="J907" i="34"/>
  <c r="J906" i="34"/>
  <c r="J905" i="34"/>
  <c r="J904" i="34"/>
  <c r="J903" i="34"/>
  <c r="J902" i="34"/>
  <c r="J901" i="34"/>
  <c r="J900" i="34"/>
  <c r="J899" i="34"/>
  <c r="J898" i="34"/>
  <c r="J897" i="34"/>
  <c r="J896" i="34"/>
  <c r="J895" i="34"/>
  <c r="J894" i="34"/>
  <c r="J893" i="34"/>
  <c r="J892" i="34"/>
  <c r="J891" i="34"/>
  <c r="J890" i="34"/>
  <c r="J889" i="34"/>
  <c r="J888" i="34"/>
  <c r="J887" i="34"/>
  <c r="J886" i="34"/>
  <c r="J885" i="34"/>
  <c r="J884" i="34"/>
  <c r="J883" i="34"/>
  <c r="J882" i="34"/>
  <c r="J881" i="34"/>
  <c r="J880" i="34"/>
  <c r="J879" i="34"/>
  <c r="J878" i="34"/>
  <c r="J877" i="34"/>
  <c r="J876" i="34"/>
  <c r="J875" i="34"/>
  <c r="J874" i="34"/>
  <c r="J873" i="34"/>
  <c r="J872" i="34"/>
  <c r="J871" i="34"/>
  <c r="J870" i="34"/>
  <c r="J869" i="34"/>
  <c r="J868" i="34"/>
  <c r="J867" i="34"/>
  <c r="J866" i="34"/>
  <c r="J865" i="34"/>
  <c r="J864" i="34"/>
  <c r="J863" i="34"/>
  <c r="J862" i="34"/>
  <c r="J861" i="34"/>
  <c r="J860" i="34"/>
  <c r="J859" i="34"/>
  <c r="J858" i="34"/>
  <c r="J857" i="34"/>
  <c r="J856" i="34"/>
  <c r="J855" i="34"/>
  <c r="J854" i="34"/>
  <c r="J853" i="34"/>
  <c r="J852" i="34"/>
  <c r="J851" i="34"/>
  <c r="J850" i="34"/>
  <c r="J849" i="34"/>
  <c r="J848" i="34"/>
  <c r="J847" i="34"/>
  <c r="J846" i="34"/>
  <c r="J845" i="34"/>
  <c r="J844" i="34"/>
  <c r="J843" i="34"/>
  <c r="J842" i="34"/>
  <c r="J841" i="34"/>
  <c r="J840" i="34"/>
  <c r="J839" i="34"/>
  <c r="J838" i="34"/>
  <c r="J837" i="34"/>
  <c r="J836" i="34"/>
  <c r="J835" i="34"/>
  <c r="J834" i="34"/>
  <c r="J833" i="34"/>
  <c r="J832" i="34"/>
  <c r="J831" i="34"/>
  <c r="J830" i="34"/>
  <c r="J829" i="34"/>
  <c r="J828" i="34"/>
  <c r="J827" i="34"/>
  <c r="J826" i="34"/>
  <c r="J825" i="34"/>
  <c r="J824" i="34"/>
  <c r="J823" i="34"/>
  <c r="J822" i="34"/>
  <c r="J821" i="34"/>
  <c r="J820" i="34"/>
  <c r="J819" i="34"/>
  <c r="J818" i="34"/>
  <c r="J817" i="34"/>
  <c r="J816" i="34"/>
  <c r="J815" i="34"/>
  <c r="J814" i="34"/>
  <c r="J813" i="34"/>
  <c r="J812" i="34"/>
  <c r="J811" i="34"/>
  <c r="J810" i="34"/>
  <c r="J809" i="34"/>
  <c r="J808" i="34"/>
  <c r="J807" i="34"/>
  <c r="J806" i="34"/>
  <c r="J805" i="34"/>
  <c r="J804" i="34"/>
  <c r="J803" i="34"/>
  <c r="J802" i="34"/>
  <c r="J801" i="34"/>
  <c r="J800" i="34"/>
  <c r="J799" i="34"/>
  <c r="J798" i="34"/>
  <c r="J797" i="34"/>
  <c r="J796" i="34"/>
  <c r="J795" i="34"/>
  <c r="J794" i="34"/>
  <c r="J793" i="34"/>
  <c r="J792" i="34"/>
  <c r="J791" i="34"/>
  <c r="J790" i="34"/>
  <c r="J789" i="34"/>
  <c r="J788" i="34"/>
  <c r="J787" i="34"/>
  <c r="J786" i="34"/>
  <c r="J785" i="34"/>
  <c r="J784" i="34"/>
  <c r="J783" i="34"/>
  <c r="J782" i="34"/>
  <c r="J781" i="34"/>
  <c r="J780" i="34"/>
  <c r="J779" i="34"/>
  <c r="J778" i="34"/>
  <c r="J777" i="34"/>
  <c r="J776" i="34"/>
  <c r="J775" i="34"/>
  <c r="J774" i="34"/>
  <c r="J773" i="34"/>
  <c r="J772" i="34"/>
  <c r="J771" i="34"/>
  <c r="J770" i="34"/>
  <c r="J769" i="34"/>
  <c r="J768" i="34"/>
  <c r="J767" i="34"/>
  <c r="J766" i="34"/>
  <c r="J765" i="34"/>
  <c r="J764" i="34"/>
  <c r="J763" i="34"/>
  <c r="J762" i="34"/>
  <c r="J761" i="34"/>
  <c r="J760" i="34"/>
  <c r="J759" i="34"/>
  <c r="J758" i="34"/>
  <c r="J757" i="34"/>
  <c r="J756" i="34"/>
  <c r="J755" i="34"/>
  <c r="J754" i="34"/>
  <c r="J753" i="34"/>
  <c r="J752" i="34"/>
  <c r="J751" i="34"/>
  <c r="J750" i="34"/>
  <c r="J749" i="34"/>
  <c r="J748" i="34"/>
  <c r="J747" i="34"/>
  <c r="J746" i="34"/>
  <c r="J745" i="34"/>
  <c r="J744" i="34"/>
  <c r="J743" i="34"/>
  <c r="J742" i="34"/>
  <c r="J741" i="34"/>
  <c r="J740" i="34"/>
  <c r="J739" i="34"/>
  <c r="J738" i="34"/>
  <c r="J737" i="34"/>
  <c r="J736" i="34"/>
  <c r="J735" i="34"/>
  <c r="J734" i="34"/>
  <c r="J733" i="34"/>
  <c r="J732" i="34"/>
  <c r="J731" i="34"/>
  <c r="J730" i="34"/>
  <c r="J729" i="34"/>
  <c r="J728" i="34"/>
  <c r="J727" i="34"/>
  <c r="J726" i="34"/>
  <c r="J725" i="34"/>
  <c r="J724" i="34"/>
  <c r="J723" i="34"/>
  <c r="J722" i="34"/>
  <c r="J721" i="34"/>
  <c r="J720" i="34"/>
  <c r="J719" i="34"/>
  <c r="J718" i="34"/>
  <c r="J717" i="34"/>
  <c r="J716" i="34"/>
  <c r="J715" i="34"/>
  <c r="J714" i="34"/>
  <c r="J713" i="34"/>
  <c r="J712" i="34"/>
  <c r="J711" i="34"/>
  <c r="J710" i="34"/>
  <c r="J709" i="34"/>
  <c r="J708" i="34"/>
  <c r="J707" i="34"/>
  <c r="J706" i="34"/>
  <c r="J705" i="34"/>
  <c r="J704" i="34"/>
  <c r="J703" i="34"/>
  <c r="J702" i="34"/>
  <c r="J701" i="34"/>
  <c r="J700" i="34"/>
  <c r="J699" i="34"/>
  <c r="J698" i="34"/>
  <c r="J697" i="34"/>
  <c r="J696" i="34"/>
  <c r="J695" i="34"/>
  <c r="J694" i="34"/>
  <c r="J693" i="34"/>
  <c r="J692" i="34"/>
  <c r="J691" i="34"/>
  <c r="J690" i="34"/>
  <c r="J689" i="34"/>
  <c r="J688" i="34"/>
  <c r="J687" i="34"/>
  <c r="J686" i="34"/>
  <c r="J685" i="34"/>
  <c r="J684" i="34"/>
  <c r="J683" i="34"/>
  <c r="J682" i="34"/>
  <c r="J681" i="34"/>
  <c r="J680" i="34"/>
  <c r="J679" i="34"/>
  <c r="J678" i="34"/>
  <c r="J677" i="34"/>
  <c r="J676" i="34"/>
  <c r="J675" i="34"/>
  <c r="J674" i="34"/>
  <c r="J673" i="34"/>
  <c r="J672" i="34"/>
  <c r="J671" i="34"/>
  <c r="J670" i="34"/>
  <c r="J669" i="34"/>
  <c r="J668" i="34"/>
  <c r="J667" i="34"/>
  <c r="J666" i="34"/>
  <c r="J665" i="34"/>
  <c r="J664" i="34"/>
  <c r="J663" i="34"/>
  <c r="J662" i="34"/>
  <c r="J661" i="34"/>
  <c r="J660" i="34"/>
  <c r="J659" i="34"/>
  <c r="J658" i="34"/>
  <c r="J657" i="34"/>
  <c r="J656" i="34"/>
  <c r="J655" i="34"/>
  <c r="J654" i="34"/>
  <c r="J653" i="34"/>
  <c r="J652" i="34"/>
  <c r="J651" i="34"/>
  <c r="J650" i="34"/>
  <c r="J649" i="34"/>
  <c r="J648" i="34"/>
  <c r="J647" i="34"/>
  <c r="J646" i="34"/>
  <c r="J645" i="34"/>
  <c r="J644" i="34"/>
  <c r="J643" i="34"/>
  <c r="J642" i="34"/>
  <c r="J641" i="34"/>
  <c r="J640" i="34"/>
  <c r="J639" i="34"/>
  <c r="J638" i="34"/>
  <c r="J637" i="34"/>
  <c r="J636" i="34"/>
  <c r="J635" i="34"/>
  <c r="J634" i="34"/>
  <c r="J633" i="34"/>
  <c r="J632" i="34"/>
  <c r="J631" i="34"/>
  <c r="J630" i="34"/>
  <c r="J629" i="34"/>
  <c r="J628" i="34"/>
  <c r="J627" i="34"/>
  <c r="J626" i="34"/>
  <c r="J625" i="34"/>
  <c r="J624" i="34"/>
  <c r="J623" i="34"/>
  <c r="J622" i="34"/>
  <c r="J621" i="34"/>
  <c r="J620" i="34"/>
  <c r="J619" i="34"/>
  <c r="J618" i="34"/>
  <c r="J617" i="34"/>
  <c r="J616" i="34"/>
  <c r="J615" i="34"/>
  <c r="J614" i="34"/>
  <c r="J613" i="34"/>
  <c r="J612" i="34"/>
  <c r="J611" i="34"/>
  <c r="J610" i="34"/>
  <c r="J609" i="34"/>
  <c r="J608" i="34"/>
  <c r="J607" i="34"/>
  <c r="J606" i="34"/>
  <c r="J605" i="34"/>
  <c r="J604" i="34"/>
  <c r="J603" i="34"/>
  <c r="J602" i="34"/>
  <c r="J601" i="34"/>
  <c r="J600" i="34"/>
  <c r="J599" i="34"/>
  <c r="J598" i="34"/>
  <c r="J597" i="34"/>
  <c r="J596" i="34"/>
  <c r="J595" i="34"/>
  <c r="J594" i="34"/>
  <c r="J593" i="34"/>
  <c r="J592" i="34"/>
  <c r="J591" i="34"/>
  <c r="J590" i="34"/>
  <c r="J589" i="34"/>
  <c r="J588" i="34"/>
  <c r="J587" i="34"/>
  <c r="J586" i="34"/>
  <c r="J585" i="34"/>
  <c r="J584" i="34"/>
  <c r="J583" i="34"/>
  <c r="J582" i="34"/>
  <c r="J581" i="34"/>
  <c r="J580" i="34"/>
  <c r="J579" i="34"/>
  <c r="J578" i="34"/>
  <c r="J577" i="34"/>
  <c r="J576" i="34"/>
  <c r="J575" i="34"/>
  <c r="J574" i="34"/>
  <c r="J573" i="34"/>
  <c r="J572" i="34"/>
  <c r="J571" i="34"/>
  <c r="J570" i="34"/>
  <c r="J569" i="34"/>
  <c r="J568" i="34"/>
  <c r="J567" i="34"/>
  <c r="J566" i="34"/>
  <c r="J565" i="34"/>
  <c r="J564" i="34"/>
  <c r="J563" i="34"/>
  <c r="J562" i="34"/>
  <c r="J561" i="34"/>
  <c r="J560" i="34"/>
  <c r="J559" i="34"/>
  <c r="J558" i="34"/>
  <c r="J557" i="34"/>
  <c r="J556" i="34"/>
  <c r="J555" i="34"/>
  <c r="J554" i="34"/>
  <c r="J553" i="34"/>
  <c r="J552" i="34"/>
  <c r="J551" i="34"/>
  <c r="J550" i="34"/>
  <c r="J549" i="34"/>
  <c r="J548" i="34"/>
  <c r="J547" i="34"/>
  <c r="J546" i="34"/>
  <c r="J545" i="34"/>
  <c r="J544" i="34"/>
  <c r="J543" i="34"/>
  <c r="J542" i="34"/>
  <c r="J541" i="34"/>
  <c r="J540" i="34"/>
  <c r="J539" i="34"/>
  <c r="J538" i="34"/>
  <c r="J537" i="34"/>
  <c r="J536" i="34"/>
  <c r="J535" i="34"/>
  <c r="J534" i="34"/>
  <c r="J533" i="34"/>
  <c r="J532" i="34"/>
  <c r="J531" i="34"/>
  <c r="J530" i="34"/>
  <c r="J529" i="34"/>
  <c r="J528" i="34"/>
  <c r="J527" i="34"/>
  <c r="J526" i="34"/>
  <c r="J525" i="34"/>
  <c r="J524" i="34"/>
  <c r="J523" i="34"/>
  <c r="J522" i="34"/>
  <c r="J521" i="34"/>
  <c r="J520" i="34"/>
  <c r="J519" i="34"/>
  <c r="J518" i="34"/>
  <c r="J517" i="34"/>
  <c r="J516" i="34"/>
  <c r="J515" i="34"/>
  <c r="J514" i="34"/>
  <c r="J513" i="34"/>
  <c r="J512" i="34"/>
  <c r="J511" i="34"/>
  <c r="J510" i="34"/>
  <c r="J509" i="34"/>
  <c r="J508" i="34"/>
  <c r="J507" i="34"/>
  <c r="J506" i="34"/>
  <c r="J505" i="34"/>
  <c r="J504" i="34"/>
  <c r="J503" i="34"/>
  <c r="J502" i="34"/>
  <c r="J501" i="34"/>
  <c r="J500" i="34"/>
  <c r="J499" i="34"/>
  <c r="J498" i="34"/>
  <c r="J497" i="34"/>
  <c r="J496" i="34"/>
  <c r="J495" i="34"/>
  <c r="J494" i="34"/>
  <c r="J493" i="34"/>
  <c r="J492" i="34"/>
  <c r="J491" i="34"/>
  <c r="J490" i="34"/>
  <c r="J489" i="34"/>
  <c r="J488" i="34"/>
  <c r="J487" i="34"/>
  <c r="J486" i="34"/>
  <c r="J485" i="34"/>
  <c r="J484" i="34"/>
  <c r="J483" i="34"/>
  <c r="J482" i="34"/>
  <c r="J481" i="34"/>
  <c r="J480" i="34"/>
  <c r="J479" i="34"/>
  <c r="J478" i="34"/>
  <c r="J477" i="34"/>
  <c r="J476" i="34"/>
  <c r="J475" i="34"/>
  <c r="J474" i="34"/>
  <c r="J473" i="34"/>
  <c r="J472" i="34"/>
  <c r="J471" i="34"/>
  <c r="J470" i="34"/>
  <c r="J469" i="34"/>
  <c r="J468" i="34"/>
  <c r="J467" i="34"/>
  <c r="J466" i="34"/>
  <c r="J465" i="34"/>
  <c r="J464" i="34"/>
  <c r="J463" i="34"/>
  <c r="J462" i="34"/>
  <c r="J461" i="34"/>
  <c r="J460" i="34"/>
  <c r="J459" i="34"/>
  <c r="J458" i="34"/>
  <c r="J457" i="34"/>
  <c r="J456" i="34"/>
  <c r="J455" i="34"/>
  <c r="J454" i="34"/>
  <c r="J453" i="34"/>
  <c r="J452" i="34"/>
  <c r="J451" i="34"/>
  <c r="J450" i="34"/>
  <c r="J449" i="34"/>
  <c r="J448" i="34"/>
  <c r="J447" i="34"/>
  <c r="J446" i="34"/>
  <c r="J445" i="34"/>
  <c r="J444" i="34"/>
  <c r="J443" i="34"/>
  <c r="J442" i="34"/>
  <c r="J441" i="34"/>
  <c r="J440" i="34"/>
  <c r="J439" i="34"/>
  <c r="J438" i="34"/>
  <c r="J437" i="34"/>
  <c r="J436" i="34"/>
  <c r="J435" i="34"/>
  <c r="J434" i="34"/>
  <c r="J433" i="34"/>
  <c r="J432" i="34"/>
  <c r="J431" i="34"/>
  <c r="J430" i="34"/>
  <c r="J429" i="34"/>
  <c r="J428" i="34"/>
  <c r="J427" i="34"/>
  <c r="J426" i="34"/>
  <c r="J425" i="34"/>
  <c r="J424" i="34"/>
  <c r="J423" i="34"/>
  <c r="J422" i="34"/>
  <c r="J421" i="34"/>
  <c r="J420" i="34"/>
  <c r="J419" i="34"/>
  <c r="J418" i="34"/>
  <c r="J417" i="34"/>
  <c r="J416" i="34"/>
  <c r="J415" i="34"/>
  <c r="J414" i="34"/>
  <c r="J413" i="34"/>
  <c r="J412" i="34"/>
  <c r="J411" i="34"/>
  <c r="J410" i="34"/>
  <c r="J409" i="34"/>
  <c r="J408" i="34"/>
  <c r="J407" i="34"/>
  <c r="J406" i="34"/>
  <c r="J405" i="34"/>
  <c r="J404" i="34"/>
  <c r="J403" i="34"/>
  <c r="J402" i="34"/>
  <c r="J401" i="34"/>
  <c r="J400" i="34"/>
  <c r="J399" i="34"/>
  <c r="J398" i="34"/>
  <c r="J397" i="34"/>
  <c r="J396" i="34"/>
  <c r="J395" i="34"/>
  <c r="J394" i="34"/>
  <c r="J393" i="34"/>
  <c r="J392" i="34"/>
  <c r="J391" i="34"/>
  <c r="J390" i="34"/>
  <c r="J389" i="34"/>
  <c r="J388" i="34"/>
  <c r="J387" i="34"/>
  <c r="J386" i="34"/>
  <c r="J385" i="34"/>
  <c r="J384" i="34"/>
  <c r="J383" i="34"/>
  <c r="J382" i="34"/>
  <c r="J381" i="34"/>
  <c r="J380" i="34"/>
  <c r="J379" i="34"/>
  <c r="J378" i="34"/>
  <c r="J377" i="34"/>
  <c r="J376" i="34"/>
  <c r="J375" i="34"/>
  <c r="J374" i="34"/>
  <c r="J373" i="34"/>
  <c r="J372" i="34"/>
  <c r="J371" i="34"/>
  <c r="J370" i="34"/>
  <c r="J369" i="34"/>
  <c r="J368" i="34"/>
  <c r="J367" i="34"/>
  <c r="J366" i="34"/>
  <c r="J365" i="34"/>
  <c r="J364" i="34"/>
  <c r="J363" i="34"/>
  <c r="J362" i="34"/>
  <c r="J361" i="34"/>
  <c r="J360" i="34"/>
  <c r="J359" i="34"/>
  <c r="J358" i="34"/>
  <c r="J357" i="34"/>
  <c r="J356" i="34"/>
  <c r="J355" i="34"/>
  <c r="J354" i="34"/>
  <c r="J353" i="34"/>
  <c r="J352" i="34"/>
  <c r="J351" i="34"/>
  <c r="J350" i="34"/>
  <c r="J349" i="34"/>
  <c r="J348" i="34"/>
  <c r="J347" i="34"/>
  <c r="J346" i="34"/>
  <c r="J345" i="34"/>
  <c r="J344" i="34"/>
  <c r="J343" i="34"/>
  <c r="J342" i="34"/>
  <c r="J341" i="34"/>
  <c r="J340" i="34"/>
  <c r="J339" i="34"/>
  <c r="J338" i="34"/>
  <c r="J337" i="34"/>
  <c r="J336" i="34"/>
  <c r="J335" i="34"/>
  <c r="J334" i="34"/>
  <c r="J333" i="34"/>
  <c r="J332" i="34"/>
  <c r="J331" i="34"/>
  <c r="J330" i="34"/>
  <c r="J329" i="34"/>
  <c r="J328" i="34"/>
  <c r="J327" i="34"/>
  <c r="J326" i="34"/>
  <c r="J325" i="34"/>
  <c r="J324" i="34"/>
  <c r="J323" i="34"/>
  <c r="J322" i="34"/>
  <c r="J321" i="34"/>
  <c r="J320" i="34"/>
  <c r="J319" i="34"/>
  <c r="J318" i="34"/>
  <c r="J317" i="34"/>
  <c r="J316" i="34"/>
  <c r="J315" i="34"/>
  <c r="J314" i="34"/>
  <c r="J313" i="34"/>
  <c r="J312" i="34"/>
  <c r="J311" i="34"/>
  <c r="J310" i="34"/>
  <c r="J309" i="34"/>
  <c r="J308" i="34"/>
  <c r="J307" i="34"/>
  <c r="J306" i="34"/>
  <c r="J305" i="34"/>
  <c r="J304" i="34"/>
  <c r="J303" i="34"/>
  <c r="J302" i="34"/>
  <c r="J301" i="34"/>
  <c r="J300" i="34"/>
  <c r="J299" i="34"/>
  <c r="J298" i="34"/>
  <c r="J297" i="34"/>
  <c r="J296" i="34"/>
  <c r="J295" i="34"/>
  <c r="J294" i="34"/>
  <c r="J293" i="34"/>
  <c r="J292" i="34"/>
  <c r="J291" i="34"/>
  <c r="J290" i="34"/>
  <c r="J289" i="34"/>
  <c r="J288" i="34"/>
  <c r="J287" i="34"/>
  <c r="J286" i="34"/>
  <c r="J285" i="34"/>
  <c r="J284" i="34"/>
  <c r="J283" i="34"/>
  <c r="J282" i="34"/>
  <c r="J281" i="34"/>
  <c r="J280" i="34"/>
  <c r="J279" i="34"/>
  <c r="J278" i="34"/>
  <c r="J277" i="34"/>
  <c r="J276" i="34"/>
  <c r="J275" i="34"/>
  <c r="J274" i="34"/>
  <c r="J273" i="34"/>
  <c r="J272" i="34"/>
  <c r="J271" i="34"/>
  <c r="J270" i="34"/>
  <c r="J269" i="34"/>
  <c r="J268" i="34"/>
  <c r="J267" i="34"/>
  <c r="J266" i="34"/>
  <c r="J265" i="34"/>
  <c r="J264" i="34"/>
  <c r="J263" i="34"/>
  <c r="J262" i="34"/>
  <c r="J261" i="34"/>
  <c r="J260" i="34"/>
  <c r="J259" i="34"/>
  <c r="J258" i="34"/>
  <c r="J257" i="34"/>
  <c r="J256" i="34"/>
  <c r="J255" i="34"/>
  <c r="J254" i="34"/>
  <c r="J253" i="34"/>
  <c r="J252" i="34"/>
  <c r="J251" i="34"/>
  <c r="J250" i="34"/>
  <c r="J249" i="34"/>
  <c r="J248" i="34"/>
  <c r="J247" i="34"/>
  <c r="J246" i="34"/>
  <c r="J245" i="34"/>
  <c r="J244" i="34"/>
  <c r="J243" i="34"/>
  <c r="J242" i="34"/>
  <c r="J241" i="34"/>
  <c r="J240" i="34"/>
  <c r="J239" i="34"/>
  <c r="J238" i="34"/>
  <c r="J237" i="34"/>
  <c r="J236" i="34"/>
  <c r="J235" i="34"/>
  <c r="J234" i="34"/>
  <c r="J233" i="34"/>
  <c r="J232" i="34"/>
  <c r="J231" i="34"/>
  <c r="J230" i="34"/>
  <c r="J229" i="34"/>
  <c r="J228" i="34"/>
  <c r="J227" i="34"/>
  <c r="J226" i="34"/>
  <c r="J225" i="34"/>
  <c r="J224" i="34"/>
  <c r="J223" i="34"/>
  <c r="J222" i="34"/>
  <c r="J221" i="34"/>
  <c r="J220" i="34"/>
  <c r="J219" i="34"/>
  <c r="J218" i="34"/>
  <c r="J217" i="34"/>
  <c r="J216" i="34"/>
  <c r="J215" i="34"/>
  <c r="J214" i="34"/>
  <c r="J213" i="34"/>
  <c r="J212" i="34"/>
  <c r="J211" i="34"/>
  <c r="J210" i="34"/>
  <c r="J209" i="34"/>
  <c r="J208" i="34"/>
  <c r="J207" i="34"/>
  <c r="J206" i="34"/>
  <c r="J205" i="34"/>
  <c r="J204" i="34"/>
  <c r="J203" i="34"/>
  <c r="J202" i="34"/>
  <c r="J201" i="34"/>
  <c r="J200" i="34"/>
  <c r="B200" i="34"/>
  <c r="A200" i="34"/>
  <c r="J199" i="34"/>
  <c r="B199" i="34"/>
  <c r="A199" i="34"/>
  <c r="J198" i="34"/>
  <c r="B198" i="34"/>
  <c r="A198" i="34"/>
  <c r="J197" i="34"/>
  <c r="B197" i="34"/>
  <c r="A197" i="34"/>
  <c r="J196" i="34"/>
  <c r="B196" i="34"/>
  <c r="A196" i="34"/>
  <c r="J195" i="34"/>
  <c r="B195" i="34"/>
  <c r="A195" i="34"/>
  <c r="J194" i="34"/>
  <c r="B194" i="34"/>
  <c r="A194" i="34"/>
  <c r="J193" i="34"/>
  <c r="B193" i="34"/>
  <c r="A193" i="34"/>
  <c r="J192" i="34"/>
  <c r="B192" i="34"/>
  <c r="A192" i="34"/>
  <c r="J191" i="34"/>
  <c r="B191" i="34"/>
  <c r="A191" i="34"/>
  <c r="J190" i="34"/>
  <c r="B190" i="34"/>
  <c r="A190" i="34"/>
  <c r="J189" i="34"/>
  <c r="B189" i="34"/>
  <c r="A189" i="34"/>
  <c r="J188" i="34"/>
  <c r="B188" i="34"/>
  <c r="A188" i="34"/>
  <c r="J187" i="34"/>
  <c r="B187" i="34"/>
  <c r="A187" i="34"/>
  <c r="J186" i="34"/>
  <c r="B186" i="34"/>
  <c r="A186" i="34"/>
  <c r="J185" i="34"/>
  <c r="B185" i="34"/>
  <c r="A185" i="34"/>
  <c r="J184" i="34"/>
  <c r="B184" i="34"/>
  <c r="A184" i="34"/>
  <c r="J183" i="34"/>
  <c r="B183" i="34"/>
  <c r="A183" i="34"/>
  <c r="J182" i="34"/>
  <c r="B182" i="34"/>
  <c r="A182" i="34"/>
  <c r="J181" i="34"/>
  <c r="B181" i="34"/>
  <c r="A181" i="34"/>
  <c r="J180" i="34"/>
  <c r="B180" i="34"/>
  <c r="A180" i="34"/>
  <c r="J179" i="34"/>
  <c r="B179" i="34"/>
  <c r="A179" i="34"/>
  <c r="J178" i="34"/>
  <c r="B178" i="34"/>
  <c r="A178" i="34"/>
  <c r="J177" i="34"/>
  <c r="B177" i="34"/>
  <c r="A177" i="34"/>
  <c r="J176" i="34"/>
  <c r="B176" i="34"/>
  <c r="A176" i="34"/>
  <c r="J175" i="34"/>
  <c r="B175" i="34"/>
  <c r="A175" i="34"/>
  <c r="J174" i="34"/>
  <c r="B174" i="34"/>
  <c r="A174" i="34"/>
  <c r="J173" i="34"/>
  <c r="B173" i="34"/>
  <c r="A173" i="34"/>
  <c r="J172" i="34"/>
  <c r="B172" i="34"/>
  <c r="A172" i="34"/>
  <c r="J171" i="34"/>
  <c r="B171" i="34"/>
  <c r="A171" i="34"/>
  <c r="J170" i="34"/>
  <c r="B170" i="34"/>
  <c r="A170" i="34"/>
  <c r="J169" i="34"/>
  <c r="J168" i="34"/>
  <c r="B168" i="34"/>
  <c r="A168" i="34"/>
  <c r="J167" i="34"/>
  <c r="B167" i="34"/>
  <c r="A167" i="34"/>
  <c r="J166" i="34"/>
  <c r="B166" i="34"/>
  <c r="A166" i="34"/>
  <c r="J165" i="34"/>
  <c r="B165" i="34"/>
  <c r="A165" i="34"/>
  <c r="J164" i="34"/>
  <c r="B164" i="34"/>
  <c r="A164" i="34"/>
  <c r="J163" i="34"/>
  <c r="B163" i="34"/>
  <c r="A163" i="34"/>
  <c r="J162" i="34"/>
  <c r="B162" i="34"/>
  <c r="A162" i="34"/>
  <c r="J161" i="34"/>
  <c r="B161" i="34"/>
  <c r="A161" i="34"/>
  <c r="J160" i="34"/>
  <c r="B160" i="34"/>
  <c r="A160" i="34"/>
  <c r="J159" i="34"/>
  <c r="B159" i="34"/>
  <c r="A159" i="34"/>
  <c r="J158" i="34"/>
  <c r="B158" i="34"/>
  <c r="A158" i="34"/>
  <c r="J157" i="34"/>
  <c r="B157" i="34"/>
  <c r="A157" i="34"/>
  <c r="J156" i="34"/>
  <c r="B156" i="34"/>
  <c r="A156" i="34"/>
  <c r="J155" i="34"/>
  <c r="B155" i="34"/>
  <c r="A155" i="34"/>
  <c r="J154" i="34"/>
  <c r="B154" i="34"/>
  <c r="A154" i="34"/>
  <c r="J153" i="34"/>
  <c r="B153" i="34"/>
  <c r="A153" i="34"/>
  <c r="J152" i="34"/>
  <c r="B152" i="34"/>
  <c r="A152" i="34"/>
  <c r="J151" i="34"/>
  <c r="B151" i="34"/>
  <c r="A151" i="34"/>
  <c r="J150" i="34"/>
  <c r="B150" i="34"/>
  <c r="A150" i="34"/>
  <c r="J149" i="34"/>
  <c r="B149" i="34"/>
  <c r="A149" i="34"/>
  <c r="J148" i="34"/>
  <c r="B148" i="34"/>
  <c r="A148" i="34"/>
  <c r="J147" i="34"/>
  <c r="B147" i="34"/>
  <c r="A147" i="34"/>
  <c r="J146" i="34"/>
  <c r="B146" i="34"/>
  <c r="A146" i="34"/>
  <c r="J145" i="34"/>
  <c r="B145" i="34"/>
  <c r="A145" i="34"/>
  <c r="J144" i="34"/>
  <c r="B144" i="34"/>
  <c r="A144" i="34"/>
  <c r="J143" i="34"/>
  <c r="B143" i="34"/>
  <c r="A143" i="34"/>
  <c r="J142" i="34"/>
  <c r="B142" i="34"/>
  <c r="A142" i="34"/>
  <c r="J141" i="34"/>
  <c r="B141" i="34"/>
  <c r="A141" i="34"/>
  <c r="J140" i="34"/>
  <c r="B140" i="34"/>
  <c r="A140" i="34"/>
  <c r="J139" i="34"/>
  <c r="B139" i="34"/>
  <c r="A139" i="34"/>
  <c r="J138" i="34"/>
  <c r="B138" i="34"/>
  <c r="A138" i="34"/>
  <c r="J137" i="34"/>
  <c r="B137" i="34"/>
  <c r="A137" i="34"/>
  <c r="J136" i="34"/>
  <c r="B136" i="34"/>
  <c r="A136" i="34"/>
  <c r="J135" i="34"/>
  <c r="B135" i="34"/>
  <c r="A135" i="34"/>
  <c r="J134" i="34"/>
  <c r="B134" i="34"/>
  <c r="A134" i="34"/>
  <c r="J133" i="34"/>
  <c r="B133" i="34"/>
  <c r="A133" i="34"/>
  <c r="J132" i="34"/>
  <c r="B132" i="34"/>
  <c r="A132" i="34"/>
  <c r="J131" i="34"/>
  <c r="B131" i="34"/>
  <c r="A131" i="34"/>
  <c r="J130" i="34"/>
  <c r="B130" i="34"/>
  <c r="A130" i="34"/>
  <c r="J129" i="34"/>
  <c r="B129" i="34"/>
  <c r="A129" i="34"/>
  <c r="J128" i="34"/>
  <c r="B128" i="34"/>
  <c r="A128" i="34"/>
  <c r="J127" i="34"/>
  <c r="B127" i="34"/>
  <c r="A127" i="34"/>
  <c r="J126" i="34"/>
  <c r="B126" i="34"/>
  <c r="A126" i="34"/>
  <c r="J125" i="34"/>
  <c r="B125" i="34"/>
  <c r="A125" i="34"/>
  <c r="J124" i="34"/>
  <c r="B124" i="34"/>
  <c r="A124" i="34"/>
  <c r="J123" i="34"/>
  <c r="B123" i="34"/>
  <c r="A123" i="34"/>
  <c r="J122" i="34"/>
  <c r="B122" i="34"/>
  <c r="A122" i="34"/>
  <c r="J121" i="34"/>
  <c r="B121" i="34"/>
  <c r="A121" i="34"/>
  <c r="J120" i="34"/>
  <c r="B120" i="34"/>
  <c r="A120" i="34"/>
  <c r="J119" i="34"/>
  <c r="B119" i="34"/>
  <c r="A119" i="34"/>
  <c r="J118" i="34"/>
  <c r="B118" i="34"/>
  <c r="A118" i="34"/>
  <c r="J117" i="34"/>
  <c r="B117" i="34"/>
  <c r="A117" i="34"/>
  <c r="J116" i="34"/>
  <c r="B116" i="34"/>
  <c r="A116" i="34"/>
  <c r="J115" i="34"/>
  <c r="B115" i="34"/>
  <c r="A115" i="34"/>
  <c r="J114" i="34"/>
  <c r="B114" i="34"/>
  <c r="A114" i="34"/>
  <c r="J113" i="34"/>
  <c r="B113" i="34"/>
  <c r="A113" i="34"/>
  <c r="J112" i="34"/>
  <c r="B112" i="34"/>
  <c r="A112" i="34"/>
  <c r="J111" i="34"/>
  <c r="B111" i="34"/>
  <c r="A111" i="34"/>
  <c r="J110" i="34"/>
  <c r="B110" i="34"/>
  <c r="A110" i="34"/>
  <c r="J109" i="34"/>
  <c r="B109" i="34"/>
  <c r="A109" i="34"/>
  <c r="J108" i="34"/>
  <c r="B108" i="34"/>
  <c r="A108" i="34"/>
  <c r="J107" i="34"/>
  <c r="B107" i="34"/>
  <c r="A107" i="34"/>
  <c r="J106" i="34"/>
  <c r="B106" i="34"/>
  <c r="A106" i="34"/>
  <c r="J105" i="34"/>
  <c r="B105" i="34"/>
  <c r="A105" i="34"/>
  <c r="J104" i="34"/>
  <c r="B104" i="34"/>
  <c r="A104" i="34"/>
  <c r="J103" i="34"/>
  <c r="B103" i="34"/>
  <c r="A103" i="34"/>
  <c r="J102" i="34"/>
  <c r="B102" i="34"/>
  <c r="A102" i="34"/>
  <c r="J101" i="34"/>
  <c r="B101" i="34"/>
  <c r="A101" i="34"/>
  <c r="J100" i="34"/>
  <c r="B100" i="34"/>
  <c r="A100" i="34"/>
  <c r="J99" i="34"/>
  <c r="B99" i="34"/>
  <c r="A99" i="34"/>
  <c r="J98" i="34"/>
  <c r="B98" i="34"/>
  <c r="A98" i="34"/>
  <c r="J97" i="34"/>
  <c r="B97" i="34"/>
  <c r="A97" i="34"/>
  <c r="J96" i="34"/>
  <c r="B96" i="34"/>
  <c r="A96" i="34"/>
  <c r="J95" i="34"/>
  <c r="B95" i="34"/>
  <c r="A95" i="34"/>
  <c r="J94" i="34"/>
  <c r="B94" i="34"/>
  <c r="A94" i="34"/>
  <c r="J93" i="34"/>
  <c r="B93" i="34"/>
  <c r="A93" i="34"/>
  <c r="J92" i="34"/>
  <c r="B92" i="34"/>
  <c r="A92" i="34"/>
  <c r="J91" i="34"/>
  <c r="B91" i="34"/>
  <c r="A91" i="34"/>
  <c r="J90" i="34"/>
  <c r="B90" i="34"/>
  <c r="A90" i="34"/>
  <c r="J89" i="34"/>
  <c r="B89" i="34"/>
  <c r="A89" i="34"/>
  <c r="J88" i="34"/>
  <c r="B88" i="34"/>
  <c r="A88" i="34"/>
  <c r="J87" i="34"/>
  <c r="B87" i="34"/>
  <c r="A87" i="34"/>
  <c r="J86" i="34"/>
  <c r="B86" i="34"/>
  <c r="A86" i="34"/>
  <c r="J85" i="34"/>
  <c r="B85" i="34"/>
  <c r="A85" i="34"/>
  <c r="J84" i="34"/>
  <c r="B84" i="34"/>
  <c r="A84" i="34"/>
  <c r="J83" i="34"/>
  <c r="B83" i="34"/>
  <c r="A83" i="34"/>
  <c r="J82" i="34"/>
  <c r="B82" i="34"/>
  <c r="A82" i="34"/>
  <c r="J81" i="34"/>
  <c r="B81" i="34"/>
  <c r="A81" i="34"/>
  <c r="J80" i="34"/>
  <c r="B80" i="34"/>
  <c r="A80" i="34"/>
  <c r="J79" i="34"/>
  <c r="B79" i="34"/>
  <c r="A79" i="34"/>
  <c r="J78" i="34"/>
  <c r="B78" i="34"/>
  <c r="A78" i="34"/>
  <c r="J77" i="34"/>
  <c r="B77" i="34"/>
  <c r="A77" i="34"/>
  <c r="J76" i="34"/>
  <c r="B76" i="34"/>
  <c r="A76" i="34"/>
  <c r="J75" i="34"/>
  <c r="B75" i="34"/>
  <c r="A75" i="34"/>
  <c r="J74" i="34"/>
  <c r="B74" i="34"/>
  <c r="A74" i="34"/>
  <c r="J73" i="34"/>
  <c r="B73" i="34"/>
  <c r="A73" i="34"/>
  <c r="J72" i="34"/>
  <c r="B72" i="34"/>
  <c r="A72" i="34"/>
  <c r="J71" i="34"/>
  <c r="B71" i="34"/>
  <c r="A71" i="34"/>
  <c r="J70" i="34"/>
  <c r="B70" i="34"/>
  <c r="A70" i="34"/>
  <c r="J69" i="34"/>
  <c r="B69" i="34"/>
  <c r="A69" i="34"/>
  <c r="J68" i="34"/>
  <c r="B68" i="34"/>
  <c r="A68" i="34"/>
  <c r="J67" i="34"/>
  <c r="B67" i="34"/>
  <c r="A67" i="34"/>
  <c r="J66" i="34"/>
  <c r="B66" i="34"/>
  <c r="A66" i="34"/>
  <c r="J65" i="34"/>
  <c r="B65" i="34"/>
  <c r="A65" i="34"/>
  <c r="J64" i="34"/>
  <c r="B64" i="34"/>
  <c r="A64" i="34"/>
  <c r="J63" i="34"/>
  <c r="B63" i="34"/>
  <c r="A63" i="34"/>
  <c r="J62" i="34"/>
  <c r="B62" i="34"/>
  <c r="A62" i="34"/>
  <c r="J61" i="34"/>
  <c r="B61" i="34"/>
  <c r="A61" i="34"/>
  <c r="J60" i="34"/>
  <c r="B60" i="34"/>
  <c r="A60" i="34"/>
  <c r="J59" i="34"/>
  <c r="B59" i="34"/>
  <c r="A59" i="34"/>
  <c r="J58" i="34"/>
  <c r="B58" i="34"/>
  <c r="A58" i="34"/>
  <c r="J57" i="34"/>
  <c r="B57" i="34"/>
  <c r="A57" i="34"/>
  <c r="J56" i="34"/>
  <c r="B56" i="34"/>
  <c r="A56" i="34"/>
  <c r="J55" i="34"/>
  <c r="B55" i="34"/>
  <c r="A55" i="34"/>
  <c r="J54" i="34"/>
  <c r="B54" i="34"/>
  <c r="A54" i="34"/>
  <c r="J53" i="34"/>
  <c r="B53" i="34"/>
  <c r="A53" i="34"/>
  <c r="J52" i="34"/>
  <c r="B52" i="34"/>
  <c r="A52" i="34"/>
  <c r="J51" i="34"/>
  <c r="B51" i="34"/>
  <c r="A51" i="34"/>
  <c r="J50" i="34"/>
  <c r="B50" i="34"/>
  <c r="A50" i="34"/>
  <c r="J49" i="34"/>
  <c r="B49" i="34"/>
  <c r="A49" i="34"/>
  <c r="J48" i="34"/>
  <c r="B48" i="34"/>
  <c r="A48" i="34"/>
  <c r="J47" i="34"/>
  <c r="B47" i="34"/>
  <c r="A47" i="34"/>
  <c r="J46" i="34"/>
  <c r="B46" i="34"/>
  <c r="A46" i="34"/>
  <c r="J45" i="34"/>
  <c r="B45" i="34"/>
  <c r="A45" i="34"/>
  <c r="J44" i="34"/>
  <c r="B44" i="34"/>
  <c r="A44" i="34"/>
  <c r="J43" i="34"/>
  <c r="B43" i="34"/>
  <c r="A43" i="34"/>
  <c r="J42" i="34"/>
  <c r="B42" i="34"/>
  <c r="A42" i="34"/>
  <c r="J41" i="34"/>
  <c r="B41" i="34"/>
  <c r="A41" i="34"/>
  <c r="D40" i="34"/>
  <c r="C40" i="34"/>
  <c r="J40" i="34" s="1"/>
  <c r="B40" i="34"/>
  <c r="A40" i="34"/>
  <c r="J39" i="34"/>
  <c r="B39" i="34"/>
  <c r="A39" i="34"/>
  <c r="D38" i="34"/>
  <c r="C38" i="34"/>
  <c r="J38" i="34" s="1"/>
  <c r="B38" i="34"/>
  <c r="A38" i="34"/>
  <c r="D37" i="34"/>
  <c r="J37" i="34" s="1"/>
  <c r="B37" i="34"/>
  <c r="A37" i="34"/>
  <c r="D36" i="34"/>
  <c r="C36" i="34"/>
  <c r="J36" i="34" s="1"/>
  <c r="B36" i="34"/>
  <c r="A36" i="34"/>
  <c r="J35" i="34"/>
  <c r="B35" i="34"/>
  <c r="A35" i="34"/>
  <c r="J34" i="34"/>
  <c r="B34" i="34"/>
  <c r="A34" i="34"/>
  <c r="D33" i="34"/>
  <c r="C33" i="34"/>
  <c r="J33" i="34" s="1"/>
  <c r="B33" i="34"/>
  <c r="A33" i="34"/>
  <c r="J32" i="34"/>
  <c r="B32" i="34"/>
  <c r="A32" i="34"/>
  <c r="J31" i="34"/>
  <c r="B31" i="34"/>
  <c r="A31" i="34"/>
  <c r="D30" i="34"/>
  <c r="J30" i="34" s="1"/>
  <c r="C30" i="34"/>
  <c r="B30" i="34"/>
  <c r="A30" i="34"/>
  <c r="D29" i="34"/>
  <c r="C29" i="34"/>
  <c r="J29" i="34" s="1"/>
  <c r="B29" i="34"/>
  <c r="A29" i="34"/>
  <c r="C28" i="34"/>
  <c r="J28" i="34" s="1"/>
  <c r="B28" i="34"/>
  <c r="A28" i="34"/>
  <c r="J27" i="34"/>
  <c r="B27" i="34"/>
  <c r="A27" i="34"/>
  <c r="D26" i="34"/>
  <c r="C26" i="34"/>
  <c r="J26" i="34" s="1"/>
  <c r="B26" i="34"/>
  <c r="A26" i="34"/>
  <c r="J25" i="34"/>
  <c r="B25" i="34"/>
  <c r="A25" i="34"/>
  <c r="D24" i="34"/>
  <c r="C24" i="34"/>
  <c r="J24" i="34" s="1"/>
  <c r="B24" i="34"/>
  <c r="A24" i="34"/>
  <c r="J23" i="34"/>
  <c r="B23" i="34"/>
  <c r="A23" i="34"/>
  <c r="J22" i="34"/>
  <c r="B22" i="34"/>
  <c r="A22" i="34"/>
  <c r="J21" i="34"/>
  <c r="D21" i="34"/>
  <c r="C21" i="34"/>
  <c r="B21" i="34"/>
  <c r="A21" i="34"/>
  <c r="J20" i="34"/>
  <c r="B20" i="34"/>
  <c r="A20" i="34"/>
  <c r="J19" i="34"/>
  <c r="B19" i="34"/>
  <c r="A19" i="34"/>
  <c r="J18" i="34"/>
  <c r="D18" i="34"/>
  <c r="C18" i="34"/>
  <c r="B18" i="34"/>
  <c r="A18" i="34"/>
  <c r="J17" i="34"/>
  <c r="B17" i="34"/>
  <c r="A17" i="34"/>
  <c r="J16" i="34"/>
  <c r="B16" i="34"/>
  <c r="A16" i="34"/>
  <c r="D15" i="34"/>
  <c r="C15" i="34"/>
  <c r="J15" i="34" s="1"/>
  <c r="B15" i="34"/>
  <c r="A15" i="34"/>
  <c r="J14" i="34"/>
  <c r="C14" i="34"/>
  <c r="B14" i="34"/>
  <c r="A14" i="34"/>
  <c r="J13" i="34"/>
  <c r="C13" i="34"/>
  <c r="B13" i="34"/>
  <c r="A13" i="34"/>
  <c r="J12" i="34"/>
  <c r="B12" i="34"/>
  <c r="A12" i="34"/>
  <c r="J11" i="34"/>
  <c r="B11" i="34"/>
  <c r="A11" i="34"/>
  <c r="J10" i="34"/>
  <c r="B10" i="34"/>
  <c r="A10" i="34"/>
  <c r="J9" i="34"/>
  <c r="B9" i="34"/>
  <c r="A9" i="34"/>
  <c r="J8" i="34"/>
  <c r="B8" i="34"/>
  <c r="A8" i="34"/>
  <c r="J7" i="34"/>
  <c r="B7" i="34"/>
  <c r="A7" i="34"/>
  <c r="D6" i="34"/>
  <c r="D1014" i="34" s="1"/>
  <c r="D1015" i="34" s="1"/>
  <c r="D1016" i="34" s="1"/>
  <c r="C6" i="34"/>
  <c r="C1014" i="34" s="1"/>
  <c r="B6" i="34"/>
  <c r="A6" i="34"/>
  <c r="J5" i="34"/>
  <c r="B5" i="34"/>
  <c r="A5" i="34"/>
  <c r="J4" i="34"/>
  <c r="B4" i="34"/>
  <c r="A4" i="34"/>
  <c r="J3" i="34"/>
  <c r="B3" i="34"/>
  <c r="A3" i="34"/>
  <c r="J2" i="34"/>
  <c r="B2" i="34"/>
  <c r="A2" i="34"/>
  <c r="C1015" i="34" l="1"/>
  <c r="C1016" i="34" s="1"/>
  <c r="K1036" i="34"/>
  <c r="M1019" i="34"/>
  <c r="M1036" i="34" s="1"/>
  <c r="I1036" i="34"/>
  <c r="G1003" i="34" s="1"/>
  <c r="G1013" i="34" s="1"/>
  <c r="G1015" i="34" s="1"/>
  <c r="G1016" i="34" s="1"/>
  <c r="D1025" i="34"/>
  <c r="F1025" i="34" s="1"/>
  <c r="F1036" i="34" s="1"/>
  <c r="J6" i="34"/>
  <c r="J1000" i="34" s="1"/>
  <c r="D1036" i="34" l="1"/>
  <c r="E323" i="33" l="1"/>
  <c r="E324" i="33"/>
  <c r="E325" i="33"/>
  <c r="E326" i="33"/>
  <c r="E327" i="33"/>
  <c r="E328" i="33"/>
  <c r="E329" i="33"/>
  <c r="E330" i="33"/>
  <c r="E331" i="33"/>
  <c r="E322" i="33"/>
  <c r="C323" i="33"/>
  <c r="C324" i="33"/>
  <c r="C325" i="33"/>
  <c r="C326" i="33"/>
  <c r="C327" i="33"/>
  <c r="C328" i="33"/>
  <c r="C329" i="33"/>
  <c r="C330" i="33"/>
  <c r="C331" i="33"/>
  <c r="C322" i="33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5" i="5"/>
  <c r="X6" i="5"/>
  <c r="X7" i="5"/>
  <c r="X8" i="5"/>
  <c r="X9" i="5"/>
  <c r="X10" i="5"/>
  <c r="X11" i="5"/>
  <c r="X12" i="5"/>
  <c r="X13" i="5"/>
  <c r="X4" i="5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313" i="33"/>
  <c r="E314" i="33"/>
  <c r="E315" i="33"/>
  <c r="E316" i="33"/>
  <c r="E317" i="33"/>
  <c r="E318" i="33"/>
  <c r="E319" i="33"/>
  <c r="E320" i="33"/>
  <c r="E321" i="33"/>
  <c r="E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293" i="33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4" i="6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41" i="33"/>
  <c r="X57" i="17"/>
  <c r="X56" i="17"/>
  <c r="X55" i="17"/>
  <c r="X49" i="17"/>
  <c r="X50" i="17"/>
  <c r="X51" i="17"/>
  <c r="X52" i="17"/>
  <c r="X53" i="17"/>
  <c r="X48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4" i="17"/>
  <c r="G124" i="12" a="1"/>
  <c r="G124" i="12" s="1"/>
  <c r="V118" i="12" a="1"/>
  <c r="V118" i="12" s="1"/>
  <c r="U118" i="12" a="1"/>
  <c r="U118" i="12" s="1"/>
  <c r="T118" i="12" a="1"/>
  <c r="T118" i="12" s="1"/>
  <c r="S118" i="12" a="1"/>
  <c r="S118" i="12" s="1"/>
  <c r="R118" i="12" a="1"/>
  <c r="R118" i="12" s="1"/>
  <c r="Q118" i="12"/>
  <c r="Q118" i="12" a="1"/>
  <c r="P118" i="12" a="1"/>
  <c r="P118" i="12" s="1"/>
  <c r="O118" i="12" a="1"/>
  <c r="O118" i="12" s="1"/>
  <c r="N118" i="12" a="1"/>
  <c r="N118" i="12" s="1"/>
  <c r="M118" i="12"/>
  <c r="M118" i="12" a="1"/>
  <c r="L118" i="12" a="1"/>
  <c r="L118" i="12" s="1"/>
  <c r="K118" i="12" a="1"/>
  <c r="K118" i="12" s="1"/>
  <c r="J118" i="12" a="1"/>
  <c r="J118" i="12" s="1"/>
  <c r="I118" i="12"/>
  <c r="I118" i="12" a="1"/>
  <c r="H118" i="12" a="1"/>
  <c r="H118" i="12" s="1"/>
  <c r="G118" i="12" a="1"/>
  <c r="G118" i="12" s="1"/>
  <c r="F118" i="12" a="1"/>
  <c r="F118" i="12" s="1"/>
  <c r="E118" i="12" a="1"/>
  <c r="E118" i="12" s="1"/>
  <c r="D118" i="12" a="1"/>
  <c r="D118" i="12" s="1"/>
  <c r="C118" i="12" a="1"/>
  <c r="C118" i="12" s="1"/>
  <c r="B118" i="12" a="1"/>
  <c r="B118" i="12" s="1"/>
  <c r="V117" i="12" a="1"/>
  <c r="V117" i="12" s="1"/>
  <c r="U117" i="12" a="1"/>
  <c r="U117" i="12" s="1"/>
  <c r="T117" i="12" a="1"/>
  <c r="T117" i="12" s="1"/>
  <c r="S117" i="12" a="1"/>
  <c r="S117" i="12" s="1"/>
  <c r="R117" i="12" a="1"/>
  <c r="R117" i="12" s="1"/>
  <c r="Q117" i="12" a="1"/>
  <c r="Q117" i="12" s="1"/>
  <c r="P117" i="12" a="1"/>
  <c r="P117" i="12" s="1"/>
  <c r="O117" i="12" a="1"/>
  <c r="O117" i="12" s="1"/>
  <c r="N117" i="12" a="1"/>
  <c r="N117" i="12" s="1"/>
  <c r="M117" i="12" a="1"/>
  <c r="M117" i="12" s="1"/>
  <c r="L117" i="12" a="1"/>
  <c r="L117" i="12" s="1"/>
  <c r="K117" i="12" a="1"/>
  <c r="K117" i="12" s="1"/>
  <c r="J117" i="12" a="1"/>
  <c r="J117" i="12" s="1"/>
  <c r="I117" i="12" a="1"/>
  <c r="I117" i="12" s="1"/>
  <c r="H117" i="12" a="1"/>
  <c r="H117" i="12" s="1"/>
  <c r="G117" i="12" a="1"/>
  <c r="G117" i="12" s="1"/>
  <c r="F117" i="12"/>
  <c r="F117" i="12" a="1"/>
  <c r="E117" i="12" a="1"/>
  <c r="E117" i="12" s="1"/>
  <c r="D117" i="12" a="1"/>
  <c r="D117" i="12" s="1"/>
  <c r="C117" i="12" a="1"/>
  <c r="C117" i="12" s="1"/>
  <c r="B117" i="12"/>
  <c r="B117" i="12" a="1"/>
  <c r="W103" i="12" a="1"/>
  <c r="W103" i="12" s="1"/>
  <c r="W102" i="12"/>
  <c r="W101" i="12"/>
  <c r="W100" i="12"/>
  <c r="W99" i="12"/>
  <c r="W98" i="12"/>
  <c r="W97" i="12"/>
  <c r="W96" i="12"/>
  <c r="W95" i="12"/>
  <c r="W94" i="12"/>
  <c r="W93" i="12"/>
  <c r="W92" i="12"/>
  <c r="W91" i="12"/>
  <c r="W90" i="12"/>
  <c r="W89" i="12"/>
  <c r="W88" i="12"/>
  <c r="W87" i="12"/>
  <c r="W86" i="12"/>
  <c r="W85" i="12"/>
  <c r="W84" i="12"/>
  <c r="W83" i="12"/>
  <c r="W82" i="12"/>
  <c r="W81" i="12"/>
  <c r="W80" i="12"/>
  <c r="W79" i="12"/>
  <c r="W78" i="12"/>
  <c r="W77" i="12"/>
  <c r="W76" i="12"/>
  <c r="W75" i="12"/>
  <c r="W74" i="12"/>
  <c r="W73" i="12"/>
  <c r="W72" i="12"/>
  <c r="W71" i="12"/>
  <c r="W70" i="12"/>
  <c r="W69" i="12"/>
  <c r="W68" i="12"/>
  <c r="W67" i="12"/>
  <c r="W66" i="12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G124" i="11" a="1"/>
  <c r="G124" i="11" s="1"/>
  <c r="V118" i="11" a="1"/>
  <c r="V118" i="11" s="1"/>
  <c r="U118" i="11"/>
  <c r="U118" i="11" a="1"/>
  <c r="T118" i="11" a="1"/>
  <c r="T118" i="11" s="1"/>
  <c r="S118" i="11" a="1"/>
  <c r="S118" i="11" s="1"/>
  <c r="R118" i="11" a="1"/>
  <c r="R118" i="11" s="1"/>
  <c r="Q118" i="11" a="1"/>
  <c r="Q118" i="11" s="1"/>
  <c r="P118" i="11"/>
  <c r="P118" i="11" a="1"/>
  <c r="O118" i="11" a="1"/>
  <c r="O118" i="11" s="1"/>
  <c r="N118" i="11" a="1"/>
  <c r="N118" i="11" s="1"/>
  <c r="M118" i="11" a="1"/>
  <c r="M118" i="11" s="1"/>
  <c r="L118" i="11" a="1"/>
  <c r="L118" i="11" s="1"/>
  <c r="K118" i="11" a="1"/>
  <c r="K118" i="11" s="1"/>
  <c r="J118" i="11" a="1"/>
  <c r="J118" i="11" s="1"/>
  <c r="I118" i="11" a="1"/>
  <c r="I118" i="11" s="1"/>
  <c r="H118" i="11" a="1"/>
  <c r="H118" i="11" s="1"/>
  <c r="G118" i="11" a="1"/>
  <c r="G118" i="11" s="1"/>
  <c r="F118" i="11" a="1"/>
  <c r="F118" i="11" s="1"/>
  <c r="E118" i="11"/>
  <c r="E118" i="11" a="1"/>
  <c r="D118" i="11" a="1"/>
  <c r="D118" i="11" s="1"/>
  <c r="C118" i="11" a="1"/>
  <c r="C118" i="11" s="1"/>
  <c r="B118" i="11" a="1"/>
  <c r="B118" i="11" s="1"/>
  <c r="V117" i="11" a="1"/>
  <c r="V117" i="11" s="1"/>
  <c r="U117" i="11"/>
  <c r="U117" i="11" a="1"/>
  <c r="T117" i="11" a="1"/>
  <c r="T117" i="11" s="1"/>
  <c r="S117" i="11" a="1"/>
  <c r="S117" i="11" s="1"/>
  <c r="R117" i="11" a="1"/>
  <c r="R117" i="11" s="1"/>
  <c r="Q117" i="11" a="1"/>
  <c r="Q117" i="11" s="1"/>
  <c r="P117" i="11" a="1"/>
  <c r="P117" i="11" s="1"/>
  <c r="O117" i="11" a="1"/>
  <c r="O117" i="11" s="1"/>
  <c r="N117" i="11" a="1"/>
  <c r="N117" i="11" s="1"/>
  <c r="M117" i="11" a="1"/>
  <c r="M117" i="11" s="1"/>
  <c r="L117" i="11" a="1"/>
  <c r="L117" i="11" s="1"/>
  <c r="K117" i="11" a="1"/>
  <c r="K117" i="11" s="1"/>
  <c r="J117" i="11"/>
  <c r="J117" i="11" a="1"/>
  <c r="I117" i="11" a="1"/>
  <c r="I117" i="11" s="1"/>
  <c r="H117" i="11" a="1"/>
  <c r="H117" i="11" s="1"/>
  <c r="G117" i="11" a="1"/>
  <c r="G117" i="11" s="1"/>
  <c r="F117" i="11" a="1"/>
  <c r="F117" i="11" s="1"/>
  <c r="E117" i="11"/>
  <c r="E117" i="11" a="1"/>
  <c r="D117" i="11" a="1"/>
  <c r="D117" i="11" s="1"/>
  <c r="C117" i="11" a="1"/>
  <c r="C117" i="11" s="1"/>
  <c r="B117" i="11" a="1"/>
  <c r="B117" i="11" s="1"/>
  <c r="W103" i="11" a="1"/>
  <c r="W103" i="11" s="1"/>
  <c r="W102" i="11"/>
  <c r="W101" i="11"/>
  <c r="W100" i="11"/>
  <c r="W99" i="11"/>
  <c r="W98" i="11"/>
  <c r="W97" i="11"/>
  <c r="W96" i="11"/>
  <c r="W95" i="11"/>
  <c r="W94" i="11"/>
  <c r="W93" i="11"/>
  <c r="W92" i="11"/>
  <c r="W91" i="11"/>
  <c r="W90" i="11"/>
  <c r="W89" i="11"/>
  <c r="W88" i="11"/>
  <c r="W87" i="11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G124" i="10" a="1"/>
  <c r="G124" i="10" s="1"/>
  <c r="V118" i="10" a="1"/>
  <c r="V118" i="10" s="1"/>
  <c r="U118" i="10" a="1"/>
  <c r="U118" i="10" s="1"/>
  <c r="T118" i="10" a="1"/>
  <c r="T118" i="10" s="1"/>
  <c r="S118" i="10" a="1"/>
  <c r="S118" i="10" s="1"/>
  <c r="R118" i="10" a="1"/>
  <c r="R118" i="10" s="1"/>
  <c r="Q118" i="10" a="1"/>
  <c r="Q118" i="10" s="1"/>
  <c r="P118" i="10"/>
  <c r="P118" i="10" a="1"/>
  <c r="O118" i="10" a="1"/>
  <c r="O118" i="10" s="1"/>
  <c r="N118" i="10"/>
  <c r="N118" i="10" a="1"/>
  <c r="M118" i="10" a="1"/>
  <c r="M118" i="10" s="1"/>
  <c r="L118" i="10"/>
  <c r="L118" i="10" a="1"/>
  <c r="K118" i="10" a="1"/>
  <c r="K118" i="10" s="1"/>
  <c r="J118" i="10" a="1"/>
  <c r="J118" i="10" s="1"/>
  <c r="I118" i="10" a="1"/>
  <c r="I118" i="10" s="1"/>
  <c r="H118" i="10"/>
  <c r="H118" i="10" a="1"/>
  <c r="G118" i="10" a="1"/>
  <c r="G118" i="10" s="1"/>
  <c r="F118" i="10" a="1"/>
  <c r="F118" i="10" s="1"/>
  <c r="E118" i="10" a="1"/>
  <c r="E118" i="10" s="1"/>
  <c r="D118" i="10" a="1"/>
  <c r="D118" i="10" s="1"/>
  <c r="C118" i="10" a="1"/>
  <c r="C118" i="10" s="1"/>
  <c r="B118" i="10" a="1"/>
  <c r="B118" i="10" s="1"/>
  <c r="V117" i="10" a="1"/>
  <c r="V117" i="10" s="1"/>
  <c r="U117" i="10"/>
  <c r="U117" i="10" a="1"/>
  <c r="T117" i="10" a="1"/>
  <c r="T117" i="10" s="1"/>
  <c r="S117" i="10"/>
  <c r="S117" i="10" a="1"/>
  <c r="R117" i="10" a="1"/>
  <c r="R117" i="10" s="1"/>
  <c r="Q117" i="10"/>
  <c r="Q117" i="10" a="1"/>
  <c r="P117" i="10" a="1"/>
  <c r="P117" i="10" s="1"/>
  <c r="O117" i="10" a="1"/>
  <c r="O117" i="10" s="1"/>
  <c r="N117" i="10" a="1"/>
  <c r="N117" i="10" s="1"/>
  <c r="M117" i="10"/>
  <c r="M117" i="10" a="1"/>
  <c r="L117" i="10" a="1"/>
  <c r="L117" i="10" s="1"/>
  <c r="K117" i="10" a="1"/>
  <c r="K117" i="10" s="1"/>
  <c r="J117" i="10" a="1"/>
  <c r="J117" i="10" s="1"/>
  <c r="I117" i="10" a="1"/>
  <c r="I117" i="10" s="1"/>
  <c r="H117" i="10" a="1"/>
  <c r="H117" i="10" s="1"/>
  <c r="G117" i="10" a="1"/>
  <c r="G117" i="10" s="1"/>
  <c r="F117" i="10" a="1"/>
  <c r="F117" i="10" s="1"/>
  <c r="E117" i="10" a="1"/>
  <c r="E117" i="10" s="1"/>
  <c r="D117" i="10" a="1"/>
  <c r="D117" i="10" s="1"/>
  <c r="C117" i="10"/>
  <c r="C117" i="10" a="1"/>
  <c r="B117" i="10" a="1"/>
  <c r="B117" i="10" s="1"/>
  <c r="W103" i="10"/>
  <c r="W103" i="10" a="1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G124" i="9"/>
  <c r="G124" i="9" a="1"/>
  <c r="V118" i="9" a="1"/>
  <c r="V118" i="9" s="1"/>
  <c r="U118" i="9" a="1"/>
  <c r="U118" i="9" s="1"/>
  <c r="T118" i="9" a="1"/>
  <c r="T118" i="9" s="1"/>
  <c r="S118" i="9" a="1"/>
  <c r="S118" i="9" s="1"/>
  <c r="R118" i="9" a="1"/>
  <c r="R118" i="9" s="1"/>
  <c r="Q118" i="9" a="1"/>
  <c r="Q118" i="9" s="1"/>
  <c r="P118" i="9" a="1"/>
  <c r="P118" i="9" s="1"/>
  <c r="O118" i="9" a="1"/>
  <c r="O118" i="9" s="1"/>
  <c r="N118" i="9" a="1"/>
  <c r="N118" i="9" s="1"/>
  <c r="M118" i="9" a="1"/>
  <c r="M118" i="9" s="1"/>
  <c r="L118" i="9"/>
  <c r="L118" i="9" a="1"/>
  <c r="K118" i="9" a="1"/>
  <c r="K118" i="9" s="1"/>
  <c r="J118" i="9" a="1"/>
  <c r="J118" i="9" s="1"/>
  <c r="I118" i="9" a="1"/>
  <c r="I118" i="9" s="1"/>
  <c r="H118" i="9" a="1"/>
  <c r="H118" i="9" s="1"/>
  <c r="G118" i="9"/>
  <c r="G118" i="9" a="1"/>
  <c r="F118" i="9" a="1"/>
  <c r="F118" i="9" s="1"/>
  <c r="E118" i="9" a="1"/>
  <c r="E118" i="9" s="1"/>
  <c r="D118" i="9" a="1"/>
  <c r="D118" i="9" s="1"/>
  <c r="C118" i="9" a="1"/>
  <c r="C118" i="9" s="1"/>
  <c r="B118" i="9" a="1"/>
  <c r="B118" i="9" s="1"/>
  <c r="V117" i="9" a="1"/>
  <c r="V117" i="9" s="1"/>
  <c r="U117" i="9" a="1"/>
  <c r="U117" i="9" s="1"/>
  <c r="T117" i="9" a="1"/>
  <c r="T117" i="9" s="1"/>
  <c r="S117" i="9" a="1"/>
  <c r="S117" i="9" s="1"/>
  <c r="R117" i="9" a="1"/>
  <c r="R117" i="9" s="1"/>
  <c r="Q117" i="9"/>
  <c r="Q117" i="9" a="1"/>
  <c r="P117" i="9" a="1"/>
  <c r="P117" i="9" s="1"/>
  <c r="O117" i="9" a="1"/>
  <c r="O117" i="9" s="1"/>
  <c r="N117" i="9" a="1"/>
  <c r="N117" i="9" s="1"/>
  <c r="M117" i="9" a="1"/>
  <c r="M117" i="9" s="1"/>
  <c r="L117" i="9"/>
  <c r="L117" i="9" a="1"/>
  <c r="K117" i="9" a="1"/>
  <c r="K117" i="9" s="1"/>
  <c r="J117" i="9" a="1"/>
  <c r="J117" i="9" s="1"/>
  <c r="I117" i="9" a="1"/>
  <c r="I117" i="9" s="1"/>
  <c r="H117" i="9" a="1"/>
  <c r="H117" i="9" s="1"/>
  <c r="G117" i="9" a="1"/>
  <c r="G117" i="9" s="1"/>
  <c r="F117" i="9" a="1"/>
  <c r="F117" i="9" s="1"/>
  <c r="E117" i="9" a="1"/>
  <c r="E117" i="9" s="1"/>
  <c r="D117" i="9" a="1"/>
  <c r="D117" i="9" s="1"/>
  <c r="C117" i="9" a="1"/>
  <c r="C117" i="9" s="1"/>
  <c r="B117" i="9" a="1"/>
  <c r="B117" i="9" s="1"/>
  <c r="W103" i="9"/>
  <c r="W103" i="9" a="1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176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5" i="33"/>
  <c r="C153" i="33"/>
  <c r="C161" i="33"/>
  <c r="C169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3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6" i="33"/>
  <c r="E150" i="33"/>
  <c r="E154" i="33"/>
  <c r="E158" i="33"/>
  <c r="E162" i="33"/>
  <c r="E166" i="33"/>
  <c r="E170" i="33"/>
  <c r="E174" i="33"/>
  <c r="E102" i="33"/>
  <c r="X69" i="16"/>
  <c r="X63" i="16"/>
  <c r="X64" i="16"/>
  <c r="X65" i="16"/>
  <c r="X66" i="16"/>
  <c r="X62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E225" i="33" s="1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7" i="16"/>
  <c r="X68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4" i="16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C142" i="33" s="1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X79" i="15"/>
  <c r="X80" i="15"/>
  <c r="X81" i="15"/>
  <c r="X82" i="15"/>
  <c r="X83" i="15"/>
  <c r="X84" i="15"/>
  <c r="X85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X98" i="15"/>
  <c r="X99" i="15"/>
  <c r="X100" i="15"/>
  <c r="X101" i="15"/>
  <c r="X102" i="15"/>
  <c r="X4" i="15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70" i="14"/>
  <c r="X71" i="14"/>
  <c r="X72" i="14"/>
  <c r="X73" i="14"/>
  <c r="X74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4" i="14"/>
  <c r="E4" i="33"/>
  <c r="E5" i="33"/>
  <c r="E6" i="33"/>
  <c r="E7" i="33"/>
  <c r="E8" i="33"/>
  <c r="E3" i="33"/>
  <c r="E2" i="33"/>
  <c r="C2" i="33"/>
  <c r="C3" i="33"/>
  <c r="C4" i="33"/>
  <c r="C5" i="33"/>
  <c r="C6" i="33"/>
  <c r="C7" i="33"/>
  <c r="C8" i="33"/>
  <c r="C23" i="33"/>
  <c r="C31" i="33"/>
  <c r="X5" i="13"/>
  <c r="X6" i="13"/>
  <c r="X7" i="13"/>
  <c r="X8" i="13"/>
  <c r="X9" i="13"/>
  <c r="X10" i="13"/>
  <c r="X11" i="13"/>
  <c r="E12" i="33" s="1"/>
  <c r="X12" i="13"/>
  <c r="E23" i="33" s="1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4" i="13"/>
  <c r="S54" i="30"/>
  <c r="S55" i="30"/>
  <c r="V68" i="26"/>
  <c r="V67" i="26"/>
  <c r="U74" i="25"/>
  <c r="U75" i="25"/>
  <c r="U76" i="25"/>
  <c r="U77" i="25"/>
  <c r="M32" i="22"/>
  <c r="E31" i="33" l="1"/>
  <c r="C235" i="33"/>
  <c r="E220" i="33"/>
  <c r="C27" i="33"/>
  <c r="C11" i="33"/>
  <c r="E19" i="33"/>
  <c r="E142" i="33"/>
  <c r="C165" i="33"/>
  <c r="C141" i="33"/>
  <c r="C239" i="33"/>
  <c r="E240" i="33"/>
  <c r="E224" i="33"/>
  <c r="E165" i="33"/>
  <c r="E157" i="33"/>
  <c r="E141" i="33"/>
  <c r="C172" i="33"/>
  <c r="C164" i="33"/>
  <c r="C156" i="33"/>
  <c r="C148" i="33"/>
  <c r="C140" i="33"/>
  <c r="C238" i="33"/>
  <c r="C230" i="33"/>
  <c r="C222" i="33"/>
  <c r="E239" i="33"/>
  <c r="E231" i="33"/>
  <c r="E223" i="33"/>
  <c r="E15" i="33"/>
  <c r="C173" i="33"/>
  <c r="C149" i="33"/>
  <c r="C223" i="33"/>
  <c r="E232" i="33"/>
  <c r="C26" i="33"/>
  <c r="C18" i="33"/>
  <c r="C10" i="33"/>
  <c r="E26" i="33"/>
  <c r="E18" i="33"/>
  <c r="E10" i="33"/>
  <c r="E173" i="33"/>
  <c r="E149" i="33"/>
  <c r="C25" i="33"/>
  <c r="C17" i="33"/>
  <c r="C9" i="33"/>
  <c r="E25" i="33"/>
  <c r="E17" i="33"/>
  <c r="E9" i="33"/>
  <c r="E172" i="33"/>
  <c r="E164" i="33"/>
  <c r="E156" i="33"/>
  <c r="E148" i="33"/>
  <c r="E140" i="33"/>
  <c r="C171" i="33"/>
  <c r="C163" i="33"/>
  <c r="C155" i="33"/>
  <c r="C147" i="33"/>
  <c r="C237" i="33"/>
  <c r="C229" i="33"/>
  <c r="C221" i="33"/>
  <c r="E238" i="33"/>
  <c r="E230" i="33"/>
  <c r="E222" i="33"/>
  <c r="C19" i="33"/>
  <c r="E27" i="33"/>
  <c r="E11" i="33"/>
  <c r="C157" i="33"/>
  <c r="C231" i="33"/>
  <c r="C24" i="33"/>
  <c r="C16" i="33"/>
  <c r="E24" i="33"/>
  <c r="E16" i="33"/>
  <c r="E171" i="33"/>
  <c r="E163" i="33"/>
  <c r="E155" i="33"/>
  <c r="E147" i="33"/>
  <c r="C170" i="33"/>
  <c r="C162" i="33"/>
  <c r="C154" i="33"/>
  <c r="C146" i="33"/>
  <c r="C236" i="33"/>
  <c r="C228" i="33"/>
  <c r="C220" i="33"/>
  <c r="E237" i="33"/>
  <c r="E229" i="33"/>
  <c r="E221" i="33"/>
  <c r="E236" i="33"/>
  <c r="C22" i="33"/>
  <c r="E22" i="33"/>
  <c r="E153" i="33"/>
  <c r="C168" i="33"/>
  <c r="C234" i="33"/>
  <c r="E228" i="33"/>
  <c r="E161" i="33"/>
  <c r="C160" i="33"/>
  <c r="E235" i="33"/>
  <c r="E13" i="33"/>
  <c r="E168" i="33"/>
  <c r="E152" i="33"/>
  <c r="E144" i="33"/>
  <c r="C175" i="33"/>
  <c r="C167" i="33"/>
  <c r="C159" i="33"/>
  <c r="C151" i="33"/>
  <c r="C143" i="33"/>
  <c r="C233" i="33"/>
  <c r="C225" i="33"/>
  <c r="E234" i="33"/>
  <c r="E226" i="33"/>
  <c r="C15" i="33"/>
  <c r="C227" i="33"/>
  <c r="C30" i="33"/>
  <c r="C14" i="33"/>
  <c r="E30" i="33"/>
  <c r="E14" i="33"/>
  <c r="E169" i="33"/>
  <c r="E145" i="33"/>
  <c r="C152" i="33"/>
  <c r="C144" i="33"/>
  <c r="C226" i="33"/>
  <c r="E227" i="33"/>
  <c r="C29" i="33"/>
  <c r="C21" i="33"/>
  <c r="C13" i="33"/>
  <c r="E29" i="33"/>
  <c r="E21" i="33"/>
  <c r="E160" i="33"/>
  <c r="C28" i="33"/>
  <c r="C20" i="33"/>
  <c r="C12" i="33"/>
  <c r="E28" i="33"/>
  <c r="E20" i="33"/>
  <c r="E175" i="33"/>
  <c r="E167" i="33"/>
  <c r="E159" i="33"/>
  <c r="E151" i="33"/>
  <c r="E143" i="33"/>
  <c r="C174" i="33"/>
  <c r="C166" i="33"/>
  <c r="C158" i="33"/>
  <c r="C150" i="33"/>
  <c r="C240" i="33"/>
  <c r="C232" i="33"/>
  <c r="C224" i="33"/>
  <c r="E233" i="33"/>
  <c r="S49" i="30"/>
  <c r="S50" i="30"/>
  <c r="S51" i="30"/>
  <c r="S52" i="30"/>
  <c r="S53" i="30"/>
  <c r="S48" i="30"/>
  <c r="S47" i="30"/>
  <c r="S46" i="30"/>
  <c r="S45" i="30"/>
  <c r="S44" i="30"/>
  <c r="S43" i="30"/>
  <c r="S42" i="30"/>
  <c r="S41" i="30"/>
  <c r="S40" i="30"/>
  <c r="S39" i="30"/>
  <c r="S38" i="30"/>
  <c r="S37" i="30"/>
  <c r="S36" i="30"/>
  <c r="S35" i="30"/>
  <c r="S34" i="30"/>
  <c r="S33" i="30"/>
  <c r="S32" i="30"/>
  <c r="S31" i="30"/>
  <c r="S30" i="30"/>
  <c r="S29" i="30"/>
  <c r="S28" i="30"/>
  <c r="S27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S11" i="30"/>
  <c r="S10" i="30"/>
  <c r="S9" i="30"/>
  <c r="S8" i="30"/>
  <c r="S7" i="30"/>
  <c r="S6" i="30"/>
  <c r="S5" i="30"/>
  <c r="S4" i="30"/>
  <c r="M31" i="22" l="1"/>
  <c r="M30" i="22"/>
  <c r="M29" i="22"/>
  <c r="M28" i="22"/>
  <c r="M27" i="22"/>
  <c r="M26" i="22"/>
  <c r="M25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M5" i="22"/>
  <c r="M4" i="22"/>
  <c r="M3" i="22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3" i="2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23" i="14"/>
  <c r="V63" i="26" l="1"/>
  <c r="V64" i="26"/>
  <c r="V65" i="26"/>
  <c r="V66" i="26"/>
  <c r="V62" i="26"/>
  <c r="V61" i="26"/>
  <c r="V60" i="26"/>
  <c r="V54" i="26"/>
  <c r="V55" i="26"/>
  <c r="V56" i="26"/>
  <c r="V57" i="26"/>
  <c r="V58" i="26"/>
  <c r="V59" i="26"/>
  <c r="V53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4" i="26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4" i="25"/>
  <c r="H60" i="27" l="1"/>
  <c r="D67" i="29" l="1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H66" i="27"/>
  <c r="H49" i="27"/>
  <c r="H50" i="27"/>
  <c r="H51" i="27"/>
  <c r="H52" i="27"/>
  <c r="H53" i="27"/>
  <c r="H54" i="27"/>
  <c r="H55" i="27"/>
  <c r="H56" i="27"/>
  <c r="H57" i="27"/>
  <c r="H58" i="27"/>
  <c r="H59" i="27"/>
  <c r="H61" i="27"/>
  <c r="H62" i="27"/>
  <c r="H63" i="27"/>
  <c r="H64" i="27"/>
  <c r="H65" i="27"/>
  <c r="H48" i="27"/>
  <c r="H31" i="27" l="1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30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12" i="27"/>
  <c r="H3" i="27"/>
  <c r="H4" i="27"/>
  <c r="H5" i="27"/>
  <c r="H6" i="27"/>
  <c r="H7" i="27"/>
  <c r="H8" i="27"/>
  <c r="H9" i="27"/>
  <c r="H10" i="27"/>
  <c r="H11" i="27"/>
  <c r="H2" i="27"/>
  <c r="F4" i="28" l="1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3" i="28"/>
  <c r="D73" i="28" l="1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67" i="19" l="1"/>
  <c r="D68" i="20" l="1"/>
  <c r="D71" i="20"/>
  <c r="D2" i="20" l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9" i="20"/>
  <c r="D70" i="20"/>
  <c r="D72" i="20"/>
  <c r="F68" i="27" l="1"/>
  <c r="G68" i="27" s="1"/>
  <c r="F39" i="27"/>
  <c r="F62" i="27"/>
  <c r="F58" i="27"/>
  <c r="F54" i="27"/>
  <c r="F50" i="27"/>
  <c r="F46" i="27"/>
  <c r="F42" i="27"/>
  <c r="F38" i="27"/>
  <c r="F36" i="27"/>
  <c r="F34" i="27"/>
  <c r="F32" i="27"/>
  <c r="F30" i="27"/>
  <c r="F40" i="27"/>
  <c r="F66" i="27"/>
  <c r="F43" i="27"/>
  <c r="F64" i="27"/>
  <c r="F60" i="27"/>
  <c r="F56" i="27"/>
  <c r="F52" i="27"/>
  <c r="F48" i="27"/>
  <c r="F44" i="27"/>
  <c r="F37" i="27"/>
  <c r="F35" i="27"/>
  <c r="F33" i="27"/>
  <c r="F31" i="27"/>
  <c r="F41" i="27"/>
  <c r="F3" i="27"/>
  <c r="G3" i="27" s="1"/>
  <c r="F67" i="27"/>
  <c r="F65" i="27"/>
  <c r="F63" i="27"/>
  <c r="F61" i="27"/>
  <c r="F59" i="27"/>
  <c r="F57" i="27"/>
  <c r="F55" i="27"/>
  <c r="F53" i="27"/>
  <c r="G53" i="27" s="1"/>
  <c r="F51" i="27"/>
  <c r="F49" i="27"/>
  <c r="F47" i="27"/>
  <c r="F45" i="27"/>
  <c r="F2" i="27"/>
  <c r="F22" i="27"/>
  <c r="F26" i="27"/>
  <c r="F18" i="27"/>
  <c r="F28" i="27"/>
  <c r="F24" i="27"/>
  <c r="F20" i="27"/>
  <c r="F16" i="27"/>
  <c r="F14" i="27"/>
  <c r="F12" i="27"/>
  <c r="F10" i="27"/>
  <c r="F8" i="27"/>
  <c r="F6" i="27"/>
  <c r="F4" i="27"/>
  <c r="F29" i="27"/>
  <c r="G29" i="27" s="1"/>
  <c r="F27" i="27"/>
  <c r="G27" i="27" s="1"/>
  <c r="F25" i="27"/>
  <c r="F23" i="27"/>
  <c r="F21" i="27"/>
  <c r="F19" i="27"/>
  <c r="G19" i="27" s="1"/>
  <c r="F17" i="27"/>
  <c r="F15" i="27"/>
  <c r="F13" i="27"/>
  <c r="G13" i="27" s="1"/>
  <c r="F11" i="27"/>
  <c r="G11" i="27" s="1"/>
  <c r="F9" i="27"/>
  <c r="F7" i="27"/>
  <c r="F5" i="27"/>
  <c r="K34" i="13"/>
  <c r="C34" i="13"/>
  <c r="D34" i="13"/>
  <c r="E34" i="13"/>
  <c r="F34" i="13"/>
  <c r="G34" i="13"/>
  <c r="H34" i="13"/>
  <c r="I34" i="13"/>
  <c r="B34" i="13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G16" i="27" l="1"/>
  <c r="G45" i="27"/>
  <c r="G61" i="27"/>
  <c r="G35" i="27"/>
  <c r="G43" i="27"/>
  <c r="G42" i="27"/>
  <c r="G20" i="27"/>
  <c r="G47" i="27"/>
  <c r="G63" i="27"/>
  <c r="G37" i="27"/>
  <c r="G66" i="27"/>
  <c r="G46" i="27"/>
  <c r="G50" i="27"/>
  <c r="G15" i="27"/>
  <c r="G4" i="27"/>
  <c r="G24" i="27"/>
  <c r="G49" i="27"/>
  <c r="G65" i="27"/>
  <c r="G44" i="27"/>
  <c r="G40" i="27"/>
  <c r="G17" i="27"/>
  <c r="G6" i="27"/>
  <c r="G28" i="27"/>
  <c r="G51" i="27"/>
  <c r="G67" i="27"/>
  <c r="G48" i="27"/>
  <c r="G30" i="27"/>
  <c r="G54" i="27"/>
  <c r="G52" i="27"/>
  <c r="G32" i="27"/>
  <c r="G58" i="27"/>
  <c r="G8" i="27"/>
  <c r="G18" i="27"/>
  <c r="G5" i="27"/>
  <c r="G21" i="27"/>
  <c r="G10" i="27"/>
  <c r="G26" i="27"/>
  <c r="G55" i="27"/>
  <c r="G41" i="27"/>
  <c r="G56" i="27"/>
  <c r="G34" i="27"/>
  <c r="G62" i="27"/>
  <c r="G7" i="27"/>
  <c r="G23" i="27"/>
  <c r="G12" i="27"/>
  <c r="G22" i="27"/>
  <c r="G57" i="27"/>
  <c r="G31" i="27"/>
  <c r="G60" i="27"/>
  <c r="G36" i="27"/>
  <c r="G39" i="27"/>
  <c r="G9" i="27"/>
  <c r="G25" i="27"/>
  <c r="G14" i="27"/>
  <c r="G2" i="27"/>
  <c r="G59" i="27"/>
  <c r="G33" i="27"/>
  <c r="G64" i="27"/>
  <c r="G38" i="27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D146" i="13" l="1"/>
  <c r="D13" i="19" l="1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12" i="19"/>
  <c r="D3" i="19"/>
  <c r="D4" i="19"/>
  <c r="D5" i="19"/>
  <c r="D6" i="19"/>
  <c r="D7" i="19"/>
  <c r="D8" i="19"/>
  <c r="D9" i="19"/>
  <c r="D10" i="19"/>
  <c r="D11" i="19"/>
  <c r="D2" i="19"/>
  <c r="K11" i="4" l="1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V117" i="18"/>
  <c r="U117" i="18"/>
  <c r="U121" i="18" s="1"/>
  <c r="T117" i="18"/>
  <c r="S117" i="18"/>
  <c r="S121" i="18" s="1"/>
  <c r="R117" i="18"/>
  <c r="Q117" i="18"/>
  <c r="Q121" i="18" s="1"/>
  <c r="P117" i="18"/>
  <c r="O117" i="18"/>
  <c r="O121" i="18" s="1"/>
  <c r="N117" i="18"/>
  <c r="M117" i="18"/>
  <c r="M121" i="18" s="1"/>
  <c r="L117" i="18"/>
  <c r="K117" i="18"/>
  <c r="K121" i="18" s="1"/>
  <c r="J117" i="18"/>
  <c r="I117" i="18"/>
  <c r="I121" i="18" s="1"/>
  <c r="H117" i="18"/>
  <c r="G117" i="18"/>
  <c r="G121" i="18" s="1"/>
  <c r="F117" i="18"/>
  <c r="E117" i="18"/>
  <c r="E121" i="18" s="1"/>
  <c r="D117" i="18"/>
  <c r="C117" i="18"/>
  <c r="C121" i="18" s="1"/>
  <c r="B117" i="18"/>
  <c r="W102" i="18"/>
  <c r="W101" i="18"/>
  <c r="W100" i="18"/>
  <c r="W99" i="18"/>
  <c r="W98" i="18"/>
  <c r="W97" i="18"/>
  <c r="W96" i="18"/>
  <c r="W95" i="18"/>
  <c r="W94" i="18"/>
  <c r="W93" i="18"/>
  <c r="W92" i="18"/>
  <c r="W91" i="18"/>
  <c r="W90" i="18"/>
  <c r="W89" i="18"/>
  <c r="W88" i="18"/>
  <c r="W87" i="18"/>
  <c r="W86" i="18"/>
  <c r="W85" i="18"/>
  <c r="W84" i="18"/>
  <c r="W83" i="18"/>
  <c r="W82" i="18"/>
  <c r="W81" i="18"/>
  <c r="W80" i="18"/>
  <c r="W79" i="18"/>
  <c r="W78" i="18"/>
  <c r="W77" i="18"/>
  <c r="W76" i="18"/>
  <c r="W75" i="18"/>
  <c r="W74" i="18"/>
  <c r="W73" i="18"/>
  <c r="W72" i="18"/>
  <c r="W71" i="18"/>
  <c r="W70" i="18"/>
  <c r="W69" i="18"/>
  <c r="W68" i="18"/>
  <c r="W67" i="18"/>
  <c r="W66" i="18"/>
  <c r="W65" i="18"/>
  <c r="W64" i="18"/>
  <c r="W63" i="18"/>
  <c r="W62" i="18"/>
  <c r="W61" i="18"/>
  <c r="W60" i="18"/>
  <c r="W59" i="18"/>
  <c r="W58" i="18"/>
  <c r="W57" i="18"/>
  <c r="W56" i="18"/>
  <c r="W55" i="18"/>
  <c r="W54" i="18"/>
  <c r="W53" i="18"/>
  <c r="W52" i="18"/>
  <c r="W51" i="18"/>
  <c r="W50" i="18"/>
  <c r="W49" i="18"/>
  <c r="W48" i="18"/>
  <c r="W47" i="18"/>
  <c r="W46" i="18"/>
  <c r="W45" i="18"/>
  <c r="W44" i="18"/>
  <c r="W43" i="18"/>
  <c r="W42" i="18"/>
  <c r="W41" i="18"/>
  <c r="W40" i="18"/>
  <c r="W39" i="18"/>
  <c r="W38" i="18"/>
  <c r="W37" i="18"/>
  <c r="W36" i="18"/>
  <c r="W35" i="18"/>
  <c r="W34" i="18"/>
  <c r="W33" i="18"/>
  <c r="W32" i="18"/>
  <c r="W31" i="18"/>
  <c r="W30" i="18"/>
  <c r="W29" i="18"/>
  <c r="W28" i="18"/>
  <c r="W27" i="18"/>
  <c r="W26" i="18"/>
  <c r="W25" i="18"/>
  <c r="W24" i="18"/>
  <c r="W23" i="18"/>
  <c r="W22" i="18"/>
  <c r="W21" i="18"/>
  <c r="W20" i="18"/>
  <c r="W19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6" i="18"/>
  <c r="W5" i="18"/>
  <c r="W4" i="18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V117" i="17"/>
  <c r="U117" i="17"/>
  <c r="U121" i="17" s="1"/>
  <c r="T117" i="17"/>
  <c r="S117" i="17"/>
  <c r="S121" i="17" s="1"/>
  <c r="R117" i="17"/>
  <c r="Q117" i="17"/>
  <c r="Q121" i="17" s="1"/>
  <c r="P117" i="17"/>
  <c r="P121" i="17" s="1"/>
  <c r="O117" i="17"/>
  <c r="O121" i="17" s="1"/>
  <c r="N117" i="17"/>
  <c r="M117" i="17"/>
  <c r="M121" i="17" s="1"/>
  <c r="L117" i="17"/>
  <c r="K117" i="17"/>
  <c r="K121" i="17" s="1"/>
  <c r="J117" i="17"/>
  <c r="I117" i="17"/>
  <c r="I121" i="17" s="1"/>
  <c r="H117" i="17"/>
  <c r="G117" i="17"/>
  <c r="G121" i="17" s="1"/>
  <c r="F117" i="17"/>
  <c r="E117" i="17"/>
  <c r="E121" i="17" s="1"/>
  <c r="D117" i="17"/>
  <c r="C117" i="17"/>
  <c r="C121" i="17" s="1"/>
  <c r="B117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" i="17"/>
  <c r="W7" i="17"/>
  <c r="W6" i="17"/>
  <c r="W5" i="17"/>
  <c r="W4" i="17"/>
  <c r="V118" i="16"/>
  <c r="U118" i="16"/>
  <c r="T118" i="16"/>
  <c r="S118" i="16"/>
  <c r="R118" i="16"/>
  <c r="Q118" i="16"/>
  <c r="P118" i="16"/>
  <c r="O118" i="16"/>
  <c r="N118" i="16"/>
  <c r="M118" i="16"/>
  <c r="L118" i="16"/>
  <c r="K118" i="16"/>
  <c r="J118" i="16"/>
  <c r="I118" i="16"/>
  <c r="H118" i="16"/>
  <c r="G118" i="16"/>
  <c r="F118" i="16"/>
  <c r="E118" i="16"/>
  <c r="D118" i="16"/>
  <c r="C118" i="16"/>
  <c r="B118" i="16"/>
  <c r="V117" i="16"/>
  <c r="U117" i="16"/>
  <c r="U121" i="16" s="1"/>
  <c r="T117" i="16"/>
  <c r="S117" i="16"/>
  <c r="S121" i="16" s="1"/>
  <c r="R117" i="16"/>
  <c r="Q117" i="16"/>
  <c r="Q121" i="16" s="1"/>
  <c r="P117" i="16"/>
  <c r="O117" i="16"/>
  <c r="O121" i="16" s="1"/>
  <c r="N117" i="16"/>
  <c r="M117" i="16"/>
  <c r="M121" i="16" s="1"/>
  <c r="L117" i="16"/>
  <c r="K117" i="16"/>
  <c r="K121" i="16" s="1"/>
  <c r="J117" i="16"/>
  <c r="I117" i="16"/>
  <c r="I121" i="16" s="1"/>
  <c r="H117" i="16"/>
  <c r="G117" i="16"/>
  <c r="G121" i="16" s="1"/>
  <c r="F117" i="16"/>
  <c r="E117" i="16"/>
  <c r="E121" i="16" s="1"/>
  <c r="D117" i="16"/>
  <c r="C117" i="16"/>
  <c r="C121" i="16" s="1"/>
  <c r="B117" i="16"/>
  <c r="W102" i="16"/>
  <c r="W101" i="16"/>
  <c r="W100" i="16"/>
  <c r="W99" i="16"/>
  <c r="W98" i="16"/>
  <c r="W97" i="16"/>
  <c r="W96" i="16"/>
  <c r="W95" i="16"/>
  <c r="W94" i="16"/>
  <c r="W93" i="16"/>
  <c r="W92" i="16"/>
  <c r="W91" i="16"/>
  <c r="W90" i="16"/>
  <c r="W89" i="16"/>
  <c r="W88" i="16"/>
  <c r="W87" i="16"/>
  <c r="W86" i="16"/>
  <c r="W85" i="16"/>
  <c r="W84" i="16"/>
  <c r="W83" i="16"/>
  <c r="W82" i="16"/>
  <c r="W81" i="16"/>
  <c r="W80" i="16"/>
  <c r="W79" i="16"/>
  <c r="W78" i="16"/>
  <c r="W77" i="16"/>
  <c r="W76" i="16"/>
  <c r="W75" i="16"/>
  <c r="W74" i="16"/>
  <c r="W73" i="16"/>
  <c r="W72" i="16"/>
  <c r="W71" i="16"/>
  <c r="W70" i="16"/>
  <c r="W69" i="16"/>
  <c r="W68" i="16"/>
  <c r="W67" i="16"/>
  <c r="W66" i="16"/>
  <c r="W65" i="16"/>
  <c r="W64" i="16"/>
  <c r="W63" i="16"/>
  <c r="W62" i="16"/>
  <c r="W61" i="16"/>
  <c r="W60" i="16"/>
  <c r="W59" i="16"/>
  <c r="W58" i="16"/>
  <c r="W57" i="16"/>
  <c r="W56" i="16"/>
  <c r="W55" i="16"/>
  <c r="W54" i="16"/>
  <c r="W53" i="16"/>
  <c r="W52" i="16"/>
  <c r="W51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V117" i="15"/>
  <c r="U117" i="15"/>
  <c r="U121" i="15" s="1"/>
  <c r="T117" i="15"/>
  <c r="S117" i="15"/>
  <c r="S121" i="15" s="1"/>
  <c r="R117" i="15"/>
  <c r="Q117" i="15"/>
  <c r="Q121" i="15" s="1"/>
  <c r="P117" i="15"/>
  <c r="O117" i="15"/>
  <c r="O121" i="15" s="1"/>
  <c r="N117" i="15"/>
  <c r="M117" i="15"/>
  <c r="M121" i="15" s="1"/>
  <c r="L117" i="15"/>
  <c r="K117" i="15"/>
  <c r="K121" i="15" s="1"/>
  <c r="J117" i="15"/>
  <c r="I117" i="15"/>
  <c r="I121" i="15" s="1"/>
  <c r="H117" i="15"/>
  <c r="G117" i="15"/>
  <c r="G121" i="15" s="1"/>
  <c r="F117" i="15"/>
  <c r="E117" i="15"/>
  <c r="E121" i="15" s="1"/>
  <c r="D117" i="15"/>
  <c r="C117" i="15"/>
  <c r="C121" i="15" s="1"/>
  <c r="B117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V116" i="14"/>
  <c r="U116" i="14"/>
  <c r="U120" i="14" s="1"/>
  <c r="T116" i="14"/>
  <c r="S116" i="14"/>
  <c r="S120" i="14" s="1"/>
  <c r="R116" i="14"/>
  <c r="Q116" i="14"/>
  <c r="Q120" i="14" s="1"/>
  <c r="P116" i="14"/>
  <c r="O116" i="14"/>
  <c r="O120" i="14" s="1"/>
  <c r="N116" i="14"/>
  <c r="M116" i="14"/>
  <c r="M120" i="14" s="1"/>
  <c r="L116" i="14"/>
  <c r="K116" i="14"/>
  <c r="K120" i="14" s="1"/>
  <c r="J116" i="14"/>
  <c r="I116" i="14"/>
  <c r="I120" i="14" s="1"/>
  <c r="H116" i="14"/>
  <c r="G116" i="14"/>
  <c r="G120" i="14" s="1"/>
  <c r="F116" i="14"/>
  <c r="E116" i="14"/>
  <c r="E120" i="14" s="1"/>
  <c r="D116" i="14"/>
  <c r="C116" i="14"/>
  <c r="C120" i="14" s="1"/>
  <c r="B116" i="14"/>
  <c r="W101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118" i="13"/>
  <c r="V117" i="13"/>
  <c r="U117" i="13"/>
  <c r="U121" i="13" s="1"/>
  <c r="T117" i="13"/>
  <c r="S117" i="13"/>
  <c r="S121" i="13" s="1"/>
  <c r="R117" i="13"/>
  <c r="Q117" i="13"/>
  <c r="Q121" i="13" s="1"/>
  <c r="P117" i="13"/>
  <c r="O117" i="13"/>
  <c r="O121" i="13" s="1"/>
  <c r="N117" i="13"/>
  <c r="M117" i="13"/>
  <c r="M121" i="13" s="1"/>
  <c r="L117" i="13"/>
  <c r="K117" i="13"/>
  <c r="K121" i="13" s="1"/>
  <c r="J117" i="13"/>
  <c r="I117" i="13"/>
  <c r="I121" i="13" s="1"/>
  <c r="H117" i="13"/>
  <c r="G117" i="13"/>
  <c r="G121" i="13" s="1"/>
  <c r="F117" i="13"/>
  <c r="E117" i="13"/>
  <c r="E121" i="13" s="1"/>
  <c r="D117" i="13"/>
  <c r="C117" i="13"/>
  <c r="C121" i="13" s="1"/>
  <c r="B117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U121" i="12"/>
  <c r="T121" i="12"/>
  <c r="S121" i="12"/>
  <c r="Q121" i="12"/>
  <c r="P121" i="12"/>
  <c r="O121" i="12"/>
  <c r="M121" i="12"/>
  <c r="K121" i="12"/>
  <c r="I121" i="12"/>
  <c r="G121" i="12"/>
  <c r="E121" i="12"/>
  <c r="C121" i="12"/>
  <c r="U121" i="11"/>
  <c r="S121" i="11"/>
  <c r="Q121" i="11"/>
  <c r="O121" i="11"/>
  <c r="M121" i="11"/>
  <c r="K121" i="11"/>
  <c r="I121" i="11"/>
  <c r="G121" i="11"/>
  <c r="E121" i="11"/>
  <c r="C121" i="11"/>
  <c r="U121" i="10"/>
  <c r="S121" i="10"/>
  <c r="Q121" i="10"/>
  <c r="O121" i="10"/>
  <c r="M121" i="10"/>
  <c r="K121" i="10"/>
  <c r="I121" i="10"/>
  <c r="G121" i="10"/>
  <c r="E121" i="10"/>
  <c r="C121" i="10"/>
  <c r="U121" i="9"/>
  <c r="S121" i="9"/>
  <c r="Q121" i="9"/>
  <c r="O121" i="9"/>
  <c r="M121" i="9"/>
  <c r="K121" i="9"/>
  <c r="I121" i="9"/>
  <c r="G121" i="9"/>
  <c r="E121" i="9"/>
  <c r="C121" i="9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V117" i="6"/>
  <c r="U117" i="6"/>
  <c r="U121" i="6" s="1"/>
  <c r="T117" i="6"/>
  <c r="S117" i="6"/>
  <c r="S121" i="6" s="1"/>
  <c r="R117" i="6"/>
  <c r="Q117" i="6"/>
  <c r="Q121" i="6" s="1"/>
  <c r="P117" i="6"/>
  <c r="O117" i="6"/>
  <c r="O121" i="6" s="1"/>
  <c r="N117" i="6"/>
  <c r="M117" i="6"/>
  <c r="M121" i="6" s="1"/>
  <c r="L117" i="6"/>
  <c r="K117" i="6"/>
  <c r="K121" i="6" s="1"/>
  <c r="J117" i="6"/>
  <c r="I117" i="6"/>
  <c r="I121" i="6" s="1"/>
  <c r="H117" i="6"/>
  <c r="G117" i="6"/>
  <c r="G121" i="6" s="1"/>
  <c r="F117" i="6"/>
  <c r="E117" i="6"/>
  <c r="E121" i="6" s="1"/>
  <c r="D117" i="6"/>
  <c r="C117" i="6"/>
  <c r="C121" i="6" s="1"/>
  <c r="B117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D119" i="11" l="1"/>
  <c r="F119" i="11"/>
  <c r="H119" i="11"/>
  <c r="L119" i="11"/>
  <c r="N119" i="11"/>
  <c r="P119" i="11"/>
  <c r="R119" i="11"/>
  <c r="T119" i="11"/>
  <c r="V119" i="11"/>
  <c r="L119" i="9"/>
  <c r="N119" i="9"/>
  <c r="P119" i="9"/>
  <c r="R119" i="9"/>
  <c r="T119" i="9"/>
  <c r="V119" i="9"/>
  <c r="B119" i="18"/>
  <c r="D119" i="18"/>
  <c r="F119" i="18"/>
  <c r="H119" i="18"/>
  <c r="J119" i="18"/>
  <c r="L119" i="18"/>
  <c r="N119" i="18"/>
  <c r="P119" i="18"/>
  <c r="R119" i="18"/>
  <c r="T119" i="18"/>
  <c r="V119" i="18"/>
  <c r="J119" i="11"/>
  <c r="P119" i="6"/>
  <c r="R119" i="6"/>
  <c r="T119" i="6"/>
  <c r="V119" i="6"/>
  <c r="B119" i="10"/>
  <c r="L119" i="10"/>
  <c r="N119" i="10"/>
  <c r="P119" i="10"/>
  <c r="R119" i="10"/>
  <c r="T119" i="10"/>
  <c r="V119" i="10"/>
  <c r="D119" i="12"/>
  <c r="F119" i="12"/>
  <c r="H119" i="12"/>
  <c r="J119" i="12"/>
  <c r="L119" i="12"/>
  <c r="N119" i="12"/>
  <c r="P119" i="12"/>
  <c r="R119" i="12"/>
  <c r="T119" i="12"/>
  <c r="V119" i="12"/>
  <c r="N121" i="12"/>
  <c r="R121" i="12"/>
  <c r="V121" i="12"/>
  <c r="B119" i="15"/>
  <c r="D119" i="15"/>
  <c r="F119" i="15"/>
  <c r="H119" i="15"/>
  <c r="J119" i="15"/>
  <c r="L119" i="15"/>
  <c r="N119" i="15"/>
  <c r="P119" i="15"/>
  <c r="R119" i="15"/>
  <c r="T119" i="15"/>
  <c r="V119" i="15"/>
  <c r="B119" i="17"/>
  <c r="D119" i="17"/>
  <c r="F119" i="17"/>
  <c r="H119" i="17"/>
  <c r="J119" i="17"/>
  <c r="L119" i="17"/>
  <c r="N119" i="17"/>
  <c r="P119" i="17"/>
  <c r="R119" i="17"/>
  <c r="T119" i="17"/>
  <c r="V119" i="17"/>
  <c r="W103" i="18"/>
  <c r="D119" i="13"/>
  <c r="F119" i="13"/>
  <c r="H119" i="13"/>
  <c r="J119" i="13"/>
  <c r="L119" i="13"/>
  <c r="N119" i="13"/>
  <c r="P119" i="13"/>
  <c r="R119" i="13"/>
  <c r="T119" i="13"/>
  <c r="V119" i="13"/>
  <c r="B119" i="13"/>
  <c r="B119" i="12"/>
  <c r="B119" i="11"/>
  <c r="D119" i="10"/>
  <c r="F119" i="10"/>
  <c r="J119" i="10"/>
  <c r="J119" i="9"/>
  <c r="H119" i="9"/>
  <c r="F119" i="9"/>
  <c r="D119" i="9"/>
  <c r="B119" i="9"/>
  <c r="W103" i="17"/>
  <c r="B119" i="16"/>
  <c r="D119" i="16"/>
  <c r="F119" i="16"/>
  <c r="H119" i="16"/>
  <c r="J119" i="16"/>
  <c r="L119" i="16"/>
  <c r="N119" i="16"/>
  <c r="P119" i="16"/>
  <c r="R119" i="16"/>
  <c r="T119" i="16"/>
  <c r="V119" i="16"/>
  <c r="W103" i="15"/>
  <c r="B118" i="14"/>
  <c r="D118" i="14"/>
  <c r="F118" i="14"/>
  <c r="H118" i="14"/>
  <c r="J118" i="14"/>
  <c r="L118" i="14"/>
  <c r="N118" i="14"/>
  <c r="P118" i="14"/>
  <c r="R118" i="14"/>
  <c r="T118" i="14"/>
  <c r="V118" i="14"/>
  <c r="W103" i="13"/>
  <c r="C119" i="18"/>
  <c r="E119" i="18"/>
  <c r="G119" i="18"/>
  <c r="I119" i="18"/>
  <c r="K119" i="18"/>
  <c r="M119" i="18"/>
  <c r="O119" i="18"/>
  <c r="Q119" i="18"/>
  <c r="S119" i="18"/>
  <c r="U119" i="18"/>
  <c r="B121" i="18"/>
  <c r="D121" i="18"/>
  <c r="F121" i="18"/>
  <c r="H121" i="18"/>
  <c r="J121" i="18"/>
  <c r="L121" i="18"/>
  <c r="N121" i="18"/>
  <c r="P121" i="18"/>
  <c r="R121" i="18"/>
  <c r="T121" i="18"/>
  <c r="V121" i="18"/>
  <c r="C119" i="17"/>
  <c r="E119" i="17"/>
  <c r="G119" i="17"/>
  <c r="I119" i="17"/>
  <c r="K119" i="17"/>
  <c r="M119" i="17"/>
  <c r="O119" i="17"/>
  <c r="Q119" i="17"/>
  <c r="S119" i="17"/>
  <c r="U119" i="17"/>
  <c r="B121" i="17"/>
  <c r="D121" i="17"/>
  <c r="F121" i="17"/>
  <c r="H121" i="17"/>
  <c r="J121" i="17"/>
  <c r="L121" i="17"/>
  <c r="N121" i="17"/>
  <c r="R121" i="17"/>
  <c r="T121" i="17"/>
  <c r="V121" i="17"/>
  <c r="W103" i="16"/>
  <c r="C119" i="16"/>
  <c r="E119" i="16"/>
  <c r="G119" i="16"/>
  <c r="I119" i="16"/>
  <c r="K119" i="16"/>
  <c r="M119" i="16"/>
  <c r="O119" i="16"/>
  <c r="Q119" i="16"/>
  <c r="S119" i="16"/>
  <c r="U119" i="16"/>
  <c r="B121" i="16"/>
  <c r="D121" i="16"/>
  <c r="F121" i="16"/>
  <c r="H121" i="16"/>
  <c r="J121" i="16"/>
  <c r="L121" i="16"/>
  <c r="N121" i="16"/>
  <c r="P121" i="16"/>
  <c r="R121" i="16"/>
  <c r="T121" i="16"/>
  <c r="V121" i="16"/>
  <c r="C119" i="15"/>
  <c r="E119" i="15"/>
  <c r="G119" i="15"/>
  <c r="I119" i="15"/>
  <c r="K119" i="15"/>
  <c r="M119" i="15"/>
  <c r="O119" i="15"/>
  <c r="Q119" i="15"/>
  <c r="S119" i="15"/>
  <c r="U119" i="15"/>
  <c r="B121" i="15"/>
  <c r="D121" i="15"/>
  <c r="F121" i="15"/>
  <c r="H121" i="15"/>
  <c r="J121" i="15"/>
  <c r="L121" i="15"/>
  <c r="N121" i="15"/>
  <c r="P121" i="15"/>
  <c r="R121" i="15"/>
  <c r="T121" i="15"/>
  <c r="V121" i="15"/>
  <c r="W102" i="14"/>
  <c r="C118" i="14"/>
  <c r="E118" i="14"/>
  <c r="G118" i="14"/>
  <c r="I118" i="14"/>
  <c r="K118" i="14"/>
  <c r="M118" i="14"/>
  <c r="O118" i="14"/>
  <c r="Q118" i="14"/>
  <c r="S118" i="14"/>
  <c r="U118" i="14"/>
  <c r="B120" i="14"/>
  <c r="D120" i="14"/>
  <c r="F120" i="14"/>
  <c r="H120" i="14"/>
  <c r="J120" i="14"/>
  <c r="L120" i="14"/>
  <c r="N120" i="14"/>
  <c r="P120" i="14"/>
  <c r="R120" i="14"/>
  <c r="T120" i="14"/>
  <c r="V120" i="14"/>
  <c r="C119" i="13"/>
  <c r="E119" i="13"/>
  <c r="G119" i="13"/>
  <c r="I119" i="13"/>
  <c r="K119" i="13"/>
  <c r="M119" i="13"/>
  <c r="O119" i="13"/>
  <c r="Q119" i="13"/>
  <c r="S119" i="13"/>
  <c r="U119" i="13"/>
  <c r="B121" i="13"/>
  <c r="D121" i="13"/>
  <c r="F121" i="13"/>
  <c r="H121" i="13"/>
  <c r="J121" i="13"/>
  <c r="L121" i="13"/>
  <c r="N121" i="13"/>
  <c r="P121" i="13"/>
  <c r="R121" i="13"/>
  <c r="T121" i="13"/>
  <c r="V121" i="13"/>
  <c r="B121" i="12"/>
  <c r="F121" i="12"/>
  <c r="J121" i="12"/>
  <c r="D121" i="12"/>
  <c r="H121" i="12"/>
  <c r="L121" i="12"/>
  <c r="C119" i="12"/>
  <c r="E119" i="12"/>
  <c r="G119" i="12"/>
  <c r="I119" i="12"/>
  <c r="K119" i="12"/>
  <c r="M119" i="12"/>
  <c r="O119" i="12"/>
  <c r="Q119" i="12"/>
  <c r="S119" i="12"/>
  <c r="U119" i="12"/>
  <c r="C119" i="11"/>
  <c r="E119" i="11"/>
  <c r="G119" i="11"/>
  <c r="I119" i="11"/>
  <c r="K119" i="11"/>
  <c r="M119" i="11"/>
  <c r="O119" i="11"/>
  <c r="Q119" i="11"/>
  <c r="S119" i="11"/>
  <c r="U119" i="11"/>
  <c r="B121" i="11"/>
  <c r="D121" i="11"/>
  <c r="F121" i="11"/>
  <c r="H121" i="11"/>
  <c r="J121" i="11"/>
  <c r="L121" i="11"/>
  <c r="N121" i="11"/>
  <c r="P121" i="11"/>
  <c r="R121" i="11"/>
  <c r="T121" i="11"/>
  <c r="V121" i="11"/>
  <c r="H119" i="10"/>
  <c r="C119" i="10"/>
  <c r="E119" i="10"/>
  <c r="G119" i="10"/>
  <c r="I119" i="10"/>
  <c r="K119" i="10"/>
  <c r="M119" i="10"/>
  <c r="O119" i="10"/>
  <c r="Q119" i="10"/>
  <c r="S119" i="10"/>
  <c r="U119" i="10"/>
  <c r="B121" i="10"/>
  <c r="D121" i="10"/>
  <c r="F121" i="10"/>
  <c r="H121" i="10"/>
  <c r="J121" i="10"/>
  <c r="L121" i="10"/>
  <c r="N121" i="10"/>
  <c r="P121" i="10"/>
  <c r="R121" i="10"/>
  <c r="T121" i="10"/>
  <c r="V121" i="10"/>
  <c r="C119" i="9"/>
  <c r="E119" i="9"/>
  <c r="G119" i="9"/>
  <c r="I119" i="9"/>
  <c r="K119" i="9"/>
  <c r="M119" i="9"/>
  <c r="O119" i="9"/>
  <c r="Q119" i="9"/>
  <c r="S119" i="9"/>
  <c r="U119" i="9"/>
  <c r="B121" i="9"/>
  <c r="D121" i="9"/>
  <c r="F121" i="9"/>
  <c r="H121" i="9"/>
  <c r="J121" i="9"/>
  <c r="L121" i="9"/>
  <c r="N121" i="9"/>
  <c r="P121" i="9"/>
  <c r="R121" i="9"/>
  <c r="T121" i="9"/>
  <c r="V121" i="9"/>
  <c r="H119" i="6"/>
  <c r="B119" i="6"/>
  <c r="N119" i="6"/>
  <c r="L119" i="6"/>
  <c r="J119" i="6"/>
  <c r="F119" i="6"/>
  <c r="D119" i="6"/>
  <c r="W103" i="6"/>
  <c r="C119" i="6"/>
  <c r="E119" i="6"/>
  <c r="G119" i="6"/>
  <c r="I119" i="6"/>
  <c r="K119" i="6"/>
  <c r="M119" i="6"/>
  <c r="O119" i="6"/>
  <c r="Q119" i="6"/>
  <c r="S119" i="6"/>
  <c r="U119" i="6"/>
  <c r="B121" i="6"/>
  <c r="D121" i="6"/>
  <c r="F121" i="6"/>
  <c r="H121" i="6"/>
  <c r="J121" i="6"/>
  <c r="L121" i="6"/>
  <c r="N121" i="6"/>
  <c r="P121" i="6"/>
  <c r="R121" i="6"/>
  <c r="T121" i="6"/>
  <c r="V121" i="6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V117" i="5"/>
  <c r="U117" i="5"/>
  <c r="U121" i="5" s="1"/>
  <c r="T117" i="5"/>
  <c r="S117" i="5"/>
  <c r="S121" i="5" s="1"/>
  <c r="R117" i="5"/>
  <c r="Q117" i="5"/>
  <c r="Q121" i="5" s="1"/>
  <c r="P117" i="5"/>
  <c r="O117" i="5"/>
  <c r="O121" i="5" s="1"/>
  <c r="N117" i="5"/>
  <c r="M117" i="5"/>
  <c r="M121" i="5" s="1"/>
  <c r="L117" i="5"/>
  <c r="K117" i="5"/>
  <c r="K121" i="5" s="1"/>
  <c r="J117" i="5"/>
  <c r="I117" i="5"/>
  <c r="I121" i="5" s="1"/>
  <c r="H117" i="5"/>
  <c r="G117" i="5"/>
  <c r="G121" i="5" s="1"/>
  <c r="F117" i="5"/>
  <c r="E117" i="5"/>
  <c r="E121" i="5" s="1"/>
  <c r="D117" i="5"/>
  <c r="C117" i="5"/>
  <c r="C121" i="5" s="1"/>
  <c r="B117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G5" i="4"/>
  <c r="H5" i="4"/>
  <c r="I5" i="4"/>
  <c r="I22" i="4" s="1"/>
  <c r="J5" i="4"/>
  <c r="K5" i="4"/>
  <c r="L5" i="4"/>
  <c r="L22" i="4" s="1"/>
  <c r="G6" i="4"/>
  <c r="H6" i="4"/>
  <c r="I6" i="4"/>
  <c r="J6" i="4"/>
  <c r="K6" i="4"/>
  <c r="L6" i="4"/>
  <c r="G7" i="4"/>
  <c r="H7" i="4"/>
  <c r="I7" i="4"/>
  <c r="J7" i="4"/>
  <c r="K7" i="4"/>
  <c r="L7" i="4"/>
  <c r="G8" i="4"/>
  <c r="G22" i="4" s="1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H22" i="4" s="1"/>
  <c r="I11" i="4"/>
  <c r="J11" i="4"/>
  <c r="L11" i="4"/>
  <c r="G12" i="4"/>
  <c r="H12" i="4"/>
  <c r="I12" i="4"/>
  <c r="J12" i="4"/>
  <c r="K12" i="4"/>
  <c r="L12" i="4"/>
  <c r="G13" i="4"/>
  <c r="H13" i="4"/>
  <c r="I13" i="4"/>
  <c r="J13" i="4"/>
  <c r="J22" i="4" s="1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B118" i="3"/>
  <c r="C117" i="3"/>
  <c r="D117" i="3"/>
  <c r="D119" i="3" s="1"/>
  <c r="E117" i="3"/>
  <c r="F117" i="3"/>
  <c r="G117" i="3"/>
  <c r="H117" i="3"/>
  <c r="I117" i="3"/>
  <c r="J117" i="3"/>
  <c r="J119" i="3" s="1"/>
  <c r="K117" i="3"/>
  <c r="L117" i="3"/>
  <c r="L119" i="3" s="1"/>
  <c r="M117" i="3"/>
  <c r="N117" i="3"/>
  <c r="N119" i="3" s="1"/>
  <c r="O117" i="3"/>
  <c r="P117" i="3"/>
  <c r="Q117" i="3"/>
  <c r="R117" i="3"/>
  <c r="R119" i="3" s="1"/>
  <c r="S117" i="3"/>
  <c r="T117" i="3"/>
  <c r="T119" i="3" s="1"/>
  <c r="U117" i="3"/>
  <c r="U121" i="3" s="1"/>
  <c r="V117" i="3"/>
  <c r="V119" i="3" s="1"/>
  <c r="B117" i="3"/>
  <c r="W85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5" i="3"/>
  <c r="W4" i="3"/>
  <c r="P119" i="3" l="1"/>
  <c r="H119" i="3"/>
  <c r="H119" i="5"/>
  <c r="J119" i="5"/>
  <c r="L119" i="5"/>
  <c r="N119" i="5"/>
  <c r="P119" i="5"/>
  <c r="R119" i="5"/>
  <c r="T119" i="5"/>
  <c r="V119" i="5"/>
  <c r="K22" i="4"/>
  <c r="S119" i="3"/>
  <c r="Q119" i="3"/>
  <c r="O119" i="3"/>
  <c r="M119" i="3"/>
  <c r="I119" i="3"/>
  <c r="G119" i="3"/>
  <c r="E119" i="3"/>
  <c r="C119" i="3"/>
  <c r="B119" i="5"/>
  <c r="H124" i="18"/>
  <c r="F127" i="18" s="1"/>
  <c r="G124" i="17"/>
  <c r="F130" i="17" s="1"/>
  <c r="G124" i="16"/>
  <c r="F130" i="16" s="1"/>
  <c r="G124" i="15"/>
  <c r="F130" i="15" s="1"/>
  <c r="G123" i="14"/>
  <c r="F129" i="14" s="1"/>
  <c r="G124" i="13"/>
  <c r="F130" i="13" s="1"/>
  <c r="F130" i="12"/>
  <c r="F130" i="11"/>
  <c r="F130" i="10"/>
  <c r="F130" i="9"/>
  <c r="K119" i="3"/>
  <c r="G124" i="6"/>
  <c r="F130" i="6" s="1"/>
  <c r="F119" i="5"/>
  <c r="D119" i="5"/>
  <c r="W103" i="5"/>
  <c r="C119" i="5"/>
  <c r="E119" i="5"/>
  <c r="G119" i="5"/>
  <c r="I119" i="5"/>
  <c r="K119" i="5"/>
  <c r="M119" i="5"/>
  <c r="O119" i="5"/>
  <c r="Q119" i="5"/>
  <c r="S119" i="5"/>
  <c r="U119" i="5"/>
  <c r="B121" i="5"/>
  <c r="D121" i="5"/>
  <c r="F121" i="5"/>
  <c r="H121" i="5"/>
  <c r="J121" i="5"/>
  <c r="L121" i="5"/>
  <c r="N121" i="5"/>
  <c r="P121" i="5"/>
  <c r="R121" i="5"/>
  <c r="T121" i="5"/>
  <c r="V121" i="5"/>
  <c r="F119" i="3"/>
  <c r="B119" i="3"/>
  <c r="W103" i="3"/>
  <c r="D121" i="3"/>
  <c r="F121" i="3"/>
  <c r="H121" i="3"/>
  <c r="I121" i="3"/>
  <c r="K121" i="3"/>
  <c r="M121" i="3"/>
  <c r="O121" i="3"/>
  <c r="Q121" i="3"/>
  <c r="S121" i="3"/>
  <c r="C121" i="3"/>
  <c r="E121" i="3"/>
  <c r="G121" i="3"/>
  <c r="B121" i="3"/>
  <c r="J121" i="3"/>
  <c r="L121" i="3"/>
  <c r="N121" i="3"/>
  <c r="P121" i="3"/>
  <c r="R121" i="3"/>
  <c r="T121" i="3"/>
  <c r="V121" i="3"/>
  <c r="U119" i="3"/>
  <c r="H124" i="5" l="1"/>
  <c r="F127" i="5" s="1"/>
  <c r="G124" i="3"/>
  <c r="E128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<sst xmlns="http://schemas.openxmlformats.org/spreadsheetml/2006/main" count="3865" uniqueCount="1152">
  <si>
    <t>Student Name</t>
  </si>
  <si>
    <t>USED</t>
  </si>
  <si>
    <t>REMAINING</t>
  </si>
  <si>
    <t>Price</t>
  </si>
  <si>
    <t>Total Strock Price</t>
  </si>
  <si>
    <t>Total Stock</t>
  </si>
  <si>
    <t>Total Expense</t>
  </si>
  <si>
    <t>STD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</si>
  <si>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</si>
  <si>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</si>
  <si>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</si>
  <si>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</si>
  <si>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</si>
  <si>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</si>
  <si>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</si>
  <si>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</si>
  <si>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Sub-18</t>
  </si>
  <si>
    <t>Sub-19</t>
  </si>
  <si>
    <t>Sub-20</t>
  </si>
  <si>
    <t>Sub-21</t>
  </si>
  <si>
    <t>Stu-1</t>
  </si>
  <si>
    <t>Stu-2</t>
  </si>
  <si>
    <t>Stu-3</t>
  </si>
  <si>
    <t>Stu-4</t>
  </si>
  <si>
    <t>Stu-5</t>
  </si>
  <si>
    <t>Stu-6</t>
  </si>
  <si>
    <t>Stu-7</t>
  </si>
  <si>
    <t>Stu-8</t>
  </si>
  <si>
    <t>Stu-9</t>
  </si>
  <si>
    <t>Stu-10</t>
  </si>
  <si>
    <t>Stu-11</t>
  </si>
  <si>
    <t>Stu-12</t>
  </si>
  <si>
    <t>Stu-13</t>
  </si>
  <si>
    <t>Stu-14</t>
  </si>
  <si>
    <t>Stu-15</t>
  </si>
  <si>
    <t>Stu-16</t>
  </si>
  <si>
    <t>Stu-17</t>
  </si>
  <si>
    <t>Stu-18</t>
  </si>
  <si>
    <t>Stu-19</t>
  </si>
  <si>
    <t>Stu-20</t>
  </si>
  <si>
    <t>Stu-21</t>
  </si>
  <si>
    <t>Stu-22</t>
  </si>
  <si>
    <t>Stu-23</t>
  </si>
  <si>
    <t>Stu-24</t>
  </si>
  <si>
    <t>Stu-25</t>
  </si>
  <si>
    <t>Stu-26</t>
  </si>
  <si>
    <t>Stu-27</t>
  </si>
  <si>
    <t>Stu-28</t>
  </si>
  <si>
    <t>Stu-29</t>
  </si>
  <si>
    <t>Stu-30</t>
  </si>
  <si>
    <t>Stu-31</t>
  </si>
  <si>
    <t>Stu-32</t>
  </si>
  <si>
    <t>Stu-33</t>
  </si>
  <si>
    <t>Stu-34</t>
  </si>
  <si>
    <t>Stu-35</t>
  </si>
  <si>
    <t>Stu-36</t>
  </si>
  <si>
    <t>Stu-37</t>
  </si>
  <si>
    <t>Stu-38</t>
  </si>
  <si>
    <t>Stu-39</t>
  </si>
  <si>
    <t>Stu-40</t>
  </si>
  <si>
    <t>Stu-41</t>
  </si>
  <si>
    <t>Stu-42</t>
  </si>
  <si>
    <t>Stu-43</t>
  </si>
  <si>
    <t>Stu-44</t>
  </si>
  <si>
    <t>Stu-45</t>
  </si>
  <si>
    <t>Stu-46</t>
  </si>
  <si>
    <t>Stu-47</t>
  </si>
  <si>
    <t>Stu-48</t>
  </si>
  <si>
    <t>Stu-49</t>
  </si>
  <si>
    <t>Stu-50</t>
  </si>
  <si>
    <t>Stu-51</t>
  </si>
  <si>
    <t>Stu-52</t>
  </si>
  <si>
    <t>Stu-53</t>
  </si>
  <si>
    <t>Stu-54</t>
  </si>
  <si>
    <t>Stu-55</t>
  </si>
  <si>
    <t>Stu-56</t>
  </si>
  <si>
    <t>Stu-57</t>
  </si>
  <si>
    <t>Stu-58</t>
  </si>
  <si>
    <t>Stu-59</t>
  </si>
  <si>
    <t>Stu-60</t>
  </si>
  <si>
    <t>Stu-61</t>
  </si>
  <si>
    <t>Stu-62</t>
  </si>
  <si>
    <t>Stu-63</t>
  </si>
  <si>
    <t>Stu-64</t>
  </si>
  <si>
    <t>Stu-65</t>
  </si>
  <si>
    <t>Stu-66</t>
  </si>
  <si>
    <t>Stu-67</t>
  </si>
  <si>
    <t>Stu-68</t>
  </si>
  <si>
    <t>Stu-69</t>
  </si>
  <si>
    <t>Stu-70</t>
  </si>
  <si>
    <t>Stu-71</t>
  </si>
  <si>
    <t>Stu-72</t>
  </si>
  <si>
    <t>Stu-73</t>
  </si>
  <si>
    <t>Stu-74</t>
  </si>
  <si>
    <t>Stu-75</t>
  </si>
  <si>
    <t>Stu-76</t>
  </si>
  <si>
    <t>Stu-77</t>
  </si>
  <si>
    <t>Stu-78</t>
  </si>
  <si>
    <t>Stu-79</t>
  </si>
  <si>
    <t>Stu-80</t>
  </si>
  <si>
    <t>Stu-81</t>
  </si>
  <si>
    <t>Stu-82</t>
  </si>
  <si>
    <t>Stu-83</t>
  </si>
  <si>
    <t>Stu-84</t>
  </si>
  <si>
    <t>Stu-85</t>
  </si>
  <si>
    <t>Stu-86</t>
  </si>
  <si>
    <t>Stu-87</t>
  </si>
  <si>
    <t>Stu-88</t>
  </si>
  <si>
    <t>Stu-89</t>
  </si>
  <si>
    <t>Stu-90</t>
  </si>
  <si>
    <t>Stu-91</t>
  </si>
  <si>
    <t>Stu-92</t>
  </si>
  <si>
    <t>Stu-93</t>
  </si>
  <si>
    <t>Stu-94</t>
  </si>
  <si>
    <t>Stu-95</t>
  </si>
  <si>
    <t>Stu-96</t>
  </si>
  <si>
    <t>Stu-97</t>
  </si>
  <si>
    <t>Stu-98</t>
  </si>
  <si>
    <t>Stu-99</t>
  </si>
  <si>
    <t>Total</t>
  </si>
  <si>
    <t>Subject</t>
  </si>
  <si>
    <t>Remaining Stock Price</t>
  </si>
  <si>
    <t>Latest Stock</t>
  </si>
  <si>
    <t>S01 - Flamingo - English Core For Class 12</t>
  </si>
  <si>
    <t>S02 - Vistas (Core Course) - Supplementary Reader in English For Class - 12</t>
  </si>
  <si>
    <t>S03 - Introductory Macroeconomics - Textbook in Economics For Class - 12</t>
  </si>
  <si>
    <t>S04 - Introductory Microeconomics - Textbook in Economics For Class - 11</t>
  </si>
  <si>
    <t>S05 - Business Studies Part - 1 Principles and Functions Of Management For Class - 12</t>
  </si>
  <si>
    <t>S06 - Business Studies II For Class 12</t>
  </si>
  <si>
    <t>S07 - Accountancy Textbook Not-for-Profit Organisation and Partnership Accounts For Class - 12</t>
  </si>
  <si>
    <t>S08 - Accountancy Textbook Computerized Accounting System For Class - 12</t>
  </si>
  <si>
    <t xml:space="preserve">S09 - Informatics Practices Textbook for Class 12 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</si>
  <si>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</si>
  <si>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</si>
  <si>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</si>
  <si>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</si>
  <si>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</si>
  <si>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</si>
  <si>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</si>
  <si>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</si>
  <si>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</si>
  <si>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J123 - Daksh Sisodiya</t>
  </si>
  <si>
    <t>J105 - Rushil</t>
  </si>
  <si>
    <t>J82 - Jainam</t>
  </si>
  <si>
    <t>J97 - Harsh</t>
  </si>
  <si>
    <t>J27 - Nikesh</t>
  </si>
  <si>
    <t>J68 - Aum</t>
  </si>
  <si>
    <t>J70 - Daksh</t>
  </si>
  <si>
    <t>J44 - Tejas</t>
  </si>
  <si>
    <t>J63 - Heet</t>
  </si>
  <si>
    <t>J96 - Pushkar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</si>
  <si>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</si>
  <si>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</si>
  <si>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</si>
  <si>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</si>
  <si>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</si>
  <si>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</si>
  <si>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</si>
  <si>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</si>
  <si>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</si>
  <si>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S10</t>
  </si>
  <si>
    <t>S20</t>
  </si>
  <si>
    <t>S21</t>
  </si>
  <si>
    <t>L03 (JHAVERI JINANG NIMESHBHAI)</t>
  </si>
  <si>
    <t>L04 (RATHOD ADESH KUNDANBHAI)</t>
  </si>
  <si>
    <t>L06 (RATHOR PAKSHAL HEMENDRA)</t>
  </si>
  <si>
    <t>L11 (SHAH DHURV KUMAR ASHISH KUMAR)</t>
  </si>
  <si>
    <t>L12 (KOTHARI GYANENDRA MAHENDRA)</t>
  </si>
  <si>
    <t>L15 (MEHTA KUSHAL PANKAJ)</t>
  </si>
  <si>
    <t>L20 (MEHTA DAKSH MUKESH)</t>
  </si>
  <si>
    <t>L21 (RANKA HINESH SANJAY)</t>
  </si>
  <si>
    <t>L22 (JAIN RAJAT SANTOSH)</t>
  </si>
  <si>
    <t>L34 (SHAH DEV DEEPAKBHAI)</t>
  </si>
  <si>
    <t>L36 (BHARATH KUMAR KISHOR KUMAR)</t>
  </si>
  <si>
    <t>L48 (CHHEDA NEEV MAHESH)</t>
  </si>
  <si>
    <t>L55 (Kochar Naman Piyushbhai)</t>
  </si>
  <si>
    <t>L57 (Jasoliya Dhruv Vijaybhai)</t>
  </si>
  <si>
    <t>L58 (Chhajed Moxil Hirenbhai)</t>
  </si>
  <si>
    <t>L61 (Shah Preet Deepakbhai)</t>
  </si>
  <si>
    <t>L64 (Jain Dipesh Girishbhai)</t>
  </si>
  <si>
    <t>L66 (Pakshal Maheshbhai Shah)</t>
  </si>
  <si>
    <t>L67 (Dhruv Surendrakumar Khariwal)</t>
  </si>
  <si>
    <t>L71 (Pradhyum Srenik Jain)</t>
  </si>
  <si>
    <t>L72 (Mohit Navin Lalani)</t>
  </si>
  <si>
    <t>L75 (Kevin Kalpeshbhai Shah)</t>
  </si>
  <si>
    <t>L76 (Divya Vishalbhai Mehta)</t>
  </si>
  <si>
    <t>L77 (Harsh Mukeshbhai Bavisiya)</t>
  </si>
  <si>
    <t>L79 (Nisarg Hiteshbhai Vakhariya)</t>
  </si>
  <si>
    <t>L80 (Nirmit Tusharbhai Shah)</t>
  </si>
  <si>
    <t>S01 - First Flight</t>
  </si>
  <si>
    <t>S02 - Footprints without prints</t>
  </si>
  <si>
    <t xml:space="preserve">S03 - Shemusi II (Sanskrit) </t>
  </si>
  <si>
    <t>S04 - Gujarati</t>
  </si>
  <si>
    <t>S05 - Mathematics CL-X</t>
  </si>
  <si>
    <t>S06 - Science CL-X</t>
  </si>
  <si>
    <t>S07 - India &amp; Contemporary World</t>
  </si>
  <si>
    <t>S08 - Contemporary India</t>
  </si>
  <si>
    <t>S09 - Understanding Economic Development - Economics</t>
  </si>
  <si>
    <t>S10 - Democratic Politics</t>
  </si>
  <si>
    <t>S11 - IT-CODE 402</t>
  </si>
  <si>
    <t>S12 - Math Lab Mannual</t>
  </si>
  <si>
    <t>S13 - Science Lab Mannual</t>
  </si>
  <si>
    <t>S14 - MAP MIRROR</t>
  </si>
  <si>
    <t>L60 (Kalp)</t>
  </si>
  <si>
    <t>L68 (Tirth)</t>
  </si>
  <si>
    <t>Std 1</t>
  </si>
  <si>
    <t>Std 2</t>
  </si>
  <si>
    <t>Std 3</t>
  </si>
  <si>
    <t>Std 4</t>
  </si>
  <si>
    <t>Std 5</t>
  </si>
  <si>
    <t>Maths Now</t>
  </si>
  <si>
    <t>Exploring English Teacher Resource Book</t>
  </si>
  <si>
    <t>Smart Tech Teachers Manual</t>
  </si>
  <si>
    <t>Expeditions Teachers Menual</t>
  </si>
  <si>
    <t>Collins English Grammer and composition teachers Resource book</t>
  </si>
  <si>
    <t>Expeditions teachers menual</t>
  </si>
  <si>
    <t>Maths Now Teachers Menual</t>
  </si>
  <si>
    <t>Smart tech Teachers Menual</t>
  </si>
  <si>
    <t>Maths now Teachers Menual</t>
  </si>
  <si>
    <t>Science Now 4 Teachers Menual</t>
  </si>
  <si>
    <t>Svapnil bhai ne teachers ni book aapi te</t>
  </si>
  <si>
    <t>S01 - EXPLORING  ENGLISH COURSEBOOK</t>
  </si>
  <si>
    <t>S02 - COLLINS ENG GRAMMAR AND COMPOSITION</t>
  </si>
  <si>
    <t>S03 - EXPLORING ENGLISH WORKBOOK</t>
  </si>
  <si>
    <t>S04 - MATHS NOW</t>
  </si>
  <si>
    <t>S05 - TREE OF LIFE (EVS)</t>
  </si>
  <si>
    <t>S06 - SMARTECH(COMPUTERS)</t>
  </si>
  <si>
    <t>S07 - GUNJAN- HINDI-TB</t>
  </si>
  <si>
    <t>S08 - Gujarati</t>
  </si>
  <si>
    <t>S09 - CURSIVE WRITING BOOK</t>
  </si>
  <si>
    <t xml:space="preserve">S10 - STEP BY STEP -1 </t>
  </si>
  <si>
    <t>S03 - MATHS NOW</t>
  </si>
  <si>
    <t>S04 - Enhanced Science Now</t>
  </si>
  <si>
    <t>S05 - SOCIAL(EXPEDITIONS)</t>
  </si>
  <si>
    <t>S07 - EXPLORING ENGLISH WORKBOOK</t>
  </si>
  <si>
    <t>S08 - GUNJAN- HINDI-TB+WB</t>
  </si>
  <si>
    <t>S09 - Gujarati</t>
  </si>
  <si>
    <t>S10 - CURSIVE WRITING BOOK</t>
  </si>
  <si>
    <t>S11 - STEP BY STEP -3</t>
  </si>
  <si>
    <t>S08 - GUNJAN- HINDI-TB</t>
  </si>
  <si>
    <t>S09 - Gujarati Text book</t>
  </si>
  <si>
    <t>S01 - HONEY SUCKLE [ TEXT]</t>
  </si>
  <si>
    <t>S02 - A PACK WITH SUN [READER]</t>
  </si>
  <si>
    <t>S03 - VASANT BHAG - 1 [ TEXT]</t>
  </si>
  <si>
    <t>S04 - BAL RAM KATHA (HINDI) [READER]</t>
  </si>
  <si>
    <t>S05 - SCI - VI</t>
  </si>
  <si>
    <t>S06 - HISTORY - OUR PAST</t>
  </si>
  <si>
    <t>S07 - CIVICS</t>
  </si>
  <si>
    <t>S08 - The Earth Our Habitate - Geography</t>
  </si>
  <si>
    <t>S09 - MATHEMATICS - PART I</t>
  </si>
  <si>
    <t>S10 - Gujarati Text book</t>
  </si>
  <si>
    <t>S11 - Grammar Gear Student Book 6</t>
  </si>
  <si>
    <t>S12 - HINDI GRAMMAR-vyakaran SAMBODH</t>
  </si>
  <si>
    <t>S13 - CYBER BEANS</t>
  </si>
  <si>
    <t>S14 - GENERAL KNOWLEDGE</t>
  </si>
  <si>
    <t>S15 - RUCHIRA(SANSKRIT)</t>
  </si>
  <si>
    <t>S16 - SCIENCE LAB MANUAL</t>
  </si>
  <si>
    <t>S17 - MATH LAB MANUAL</t>
  </si>
  <si>
    <t>S18 - MAP MIRROR</t>
  </si>
  <si>
    <t>S01 - HONEY COM[ TEXT]</t>
  </si>
  <si>
    <t>S02 - AN ALIEN HAND</t>
  </si>
  <si>
    <t>S03 - VASANT BHAG - 2 [ TEXT]</t>
  </si>
  <si>
    <t>S04 - BAL MAHABHARAT</t>
  </si>
  <si>
    <t>S05 - SCI - VII</t>
  </si>
  <si>
    <t>S06 - HISTORY - OUR PAST II</t>
  </si>
  <si>
    <t>S07 - CIVICSSOCIAL AND POLITICAL LIFE</t>
  </si>
  <si>
    <t>S08 - GEOG OUR ENVIRONMENT II</t>
  </si>
  <si>
    <t>S11 - Grammar Gear Student Book 7</t>
  </si>
  <si>
    <t>S01 - HONEYDEW</t>
  </si>
  <si>
    <t>S02 - IT IS SO HAPPENED</t>
  </si>
  <si>
    <t>S03 - VASANT BHAG(3)</t>
  </si>
  <si>
    <t>S04 - BHARAT KI KHOJ</t>
  </si>
  <si>
    <t>S05 - MATHS TEXTBOOK</t>
  </si>
  <si>
    <t>S06 - SCIENCE TEXTBOOK</t>
  </si>
  <si>
    <t>S07 -  OUR PAST III(PART-I&amp; PART-II)</t>
  </si>
  <si>
    <t>S08 - Resourse &amp; Development - Geogrophy</t>
  </si>
  <si>
    <t>S09 - SOCIAL AND POLITICAL LIFE 3</t>
  </si>
  <si>
    <t>S11 - CYBER BEANS</t>
  </si>
  <si>
    <t>S12 - RUCHIRA PART 3</t>
  </si>
  <si>
    <t>S13 - Grammar Gear Student Book 8</t>
  </si>
  <si>
    <t>S14 - HINDI GRAMMAR-vyakaran SAMBODH</t>
  </si>
  <si>
    <t>S15 - MATH LAB MANUAL</t>
  </si>
  <si>
    <t>S17 - ATLAS</t>
  </si>
  <si>
    <t>S18 - GENERAL KNOWLEDGE 8</t>
  </si>
  <si>
    <t>S19 - MAP MIRROR 8</t>
  </si>
  <si>
    <t xml:space="preserve">S01 - BEEHIVE </t>
  </si>
  <si>
    <t xml:space="preserve">S02 - MOMENTS </t>
  </si>
  <si>
    <t>S03 - SPARSH(HINDI B)</t>
  </si>
  <si>
    <t>S04 - SANCHAYAN(HINDI B)</t>
  </si>
  <si>
    <t>S05 - MATHEMATICS - IX</t>
  </si>
  <si>
    <t>S06 - SCIENCE - IX</t>
  </si>
  <si>
    <t>S07 - INDIA &amp; CONTEMPORARY WORLD</t>
  </si>
  <si>
    <t>S08 - CONTEMPORARY INDIA</t>
  </si>
  <si>
    <t>S09 - ECONOMICS</t>
  </si>
  <si>
    <t>S10 - DEMOCRATIC POLITICS</t>
  </si>
  <si>
    <t>S11 - SHEMUSHI (Sanskrit)</t>
  </si>
  <si>
    <t>S12 - IT-CODE 402</t>
  </si>
  <si>
    <t>S13 - MATH LAB MANUAL</t>
  </si>
  <si>
    <t>S14 - SCIENCE LAB MANUAL</t>
  </si>
  <si>
    <t>S15 - HINDI GRAMMER-VYAKARAN SAMBODH</t>
  </si>
  <si>
    <t>S16 - MAP MIRROR</t>
  </si>
  <si>
    <t>S01 - Hornbill - English (Core Course)</t>
  </si>
  <si>
    <t>S02 - Snapshot - Suppl. Eng (Core Course)</t>
  </si>
  <si>
    <t>S03 - Statistic for Economics (Textbook for Class XI)</t>
  </si>
  <si>
    <t>S04 - Introductory Microeconomics (Textbook in Economics for Class XII)</t>
  </si>
  <si>
    <t>S05 - Business Studies</t>
  </si>
  <si>
    <t>S06 - Accountancy (Part-I)</t>
  </si>
  <si>
    <t>S07 - Accountancy (Part-II)</t>
  </si>
  <si>
    <t>S08 - Information Practices</t>
  </si>
  <si>
    <t>S09 - Accountancy</t>
  </si>
  <si>
    <t>Q02 (Bora Pratik Sumitbhai)</t>
  </si>
  <si>
    <t>Q03 (Nahar Bhavya Manishbhai)</t>
  </si>
  <si>
    <t>Q04 (Jain Hashmukh Rameshbhai)</t>
  </si>
  <si>
    <t>Q05 (Shah Tithya Alpeshkumar)</t>
  </si>
  <si>
    <t>Q06 (Pratham Bhavin Mehta)</t>
  </si>
  <si>
    <t>Q07 (Shah Kavish Saurabhbhai)</t>
  </si>
  <si>
    <t>Q08 (Caattar Vitrag Sachinbhai)</t>
  </si>
  <si>
    <t>Q13 Siddh Prashant Toshani</t>
  </si>
  <si>
    <t>Q14 Jeet Dharmesh Patel</t>
  </si>
  <si>
    <t>Q16 Arush Tarunbhai Jain</t>
  </si>
  <si>
    <t>P02 (Vansh Yogesh Fofariya)</t>
  </si>
  <si>
    <t>P05 (Bhavya Manish Mehta)</t>
  </si>
  <si>
    <t>P06 (Bhavya Hitenbhai Shah)</t>
  </si>
  <si>
    <t>P07 (Myansh Jeetmal Jain)</t>
  </si>
  <si>
    <t>P08 (Krish Sureshkumar Jain)</t>
  </si>
  <si>
    <t>P09 (Viraj Kunal Kothari)</t>
  </si>
  <si>
    <t>P10 (Virag Gautambhai Jain)</t>
  </si>
  <si>
    <t>P11 (Dhyey Vireshbhai Shah)</t>
  </si>
  <si>
    <t>P12 (Soham Rajeshbhai Khivasara)</t>
  </si>
  <si>
    <t>P13 (Kalp Sasikumar Vanigota)</t>
  </si>
  <si>
    <t>P14 (Ujjwal Gautambhai Mehta)</t>
  </si>
  <si>
    <t>P15 (Prakshal Hirenbhai Dedhia)</t>
  </si>
  <si>
    <t>P16 (Chaitya Nirav Doshi)</t>
  </si>
  <si>
    <t>P17 (Sujal Khetmal Jain)</t>
  </si>
  <si>
    <t>P18 (Dhyan Nareshbhai Jain)</t>
  </si>
  <si>
    <t>P19 (Bhavinsh Mukeshbhai Jain)</t>
  </si>
  <si>
    <t>P22 - Jainam Devendra Pagariya</t>
  </si>
  <si>
    <t>P23 -  Lalan Aadi Narendrabhai</t>
  </si>
  <si>
    <t>P25 - Jain Pranav Praveenbhai</t>
  </si>
  <si>
    <t>P26 -  Jain Kanish Sreepal</t>
  </si>
  <si>
    <t>P27 - Kriyansh Nareshbhai Jain</t>
  </si>
  <si>
    <t xml:space="preserve">P28 - Jain Tanish Mahenderkumar </t>
  </si>
  <si>
    <t>P29 - Shlok Bharat Mehta</t>
  </si>
  <si>
    <t>P30 -Vansh Shailesh Nasir</t>
  </si>
  <si>
    <t>P31 - Kalp Rahul Hundia</t>
  </si>
  <si>
    <t xml:space="preserve">P32 - Heth Mahaveerbhai Jain </t>
  </si>
  <si>
    <t xml:space="preserve">P33 - Solanki Vishesh Kumarpalbhai </t>
  </si>
  <si>
    <t>P34 - Chopra Gaurang Ashishbhai</t>
  </si>
  <si>
    <t xml:space="preserve">P35 - Shah Aagam Bhavarlal </t>
  </si>
  <si>
    <t>P36 - Shah Tirth Sureshbhai</t>
  </si>
  <si>
    <t xml:space="preserve">P37 - Jain Chetan Mahaveerbhai  </t>
  </si>
  <si>
    <t>P38 - Megh Sachin Jain</t>
  </si>
  <si>
    <t>P39 - Vansh Arvind Jain</t>
  </si>
  <si>
    <t>P40 - Shah Yash Sushilkumar</t>
  </si>
  <si>
    <t>P41 - Shah Jainesh Rahulbhai</t>
  </si>
  <si>
    <t>P42 - Kalp Nayanbhai Mehta</t>
  </si>
  <si>
    <t>P43 - Prem Pushp Chhajed</t>
  </si>
  <si>
    <t>P44 - Aditya Kishor Jain</t>
  </si>
  <si>
    <t>P45 - Dhoka Naman Surendarkumar</t>
  </si>
  <si>
    <t>P46 -  Jain Kalp Manojbhai</t>
  </si>
  <si>
    <t>P47 -  Jain Yash Sureshkumar</t>
  </si>
  <si>
    <t xml:space="preserve">P48 -  Mehta Rishabh Siddarathbhai </t>
  </si>
  <si>
    <t xml:space="preserve">P49 -  Kumar Rishabh Sandeepbhai </t>
  </si>
  <si>
    <t xml:space="preserve">P50 -  Kumar Saiyam Lalitkumar </t>
  </si>
  <si>
    <t xml:space="preserve">P51 -  Surana Lakshanshu Sumitkumar </t>
  </si>
  <si>
    <t>O02 (Laksh Vinod Bafana)</t>
  </si>
  <si>
    <t>O03 (Manish Vikramkumar)</t>
  </si>
  <si>
    <t>O04 (Tanmay Kamleshbhai Obani)</t>
  </si>
  <si>
    <t>O05 (Kathan Bhavesh Jain)</t>
  </si>
  <si>
    <t>O06 (Dhiraj Suresh Shah)</t>
  </si>
  <si>
    <t>O09 (Meet Pravin Bagresha)</t>
  </si>
  <si>
    <t>O12 (Moksh Vipulbhai Shah)</t>
  </si>
  <si>
    <t>O14 (Shah Prasham Rakeshbhai)</t>
  </si>
  <si>
    <t>O19 (Krushant Mahendra Shah)</t>
  </si>
  <si>
    <t>O20 (Naythik N.Gandhi)</t>
  </si>
  <si>
    <t>O21 (Jain Siddh Bhaveshbhai)</t>
  </si>
  <si>
    <t>O22 (Jainam Mahavirbhai Jain)</t>
  </si>
  <si>
    <t>O23 (Karan Mayur Chhajed)</t>
  </si>
  <si>
    <t>O25 (Dhwaj Hiteshbhai Jain)</t>
  </si>
  <si>
    <t>O26 (Yatharth Brijeshbhai Shah)</t>
  </si>
  <si>
    <t>O27 (Divyam Saurabh Shah)</t>
  </si>
  <si>
    <t>O28 (Sahil Kamleshbhai Vanigota)</t>
  </si>
  <si>
    <t>O29 (Deep Bhavesh Shah)</t>
  </si>
  <si>
    <t>O31 (Tirth Jasmin Sheth)</t>
  </si>
  <si>
    <t>O32 (Jain Prasham Sunilbhai)</t>
  </si>
  <si>
    <t>O33 (Tirth Paras Gala)</t>
  </si>
  <si>
    <t>O34 (Jainam Dhiraj Chopada)</t>
  </si>
  <si>
    <t>O35 (Shrey Pinal Sanghavi)</t>
  </si>
  <si>
    <t>O37 (Vihaan Pritesh Jain)</t>
  </si>
  <si>
    <t>O38 (Puneeth Jain)</t>
  </si>
  <si>
    <t>O39 (Daksh Hitesh Kubadia)</t>
  </si>
  <si>
    <t>O40 (Jash Vipul Shah)</t>
  </si>
  <si>
    <t>O41 (Yash Praveenkumar Jain)</t>
  </si>
  <si>
    <t>O42 (Tirth Vireshbhai Bafna)</t>
  </si>
  <si>
    <t>O43 (Kavya bharatbhai jain)</t>
  </si>
  <si>
    <t>O44 (Vishwa Jignesh Shah)</t>
  </si>
  <si>
    <t>O45 (Mokshit Niravbhai Shah)</t>
  </si>
  <si>
    <t>O46 (Naman Prakashbhai Jain)</t>
  </si>
  <si>
    <t>O47 (Jain Yug Ramlal)</t>
  </si>
  <si>
    <t>O48 Daksh Pankaj Jadav</t>
  </si>
  <si>
    <t>O49 Jainam Gajendra Mehta</t>
  </si>
  <si>
    <t>O51 Shah Balaji Sudhirbhai</t>
  </si>
  <si>
    <t>O52 Jariwala Moksh Mayurkumar</t>
  </si>
  <si>
    <t>O53 Balar Jainam Kirankumar</t>
  </si>
  <si>
    <t xml:space="preserve">O54 Tavish Dineshbhai Jain </t>
  </si>
  <si>
    <t xml:space="preserve">O55 Shah Mittal Santoshkumar </t>
  </si>
  <si>
    <t xml:space="preserve">O56 Caattar Teerthraj Sachinbhai </t>
  </si>
  <si>
    <t>O57 Kushal Mukeshbhai Jain</t>
  </si>
  <si>
    <t>O58 Sancheti Chaitanya Tusharbhai</t>
  </si>
  <si>
    <t xml:space="preserve">O59 Parekh Jainam Darshitbhai </t>
  </si>
  <si>
    <t>O60 Yuvraj Ashokbhai Jain</t>
  </si>
  <si>
    <t>O61 Jainam Pravin Shah</t>
  </si>
  <si>
    <t>O62 Bhavya Jitendra Dharival</t>
  </si>
  <si>
    <t>O63 Prayog Jitendra Shah</t>
  </si>
  <si>
    <t>O64 Shah Tirthesh Chandrakant</t>
  </si>
  <si>
    <t>O65 Ayush Deves Shah</t>
  </si>
  <si>
    <t>O66 Mehta Dhairya Jogendrabhai</t>
  </si>
  <si>
    <t>O67 Jain Tanish Bharatbhai</t>
  </si>
  <si>
    <t>O68 Arav Viral Shah</t>
  </si>
  <si>
    <t>O69 Mahir Ashish Sanghavi</t>
  </si>
  <si>
    <t>N02 (Sanghvi Bhavya Manishbhai)</t>
  </si>
  <si>
    <t>N03 (Chheda Tirth Chiragbhai)</t>
  </si>
  <si>
    <t>N05 (Jain Shaurya Amitbhai)</t>
  </si>
  <si>
    <t>N06 (Shah Hiyaan Sachinbhai)</t>
  </si>
  <si>
    <t>N11 (Malde Dharmik Jiteshbhai)</t>
  </si>
  <si>
    <t>N14 (Shah Chaitya Alpeshbhai)</t>
  </si>
  <si>
    <t>N15 (Jain Rushabh Pankajbhai)</t>
  </si>
  <si>
    <t>N16 (Shah Het Gautambhai)</t>
  </si>
  <si>
    <t>N17 (Jain Jigar Hashmukhbhai)</t>
  </si>
  <si>
    <t>N18 (Sethia Mudit Sureshbhai)</t>
  </si>
  <si>
    <t>N19 (Dipam Manglesh Kothari)</t>
  </si>
  <si>
    <t>N20 (Divyam Manglesh Kothari)</t>
  </si>
  <si>
    <t>N24 (Jain Naitik Dhirajbhai)</t>
  </si>
  <si>
    <t>N25 (Shah Kavya Mahavirbhai)</t>
  </si>
  <si>
    <t>N38 (Labh Rajeshbhai Bhandari)</t>
  </si>
  <si>
    <t>N39 (DHairya Sanjaybhai Vora)</t>
  </si>
  <si>
    <t>N40 (Jainam N Shah)</t>
  </si>
  <si>
    <t>N41 (Shreyansh Srenik Jain)</t>
  </si>
  <si>
    <t>N43 (Aditya Prakash Jain)</t>
  </si>
  <si>
    <t>N47 (Dhruv Bhikhubhai Panseriya)</t>
  </si>
  <si>
    <t>N50 (Dhruv Minal Chokshi)</t>
  </si>
  <si>
    <t>N51 (Mayank Navinkumar Jain)</t>
  </si>
  <si>
    <t>N52 (Naimish Rupesh Munot)</t>
  </si>
  <si>
    <t>N58 (Pasharv Ashishh Jain)</t>
  </si>
  <si>
    <t>N60 (Manav Vikrambhai Sanvghavi)</t>
  </si>
  <si>
    <t>N62 (Dhanya Sanjay Vora)</t>
  </si>
  <si>
    <t>N63 (Heet Bimalbhai Parekh)</t>
  </si>
  <si>
    <t>N66 (Vishwa Girishbhai Vora)</t>
  </si>
  <si>
    <t>N69 (Hem Sachin Gala)</t>
  </si>
  <si>
    <t>N70 (Sarthak Rohitbhai Shah)</t>
  </si>
  <si>
    <t>N71 (Rachit Nilesh Jain)</t>
  </si>
  <si>
    <t>N72 (Saurya Laxesh Shah)</t>
  </si>
  <si>
    <t>N73 (Vedant Jeevan Jain)</t>
  </si>
  <si>
    <t>N74 (Adi Kamleshbhai Shah)</t>
  </si>
  <si>
    <t>N75 (Darsheel Mukeshbhai Bafna)</t>
  </si>
  <si>
    <t>N77 (Rishi Mohitbhai Jain)</t>
  </si>
  <si>
    <t>N78 (Naitik Mukeshbha Solanki)</t>
  </si>
  <si>
    <t>N79 (Harsh Mukeshbhai Shah)</t>
  </si>
  <si>
    <t>N80 (Sayam Sandeepbhai Shah)</t>
  </si>
  <si>
    <t>N81 (Tusar Prakashbhai Jain)</t>
  </si>
  <si>
    <t>N83 (Vansh Shaileshbhai Shah)</t>
  </si>
  <si>
    <t>N85 Dev Saumil Maniyar</t>
  </si>
  <si>
    <t>N-90 - Jain Sambhav Jeetubhai</t>
  </si>
  <si>
    <t xml:space="preserve">
N-91 - Bohra Jay Sanjaybhai</t>
  </si>
  <si>
    <t xml:space="preserve">
N-92 - Jain Aagam Piyushbhai </t>
  </si>
  <si>
    <t xml:space="preserve">
N-93 - Dhariwal Manan Ashishbhai </t>
  </si>
  <si>
    <t xml:space="preserve">
N-94 - Singhvi Kanishk Gajendar </t>
  </si>
  <si>
    <t xml:space="preserve">
N-95 - Bothara Falgun Manojbhai  </t>
  </si>
  <si>
    <t xml:space="preserve">
N-96 - Jain Yug Santoshbhai   </t>
  </si>
  <si>
    <t xml:space="preserve">
N-97 - Jain Kalpesh Nemichand   </t>
  </si>
  <si>
    <t xml:space="preserve">
N98  - Vedant Amit Jain  </t>
  </si>
  <si>
    <t>M01 (MEHTA PARV PARASKUMAR)</t>
  </si>
  <si>
    <t>M03 (SHAH RHYTHM RAJUBHAI)</t>
  </si>
  <si>
    <t>M05 (JAIN RUTIK ASHOK KUMAR)</t>
  </si>
  <si>
    <t>M16 (CHHEDA MEGHKUMAR HITENDRA)</t>
  </si>
  <si>
    <t>M21 (CHHEDA TIRTH MAHESH)</t>
  </si>
  <si>
    <t>M30 (JAIN DHRUV KAMALESH KUMAR)</t>
  </si>
  <si>
    <t>M31 (JAIN YASH ALPESH)</t>
  </si>
  <si>
    <t>M34 (SHAH MITKUMAR SHEVANTILAL)</t>
  </si>
  <si>
    <t>M36 (TATIYA DARSHAN  INDRAKUMAR)</t>
  </si>
  <si>
    <t>M40 (SHAH JAYKUMAR HIRENBHAI)</t>
  </si>
  <si>
    <t>M45 (Dakhara Darshil Manishbhai)</t>
  </si>
  <si>
    <t>M47 (Parekh Dhairya Hemantbhai)</t>
  </si>
  <si>
    <t>M49 (Jain Vinit Kalpeshbhai)</t>
  </si>
  <si>
    <t>M51 (Shah Viraj Bhaveshbhai)</t>
  </si>
  <si>
    <t>M54 (Meet Vinod Jain)</t>
  </si>
  <si>
    <t>M57 (Shubham Krunal Shah)</t>
  </si>
  <si>
    <t>M58 (Namo Mukesh Bhanshali)</t>
  </si>
  <si>
    <t>M60 (Dhairya Sohil Godhka)</t>
  </si>
  <si>
    <t>M64 (Shourya Vinod Jain)</t>
  </si>
  <si>
    <t>M67 (Rishab Veekesh Gandhi)</t>
  </si>
  <si>
    <t>M68 (NIthin Rameshbhai Bagrecha)</t>
  </si>
  <si>
    <t>M69 (HItesh Gafulbhai Valiya)</t>
  </si>
  <si>
    <t>M70 (Jainam JIteshbhai Nahar)</t>
  </si>
  <si>
    <t>M71 (Vivan Rajendrabhai Jain)</t>
  </si>
  <si>
    <t>M72 (Parakh Dhruv Manishbhai)</t>
  </si>
  <si>
    <t>M75 (Tanmay Mahendra Jain)</t>
  </si>
  <si>
    <t>M76 (Yashkumar Nareshkumar Jain)</t>
  </si>
  <si>
    <t>M77 (Sayam Jayeshbhai Shah)</t>
  </si>
  <si>
    <t>M78 (Vihaan Kapil Savla)</t>
  </si>
  <si>
    <t>M81 (Vikam Moksh Sanketbhai)</t>
  </si>
  <si>
    <t>M83 (Bhavya Vimleshbhai Sanklecha)</t>
  </si>
  <si>
    <t>M85 (Jain Ridhay Rajubhai)</t>
  </si>
  <si>
    <t>M87 (Aarav Tejasbhai Shah)</t>
  </si>
  <si>
    <t>M88 (Aadi Amitbhai Bhavsar)</t>
  </si>
  <si>
    <t>M89 (Shlok Chetanbhai Rathod)</t>
  </si>
  <si>
    <t>M90 (Singhi Suparshav Vinaybhai)</t>
  </si>
  <si>
    <t>M92 (Moksh Rajeshbhai Kothari)</t>
  </si>
  <si>
    <t>M94 (Suryansh Gandhi)</t>
  </si>
  <si>
    <t>M96 (Tirth Paresh Shah)</t>
  </si>
  <si>
    <t>M97 (Dhwaj Arvindbhai Bafna)</t>
  </si>
  <si>
    <t xml:space="preserve">Exploring English Workbook </t>
  </si>
  <si>
    <t>Std</t>
  </si>
  <si>
    <t>Book_Name</t>
  </si>
  <si>
    <t>EXPLORING  ENGLISH COURSEBOOK</t>
  </si>
  <si>
    <t>COLLINS ENG GRAMMAR AND COMPOSITION</t>
  </si>
  <si>
    <t>MATHS NOW</t>
  </si>
  <si>
    <t>Enhanced Science Now</t>
  </si>
  <si>
    <t>SOCIAL(EXPEDITIONS)</t>
  </si>
  <si>
    <t>SMARTECH(COMPUTERS)</t>
  </si>
  <si>
    <t>EXPLORING ENGLISH WORKBOOK</t>
  </si>
  <si>
    <t>GUNJAN- HINDI-TB</t>
  </si>
  <si>
    <t>Gujarati Text book</t>
  </si>
  <si>
    <t>CURSIVE WRITING BOOK</t>
  </si>
  <si>
    <t>HONEY SUCKLE [ TEXT]</t>
  </si>
  <si>
    <t>A PACK WITH SUN [READER]</t>
  </si>
  <si>
    <t>VASANT BHAG - 1 [ TEXT]</t>
  </si>
  <si>
    <t>BAL RAM KATHA (HINDI) [READER]</t>
  </si>
  <si>
    <t>SCI - VI</t>
  </si>
  <si>
    <t>HISTORY - OUR PAST</t>
  </si>
  <si>
    <t>CIVICS</t>
  </si>
  <si>
    <t>The Earth Our Habitate - Geography</t>
  </si>
  <si>
    <t>MATHEMATICS - PART I</t>
  </si>
  <si>
    <t>Grammar Gear Student Book 6</t>
  </si>
  <si>
    <t>HINDI GRAMMAR-vyakaran SAMBODH</t>
  </si>
  <si>
    <t>CYBER BEANS</t>
  </si>
  <si>
    <t>GENERAL KNOWLEDGE</t>
  </si>
  <si>
    <t>RUCHIRA(SANSKRIT)</t>
  </si>
  <si>
    <t>SCIENCE LAB MANUAL</t>
  </si>
  <si>
    <t>MATH LAB MANUAL</t>
  </si>
  <si>
    <t>MAP MIRROR</t>
  </si>
  <si>
    <t>HONEY COM[ TEXT]</t>
  </si>
  <si>
    <t>AN ALIEN HAND</t>
  </si>
  <si>
    <t>VASANT BHAG - 2 [ TEXT]</t>
  </si>
  <si>
    <t>BAL MAHABHARAT</t>
  </si>
  <si>
    <t>SCI - VII</t>
  </si>
  <si>
    <t>HISTORY - OUR PAST II</t>
  </si>
  <si>
    <t>CIVICSSOCIAL AND POLITICAL LIFE</t>
  </si>
  <si>
    <t>GEOG OUR ENVIRONMENT II</t>
  </si>
  <si>
    <t>Grammar Gear Student Book 7</t>
  </si>
  <si>
    <t>HONEYDEW</t>
  </si>
  <si>
    <t>IT IS SO HAPPENED</t>
  </si>
  <si>
    <t>VASANT BHAG(3)</t>
  </si>
  <si>
    <t>BHARAT KI KHOJ</t>
  </si>
  <si>
    <t>MATHS TEXTBOOK</t>
  </si>
  <si>
    <t>SCIENCE TEXTBOOK</t>
  </si>
  <si>
    <t xml:space="preserve"> OUR PAST III(PART-I&amp; PART-II)</t>
  </si>
  <si>
    <t>Resourse &amp; Development - Geogrophy</t>
  </si>
  <si>
    <t>SOCIAL AND POLITICAL LIFE 3</t>
  </si>
  <si>
    <t>RUCHIRA PART 3</t>
  </si>
  <si>
    <t>Grammar Gear Student Book 8</t>
  </si>
  <si>
    <t>ATLAS</t>
  </si>
  <si>
    <t>GENERAL KNOWLEDGE 8</t>
  </si>
  <si>
    <t>MAP MIRROR 8</t>
  </si>
  <si>
    <t>SHEMUSHI (Sanskrit)</t>
  </si>
  <si>
    <t>Sign</t>
  </si>
  <si>
    <t>M93 (Yash Rameshbhai Jain)</t>
  </si>
  <si>
    <t>M100 (Arpan Umeshkumar Chopada)</t>
  </si>
  <si>
    <t>M101 (Jain Mahipal Bharatbhai)</t>
  </si>
  <si>
    <t>S17 - Notebooks</t>
  </si>
  <si>
    <t>P52 -  Jain Soham Roshanbhai</t>
  </si>
  <si>
    <t>P53 -  Patel Kush Reshmaben</t>
  </si>
  <si>
    <t>P54 -  Maheta Agam Rajendrabhai</t>
  </si>
  <si>
    <t>P55 - Maloo Hriday Dhirajbhai</t>
  </si>
  <si>
    <t>P56 - Shah Parv Rajeshkumar</t>
  </si>
  <si>
    <t>P57 - Jain Kavish Rameshkumar</t>
  </si>
  <si>
    <t>P58 - Jain Durwin Bharathbhai</t>
  </si>
  <si>
    <t>P59 - Katariya Sanghvi Divitkumar Anilbhai</t>
  </si>
  <si>
    <t>P60 - Jain Dhairya Kushalbhai</t>
  </si>
  <si>
    <t xml:space="preserve">P61 - Khilosiya Lavish Nareshbhai </t>
  </si>
  <si>
    <t>P63 - Shah Manya Devangbhai</t>
  </si>
  <si>
    <t>P64 - Shah Aarav Pathikbhai</t>
  </si>
  <si>
    <t xml:space="preserve">P65 - Jain Virem Naremdrabhai </t>
  </si>
  <si>
    <t xml:space="preserve">P66 - Jain Virat Gowthambhai </t>
  </si>
  <si>
    <t>P67 - Jan Shubham Jayantilal</t>
  </si>
  <si>
    <t>P68 - Sreemal Heet Dineshbhai</t>
  </si>
  <si>
    <t xml:space="preserve">P69 - Choradiya Kalp Jaybhai </t>
  </si>
  <si>
    <t xml:space="preserve">P70 - Maheshwari Panth Sachinbhai  </t>
  </si>
  <si>
    <t>Received</t>
  </si>
  <si>
    <t>Need</t>
  </si>
  <si>
    <t>Final</t>
  </si>
  <si>
    <t>Day School</t>
  </si>
  <si>
    <t>Teachers</t>
  </si>
  <si>
    <t>Teacher</t>
  </si>
  <si>
    <t>S19 - Notebooks</t>
  </si>
  <si>
    <t>Q18 (Purva Anupbhai Shah)</t>
  </si>
  <si>
    <t>Q19 (Nigam Vinod Jain)</t>
  </si>
  <si>
    <t>Q20 (Jain Om Dineshbhai)</t>
  </si>
  <si>
    <t>Q21 (Jain Harshil Vikramkumar)</t>
  </si>
  <si>
    <t>Q22 (Kucheriya Mayank Rupeshbhai)</t>
  </si>
  <si>
    <t>Q23 (Ohra Sameep Sandeshbhai)</t>
  </si>
  <si>
    <t>Q25 (Jain Saurabh Praveenbhai)</t>
  </si>
  <si>
    <t>Q26 ( Gupta Ishan Chandanbhai 
)</t>
  </si>
  <si>
    <t>Q27 ( Jain Dixit Rajeshbhai)</t>
  </si>
  <si>
    <t>Q28 ( Shah Shorya Ankitbhai)</t>
  </si>
  <si>
    <t>Std 5 Subjects</t>
  </si>
  <si>
    <t xml:space="preserve">P62 - Shah Jainam  Mukeshbhai 
</t>
  </si>
  <si>
    <t xml:space="preserve">P71 - Shah Veer Rajeshbhai  </t>
  </si>
  <si>
    <t>O01 (Kartik Nareshkumar Shah)</t>
  </si>
  <si>
    <t>O07 (Akash Haresh Shah)</t>
  </si>
  <si>
    <t>O70 Shaurya Rakesh Shah</t>
  </si>
  <si>
    <t>O71 Jain Gyan Gouthambhai</t>
  </si>
  <si>
    <t>O72 Shah Priyansh Vipulkumar</t>
  </si>
  <si>
    <t>O73 Jain Raksh Dharmendra</t>
  </si>
  <si>
    <t>O74 Jain Hemang Rajendrabhai</t>
  </si>
  <si>
    <t>O75 Shah Moksh Mayurbhai</t>
  </si>
  <si>
    <t>O76  Choradiya Devesh Jitendrabhai</t>
  </si>
  <si>
    <t>O77 Kataria Sanghvi Jayesh Sachinbhai</t>
  </si>
  <si>
    <t xml:space="preserve">O78 Netani Darshan Prakashbhai </t>
  </si>
  <si>
    <t>O79  Jain Kushraj Praveenkumar</t>
  </si>
  <si>
    <t xml:space="preserve">O80   Kothari Harshith Rajeshbhai </t>
  </si>
  <si>
    <t>O81   Kakdiya Kalp Jitendrabhai</t>
  </si>
  <si>
    <t>O82   Jain Harshit Santoshbhai</t>
  </si>
  <si>
    <t>Note</t>
  </si>
  <si>
    <t>N01 (Sanghavi Sidhh Shailendrabhai)</t>
  </si>
  <si>
    <t>N45 (Kavy Pravin Bagresha)</t>
  </si>
  <si>
    <t xml:space="preserve">
N99 - Tirth R Shah</t>
  </si>
  <si>
    <t xml:space="preserve">
N100 - Hundia Moksh Jitendrabhai</t>
  </si>
  <si>
    <t xml:space="preserve">
N101 - Bhavya Rakesh Jain</t>
  </si>
  <si>
    <t xml:space="preserve">
N102 - Jain Punith Dineshbhai</t>
  </si>
  <si>
    <t xml:space="preserve">
N103 - Sri Sri Mal Jainam Rakeshkumar </t>
  </si>
  <si>
    <t xml:space="preserve">
N104 - Mehta Sneh Kalpeshbhai </t>
  </si>
  <si>
    <t>Q31 (Charitra Abhay Shah)</t>
  </si>
  <si>
    <t>S11 - Notebooks</t>
  </si>
  <si>
    <t>S20 - Notebook</t>
  </si>
  <si>
    <t>N36 - Sayam Hemang Fofadiya</t>
  </si>
  <si>
    <t>Dictionary</t>
  </si>
  <si>
    <t>Qty</t>
  </si>
  <si>
    <t>Sub</t>
  </si>
  <si>
    <t>BEEHIVE</t>
  </si>
  <si>
    <t>MOMENTS</t>
  </si>
  <si>
    <t>SPARSH(HINDI B)</t>
  </si>
  <si>
    <t>SANCHAYAN(HINDI B)</t>
  </si>
  <si>
    <t>MATHEMATICS - IX</t>
  </si>
  <si>
    <t>SCIENCE - IX</t>
  </si>
  <si>
    <t>INDIA &amp; CONTEMPORARY WORLD</t>
  </si>
  <si>
    <t>CONTEMPORARY INDIA</t>
  </si>
  <si>
    <t>ECONOMICS</t>
  </si>
  <si>
    <t>DEMOCRATIC POLITICS</t>
  </si>
  <si>
    <t>IT-CODE 402</t>
  </si>
  <si>
    <t>HINDI GRAMMER-VYAKARAN SAMBODH</t>
  </si>
  <si>
    <t>First Flight</t>
  </si>
  <si>
    <t>Footprints without prints</t>
  </si>
  <si>
    <t>Shemusi II (Sanskrit)</t>
  </si>
  <si>
    <t>Gujarati</t>
  </si>
  <si>
    <t>Mathematics CL-X</t>
  </si>
  <si>
    <t>Science CL-X</t>
  </si>
  <si>
    <t>India &amp; Contemporary World</t>
  </si>
  <si>
    <t>Contemporary India</t>
  </si>
  <si>
    <t>Understanding Economic Development - Economics</t>
  </si>
  <si>
    <t>Democratic Politics</t>
  </si>
  <si>
    <t>Math Lab Mannual</t>
  </si>
  <si>
    <t>Science Lab Mannual</t>
  </si>
  <si>
    <t>Still Req</t>
  </si>
  <si>
    <t>N105 - Priyansh</t>
  </si>
  <si>
    <t>Gujarati Text book(Grafalco)</t>
  </si>
  <si>
    <t>Check</t>
  </si>
  <si>
    <t>Sanchayan</t>
  </si>
  <si>
    <t>Jamnagar Book Received 15-6-2022</t>
  </si>
  <si>
    <t>As per Your List</t>
  </si>
  <si>
    <t>✔</t>
  </si>
  <si>
    <t>Resolved from (Jamnagar 15-6-2022 List)</t>
  </si>
  <si>
    <t>Accoding to school req</t>
  </si>
  <si>
    <t>Resolved</t>
  </si>
  <si>
    <t/>
  </si>
  <si>
    <t>Come From Jamnagar</t>
  </si>
  <si>
    <t>Come from Jamnagar(15-6-22)</t>
  </si>
  <si>
    <t>Ccno</t>
  </si>
  <si>
    <t>BAL MAHABH</t>
  </si>
  <si>
    <t xml:space="preserve">HISTORY - </t>
  </si>
  <si>
    <t>CIVICSSOCI</t>
  </si>
  <si>
    <t>GEOG OUR E</t>
  </si>
  <si>
    <t>MATHEMATIC</t>
  </si>
  <si>
    <t>Gujarati T</t>
  </si>
  <si>
    <t>Grammar Ge</t>
  </si>
  <si>
    <t>HINDI GRAM</t>
  </si>
  <si>
    <t>CYBER BEAN</t>
  </si>
  <si>
    <t>GENERAL KN</t>
  </si>
  <si>
    <t>RUCHIRA(SA</t>
  </si>
  <si>
    <t>SCIENCE LA</t>
  </si>
  <si>
    <t>MATH LAB M</t>
  </si>
  <si>
    <t>HONEY COM[</t>
  </si>
  <si>
    <t>AN ALIEN H</t>
  </si>
  <si>
    <t>VASANT BHA</t>
  </si>
  <si>
    <t>Std 7</t>
  </si>
  <si>
    <t>IT IS SO H</t>
  </si>
  <si>
    <t xml:space="preserve">BHARAT KI </t>
  </si>
  <si>
    <t>MATHS TEXT</t>
  </si>
  <si>
    <t>SCIENCE TE</t>
  </si>
  <si>
    <t xml:space="preserve"> OUR PAST </t>
  </si>
  <si>
    <t>Resourse &amp;</t>
  </si>
  <si>
    <t>SOCIAL AND</t>
  </si>
  <si>
    <t>RUCHIRA PA</t>
  </si>
  <si>
    <t>Std - 8</t>
  </si>
  <si>
    <t>HONEY SUCK</t>
  </si>
  <si>
    <t>A PACK WIT</t>
  </si>
  <si>
    <t>BAL RAM KA</t>
  </si>
  <si>
    <t xml:space="preserve">The Earth </t>
  </si>
  <si>
    <t>CC NO</t>
  </si>
  <si>
    <t>STD - 6</t>
  </si>
  <si>
    <t>SIGN</t>
  </si>
  <si>
    <t>STD - 5</t>
  </si>
  <si>
    <t>COLLINS EN</t>
  </si>
  <si>
    <t>Enhanced S</t>
  </si>
  <si>
    <t>SOCIAL(EXP</t>
  </si>
  <si>
    <t>SMARTECH(C</t>
  </si>
  <si>
    <t>GUNJAN- HI</t>
  </si>
  <si>
    <t>CURSIVE WR</t>
  </si>
  <si>
    <t>EXPLORING work book</t>
  </si>
  <si>
    <t>EXPLO ENG course</t>
  </si>
  <si>
    <t>Std - 9</t>
  </si>
  <si>
    <t xml:space="preserve">BEEHIVE </t>
  </si>
  <si>
    <t xml:space="preserve">MOMENTS </t>
  </si>
  <si>
    <t>SPARSH(HIN</t>
  </si>
  <si>
    <t>SANCHAYAN(</t>
  </si>
  <si>
    <t xml:space="preserve">SCIENCE - </t>
  </si>
  <si>
    <t>INDIA &amp; CO</t>
  </si>
  <si>
    <t>CONTEMPORA</t>
  </si>
  <si>
    <t>DEMOCRATIC</t>
  </si>
  <si>
    <t>SHEMUSHI (</t>
  </si>
  <si>
    <t>IT-CODE 40</t>
  </si>
  <si>
    <t>20-6-2022</t>
  </si>
  <si>
    <t>20 June, 2022</t>
  </si>
  <si>
    <t>20 June, 2022 (Send to day School)</t>
  </si>
  <si>
    <t>Come From Bhayendar 20 June, 2022</t>
  </si>
  <si>
    <t>P73 - Dairy Hemant Jain</t>
  </si>
  <si>
    <t>P75 - Vansh Kishor Parekh</t>
  </si>
  <si>
    <t>P77 -  Mit Solanki</t>
  </si>
  <si>
    <t>Q32(Parv Bhagvatilal Shah)</t>
  </si>
  <si>
    <t>M106 (</t>
  </si>
  <si>
    <t>O83  Tanishk</t>
  </si>
  <si>
    <t>O84 Naman Jain</t>
  </si>
  <si>
    <t>O85 Vir Paras Shah</t>
  </si>
  <si>
    <t>As per your list</t>
  </si>
  <si>
    <t>Books Received on 22 June, 2022 from Divin Pvt. Ltd</t>
  </si>
  <si>
    <t>P76  - Mokx</t>
  </si>
  <si>
    <t>P74 - Darshan</t>
  </si>
  <si>
    <t>M107 (Shah Viraj Jigneshbhai)</t>
  </si>
  <si>
    <t>Name</t>
  </si>
  <si>
    <t>Cloths</t>
  </si>
  <si>
    <t>Books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</si>
  <si>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</si>
  <si>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</si>
  <si>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</si>
  <si>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</si>
  <si>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</si>
  <si>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</si>
  <si>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</si>
  <si>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</si>
  <si>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</si>
  <si>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</si>
  <si>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</si>
  <si>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</si>
  <si>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</si>
  <si>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</si>
  <si>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</si>
  <si>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</si>
  <si>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</si>
  <si>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</si>
  <si>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</si>
  <si>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</si>
  <si>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</si>
  <si>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</si>
  <si>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</si>
  <si>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</si>
  <si>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</si>
  <si>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</si>
  <si>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</si>
  <si>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</si>
  <si>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</si>
  <si>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</si>
  <si>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Q10 (Jain Kiran Rameshkumar )</t>
  </si>
  <si>
    <t>Q11 (Kochar Chaityakumar Abhaybhai )</t>
  </si>
  <si>
    <t>P02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</si>
  <si>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</si>
  <si>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</si>
  <si>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</si>
  <si>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</si>
  <si>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</si>
  <si>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</si>
  <si>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</si>
  <si>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</si>
  <si>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</si>
  <si>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</si>
  <si>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</si>
  <si>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</si>
  <si>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</si>
  <si>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</si>
  <si>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</si>
  <si>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P22</t>
  </si>
  <si>
    <t>P23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</si>
  <si>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</si>
  <si>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</si>
  <si>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</si>
  <si>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</si>
  <si>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</si>
  <si>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</si>
  <si>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</si>
  <si>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</si>
  <si>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</si>
  <si>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</si>
  <si>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</si>
  <si>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</si>
  <si>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</si>
  <si>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</si>
  <si>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</si>
  <si>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</si>
  <si>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</si>
  <si>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</si>
  <si>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</si>
  <si>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</si>
  <si>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</si>
  <si>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</si>
  <si>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</si>
  <si>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</si>
  <si>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</si>
  <si>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</si>
  <si>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</si>
  <si>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</si>
  <si>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</si>
  <si>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</si>
  <si>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</si>
  <si>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</si>
  <si>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</si>
  <si>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</si>
  <si>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</si>
  <si>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</si>
  <si>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</si>
  <si>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</si>
  <si>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</si>
  <si>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</si>
  <si>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</si>
  <si>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</si>
  <si>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</si>
  <si>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</si>
  <si>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</si>
  <si>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</si>
  <si>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</si>
  <si>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P73</t>
  </si>
  <si>
    <t>P75</t>
  </si>
  <si>
    <t>P77</t>
  </si>
  <si>
    <t>P76</t>
  </si>
  <si>
    <t>P74</t>
  </si>
  <si>
    <t>O01</t>
  </si>
  <si>
    <t>O02</t>
  </si>
  <si>
    <t>O03</t>
  </si>
  <si>
    <t>O04</t>
  </si>
  <si>
    <t>O05</t>
  </si>
  <si>
    <t>O06</t>
  </si>
  <si>
    <t>O07</t>
  </si>
  <si>
    <t>O09</t>
  </si>
  <si>
    <t>O12</t>
  </si>
  <si>
    <t>O14</t>
  </si>
  <si>
    <t>O19</t>
  </si>
  <si>
    <t>O20</t>
  </si>
  <si>
    <t>O21</t>
  </si>
  <si>
    <t>O22</t>
  </si>
  <si>
    <t>O23</t>
  </si>
  <si>
    <t>O25</t>
  </si>
  <si>
    <t>O26</t>
  </si>
  <si>
    <t>O27</t>
  </si>
  <si>
    <t>O28</t>
  </si>
  <si>
    <t>O29</t>
  </si>
  <si>
    <t>O31</t>
  </si>
  <si>
    <t>O32</t>
  </si>
  <si>
    <t>O33</t>
  </si>
  <si>
    <t>O34</t>
  </si>
  <si>
    <t>O35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</si>
  <si>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</si>
  <si>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</si>
  <si>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</si>
  <si>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</si>
  <si>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</si>
  <si>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</si>
  <si>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</si>
  <si>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</si>
  <si>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</si>
  <si>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</si>
  <si>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</si>
  <si>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</si>
  <si>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</si>
  <si>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</si>
  <si>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</si>
  <si>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</si>
  <si>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</si>
  <si>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</si>
  <si>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</si>
  <si>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</si>
  <si>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</si>
  <si>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</si>
  <si>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</si>
  <si>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</si>
  <si>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</si>
  <si>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</si>
  <si>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</si>
  <si>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</si>
  <si>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</si>
  <si>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</si>
  <si>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</si>
  <si>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</si>
  <si>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</si>
  <si>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</si>
  <si>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</si>
  <si>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</si>
  <si>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</si>
  <si>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</si>
  <si>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</si>
  <si>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</si>
  <si>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</si>
  <si>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</si>
  <si>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</si>
  <si>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</si>
  <si>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</si>
  <si>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</si>
  <si>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</si>
  <si>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</si>
  <si>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</si>
  <si>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N90 - Jain Sambhav Jeetubhai</t>
  </si>
  <si>
    <t>N91 - Bohra Jay Sanjaybhai</t>
  </si>
  <si>
    <t xml:space="preserve">N92 - Jain Aagam Piyushbhai </t>
  </si>
  <si>
    <t xml:space="preserve">N93 - Dhariwal Manan Ashishbhai </t>
  </si>
  <si>
    <t xml:space="preserve">N94 - Singhvi Kanishk Gajendar </t>
  </si>
  <si>
    <t xml:space="preserve">N95 - Bothara Falgun Manojbhai  </t>
  </si>
  <si>
    <t xml:space="preserve">N96 - Jain Yug Santoshbhai   </t>
  </si>
  <si>
    <t xml:space="preserve">N97 - Jain Kalpesh Nemichand   </t>
  </si>
  <si>
    <t xml:space="preserve">N98  - Vedant Amit Jain  </t>
  </si>
  <si>
    <t>N99 - Tirth R Shah</t>
  </si>
  <si>
    <t>N100 - Hundia Moksh Jitendrabhai</t>
  </si>
  <si>
    <t>N101 - Bhavya Rakesh Jain</t>
  </si>
  <si>
    <t>N102 - Jain Punith Dineshbhai</t>
  </si>
  <si>
    <t xml:space="preserve">N103 - Sri Sri Mal Jainam Rakeshkumar </t>
  </si>
  <si>
    <t xml:space="preserve">N104 - Mehta Sneh Kalpeshbhai </t>
  </si>
  <si>
    <t>N01</t>
  </si>
  <si>
    <t>N02</t>
  </si>
  <si>
    <t>N03</t>
  </si>
  <si>
    <t>N05</t>
  </si>
  <si>
    <t>N06</t>
  </si>
  <si>
    <t>N11</t>
  </si>
  <si>
    <t>N14</t>
  </si>
  <si>
    <t>N15</t>
  </si>
  <si>
    <t>N16</t>
  </si>
  <si>
    <t>N17</t>
  </si>
  <si>
    <t>N18</t>
  </si>
  <si>
    <t>N19</t>
  </si>
  <si>
    <t>N20</t>
  </si>
  <si>
    <t>N24</t>
  </si>
  <si>
    <t>N25</t>
  </si>
  <si>
    <t>N38</t>
  </si>
  <si>
    <t>N39</t>
  </si>
  <si>
    <t>N40</t>
  </si>
  <si>
    <t>N41</t>
  </si>
  <si>
    <t>N43</t>
  </si>
  <si>
    <t>N45</t>
  </si>
  <si>
    <t>N47</t>
  </si>
  <si>
    <t>N50</t>
  </si>
  <si>
    <t>N51</t>
  </si>
  <si>
    <t>N52</t>
  </si>
  <si>
    <t>N58</t>
  </si>
  <si>
    <t>N60</t>
  </si>
  <si>
    <t>N62</t>
  </si>
  <si>
    <t>N63</t>
  </si>
  <si>
    <t>N66</t>
  </si>
  <si>
    <t>N69</t>
  </si>
  <si>
    <t>N70</t>
  </si>
  <si>
    <t>N71</t>
  </si>
  <si>
    <t>N72</t>
  </si>
  <si>
    <t>N73</t>
  </si>
  <si>
    <t>N74</t>
  </si>
  <si>
    <t>N75</t>
  </si>
  <si>
    <t>N77</t>
  </si>
  <si>
    <t>N78</t>
  </si>
  <si>
    <t>N79</t>
  </si>
  <si>
    <t>N80</t>
  </si>
  <si>
    <t>N81</t>
  </si>
  <si>
    <t>N83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</si>
  <si>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</si>
  <si>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</si>
  <si>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</si>
  <si>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</si>
  <si>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</si>
  <si>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</si>
  <si>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</si>
  <si>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</si>
  <si>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</si>
  <si>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</si>
  <si>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</si>
  <si>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</si>
  <si>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</si>
  <si>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</si>
  <si>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</si>
  <si>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</si>
  <si>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</si>
  <si>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</si>
  <si>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</si>
  <si>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</si>
  <si>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N36</t>
  </si>
  <si>
    <t>N105</t>
  </si>
  <si>
    <t>Q09 (Shah Arnik Akashkumar)</t>
  </si>
  <si>
    <t>Q12 (Jain Chirag Kamleshbhai  )</t>
  </si>
  <si>
    <t>Q17 (Jain Luvya Rajbhai)</t>
  </si>
  <si>
    <t>Q24 (Jain Dhruv Kamleshbhai)</t>
  </si>
  <si>
    <t>Q29 ( Mehta Karan Rakeshbhai)</t>
  </si>
  <si>
    <t>Q30 ( Jinesh Mahaveerbhai Jain)</t>
  </si>
  <si>
    <t>O50 (Ranka Naman Sunilbhai)</t>
  </si>
  <si>
    <t>N86 (Jain Chaitya Kalpeshbhai)</t>
  </si>
  <si>
    <t>N87 (Mehta Arham Bhadreshbhai)</t>
  </si>
  <si>
    <t>N88(Jain Rishabh Lalchand)</t>
  </si>
  <si>
    <t>N89(Shah Parshwa Ranjikantbhai)</t>
  </si>
  <si>
    <t>M95 (Bhandari Poojan Sandeepbhai)</t>
  </si>
  <si>
    <t>M98 ( Malde Jainam Chetan)</t>
  </si>
  <si>
    <t>M99 ( Tirth Rajendra Shah)</t>
  </si>
  <si>
    <t>M102 (Nahata Manas Kamalchand)</t>
  </si>
  <si>
    <t>M103 (Jain Mayank Parasbhai)</t>
  </si>
  <si>
    <t>M104 (Chouhan Bhav Kamleshkumar )</t>
  </si>
  <si>
    <t>M105 (Lalwani Bhavink Rajendrabhai )</t>
  </si>
  <si>
    <t>S05 - TREE OF LIFE  (EVS)</t>
  </si>
  <si>
    <t>S06 - SMARTECH (COMPUTERS)</t>
  </si>
  <si>
    <t>S05 - SOCIAL (EXPEDITIONS)</t>
  </si>
  <si>
    <t>M01</t>
  </si>
  <si>
    <t>M03</t>
  </si>
  <si>
    <t>M05</t>
  </si>
  <si>
    <t>M16</t>
  </si>
  <si>
    <t>M21</t>
  </si>
  <si>
    <t>M30</t>
  </si>
  <si>
    <t>M31</t>
  </si>
  <si>
    <t>M34</t>
  </si>
  <si>
    <t>M36</t>
  </si>
  <si>
    <t>M40</t>
  </si>
  <si>
    <t>M45</t>
  </si>
  <si>
    <t>M47</t>
  </si>
  <si>
    <t>M49</t>
  </si>
  <si>
    <t>M51</t>
  </si>
  <si>
    <t>M54</t>
  </si>
  <si>
    <t>M57</t>
  </si>
  <si>
    <t>M58</t>
  </si>
  <si>
    <t>M60</t>
  </si>
  <si>
    <t>M64</t>
  </si>
  <si>
    <t>M67</t>
  </si>
  <si>
    <t>M68</t>
  </si>
  <si>
    <t>M69</t>
  </si>
  <si>
    <t>M70</t>
  </si>
  <si>
    <t>M71</t>
  </si>
  <si>
    <t>M72</t>
  </si>
  <si>
    <t>M75</t>
  </si>
  <si>
    <t>M76</t>
  </si>
  <si>
    <t>M77</t>
  </si>
  <si>
    <t>M78</t>
  </si>
  <si>
    <t>M81</t>
  </si>
  <si>
    <t>M83</t>
  </si>
  <si>
    <t>M85</t>
  </si>
  <si>
    <t>M87</t>
  </si>
  <si>
    <t>M88</t>
  </si>
  <si>
    <t>M89</t>
  </si>
  <si>
    <t>M90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</si>
  <si>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</si>
  <si>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</si>
  <si>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</si>
  <si>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</si>
  <si>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</si>
  <si>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</si>
  <si>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</si>
  <si>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</si>
  <si>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</si>
  <si>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</si>
  <si>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</si>
  <si>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</si>
  <si>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</si>
  <si>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</si>
  <si>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</si>
  <si>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</si>
  <si>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L03</t>
  </si>
  <si>
    <t>L04</t>
  </si>
  <si>
    <t>L06</t>
  </si>
  <si>
    <t>L11</t>
  </si>
  <si>
    <t>L12</t>
  </si>
  <si>
    <t>L15</t>
  </si>
  <si>
    <t>L20</t>
  </si>
  <si>
    <t>L21</t>
  </si>
  <si>
    <t>L22</t>
  </si>
  <si>
    <t>L34</t>
  </si>
  <si>
    <t>L36</t>
  </si>
  <si>
    <t>L48</t>
  </si>
  <si>
    <t>L55</t>
  </si>
  <si>
    <t>L57</t>
  </si>
  <si>
    <t>L58</t>
  </si>
  <si>
    <t>L61</t>
  </si>
  <si>
    <t>L64</t>
  </si>
  <si>
    <t>L66</t>
  </si>
  <si>
    <t>L67</t>
  </si>
  <si>
    <t>L71</t>
  </si>
  <si>
    <t>L72</t>
  </si>
  <si>
    <t>L75</t>
  </si>
  <si>
    <t>L76</t>
  </si>
  <si>
    <t>L77</t>
  </si>
  <si>
    <t>L79</t>
  </si>
  <si>
    <t>L80</t>
  </si>
  <si>
    <t>L60</t>
  </si>
  <si>
    <t>L68</t>
  </si>
  <si>
    <t>L73</t>
  </si>
  <si>
    <t>L73 (Dixit Gautam Jain)</t>
  </si>
  <si>
    <t>J123</t>
  </si>
  <si>
    <t>J105</t>
  </si>
  <si>
    <t>J82</t>
  </si>
  <si>
    <t>J97</t>
  </si>
  <si>
    <t>J27</t>
  </si>
  <si>
    <t>J68</t>
  </si>
  <si>
    <t>J70</t>
  </si>
  <si>
    <t>J44</t>
  </si>
  <si>
    <t>J63</t>
  </si>
  <si>
    <t>J96</t>
  </si>
  <si>
    <t xml:space="preserve">Std </t>
  </si>
  <si>
    <t>Kurta(top)</t>
  </si>
  <si>
    <t>Paijama(pent)</t>
  </si>
  <si>
    <t>Uniform(T-Shirt)</t>
  </si>
  <si>
    <t>T-Shirt (Size)</t>
  </si>
  <si>
    <t>Uniform(Pent)</t>
  </si>
  <si>
    <t>Pent (Size)</t>
  </si>
  <si>
    <t>Puja Jodi</t>
  </si>
  <si>
    <t>N09</t>
  </si>
  <si>
    <t>N44</t>
  </si>
  <si>
    <t>Q01</t>
  </si>
  <si>
    <t>K126</t>
  </si>
  <si>
    <t>Rasid NO : 21</t>
  </si>
  <si>
    <t>Mokx Hiteshkumar Shah</t>
  </si>
  <si>
    <t>Pandeji na kevathi aapyu</t>
  </si>
  <si>
    <t>17-6-22</t>
  </si>
  <si>
    <t>Old Stock</t>
  </si>
  <si>
    <t>New Stock</t>
  </si>
  <si>
    <t>Total(Stock)</t>
  </si>
  <si>
    <t>Used</t>
  </si>
  <si>
    <t>Remain Stock</t>
  </si>
  <si>
    <t>Remain Stock Price</t>
  </si>
  <si>
    <t>T-Shirt Sizes</t>
  </si>
  <si>
    <t>Remain(Stock)</t>
  </si>
  <si>
    <t>Pent Sizes</t>
  </si>
  <si>
    <t>Type</t>
  </si>
  <si>
    <t>Unit Count</t>
  </si>
  <si>
    <t>Past Year Price</t>
  </si>
  <si>
    <t>Per Meter</t>
  </si>
  <si>
    <t>Kurta(pent)</t>
  </si>
  <si>
    <t>Uniform(Shirt)</t>
  </si>
  <si>
    <t>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</si>
</sst>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 [$₹-4009]\ * #,##0_ ;_ [$₹-4009]\ * \-#,##0_ ;_ [$₹-4009]\ * &quot;-&quot;_ ;_ @_ "/>
  </numFmts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E185F"/>
      <name val="Calibri"/>
      <family val="2"/>
      <scheme val="minor"/>
    </font>
    <font>
      <b/>
      <sz val="11"/>
      <color rgb="FF222222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8FFC2"/>
        <bgColor indexed="64"/>
      </patternFill>
    </fill>
    <fill>
      <patternFill patternType="solid">
        <fgColor rgb="FF2FA4FF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6">
    <xf numFmtId="0" fontId="0" fillId="0" borderId="0" xfId="0"/>
    <xf numFmtId="0" fontId="0" fillId="0" borderId="1" xfId="0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165" fontId="0" fillId="0" borderId="1" xfId="0" applyNumberFormat="1" applyBorder="1" applyAlignment="1" applyProtection="1">
      <alignment horizontal="center" vertical="center"/>
    </xf>
    <xf numFmtId="165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3" fillId="0" borderId="0" xfId="0" applyFont="1"/>
    <xf numFmtId="0" fontId="0" fillId="0" borderId="1" xfId="0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Border="1" applyAlignment="1" applyProtection="1">
      <alignment horizontal="left" vertical="center"/>
      <protection locked="0"/>
    </xf>
    <xf numFmtId="165" fontId="0" fillId="0" borderId="1" xfId="0" applyNumberFormat="1" applyBorder="1" applyAlignment="1" applyProtection="1">
      <alignment horizontal="left" vertical="center"/>
    </xf>
    <xf numFmtId="164" fontId="3" fillId="0" borderId="0" xfId="0" applyNumberFormat="1" applyFont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43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15" xfId="0" applyFont="1" applyBorder="1" applyAlignment="1"/>
    <xf numFmtId="0" fontId="0" fillId="0" borderId="15" xfId="0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6" fillId="0" borderId="16" xfId="0" applyFont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0" borderId="19" xfId="0" applyFont="1" applyBorder="1" applyAlignment="1"/>
    <xf numFmtId="0" fontId="0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14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2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1F4C5"/>
        </patternFill>
      </fill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512D6D"/>
      </font>
      <fill>
        <patternFill>
          <bgColor rgb="FFFE9898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1F4C5"/>
      <color rgb="FF512D6D"/>
      <color rgb="FFFE9898"/>
      <color rgb="FFFF6363"/>
      <color rgb="FFEEEEEE"/>
      <color rgb="FFF8485E"/>
      <color rgb="FF00FFDD"/>
      <color rgb="FF0E185F"/>
      <color rgb="FF2FA4FF"/>
      <color rgb="FFE8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one/for%20text%20book%2017-06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itbhai\Mohit\Excel\Uniform%20Management\Uniform_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"/>
      <sheetName val="6-a"/>
      <sheetName val="6-b"/>
      <sheetName val="7-a"/>
      <sheetName val="7-b"/>
      <sheetName val="8-a"/>
      <sheetName val="8-b"/>
      <sheetName val="9-a"/>
      <sheetName val="9-b"/>
      <sheetName val="10"/>
      <sheetName val="12"/>
      <sheetName val="Consolidated"/>
      <sheetName val="Consolidated-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 t="str">
            <v>EXPLORING  ENGLISH COURSEBOOK</v>
          </cell>
          <cell r="D2" t="str">
            <v>COLLINS ENG GRAMMAR AND COMPOSITION</v>
          </cell>
          <cell r="E2" t="str">
            <v>MATHS NOW</v>
          </cell>
          <cell r="F2" t="str">
            <v>Enhanced Science Now</v>
          </cell>
          <cell r="G2" t="str">
            <v>SOCIAL(EXPEDITIONS)</v>
          </cell>
          <cell r="H2" t="str">
            <v>SMARTECH(COMPUTERS)</v>
          </cell>
          <cell r="I2" t="str">
            <v>EXPLORING ENGLISH WORKBOOK</v>
          </cell>
          <cell r="J2" t="str">
            <v>GUNJAN- HINDI-TB</v>
          </cell>
          <cell r="K2" t="str">
            <v>Gujarati Text book</v>
          </cell>
          <cell r="L2" t="str">
            <v>CURSIVE WRITING BOOK</v>
          </cell>
        </row>
        <row r="3">
          <cell r="C3">
            <v>5</v>
          </cell>
          <cell r="D3">
            <v>5</v>
          </cell>
          <cell r="E3">
            <v>5</v>
          </cell>
          <cell r="F3">
            <v>5</v>
          </cell>
          <cell r="G3">
            <v>5</v>
          </cell>
          <cell r="H3">
            <v>5</v>
          </cell>
          <cell r="I3">
            <v>5</v>
          </cell>
          <cell r="J3">
            <v>5</v>
          </cell>
          <cell r="K3">
            <v>25</v>
          </cell>
          <cell r="L3">
            <v>5</v>
          </cell>
        </row>
        <row r="4">
          <cell r="C4">
            <v>8</v>
          </cell>
          <cell r="D4">
            <v>8</v>
          </cell>
          <cell r="E4">
            <v>8</v>
          </cell>
          <cell r="F4">
            <v>8</v>
          </cell>
          <cell r="G4">
            <v>8</v>
          </cell>
          <cell r="H4">
            <v>8</v>
          </cell>
          <cell r="I4">
            <v>9</v>
          </cell>
          <cell r="J4">
            <v>8</v>
          </cell>
          <cell r="K4">
            <v>4</v>
          </cell>
          <cell r="L4">
            <v>8</v>
          </cell>
        </row>
        <row r="5">
          <cell r="C5">
            <v>13</v>
          </cell>
          <cell r="D5">
            <v>13</v>
          </cell>
          <cell r="E5">
            <v>13</v>
          </cell>
          <cell r="F5">
            <v>13</v>
          </cell>
          <cell r="G5">
            <v>13</v>
          </cell>
          <cell r="H5">
            <v>13</v>
          </cell>
          <cell r="I5">
            <v>14</v>
          </cell>
          <cell r="J5">
            <v>13</v>
          </cell>
          <cell r="K5">
            <v>29</v>
          </cell>
          <cell r="L5">
            <v>13</v>
          </cell>
        </row>
        <row r="6">
          <cell r="C6">
            <v>7</v>
          </cell>
          <cell r="D6">
            <v>7</v>
          </cell>
          <cell r="E6">
            <v>7</v>
          </cell>
          <cell r="F6">
            <v>7</v>
          </cell>
          <cell r="G6">
            <v>7</v>
          </cell>
          <cell r="H6">
            <v>7</v>
          </cell>
          <cell r="I6">
            <v>7</v>
          </cell>
          <cell r="J6">
            <v>7</v>
          </cell>
          <cell r="K6">
            <v>0</v>
          </cell>
          <cell r="L6">
            <v>7</v>
          </cell>
        </row>
        <row r="7">
          <cell r="C7">
            <v>6</v>
          </cell>
          <cell r="D7">
            <v>6</v>
          </cell>
          <cell r="E7">
            <v>6</v>
          </cell>
          <cell r="F7">
            <v>6</v>
          </cell>
          <cell r="G7">
            <v>6</v>
          </cell>
          <cell r="H7">
            <v>6</v>
          </cell>
          <cell r="I7">
            <v>7</v>
          </cell>
          <cell r="J7">
            <v>6</v>
          </cell>
          <cell r="K7">
            <v>29</v>
          </cell>
          <cell r="L7">
            <v>6</v>
          </cell>
        </row>
        <row r="10">
          <cell r="C10" t="str">
            <v>HONEY SUCKLE [ TEXT]</v>
          </cell>
          <cell r="D10" t="str">
            <v>A PACK WITH SUN [READER]</v>
          </cell>
          <cell r="E10" t="str">
            <v>VASANT BHAG - 1 [ TEXT]</v>
          </cell>
          <cell r="F10" t="str">
            <v>BAL RAM KATHA (HINDI) [READER]</v>
          </cell>
          <cell r="G10" t="str">
            <v>SCI - VI</v>
          </cell>
          <cell r="H10" t="str">
            <v>HISTORY - OUR PAST</v>
          </cell>
          <cell r="I10" t="str">
            <v>CIVICS</v>
          </cell>
          <cell r="J10" t="str">
            <v>The Earth Our Habitate - Geography</v>
          </cell>
          <cell r="K10" t="str">
            <v>MATHEMATICS - PART I</v>
          </cell>
          <cell r="L10" t="str">
            <v>Gujarati Text book</v>
          </cell>
          <cell r="M10" t="str">
            <v>Grammar Gear Student Book 6</v>
          </cell>
          <cell r="N10" t="str">
            <v>HINDI GRAMMAR-vyakaran SAMBODH</v>
          </cell>
          <cell r="O10" t="str">
            <v>CYBER BEANS</v>
          </cell>
          <cell r="P10" t="str">
            <v>GENERAL KNOWLEDGE</v>
          </cell>
          <cell r="Q10" t="str">
            <v>RUCHIRA(SANSKRIT)</v>
          </cell>
          <cell r="R10" t="str">
            <v>SCIENCE LAB MANUAL</v>
          </cell>
          <cell r="S10" t="str">
            <v>MATH LAB MANUAL</v>
          </cell>
          <cell r="T10" t="str">
            <v>MAP MIRROR</v>
          </cell>
        </row>
        <row r="11">
          <cell r="C11">
            <v>33</v>
          </cell>
          <cell r="D11">
            <v>33</v>
          </cell>
          <cell r="E11">
            <v>34</v>
          </cell>
          <cell r="F11">
            <v>25</v>
          </cell>
          <cell r="G11">
            <v>21</v>
          </cell>
          <cell r="H11">
            <v>23</v>
          </cell>
          <cell r="I11">
            <v>24</v>
          </cell>
          <cell r="J11">
            <v>24</v>
          </cell>
          <cell r="K11">
            <v>30</v>
          </cell>
          <cell r="L11">
            <v>32</v>
          </cell>
          <cell r="M11">
            <v>24</v>
          </cell>
          <cell r="N11">
            <v>25</v>
          </cell>
          <cell r="O11">
            <v>23</v>
          </cell>
          <cell r="P11">
            <v>31</v>
          </cell>
          <cell r="Q11">
            <v>23</v>
          </cell>
          <cell r="R11">
            <v>24</v>
          </cell>
          <cell r="S11">
            <v>23</v>
          </cell>
          <cell r="T11">
            <v>23</v>
          </cell>
        </row>
        <row r="12">
          <cell r="C12">
            <v>34</v>
          </cell>
          <cell r="D12">
            <v>34</v>
          </cell>
          <cell r="E12">
            <v>33</v>
          </cell>
          <cell r="F12">
            <v>19</v>
          </cell>
          <cell r="G12">
            <v>18</v>
          </cell>
          <cell r="H12">
            <v>19</v>
          </cell>
          <cell r="I12">
            <v>19</v>
          </cell>
          <cell r="J12">
            <v>20</v>
          </cell>
          <cell r="K12">
            <v>33</v>
          </cell>
          <cell r="L12">
            <v>34</v>
          </cell>
          <cell r="M12">
            <v>18</v>
          </cell>
          <cell r="N12">
            <v>21</v>
          </cell>
          <cell r="O12">
            <v>18</v>
          </cell>
          <cell r="P12">
            <v>34</v>
          </cell>
          <cell r="Q12">
            <v>20</v>
          </cell>
          <cell r="R12">
            <v>18</v>
          </cell>
          <cell r="S12">
            <v>18</v>
          </cell>
          <cell r="T12">
            <v>17</v>
          </cell>
        </row>
        <row r="13">
          <cell r="C13">
            <v>15</v>
          </cell>
          <cell r="D13">
            <v>5</v>
          </cell>
          <cell r="E13">
            <v>10</v>
          </cell>
          <cell r="F13">
            <v>5</v>
          </cell>
          <cell r="G13">
            <v>5</v>
          </cell>
          <cell r="H13">
            <v>5</v>
          </cell>
          <cell r="I13">
            <v>5</v>
          </cell>
          <cell r="J13">
            <v>5</v>
          </cell>
          <cell r="K13">
            <v>5</v>
          </cell>
          <cell r="L13">
            <v>15</v>
          </cell>
          <cell r="M13">
            <v>5</v>
          </cell>
          <cell r="N13">
            <v>5</v>
          </cell>
          <cell r="O13">
            <v>5</v>
          </cell>
          <cell r="P13">
            <v>0</v>
          </cell>
          <cell r="Q13">
            <v>0</v>
          </cell>
          <cell r="R13">
            <v>5</v>
          </cell>
          <cell r="S13">
            <v>5</v>
          </cell>
          <cell r="T13">
            <v>5</v>
          </cell>
        </row>
        <row r="14">
          <cell r="C14">
            <v>82</v>
          </cell>
          <cell r="D14">
            <v>72</v>
          </cell>
          <cell r="E14">
            <v>77</v>
          </cell>
          <cell r="F14">
            <v>49</v>
          </cell>
          <cell r="G14">
            <v>44</v>
          </cell>
          <cell r="H14">
            <v>47</v>
          </cell>
          <cell r="I14">
            <v>48</v>
          </cell>
          <cell r="J14">
            <v>49</v>
          </cell>
          <cell r="K14">
            <v>68</v>
          </cell>
          <cell r="L14">
            <v>81</v>
          </cell>
          <cell r="M14">
            <v>47</v>
          </cell>
          <cell r="N14">
            <v>51</v>
          </cell>
          <cell r="O14">
            <v>46</v>
          </cell>
          <cell r="P14">
            <v>65</v>
          </cell>
          <cell r="Q14">
            <v>43</v>
          </cell>
          <cell r="R14">
            <v>47</v>
          </cell>
          <cell r="S14">
            <v>46</v>
          </cell>
          <cell r="T14">
            <v>45</v>
          </cell>
        </row>
        <row r="15">
          <cell r="C15">
            <v>9</v>
          </cell>
          <cell r="D15">
            <v>9</v>
          </cell>
          <cell r="E15">
            <v>10</v>
          </cell>
          <cell r="F15">
            <v>9</v>
          </cell>
          <cell r="G15">
            <v>0</v>
          </cell>
          <cell r="H15">
            <v>9</v>
          </cell>
          <cell r="I15">
            <v>9</v>
          </cell>
          <cell r="J15">
            <v>9</v>
          </cell>
          <cell r="K15">
            <v>11</v>
          </cell>
          <cell r="L15">
            <v>0</v>
          </cell>
          <cell r="M15">
            <v>2</v>
          </cell>
          <cell r="N15">
            <v>8</v>
          </cell>
          <cell r="O15">
            <v>9</v>
          </cell>
          <cell r="P15">
            <v>0</v>
          </cell>
          <cell r="Q15">
            <v>3</v>
          </cell>
          <cell r="R15">
            <v>17</v>
          </cell>
          <cell r="S15">
            <v>6</v>
          </cell>
          <cell r="T15">
            <v>3</v>
          </cell>
        </row>
        <row r="16">
          <cell r="C16">
            <v>73</v>
          </cell>
          <cell r="D16">
            <v>63</v>
          </cell>
          <cell r="E16">
            <v>67</v>
          </cell>
          <cell r="F16">
            <v>40</v>
          </cell>
          <cell r="G16">
            <v>44</v>
          </cell>
          <cell r="H16">
            <v>38</v>
          </cell>
          <cell r="I16">
            <v>39</v>
          </cell>
          <cell r="J16">
            <v>40</v>
          </cell>
          <cell r="K16">
            <v>57</v>
          </cell>
          <cell r="L16">
            <v>81</v>
          </cell>
          <cell r="M16">
            <v>45</v>
          </cell>
          <cell r="N16">
            <v>43</v>
          </cell>
          <cell r="O16">
            <v>37</v>
          </cell>
          <cell r="P16">
            <v>65</v>
          </cell>
          <cell r="Q16">
            <v>40</v>
          </cell>
          <cell r="R16">
            <v>30</v>
          </cell>
          <cell r="S16">
            <v>40</v>
          </cell>
          <cell r="T16">
            <v>42</v>
          </cell>
        </row>
        <row r="19">
          <cell r="C19" t="str">
            <v>HONEY COM[ TEXT]</v>
          </cell>
          <cell r="D19" t="str">
            <v>AN ALIEN HAND</v>
          </cell>
          <cell r="E19" t="str">
            <v>VASANT BHAG - 2 [ TEXT]</v>
          </cell>
          <cell r="F19" t="str">
            <v>BAL MAHABHARAT</v>
          </cell>
          <cell r="G19" t="str">
            <v>SCI - VII</v>
          </cell>
          <cell r="H19" t="str">
            <v>HISTORY - OUR PAST II</v>
          </cell>
          <cell r="I19" t="str">
            <v>CIVICSSOCIAL AND POLITICAL LIFE</v>
          </cell>
          <cell r="J19" t="str">
            <v>GEOG OUR ENVIRONMENT II</v>
          </cell>
          <cell r="K19" t="str">
            <v>MATHEMATICS - PART I</v>
          </cell>
          <cell r="L19" t="str">
            <v>Gujarati Text book</v>
          </cell>
          <cell r="M19" t="str">
            <v>Grammar Gear Student Book 7</v>
          </cell>
          <cell r="N19" t="str">
            <v>HINDI GRAMMAR-vyakaran SAMBODH</v>
          </cell>
          <cell r="O19" t="str">
            <v>CYBER BEANS</v>
          </cell>
          <cell r="P19" t="str">
            <v>GENERAL KNOWLEDGE</v>
          </cell>
          <cell r="Q19" t="str">
            <v>RUCHIRA(SANSKRIT)</v>
          </cell>
          <cell r="R19" t="str">
            <v>SCIENCE LAB MANUAL</v>
          </cell>
          <cell r="S19" t="str">
            <v>MATH LAB MANUAL</v>
          </cell>
          <cell r="T19" t="str">
            <v>MAP MIRROR</v>
          </cell>
        </row>
        <row r="20"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5</v>
          </cell>
          <cell r="I20">
            <v>1</v>
          </cell>
          <cell r="J20">
            <v>1</v>
          </cell>
          <cell r="K20">
            <v>31</v>
          </cell>
          <cell r="L20">
            <v>25</v>
          </cell>
          <cell r="M20">
            <v>1</v>
          </cell>
          <cell r="N20">
            <v>6</v>
          </cell>
          <cell r="O20">
            <v>1</v>
          </cell>
          <cell r="P20">
            <v>35</v>
          </cell>
          <cell r="Q20">
            <v>3</v>
          </cell>
          <cell r="R20">
            <v>3</v>
          </cell>
          <cell r="S20">
            <v>2</v>
          </cell>
          <cell r="T20">
            <v>3</v>
          </cell>
        </row>
        <row r="21">
          <cell r="C21">
            <v>9</v>
          </cell>
          <cell r="D21">
            <v>10</v>
          </cell>
          <cell r="E21">
            <v>8</v>
          </cell>
          <cell r="F21">
            <v>6</v>
          </cell>
          <cell r="G21">
            <v>9</v>
          </cell>
          <cell r="H21">
            <v>1</v>
          </cell>
          <cell r="I21">
            <v>6</v>
          </cell>
          <cell r="J21">
            <v>6</v>
          </cell>
          <cell r="K21">
            <v>26</v>
          </cell>
          <cell r="L21">
            <v>27</v>
          </cell>
          <cell r="M21">
            <v>13</v>
          </cell>
          <cell r="N21">
            <v>8</v>
          </cell>
          <cell r="O21">
            <v>11</v>
          </cell>
          <cell r="P21">
            <v>34</v>
          </cell>
          <cell r="Q21">
            <v>14</v>
          </cell>
          <cell r="R21">
            <v>13</v>
          </cell>
          <cell r="S21">
            <v>13</v>
          </cell>
          <cell r="T21">
            <v>13</v>
          </cell>
        </row>
        <row r="22">
          <cell r="C22">
            <v>10</v>
          </cell>
          <cell r="D22">
            <v>11</v>
          </cell>
          <cell r="E22">
            <v>9</v>
          </cell>
          <cell r="F22">
            <v>7</v>
          </cell>
          <cell r="G22">
            <v>10</v>
          </cell>
          <cell r="H22">
            <v>6</v>
          </cell>
          <cell r="I22">
            <v>7</v>
          </cell>
          <cell r="J22">
            <v>7</v>
          </cell>
          <cell r="K22">
            <v>57</v>
          </cell>
          <cell r="L22">
            <v>52</v>
          </cell>
          <cell r="M22">
            <v>14</v>
          </cell>
          <cell r="N22">
            <v>14</v>
          </cell>
          <cell r="O22">
            <v>12</v>
          </cell>
          <cell r="P22">
            <v>69</v>
          </cell>
          <cell r="Q22">
            <v>17</v>
          </cell>
          <cell r="R22">
            <v>16</v>
          </cell>
          <cell r="S22">
            <v>15</v>
          </cell>
          <cell r="T22">
            <v>16</v>
          </cell>
        </row>
        <row r="27">
          <cell r="C27" t="str">
            <v>HONEYDEW</v>
          </cell>
          <cell r="D27" t="str">
            <v>IT IS SO HAPPENED</v>
          </cell>
          <cell r="E27" t="str">
            <v>VASANT BHAG(3)</v>
          </cell>
          <cell r="F27" t="str">
            <v>BHARAT KI KHOJ</v>
          </cell>
          <cell r="G27" t="str">
            <v>MATHS TEXTBOOK</v>
          </cell>
          <cell r="H27" t="str">
            <v>SCIENCE TEXTBOOK</v>
          </cell>
          <cell r="I27" t="str">
            <v xml:space="preserve"> OUR PAST III(PART-I&amp; PART-II)</v>
          </cell>
          <cell r="J27" t="str">
            <v>Resourse &amp; Development - Geogrophy</v>
          </cell>
          <cell r="K27" t="str">
            <v>SOCIAL AND POLITICAL LIFE 3</v>
          </cell>
          <cell r="L27" t="str">
            <v>Gujarati Text book</v>
          </cell>
          <cell r="M27" t="str">
            <v>CYBER BEANS</v>
          </cell>
          <cell r="N27" t="str">
            <v>RUCHIRA PART 3</v>
          </cell>
          <cell r="O27" t="str">
            <v>Grammar Gear Student Book 8</v>
          </cell>
          <cell r="P27" t="str">
            <v>HINDI GRAMMAR-vyakaran SAMBODH</v>
          </cell>
          <cell r="Q27" t="str">
            <v>MATH LAB MANUAL</v>
          </cell>
          <cell r="R27" t="str">
            <v>SCIENCE LAB MANUAL</v>
          </cell>
          <cell r="S27" t="str">
            <v>ATLAS</v>
          </cell>
          <cell r="T27" t="str">
            <v>GENERAL KNOWLEDGE 8</v>
          </cell>
          <cell r="U27" t="str">
            <v>MAP MIRROR 8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22</v>
          </cell>
          <cell r="H28">
            <v>20</v>
          </cell>
          <cell r="I28">
            <v>0</v>
          </cell>
          <cell r="J28">
            <v>0</v>
          </cell>
          <cell r="K28">
            <v>0</v>
          </cell>
          <cell r="L28">
            <v>33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33</v>
          </cell>
          <cell r="T28">
            <v>33</v>
          </cell>
          <cell r="U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27</v>
          </cell>
          <cell r="H29">
            <v>27</v>
          </cell>
          <cell r="I29">
            <v>0</v>
          </cell>
          <cell r="J29">
            <v>0</v>
          </cell>
          <cell r="K29">
            <v>0</v>
          </cell>
          <cell r="L29">
            <v>30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30</v>
          </cell>
          <cell r="T29">
            <v>30</v>
          </cell>
          <cell r="U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49</v>
          </cell>
          <cell r="H30">
            <v>47</v>
          </cell>
          <cell r="I30">
            <v>0</v>
          </cell>
          <cell r="J30">
            <v>0</v>
          </cell>
          <cell r="K30">
            <v>0</v>
          </cell>
          <cell r="L30">
            <v>63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63</v>
          </cell>
          <cell r="T30">
            <v>63</v>
          </cell>
          <cell r="U30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ice"/>
      <sheetName val="Requirements"/>
      <sheetName val="Stud Name"/>
      <sheetName val="Sheet1"/>
      <sheetName val="Sheet2"/>
      <sheetName val="13-6-22"/>
    </sheetNames>
    <sheetDataSet>
      <sheetData sheetId="0"/>
      <sheetData sheetId="1" refreshError="1"/>
      <sheetData sheetId="2" refreshError="1"/>
      <sheetData sheetId="3">
        <row r="2">
          <cell r="A2" t="str">
            <v>Q02 (Bora Pratik Sumitbhai)</v>
          </cell>
          <cell r="B2" t="str">
            <v>Q02</v>
          </cell>
          <cell r="C2">
            <v>5</v>
          </cell>
        </row>
        <row r="3">
          <cell r="A3" t="str">
            <v>Q03 (Nahar Bhavya Manishbhai)</v>
          </cell>
          <cell r="B3" t="str">
            <v>Q03</v>
          </cell>
          <cell r="C3">
            <v>5</v>
          </cell>
        </row>
        <row r="4">
          <cell r="A4" t="str">
            <v>Q04 (Jain Hashmukh Rameshbhai)</v>
          </cell>
          <cell r="B4" t="str">
            <v>Q04</v>
          </cell>
          <cell r="C4">
            <v>5</v>
          </cell>
        </row>
        <row r="5">
          <cell r="A5" t="str">
            <v>Q05 (Shah Tithya Alpeshkumar)</v>
          </cell>
          <cell r="B5" t="str">
            <v>Q05</v>
          </cell>
          <cell r="C5">
            <v>5</v>
          </cell>
        </row>
        <row r="6">
          <cell r="A6" t="str">
            <v>Q06 (Pratham Bhavin Mehta)</v>
          </cell>
          <cell r="B6" t="str">
            <v>Q06</v>
          </cell>
          <cell r="C6">
            <v>5</v>
          </cell>
        </row>
        <row r="7">
          <cell r="A7" t="str">
            <v>Q07 (Shah Kavish Saurabhbhai)</v>
          </cell>
          <cell r="B7" t="str">
            <v>Q07</v>
          </cell>
          <cell r="C7">
            <v>5</v>
          </cell>
        </row>
        <row r="8">
          <cell r="A8" t="str">
            <v>Q08 (Caattar Vitrag Sachinbhai)</v>
          </cell>
          <cell r="B8" t="str">
            <v>Q08</v>
          </cell>
          <cell r="C8">
            <v>5</v>
          </cell>
        </row>
        <row r="9">
          <cell r="A9" t="str">
            <v>Q09 (Shah Arnik Akashkumar )</v>
          </cell>
          <cell r="B9" t="str">
            <v>Q09</v>
          </cell>
          <cell r="C9">
            <v>5</v>
          </cell>
        </row>
        <row r="10">
          <cell r="A10" t="str">
            <v>Q10 (Jain Kiran Rameshkumar )</v>
          </cell>
          <cell r="B10" t="str">
            <v>Q10</v>
          </cell>
          <cell r="C10">
            <v>5</v>
          </cell>
        </row>
        <row r="11">
          <cell r="A11" t="str">
            <v>Q11 (Kochar Chaityakumar Abhaybhai )</v>
          </cell>
          <cell r="B11" t="str">
            <v>Q11</v>
          </cell>
          <cell r="C11">
            <v>5</v>
          </cell>
        </row>
        <row r="12">
          <cell r="A12" t="str">
            <v>Q12 (Jain Chirag Kamleshbhai )</v>
          </cell>
          <cell r="B12" t="str">
            <v>Q12</v>
          </cell>
          <cell r="C12">
            <v>5</v>
          </cell>
        </row>
        <row r="13">
          <cell r="A13" t="str">
            <v>Q13 Siddh Prashant Toshani</v>
          </cell>
          <cell r="B13" t="str">
            <v>Q13</v>
          </cell>
          <cell r="C13">
            <v>5</v>
          </cell>
        </row>
        <row r="14">
          <cell r="A14" t="str">
            <v>Q14 Jeet Dharmesh Patel</v>
          </cell>
          <cell r="B14" t="str">
            <v>Q14</v>
          </cell>
          <cell r="C14">
            <v>5</v>
          </cell>
        </row>
        <row r="15">
          <cell r="A15" t="str">
            <v>Q16 Arush Tarunbhai Jain</v>
          </cell>
          <cell r="B15" t="str">
            <v>Q16</v>
          </cell>
          <cell r="C15">
            <v>5</v>
          </cell>
        </row>
        <row r="16">
          <cell r="A16" t="str">
            <v>Q17 (Jain Luvya Rajbhai )</v>
          </cell>
          <cell r="B16" t="str">
            <v>Q17</v>
          </cell>
          <cell r="C16">
            <v>5</v>
          </cell>
        </row>
        <row r="17">
          <cell r="A17" t="str">
            <v>Q18 (Purva Anupbhai Shah)</v>
          </cell>
          <cell r="B17" t="str">
            <v>Q18</v>
          </cell>
          <cell r="C17">
            <v>5</v>
          </cell>
        </row>
        <row r="18">
          <cell r="A18" t="str">
            <v>Q19 (Nigam Vinod Jain)</v>
          </cell>
          <cell r="B18" t="str">
            <v>Q19</v>
          </cell>
          <cell r="C18">
            <v>5</v>
          </cell>
        </row>
        <row r="19">
          <cell r="A19" t="str">
            <v>Q20 (Jain Om Dineshbhai)</v>
          </cell>
          <cell r="B19" t="str">
            <v>Q20</v>
          </cell>
          <cell r="C19">
            <v>5</v>
          </cell>
        </row>
        <row r="20">
          <cell r="A20" t="str">
            <v>Q21 (Jain Harshil Vikramkumar)</v>
          </cell>
          <cell r="B20" t="str">
            <v>Q21</v>
          </cell>
          <cell r="C20">
            <v>5</v>
          </cell>
        </row>
        <row r="21">
          <cell r="A21" t="str">
            <v>Q22 (Kucheriya Mayank Rupeshbhai)</v>
          </cell>
          <cell r="B21" t="str">
            <v>Q22</v>
          </cell>
          <cell r="C21">
            <v>5</v>
          </cell>
        </row>
        <row r="22">
          <cell r="A22" t="str">
            <v>Q23 (Ohra Sameep Sandeshbhai)</v>
          </cell>
          <cell r="B22" t="str">
            <v>Q23</v>
          </cell>
          <cell r="C22">
            <v>5</v>
          </cell>
        </row>
        <row r="23">
          <cell r="A23" t="str">
            <v>Q24 (Jain Dhruv Kamleshbhai )</v>
          </cell>
          <cell r="B23" t="str">
            <v>Q24</v>
          </cell>
          <cell r="C23">
            <v>5</v>
          </cell>
        </row>
        <row r="24">
          <cell r="A24" t="str">
            <v>Q25 (Jain Saurabh Praveenbhai)</v>
          </cell>
          <cell r="B24" t="str">
            <v>Q25</v>
          </cell>
          <cell r="C24">
            <v>5</v>
          </cell>
        </row>
        <row r="25">
          <cell r="A25" t="str">
            <v>Q26 ( Gupta Ishan Chandanbhai 
)</v>
          </cell>
          <cell r="B25" t="str">
            <v>Q26</v>
          </cell>
          <cell r="C25">
            <v>5</v>
          </cell>
        </row>
        <row r="26">
          <cell r="A26" t="str">
            <v>Q27 ( Jain Dixit Rajeshbhai)</v>
          </cell>
          <cell r="B26" t="str">
            <v>Q27</v>
          </cell>
          <cell r="C26">
            <v>5</v>
          </cell>
        </row>
        <row r="27">
          <cell r="A27" t="str">
            <v>Q28 ( Shah Shorya Ankitbhai)</v>
          </cell>
          <cell r="B27" t="str">
            <v>Q28</v>
          </cell>
          <cell r="C27">
            <v>5</v>
          </cell>
        </row>
        <row r="28">
          <cell r="A28" t="str">
            <v>Q29 ( Mehta Karan Rakeshbhai )</v>
          </cell>
          <cell r="B28" t="str">
            <v>Q29</v>
          </cell>
          <cell r="C28">
            <v>5</v>
          </cell>
        </row>
        <row r="29">
          <cell r="A29" t="str">
            <v>Q30 ( Jinesh Mahaveerbhai Jain )</v>
          </cell>
          <cell r="B29" t="str">
            <v>Q30</v>
          </cell>
          <cell r="C29">
            <v>5</v>
          </cell>
        </row>
        <row r="30">
          <cell r="A30" t="str">
            <v>P02 (Vansh Yogesh Fofariya)</v>
          </cell>
          <cell r="B30" t="str">
            <v>P02</v>
          </cell>
          <cell r="C30">
            <v>6</v>
          </cell>
        </row>
        <row r="31">
          <cell r="A31" t="str">
            <v>P05 (Bhavya Manish Mehta)</v>
          </cell>
          <cell r="B31" t="str">
            <v>P05</v>
          </cell>
          <cell r="C31">
            <v>6</v>
          </cell>
        </row>
        <row r="32">
          <cell r="A32" t="str">
            <v>P06 (Bhavya Hitenbhai Shah)</v>
          </cell>
          <cell r="B32" t="str">
            <v>P06</v>
          </cell>
          <cell r="C32">
            <v>6</v>
          </cell>
        </row>
        <row r="33">
          <cell r="A33" t="str">
            <v>P07 (Myansh Jeetmal Jain)</v>
          </cell>
          <cell r="B33" t="str">
            <v>P07</v>
          </cell>
          <cell r="C33">
            <v>6</v>
          </cell>
        </row>
        <row r="34">
          <cell r="A34" t="str">
            <v>P08 (Krish Sureshkumar Jain)</v>
          </cell>
          <cell r="B34" t="str">
            <v>P08</v>
          </cell>
          <cell r="C34">
            <v>6</v>
          </cell>
        </row>
        <row r="35">
          <cell r="A35" t="str">
            <v>P09 (Viraj Kunal Kothari)</v>
          </cell>
          <cell r="B35" t="str">
            <v>P09</v>
          </cell>
          <cell r="C35">
            <v>6</v>
          </cell>
        </row>
        <row r="36">
          <cell r="A36" t="str">
            <v>P10 (Virag Gautambhai Jain)</v>
          </cell>
          <cell r="B36" t="str">
            <v>P10</v>
          </cell>
          <cell r="C36">
            <v>6</v>
          </cell>
        </row>
        <row r="37">
          <cell r="A37" t="str">
            <v>P11 (Dhyey Vireshbhai Shah)</v>
          </cell>
          <cell r="B37" t="str">
            <v>P11</v>
          </cell>
          <cell r="C37">
            <v>6</v>
          </cell>
        </row>
        <row r="38">
          <cell r="A38" t="str">
            <v>P12 (Soham Rajeshbhai Khivasara)</v>
          </cell>
          <cell r="B38" t="str">
            <v>P12</v>
          </cell>
          <cell r="C38">
            <v>6</v>
          </cell>
        </row>
        <row r="39">
          <cell r="A39" t="str">
            <v>P13 (Kalp Sasikumar Vanigota)</v>
          </cell>
          <cell r="B39" t="str">
            <v>P13</v>
          </cell>
          <cell r="C39">
            <v>6</v>
          </cell>
        </row>
        <row r="40">
          <cell r="A40" t="str">
            <v>P14 (Ujjwal Gautambhai Mehta)</v>
          </cell>
          <cell r="B40" t="str">
            <v>P14</v>
          </cell>
          <cell r="C40">
            <v>6</v>
          </cell>
        </row>
        <row r="41">
          <cell r="A41" t="str">
            <v>P15 (Prakshal Hirenbhai Dedhia)</v>
          </cell>
          <cell r="B41" t="str">
            <v>P15</v>
          </cell>
          <cell r="C41">
            <v>6</v>
          </cell>
        </row>
        <row r="42">
          <cell r="A42" t="str">
            <v>P16 (Chaitya Nirav Doshi)</v>
          </cell>
          <cell r="B42" t="str">
            <v>P16</v>
          </cell>
          <cell r="C42">
            <v>6</v>
          </cell>
        </row>
        <row r="43">
          <cell r="A43" t="str">
            <v>P17 (Sujal Khetmal Jain)</v>
          </cell>
          <cell r="B43" t="str">
            <v>P17</v>
          </cell>
          <cell r="C43">
            <v>6</v>
          </cell>
        </row>
        <row r="44">
          <cell r="A44" t="str">
            <v>P18 (Dhyan Nareshbhai Jain)</v>
          </cell>
          <cell r="B44" t="str">
            <v>P18</v>
          </cell>
          <cell r="C44">
            <v>6</v>
          </cell>
        </row>
        <row r="45">
          <cell r="A45" t="str">
            <v>P19 (Bhavinsh Mukeshbhai Jain)</v>
          </cell>
          <cell r="B45" t="str">
            <v>P19</v>
          </cell>
          <cell r="C45">
            <v>6</v>
          </cell>
        </row>
        <row r="46">
          <cell r="A46" t="str">
            <v>P22 - Jainam Devendra Pagariya</v>
          </cell>
          <cell r="B46" t="str">
            <v>P22</v>
          </cell>
          <cell r="C46">
            <v>6</v>
          </cell>
        </row>
        <row r="47">
          <cell r="A47" t="str">
            <v>P23 - Lalan Aadi Narendrabhai</v>
          </cell>
          <cell r="B47" t="str">
            <v>P23</v>
          </cell>
          <cell r="C47">
            <v>6</v>
          </cell>
        </row>
        <row r="48">
          <cell r="A48" t="str">
            <v>P25 - Jain Pranav Praveenbhai</v>
          </cell>
          <cell r="B48" t="str">
            <v>P25</v>
          </cell>
          <cell r="C48">
            <v>6</v>
          </cell>
        </row>
        <row r="49">
          <cell r="A49" t="str">
            <v>P26 - Jain Kanish Sreepal</v>
          </cell>
          <cell r="B49" t="str">
            <v>P26</v>
          </cell>
          <cell r="C49">
            <v>6</v>
          </cell>
        </row>
        <row r="50">
          <cell r="A50" t="str">
            <v>P27 - Kriyansh Nareshbhai Jain</v>
          </cell>
          <cell r="B50" t="str">
            <v>P27</v>
          </cell>
          <cell r="C50">
            <v>6</v>
          </cell>
        </row>
        <row r="51">
          <cell r="A51" t="str">
            <v>P28 - Jain Tanish Mahenderkumar</v>
          </cell>
          <cell r="B51" t="str">
            <v>P28</v>
          </cell>
          <cell r="C51">
            <v>6</v>
          </cell>
        </row>
        <row r="52">
          <cell r="A52" t="str">
            <v>P29 - Shlok Bharat Mehta</v>
          </cell>
          <cell r="B52" t="str">
            <v>P29</v>
          </cell>
          <cell r="C52">
            <v>6</v>
          </cell>
        </row>
        <row r="53">
          <cell r="A53" t="str">
            <v>P30 -Vansh Shailesh Nasir</v>
          </cell>
          <cell r="B53" t="str">
            <v>P30</v>
          </cell>
          <cell r="C53">
            <v>6</v>
          </cell>
        </row>
        <row r="54">
          <cell r="A54" t="str">
            <v>P31 - Kalp Rahul Hundia</v>
          </cell>
          <cell r="B54" t="str">
            <v>P31</v>
          </cell>
          <cell r="C54">
            <v>6</v>
          </cell>
        </row>
        <row r="55">
          <cell r="A55" t="str">
            <v>P32 - Heth Mahaveerbhai Jain</v>
          </cell>
          <cell r="B55" t="str">
            <v>P32</v>
          </cell>
          <cell r="C55">
            <v>6</v>
          </cell>
        </row>
        <row r="56">
          <cell r="A56" t="str">
            <v>P33 - Solanki Vishesh Kumarpalbhai</v>
          </cell>
          <cell r="B56" t="str">
            <v>P33</v>
          </cell>
          <cell r="C56">
            <v>6</v>
          </cell>
        </row>
        <row r="57">
          <cell r="A57" t="str">
            <v>P34 - Chopra Gaurang Ashishbhai</v>
          </cell>
          <cell r="B57" t="str">
            <v>P34</v>
          </cell>
          <cell r="C57">
            <v>6</v>
          </cell>
        </row>
        <row r="58">
          <cell r="A58" t="str">
            <v>P35 - Shah Aagam Bhavarlal</v>
          </cell>
          <cell r="B58" t="str">
            <v>P35</v>
          </cell>
          <cell r="C58">
            <v>6</v>
          </cell>
        </row>
        <row r="59">
          <cell r="A59" t="str">
            <v>P36 - Shah Tirth Sureshbhai</v>
          </cell>
          <cell r="B59" t="str">
            <v>P36</v>
          </cell>
          <cell r="C59">
            <v>6</v>
          </cell>
        </row>
        <row r="60">
          <cell r="A60" t="str">
            <v>P37 - Jain Chetan Mahaveerbhai</v>
          </cell>
          <cell r="B60" t="str">
            <v>P37</v>
          </cell>
          <cell r="C60">
            <v>6</v>
          </cell>
        </row>
        <row r="61">
          <cell r="A61" t="str">
            <v>P38 - Megh Sachin Jain</v>
          </cell>
          <cell r="B61" t="str">
            <v>P38</v>
          </cell>
          <cell r="C61">
            <v>6</v>
          </cell>
        </row>
        <row r="62">
          <cell r="A62" t="str">
            <v>P39 - Vansh Arvind Jain</v>
          </cell>
          <cell r="B62" t="str">
            <v>P39</v>
          </cell>
          <cell r="C62">
            <v>6</v>
          </cell>
        </row>
        <row r="63">
          <cell r="A63" t="str">
            <v>P40 - Shah Yash Sushilkumar</v>
          </cell>
          <cell r="B63" t="str">
            <v>P40</v>
          </cell>
          <cell r="C63">
            <v>6</v>
          </cell>
        </row>
        <row r="64">
          <cell r="A64" t="str">
            <v>P41 - Shah Jainesh Rahulbhai</v>
          </cell>
          <cell r="B64" t="str">
            <v>P41</v>
          </cell>
          <cell r="C64">
            <v>6</v>
          </cell>
        </row>
        <row r="65">
          <cell r="A65" t="str">
            <v>P42 - Kalp Nayanbhai Mehta</v>
          </cell>
          <cell r="B65" t="str">
            <v>P42</v>
          </cell>
          <cell r="C65">
            <v>6</v>
          </cell>
        </row>
        <row r="66">
          <cell r="A66" t="str">
            <v>P43 - Prem Pushp Chhajed</v>
          </cell>
          <cell r="B66" t="str">
            <v>P43</v>
          </cell>
          <cell r="C66">
            <v>6</v>
          </cell>
        </row>
        <row r="67">
          <cell r="A67" t="str">
            <v>P44 - Aditya Kishor Jain</v>
          </cell>
          <cell r="B67" t="str">
            <v>P44</v>
          </cell>
          <cell r="C67">
            <v>6</v>
          </cell>
        </row>
        <row r="68">
          <cell r="A68" t="str">
            <v>P45 - Dhoka Naman Surendarkumar</v>
          </cell>
          <cell r="B68" t="str">
            <v>P45</v>
          </cell>
          <cell r="C68">
            <v>6</v>
          </cell>
        </row>
        <row r="69">
          <cell r="A69" t="str">
            <v>P46 - Jain Kalp Manojbhai</v>
          </cell>
          <cell r="B69" t="str">
            <v>P46</v>
          </cell>
          <cell r="C69">
            <v>6</v>
          </cell>
        </row>
        <row r="70">
          <cell r="A70" t="str">
            <v>P47 - Jain Yash Sureshkumar</v>
          </cell>
          <cell r="B70" t="str">
            <v>P47</v>
          </cell>
          <cell r="C70">
            <v>6</v>
          </cell>
        </row>
        <row r="71">
          <cell r="A71" t="str">
            <v>P48 - Mehta Rishabh Siddarathbhai</v>
          </cell>
          <cell r="B71" t="str">
            <v>P48</v>
          </cell>
          <cell r="C71">
            <v>6</v>
          </cell>
        </row>
        <row r="72">
          <cell r="A72" t="str">
            <v>P49 - Kumar Rishabh Sandeepbhai</v>
          </cell>
          <cell r="B72" t="str">
            <v>P49</v>
          </cell>
          <cell r="C72">
            <v>6</v>
          </cell>
        </row>
        <row r="73">
          <cell r="A73" t="str">
            <v>P50 - Kumar Saiyam Lalitkumar</v>
          </cell>
          <cell r="B73" t="str">
            <v>P50</v>
          </cell>
          <cell r="C73">
            <v>6</v>
          </cell>
        </row>
        <row r="74">
          <cell r="A74" t="str">
            <v>P51 - Surana Lakshanshu Sumitkumar</v>
          </cell>
          <cell r="B74" t="str">
            <v>P51</v>
          </cell>
          <cell r="C74">
            <v>6</v>
          </cell>
        </row>
        <row r="75">
          <cell r="A75" t="str">
            <v>P52 - Jain Soham Roshanbhai</v>
          </cell>
          <cell r="B75" t="str">
            <v>P52</v>
          </cell>
          <cell r="C75">
            <v>6</v>
          </cell>
        </row>
        <row r="76">
          <cell r="A76" t="str">
            <v>P53 - Patel Kush Reshmaben</v>
          </cell>
          <cell r="B76" t="str">
            <v>P53</v>
          </cell>
          <cell r="C76">
            <v>6</v>
          </cell>
        </row>
        <row r="77">
          <cell r="A77" t="str">
            <v>P54 - Maheta Agam Rajendrabhai</v>
          </cell>
          <cell r="B77" t="str">
            <v>P54</v>
          </cell>
          <cell r="C77">
            <v>6</v>
          </cell>
        </row>
        <row r="78">
          <cell r="A78" t="str">
            <v>P55 - Maloo Hriday Dhirajbhai</v>
          </cell>
          <cell r="B78" t="str">
            <v>P55</v>
          </cell>
          <cell r="C78">
            <v>6</v>
          </cell>
        </row>
        <row r="79">
          <cell r="A79" t="str">
            <v>P56 - Shah Parv Rajeshkumar</v>
          </cell>
          <cell r="B79" t="str">
            <v>P56</v>
          </cell>
          <cell r="C79">
            <v>6</v>
          </cell>
        </row>
        <row r="80">
          <cell r="A80" t="str">
            <v>P57 - Jain Kavish Rameshkumar</v>
          </cell>
          <cell r="B80" t="str">
            <v>P57</v>
          </cell>
          <cell r="C80">
            <v>6</v>
          </cell>
        </row>
        <row r="81">
          <cell r="A81" t="str">
            <v>P58 - Jain Durwin Bharathbhai</v>
          </cell>
          <cell r="B81" t="str">
            <v>P58</v>
          </cell>
          <cell r="C81">
            <v>6</v>
          </cell>
        </row>
        <row r="82">
          <cell r="A82" t="str">
            <v>P59 - Katariya Sanghvi Divitkumar Anilbhai</v>
          </cell>
          <cell r="B82" t="str">
            <v>P59</v>
          </cell>
          <cell r="C82">
            <v>6</v>
          </cell>
        </row>
        <row r="83">
          <cell r="A83" t="str">
            <v>P60 - Jain Dhairya Kushalbhai</v>
          </cell>
          <cell r="B83" t="str">
            <v>P60</v>
          </cell>
          <cell r="C83">
            <v>6</v>
          </cell>
        </row>
        <row r="84">
          <cell r="A84" t="str">
            <v>P61 - Khilosiya Lavish Nareshbhai</v>
          </cell>
          <cell r="B84" t="str">
            <v>P61</v>
          </cell>
          <cell r="C84">
            <v>6</v>
          </cell>
        </row>
        <row r="85">
          <cell r="A85" t="str">
            <v xml:space="preserve">P62 - Shah Jainam Mukeshbhai 
</v>
          </cell>
          <cell r="B85" t="str">
            <v>P62</v>
          </cell>
          <cell r="C85">
            <v>6</v>
          </cell>
        </row>
        <row r="86">
          <cell r="A86" t="str">
            <v>P63 - Shah Manya Devangbhai</v>
          </cell>
          <cell r="B86" t="str">
            <v>P63</v>
          </cell>
          <cell r="C86">
            <v>6</v>
          </cell>
        </row>
        <row r="87">
          <cell r="A87" t="str">
            <v>P64 - Shah Aarav Pathikbhai</v>
          </cell>
          <cell r="B87" t="str">
            <v>P64</v>
          </cell>
          <cell r="C87">
            <v>6</v>
          </cell>
        </row>
        <row r="88">
          <cell r="A88" t="str">
            <v>P65 - Jain Virem Naremdrabhai</v>
          </cell>
          <cell r="B88" t="str">
            <v>P65</v>
          </cell>
          <cell r="C88">
            <v>6</v>
          </cell>
        </row>
        <row r="89">
          <cell r="A89" t="str">
            <v>P66 - Jain Virat Gowthambhai</v>
          </cell>
          <cell r="B89" t="str">
            <v>P66</v>
          </cell>
          <cell r="C89">
            <v>6</v>
          </cell>
        </row>
        <row r="90">
          <cell r="A90" t="str">
            <v>P67 - Jan Shubham Jayantilal</v>
          </cell>
          <cell r="B90" t="str">
            <v>P67</v>
          </cell>
          <cell r="C90">
            <v>6</v>
          </cell>
        </row>
        <row r="91">
          <cell r="A91" t="str">
            <v>P68 - Sreemal Heet Dineshbhai</v>
          </cell>
          <cell r="B91" t="str">
            <v>P68</v>
          </cell>
          <cell r="C91">
            <v>6</v>
          </cell>
        </row>
        <row r="92">
          <cell r="A92" t="str">
            <v>P69 - Choradiya Kalp Jaybhai</v>
          </cell>
          <cell r="B92" t="str">
            <v>P69</v>
          </cell>
          <cell r="C92">
            <v>6</v>
          </cell>
        </row>
        <row r="93">
          <cell r="A93" t="str">
            <v>P70 - Maheshwari Panth Sachinbhai</v>
          </cell>
          <cell r="B93" t="str">
            <v>P70</v>
          </cell>
          <cell r="C93">
            <v>6</v>
          </cell>
        </row>
        <row r="94">
          <cell r="A94" t="str">
            <v>P71 - Shah Veer Rajeshbhai</v>
          </cell>
          <cell r="B94" t="str">
            <v>P71</v>
          </cell>
          <cell r="C94">
            <v>6</v>
          </cell>
        </row>
        <row r="95">
          <cell r="A95" t="str">
            <v>P73 - Dairya Hemant Jain</v>
          </cell>
          <cell r="B95" t="str">
            <v>P73</v>
          </cell>
          <cell r="C95">
            <v>6</v>
          </cell>
        </row>
        <row r="96">
          <cell r="A96" t="str">
            <v>P77 - Mit Solanki</v>
          </cell>
          <cell r="B96" t="str">
            <v>P77</v>
          </cell>
          <cell r="C96">
            <v>6</v>
          </cell>
        </row>
        <row r="97">
          <cell r="A97" t="str">
            <v>O01 (Kartik Nareshkumar Shah)</v>
          </cell>
          <cell r="B97" t="str">
            <v>O01</v>
          </cell>
          <cell r="C97">
            <v>7</v>
          </cell>
        </row>
        <row r="98">
          <cell r="A98" t="str">
            <v>O02 (Laksh Vinod Bafana)</v>
          </cell>
          <cell r="B98" t="str">
            <v>O02</v>
          </cell>
          <cell r="C98">
            <v>7</v>
          </cell>
        </row>
        <row r="99">
          <cell r="A99" t="str">
            <v>O03 (Manish Vikramkumar)</v>
          </cell>
          <cell r="B99" t="str">
            <v>O03</v>
          </cell>
          <cell r="C99">
            <v>7</v>
          </cell>
        </row>
        <row r="100">
          <cell r="A100" t="str">
            <v>O04 (Tanmay Kamleshbhai Obani)</v>
          </cell>
          <cell r="B100" t="str">
            <v>O04</v>
          </cell>
          <cell r="C100">
            <v>7</v>
          </cell>
        </row>
        <row r="101">
          <cell r="A101" t="str">
            <v>O05 (Kathan Bhavesh Jain)</v>
          </cell>
          <cell r="B101" t="str">
            <v>O05</v>
          </cell>
          <cell r="C101">
            <v>7</v>
          </cell>
        </row>
        <row r="102">
          <cell r="A102" t="str">
            <v>O06 (Dhiraj Suresh Shah)</v>
          </cell>
          <cell r="B102" t="str">
            <v>O06</v>
          </cell>
          <cell r="C102">
            <v>7</v>
          </cell>
        </row>
        <row r="103">
          <cell r="A103" t="str">
            <v>O07 (Akash Haresh Shah)</v>
          </cell>
          <cell r="B103" t="str">
            <v>O07</v>
          </cell>
          <cell r="C103">
            <v>7</v>
          </cell>
        </row>
        <row r="104">
          <cell r="A104" t="str">
            <v>O09 (Meet Pravin Bagresha)</v>
          </cell>
          <cell r="B104" t="str">
            <v>O09</v>
          </cell>
          <cell r="C104">
            <v>7</v>
          </cell>
        </row>
        <row r="105">
          <cell r="A105" t="str">
            <v>O12 (Moksh Vipulbhai Shah)</v>
          </cell>
          <cell r="B105" t="str">
            <v>O12</v>
          </cell>
          <cell r="C105">
            <v>7</v>
          </cell>
        </row>
        <row r="106">
          <cell r="A106" t="str">
            <v>O14 (Shah Prasham Rakeshbhai)</v>
          </cell>
          <cell r="B106" t="str">
            <v>O14</v>
          </cell>
          <cell r="C106">
            <v>7</v>
          </cell>
        </row>
        <row r="107">
          <cell r="A107" t="str">
            <v>O19 (Krushant Mahendra Shah)</v>
          </cell>
          <cell r="B107" t="str">
            <v>O19</v>
          </cell>
          <cell r="C107">
            <v>7</v>
          </cell>
        </row>
        <row r="108">
          <cell r="A108" t="str">
            <v>O20 (Naythik N.Gandhi)</v>
          </cell>
          <cell r="B108" t="str">
            <v>O20</v>
          </cell>
          <cell r="C108">
            <v>7</v>
          </cell>
        </row>
        <row r="109">
          <cell r="A109" t="str">
            <v>O21 (Jain Siddh Bhaveshbhai)</v>
          </cell>
          <cell r="B109" t="str">
            <v>O21</v>
          </cell>
          <cell r="C109">
            <v>7</v>
          </cell>
        </row>
        <row r="110">
          <cell r="A110" t="str">
            <v>O22 (Jainam Mahavirbhai Jain)</v>
          </cell>
          <cell r="B110" t="str">
            <v>O22</v>
          </cell>
          <cell r="C110">
            <v>7</v>
          </cell>
        </row>
        <row r="111">
          <cell r="A111" t="str">
            <v>O23 (Karan Mayur Chhajed)</v>
          </cell>
          <cell r="B111" t="str">
            <v>O23</v>
          </cell>
          <cell r="C111">
            <v>7</v>
          </cell>
        </row>
        <row r="112">
          <cell r="A112" t="str">
            <v>O25 (Dhwaj Hiteshbhai Jain)</v>
          </cell>
          <cell r="B112" t="str">
            <v>O25</v>
          </cell>
          <cell r="C112">
            <v>7</v>
          </cell>
        </row>
        <row r="113">
          <cell r="A113" t="str">
            <v>O26 (Yatharth Brijeshbhai Shah)</v>
          </cell>
          <cell r="B113" t="str">
            <v>O26</v>
          </cell>
          <cell r="C113">
            <v>7</v>
          </cell>
        </row>
        <row r="114">
          <cell r="A114" t="str">
            <v>O27 (Divyam Saurabh Shah)</v>
          </cell>
          <cell r="B114" t="str">
            <v>O27</v>
          </cell>
          <cell r="C114">
            <v>7</v>
          </cell>
        </row>
        <row r="115">
          <cell r="A115" t="str">
            <v>O28 (Sahil Kamleshbhai Vanigota)</v>
          </cell>
          <cell r="B115" t="str">
            <v>O28</v>
          </cell>
          <cell r="C115">
            <v>7</v>
          </cell>
        </row>
        <row r="116">
          <cell r="A116" t="str">
            <v>O29 (Deep Bhavesh Shah)</v>
          </cell>
          <cell r="B116" t="str">
            <v>O29</v>
          </cell>
          <cell r="C116">
            <v>7</v>
          </cell>
        </row>
        <row r="117">
          <cell r="A117" t="str">
            <v>O31 (Tirth Jasmin Sheth)</v>
          </cell>
          <cell r="B117" t="str">
            <v>O31</v>
          </cell>
          <cell r="C117">
            <v>7</v>
          </cell>
        </row>
        <row r="118">
          <cell r="A118" t="str">
            <v>O32 (Jain Prasham Sunilbhai)</v>
          </cell>
          <cell r="B118" t="str">
            <v>O32</v>
          </cell>
          <cell r="C118">
            <v>7</v>
          </cell>
        </row>
        <row r="119">
          <cell r="A119" t="str">
            <v>O33 (Tirth Paras Gala)</v>
          </cell>
          <cell r="B119" t="str">
            <v>O33</v>
          </cell>
          <cell r="C119">
            <v>7</v>
          </cell>
        </row>
        <row r="120">
          <cell r="A120" t="str">
            <v>O34 (Jainam Dhiraj Chopada)</v>
          </cell>
          <cell r="B120" t="str">
            <v>O34</v>
          </cell>
          <cell r="C120">
            <v>7</v>
          </cell>
        </row>
        <row r="121">
          <cell r="A121" t="str">
            <v>O35 (Shrey Pinal Sanghavi)</v>
          </cell>
          <cell r="B121" t="str">
            <v>O35</v>
          </cell>
          <cell r="C121">
            <v>7</v>
          </cell>
        </row>
        <row r="122">
          <cell r="A122" t="str">
            <v>O37 (Vihaan Pritesh Jain)</v>
          </cell>
          <cell r="B122" t="str">
            <v>O37</v>
          </cell>
          <cell r="C122">
            <v>7</v>
          </cell>
        </row>
        <row r="123">
          <cell r="A123" t="str">
            <v>O38 (Puneeth Jain)</v>
          </cell>
          <cell r="B123" t="str">
            <v>O38</v>
          </cell>
          <cell r="C123">
            <v>7</v>
          </cell>
        </row>
        <row r="124">
          <cell r="A124" t="str">
            <v>O39 (Daksh Hitesh Kubadia)</v>
          </cell>
          <cell r="B124" t="str">
            <v>O39</v>
          </cell>
          <cell r="C124">
            <v>7</v>
          </cell>
        </row>
        <row r="125">
          <cell r="A125" t="str">
            <v>O40 (Jash Vipul Shah)</v>
          </cell>
          <cell r="B125" t="str">
            <v>O40</v>
          </cell>
          <cell r="C125">
            <v>7</v>
          </cell>
        </row>
        <row r="126">
          <cell r="A126" t="str">
            <v>O41 (Yash Praveenkumar Jain)</v>
          </cell>
          <cell r="B126" t="str">
            <v>O41</v>
          </cell>
          <cell r="C126">
            <v>7</v>
          </cell>
        </row>
        <row r="127">
          <cell r="A127" t="str">
            <v>O42 (Tirth Vireshbhai Bafna)</v>
          </cell>
          <cell r="B127" t="str">
            <v>O42</v>
          </cell>
          <cell r="C127">
            <v>7</v>
          </cell>
        </row>
        <row r="128">
          <cell r="A128" t="str">
            <v>O43 (Kavya bharatbhai jain)</v>
          </cell>
          <cell r="B128" t="str">
            <v>O43</v>
          </cell>
          <cell r="C128">
            <v>7</v>
          </cell>
        </row>
        <row r="129">
          <cell r="A129" t="str">
            <v>O44 (Vishwa Jignesh Shah)</v>
          </cell>
          <cell r="B129" t="str">
            <v>O44</v>
          </cell>
          <cell r="C129">
            <v>7</v>
          </cell>
        </row>
        <row r="130">
          <cell r="A130" t="str">
            <v>O45 (Mokshit Niravbhai Shah)</v>
          </cell>
          <cell r="B130" t="str">
            <v>O45</v>
          </cell>
          <cell r="C130">
            <v>7</v>
          </cell>
        </row>
        <row r="131">
          <cell r="A131" t="str">
            <v>O46 (Naman Prakashbhai Jain)</v>
          </cell>
          <cell r="B131" t="str">
            <v>O46</v>
          </cell>
          <cell r="C131">
            <v>7</v>
          </cell>
        </row>
        <row r="132">
          <cell r="A132" t="str">
            <v>O47 (Jain Yug Ramlal)</v>
          </cell>
          <cell r="B132" t="str">
            <v>O47</v>
          </cell>
          <cell r="C132">
            <v>7</v>
          </cell>
        </row>
        <row r="133">
          <cell r="A133" t="str">
            <v>O48 Daksh Pankaj Jadav</v>
          </cell>
          <cell r="B133" t="str">
            <v>O48</v>
          </cell>
          <cell r="C133">
            <v>7</v>
          </cell>
        </row>
        <row r="134">
          <cell r="A134" t="str">
            <v>O49 Jainam Gajendra Mehta</v>
          </cell>
          <cell r="B134" t="str">
            <v>O49</v>
          </cell>
          <cell r="C134">
            <v>7</v>
          </cell>
        </row>
        <row r="135">
          <cell r="A135" t="str">
            <v>O50 (Ranka Naman Sunilbhai )</v>
          </cell>
          <cell r="B135" t="str">
            <v>O50</v>
          </cell>
          <cell r="C135">
            <v>7</v>
          </cell>
        </row>
        <row r="136">
          <cell r="A136" t="str">
            <v>O51 Shah Balaji Sudhirbhai</v>
          </cell>
          <cell r="B136" t="str">
            <v>O51</v>
          </cell>
          <cell r="C136">
            <v>7</v>
          </cell>
        </row>
        <row r="137">
          <cell r="A137" t="str">
            <v>O52 Jariwala Moksh Mayurkumar</v>
          </cell>
          <cell r="B137" t="str">
            <v>O52</v>
          </cell>
          <cell r="C137">
            <v>7</v>
          </cell>
        </row>
        <row r="138">
          <cell r="A138" t="str">
            <v>O53 Balar Jainam Kirankumar</v>
          </cell>
          <cell r="B138" t="str">
            <v>O53</v>
          </cell>
          <cell r="C138">
            <v>7</v>
          </cell>
        </row>
        <row r="139">
          <cell r="A139" t="str">
            <v>O54 Tavish Dineshbhai Jain</v>
          </cell>
          <cell r="B139" t="str">
            <v>O54</v>
          </cell>
          <cell r="C139">
            <v>7</v>
          </cell>
        </row>
        <row r="140">
          <cell r="A140" t="str">
            <v>O55 Shah Mittal Santoshkumar</v>
          </cell>
          <cell r="B140" t="str">
            <v>O55</v>
          </cell>
          <cell r="C140">
            <v>7</v>
          </cell>
        </row>
        <row r="141">
          <cell r="A141" t="str">
            <v>O56 Caattar Teerthraj Sachinbhai</v>
          </cell>
          <cell r="B141" t="str">
            <v>O56</v>
          </cell>
          <cell r="C141">
            <v>7</v>
          </cell>
        </row>
        <row r="142">
          <cell r="A142" t="str">
            <v>O57 Kushal Mukeshbhai Jain</v>
          </cell>
          <cell r="B142" t="str">
            <v>O57</v>
          </cell>
          <cell r="C142">
            <v>7</v>
          </cell>
        </row>
        <row r="143">
          <cell r="A143" t="str">
            <v>O58 Sancheti Chaitanya Tusharbhai</v>
          </cell>
          <cell r="B143" t="str">
            <v>O58</v>
          </cell>
          <cell r="C143">
            <v>7</v>
          </cell>
        </row>
        <row r="144">
          <cell r="A144" t="str">
            <v>O59 Parekh Jainam Darshitbhai</v>
          </cell>
          <cell r="B144" t="str">
            <v>O59</v>
          </cell>
          <cell r="C144">
            <v>7</v>
          </cell>
        </row>
        <row r="145">
          <cell r="A145" t="str">
            <v>O60 Yuvraj Ashokbhai Jain</v>
          </cell>
          <cell r="B145" t="str">
            <v>O60</v>
          </cell>
          <cell r="C145">
            <v>7</v>
          </cell>
        </row>
        <row r="146">
          <cell r="A146" t="str">
            <v>O61 Jainam Pravin Shah</v>
          </cell>
          <cell r="B146" t="str">
            <v>O61</v>
          </cell>
          <cell r="C146">
            <v>7</v>
          </cell>
        </row>
        <row r="147">
          <cell r="A147" t="str">
            <v>O62 Bhavya Jitendra Dharival</v>
          </cell>
          <cell r="B147" t="str">
            <v>O62</v>
          </cell>
          <cell r="C147">
            <v>7</v>
          </cell>
        </row>
        <row r="148">
          <cell r="A148" t="str">
            <v>O63 Prayog Jitendra Shah</v>
          </cell>
          <cell r="B148" t="str">
            <v>O63</v>
          </cell>
          <cell r="C148">
            <v>7</v>
          </cell>
        </row>
        <row r="149">
          <cell r="A149" t="str">
            <v>O64 Shah Tirthesh Chandrakant</v>
          </cell>
          <cell r="B149" t="str">
            <v>O64</v>
          </cell>
          <cell r="C149">
            <v>7</v>
          </cell>
        </row>
        <row r="150">
          <cell r="A150" t="str">
            <v>O65 Ayush Deves Shah</v>
          </cell>
          <cell r="B150" t="str">
            <v>O65</v>
          </cell>
          <cell r="C150">
            <v>7</v>
          </cell>
        </row>
        <row r="151">
          <cell r="A151" t="str">
            <v>O66 Mehta Dhairya Jogendrabhai</v>
          </cell>
          <cell r="B151" t="str">
            <v>O66</v>
          </cell>
          <cell r="C151">
            <v>7</v>
          </cell>
        </row>
        <row r="152">
          <cell r="A152" t="str">
            <v>O67 Jain Tanish Bharatbhai</v>
          </cell>
          <cell r="B152" t="str">
            <v>O67</v>
          </cell>
          <cell r="C152">
            <v>7</v>
          </cell>
        </row>
        <row r="153">
          <cell r="A153" t="str">
            <v>O68 Arav Viral Shah</v>
          </cell>
          <cell r="B153" t="str">
            <v>O68</v>
          </cell>
          <cell r="C153">
            <v>7</v>
          </cell>
        </row>
        <row r="154">
          <cell r="A154" t="str">
            <v>O69 Mahir Ashish Sanghavi</v>
          </cell>
          <cell r="B154" t="str">
            <v>O69</v>
          </cell>
          <cell r="C154">
            <v>7</v>
          </cell>
        </row>
        <row r="155">
          <cell r="A155" t="str">
            <v>O70 Shaurya Rakesh Shah</v>
          </cell>
          <cell r="B155" t="str">
            <v>O70</v>
          </cell>
          <cell r="C155">
            <v>7</v>
          </cell>
        </row>
        <row r="156">
          <cell r="A156" t="str">
            <v>O71 Jain Gyan Gouthambhai</v>
          </cell>
          <cell r="B156" t="str">
            <v>O71</v>
          </cell>
          <cell r="C156">
            <v>7</v>
          </cell>
        </row>
        <row r="157">
          <cell r="A157" t="str">
            <v>O72 Shah Priyansh Vipulkumar</v>
          </cell>
          <cell r="B157" t="str">
            <v>O72</v>
          </cell>
          <cell r="C157">
            <v>7</v>
          </cell>
        </row>
        <row r="158">
          <cell r="A158" t="str">
            <v>O73 Jain Raksh Dharmendra</v>
          </cell>
          <cell r="B158" t="str">
            <v>O73</v>
          </cell>
          <cell r="C158">
            <v>7</v>
          </cell>
        </row>
        <row r="159">
          <cell r="A159" t="str">
            <v>O74 Jain Hemang Rajendrabhai</v>
          </cell>
          <cell r="B159" t="str">
            <v>O74</v>
          </cell>
          <cell r="C159">
            <v>7</v>
          </cell>
        </row>
        <row r="160">
          <cell r="A160" t="str">
            <v>O75 Shah Moksh Mayurbhai</v>
          </cell>
          <cell r="B160" t="str">
            <v>O75</v>
          </cell>
          <cell r="C160">
            <v>7</v>
          </cell>
        </row>
        <row r="161">
          <cell r="A161" t="str">
            <v>O76 Choradiya Devesh Jitendrabhai</v>
          </cell>
          <cell r="B161" t="str">
            <v>O76</v>
          </cell>
          <cell r="C161">
            <v>7</v>
          </cell>
        </row>
        <row r="162">
          <cell r="A162" t="str">
            <v>O77 Kataria Sanghvi Jayesh Sachinbhai</v>
          </cell>
          <cell r="B162" t="str">
            <v>O77</v>
          </cell>
          <cell r="C162">
            <v>7</v>
          </cell>
        </row>
        <row r="163">
          <cell r="A163" t="str">
            <v>O78 Netani Darshan Prakashbhai</v>
          </cell>
          <cell r="B163" t="str">
            <v>O78</v>
          </cell>
          <cell r="C163">
            <v>7</v>
          </cell>
        </row>
        <row r="164">
          <cell r="A164" t="str">
            <v>O79 Jain Kushraj Praveenkumar</v>
          </cell>
          <cell r="B164" t="str">
            <v>O79</v>
          </cell>
          <cell r="C164">
            <v>7</v>
          </cell>
        </row>
        <row r="165">
          <cell r="A165" t="str">
            <v>O80 Kothari Harshith Rajeshbhai</v>
          </cell>
          <cell r="B165" t="str">
            <v>O80</v>
          </cell>
          <cell r="C165">
            <v>7</v>
          </cell>
        </row>
        <row r="166">
          <cell r="A166" t="str">
            <v>O81 Kakdiya Kalp Jitendrabhai</v>
          </cell>
          <cell r="B166" t="str">
            <v>O81</v>
          </cell>
          <cell r="C166">
            <v>7</v>
          </cell>
        </row>
        <row r="167">
          <cell r="A167" t="str">
            <v>O82 Jain Harshit Santoshbhai</v>
          </cell>
          <cell r="B167" t="str">
            <v>O82</v>
          </cell>
          <cell r="C167">
            <v>7</v>
          </cell>
        </row>
        <row r="168">
          <cell r="A168" t="str">
            <v>N01 (Sanghavi Sidhh Shailendrabhai)</v>
          </cell>
          <cell r="B168" t="str">
            <v>N01</v>
          </cell>
          <cell r="C168">
            <v>8</v>
          </cell>
        </row>
        <row r="169">
          <cell r="A169" t="str">
            <v>N02 (Sanghvi Bhavya Manishbhai)</v>
          </cell>
          <cell r="B169" t="str">
            <v>N02</v>
          </cell>
          <cell r="C169">
            <v>8</v>
          </cell>
        </row>
        <row r="170">
          <cell r="A170" t="str">
            <v>N03 (Chheda Tirth Chiragbhai)</v>
          </cell>
          <cell r="B170" t="str">
            <v>N03</v>
          </cell>
          <cell r="C170">
            <v>8</v>
          </cell>
        </row>
        <row r="171">
          <cell r="A171" t="str">
            <v>N05 (Jain Shaurya Amitbhai)</v>
          </cell>
          <cell r="B171" t="str">
            <v>N05</v>
          </cell>
          <cell r="C171">
            <v>8</v>
          </cell>
        </row>
        <row r="172">
          <cell r="A172" t="str">
            <v>N06 (Shah Hiyaan Sachinbhai)</v>
          </cell>
          <cell r="B172" t="str">
            <v>N06</v>
          </cell>
          <cell r="C172">
            <v>8</v>
          </cell>
        </row>
        <row r="173">
          <cell r="A173" t="str">
            <v>N11 (Malde Dharmik Jiteshbhai)</v>
          </cell>
          <cell r="B173" t="str">
            <v>N11</v>
          </cell>
          <cell r="C173">
            <v>8</v>
          </cell>
        </row>
        <row r="174">
          <cell r="A174" t="str">
            <v>N14 (Shah Chaitya Alpeshbhai)</v>
          </cell>
          <cell r="B174" t="str">
            <v>N14</v>
          </cell>
          <cell r="C174">
            <v>8</v>
          </cell>
        </row>
        <row r="175">
          <cell r="A175" t="str">
            <v>N15 (Jain Rushabh Pankajbhai)</v>
          </cell>
          <cell r="B175" t="str">
            <v>N15</v>
          </cell>
          <cell r="C175">
            <v>8</v>
          </cell>
        </row>
        <row r="176">
          <cell r="A176" t="str">
            <v>N16 (Shah Het Gautambhai)</v>
          </cell>
          <cell r="B176" t="str">
            <v>N16</v>
          </cell>
          <cell r="C176">
            <v>8</v>
          </cell>
        </row>
        <row r="177">
          <cell r="A177" t="str">
            <v>N17 (Jain Jigar Hashmukhbhai)</v>
          </cell>
          <cell r="B177" t="str">
            <v>N17</v>
          </cell>
          <cell r="C177">
            <v>8</v>
          </cell>
        </row>
        <row r="178">
          <cell r="A178" t="str">
            <v>N18 (Sethia Mudit Sureshbhai)</v>
          </cell>
          <cell r="B178" t="str">
            <v>N18</v>
          </cell>
          <cell r="C178">
            <v>8</v>
          </cell>
        </row>
        <row r="179">
          <cell r="A179" t="str">
            <v>N19 (Dipam Manglesh Kothari)</v>
          </cell>
          <cell r="B179" t="str">
            <v>N19</v>
          </cell>
          <cell r="C179">
            <v>8</v>
          </cell>
        </row>
        <row r="180">
          <cell r="A180" t="str">
            <v>N20 (Divyam Manglesh Kothari)</v>
          </cell>
          <cell r="B180" t="str">
            <v>N20</v>
          </cell>
          <cell r="C180">
            <v>8</v>
          </cell>
        </row>
        <row r="181">
          <cell r="A181" t="str">
            <v>N24 (Jain Naitik Dhirajbhai)</v>
          </cell>
          <cell r="B181" t="str">
            <v>N24</v>
          </cell>
          <cell r="C181">
            <v>8</v>
          </cell>
        </row>
        <row r="182">
          <cell r="A182" t="str">
            <v>N25 (Shah Kavya Mahavirbhai)</v>
          </cell>
          <cell r="B182" t="str">
            <v>N25</v>
          </cell>
          <cell r="C182">
            <v>8</v>
          </cell>
        </row>
        <row r="183">
          <cell r="A183" t="str">
            <v>N38 (Labh Rajeshbhai Bhandari)</v>
          </cell>
          <cell r="B183" t="str">
            <v>N38</v>
          </cell>
          <cell r="C183">
            <v>8</v>
          </cell>
        </row>
        <row r="184">
          <cell r="A184" t="str">
            <v>N39 (DHairya Sanjaybhai Vora)</v>
          </cell>
          <cell r="B184" t="str">
            <v>N39</v>
          </cell>
          <cell r="C184">
            <v>8</v>
          </cell>
        </row>
        <row r="185">
          <cell r="A185" t="str">
            <v>N40 (Jainam N Shah)</v>
          </cell>
          <cell r="B185" t="str">
            <v>N40</v>
          </cell>
          <cell r="C185">
            <v>8</v>
          </cell>
        </row>
        <row r="186">
          <cell r="A186" t="str">
            <v>N41 (Shreyansh Srenik Jain)</v>
          </cell>
          <cell r="B186" t="str">
            <v>N41</v>
          </cell>
          <cell r="C186">
            <v>8</v>
          </cell>
        </row>
        <row r="187">
          <cell r="A187" t="str">
            <v>N43 (Aditya Prakash Jain)</v>
          </cell>
          <cell r="B187" t="str">
            <v>N43</v>
          </cell>
          <cell r="C187">
            <v>8</v>
          </cell>
        </row>
        <row r="188">
          <cell r="A188" t="str">
            <v>N45 (Kavy Pravin Bagresha)</v>
          </cell>
          <cell r="B188" t="str">
            <v>N45</v>
          </cell>
          <cell r="C188">
            <v>8</v>
          </cell>
        </row>
        <row r="189">
          <cell r="A189" t="str">
            <v>N47 (Dhruv Bhikhubhai Panseriya)</v>
          </cell>
          <cell r="B189" t="str">
            <v>N47</v>
          </cell>
          <cell r="C189">
            <v>8</v>
          </cell>
        </row>
        <row r="190">
          <cell r="A190" t="str">
            <v>N50 (Dhruv Minal Chokshi)</v>
          </cell>
          <cell r="B190" t="str">
            <v>N50</v>
          </cell>
          <cell r="C190">
            <v>8</v>
          </cell>
        </row>
        <row r="191">
          <cell r="A191" t="str">
            <v>N51 (Mayank Navinkumar Jain)</v>
          </cell>
          <cell r="B191" t="str">
            <v>N51</v>
          </cell>
          <cell r="C191">
            <v>8</v>
          </cell>
        </row>
        <row r="192">
          <cell r="A192" t="str">
            <v>N52 (Naimish Rupesh Munot)</v>
          </cell>
          <cell r="B192" t="str">
            <v>N52</v>
          </cell>
          <cell r="C192">
            <v>8</v>
          </cell>
        </row>
        <row r="193">
          <cell r="A193" t="str">
            <v>N58 (Pasharv Ashishh Jain)</v>
          </cell>
          <cell r="B193" t="str">
            <v>N58</v>
          </cell>
          <cell r="C193">
            <v>8</v>
          </cell>
        </row>
        <row r="194">
          <cell r="A194" t="str">
            <v>N60 (Manav Vikrambhai Sanvghavi)</v>
          </cell>
          <cell r="B194" t="str">
            <v>N60</v>
          </cell>
          <cell r="C194">
            <v>8</v>
          </cell>
        </row>
        <row r="195">
          <cell r="A195" t="str">
            <v>N62 (Dhanya Sanjay Vora)</v>
          </cell>
          <cell r="B195" t="str">
            <v>N62</v>
          </cell>
          <cell r="C195">
            <v>8</v>
          </cell>
        </row>
        <row r="196">
          <cell r="A196" t="str">
            <v>N63 (Heet Bimalbhai Parekh)</v>
          </cell>
          <cell r="B196" t="str">
            <v>N63</v>
          </cell>
          <cell r="C196">
            <v>8</v>
          </cell>
        </row>
        <row r="197">
          <cell r="A197" t="str">
            <v>N66 (Vishwa Girishbhai Vora)</v>
          </cell>
          <cell r="B197" t="str">
            <v>N66</v>
          </cell>
          <cell r="C197">
            <v>8</v>
          </cell>
        </row>
        <row r="198">
          <cell r="A198" t="str">
            <v>N69 (Hem Sachin Gala)</v>
          </cell>
          <cell r="B198" t="str">
            <v>N69</v>
          </cell>
          <cell r="C198">
            <v>8</v>
          </cell>
        </row>
        <row r="199">
          <cell r="A199" t="str">
            <v>N70 (Sarthak Rohitbhai Shah)</v>
          </cell>
          <cell r="B199" t="str">
            <v>N70</v>
          </cell>
          <cell r="C199">
            <v>8</v>
          </cell>
        </row>
        <row r="200">
          <cell r="A200" t="str">
            <v>N71 (Rachit Nilesh Jain)</v>
          </cell>
          <cell r="B200" t="str">
            <v>N71</v>
          </cell>
          <cell r="C200">
            <v>8</v>
          </cell>
        </row>
        <row r="201">
          <cell r="A201" t="str">
            <v>N72 (Saurya Laxesh Shah)</v>
          </cell>
          <cell r="B201" t="str">
            <v>N72</v>
          </cell>
          <cell r="C201">
            <v>8</v>
          </cell>
        </row>
        <row r="202">
          <cell r="A202" t="str">
            <v>N73 (Vedant Jeevan Jain)</v>
          </cell>
          <cell r="B202" t="str">
            <v>N73</v>
          </cell>
          <cell r="C202">
            <v>8</v>
          </cell>
        </row>
        <row r="203">
          <cell r="A203" t="str">
            <v>N74 (Adi Kamleshbhai Shah)</v>
          </cell>
          <cell r="B203" t="str">
            <v>N74</v>
          </cell>
          <cell r="C203">
            <v>8</v>
          </cell>
        </row>
        <row r="204">
          <cell r="A204" t="str">
            <v>N75 (Darsheel Mukeshbhai Bafna)</v>
          </cell>
          <cell r="B204" t="str">
            <v>N75</v>
          </cell>
          <cell r="C204">
            <v>8</v>
          </cell>
        </row>
        <row r="205">
          <cell r="A205" t="str">
            <v>N77 (Rishi Mohitbhai Jain)</v>
          </cell>
          <cell r="B205" t="str">
            <v>N77</v>
          </cell>
          <cell r="C205">
            <v>8</v>
          </cell>
        </row>
        <row r="206">
          <cell r="A206" t="str">
            <v>N78 (Naitik Mukeshbha Solanki)</v>
          </cell>
          <cell r="B206" t="str">
            <v>N78</v>
          </cell>
          <cell r="C206">
            <v>8</v>
          </cell>
        </row>
        <row r="207">
          <cell r="A207" t="str">
            <v>N79 (Harsh Mukeshbhai Shah)</v>
          </cell>
          <cell r="B207" t="str">
            <v>N79</v>
          </cell>
          <cell r="C207">
            <v>8</v>
          </cell>
        </row>
        <row r="208">
          <cell r="A208" t="str">
            <v>N80 (Sayam Sandeepbhai Shah)</v>
          </cell>
          <cell r="B208" t="str">
            <v>N80</v>
          </cell>
          <cell r="C208">
            <v>8</v>
          </cell>
        </row>
        <row r="209">
          <cell r="A209" t="str">
            <v>N81 (Tusar Prakashbhai Jain)</v>
          </cell>
          <cell r="B209" t="str">
            <v>N81</v>
          </cell>
          <cell r="C209">
            <v>8</v>
          </cell>
        </row>
        <row r="210">
          <cell r="A210" t="str">
            <v>N83 (Vansh Shaileshbhai Shah)</v>
          </cell>
          <cell r="B210" t="str">
            <v>N83</v>
          </cell>
          <cell r="C210">
            <v>8</v>
          </cell>
        </row>
        <row r="211">
          <cell r="A211" t="str">
            <v>N85 Dev Saumil Maniyar</v>
          </cell>
          <cell r="B211" t="str">
            <v>N85</v>
          </cell>
          <cell r="C211">
            <v>8</v>
          </cell>
        </row>
        <row r="212">
          <cell r="A212" t="str">
            <v>N86 (Jain Chaitya Kalpeshbhai )</v>
          </cell>
          <cell r="B212" t="str">
            <v>N86</v>
          </cell>
          <cell r="C212">
            <v>8</v>
          </cell>
        </row>
        <row r="213">
          <cell r="A213" t="str">
            <v>N87 (Mehta Arham Bhadreshbhai )</v>
          </cell>
          <cell r="B213" t="str">
            <v>N87</v>
          </cell>
          <cell r="C213">
            <v>8</v>
          </cell>
        </row>
        <row r="214">
          <cell r="A214" t="str">
            <v>N88 (Jain Rishabh Lalchand )</v>
          </cell>
          <cell r="B214" t="str">
            <v>N88</v>
          </cell>
          <cell r="C214">
            <v>8</v>
          </cell>
        </row>
        <row r="215">
          <cell r="A215" t="str">
            <v>N89 (Shah Parshwa Ranjikantbhai )</v>
          </cell>
          <cell r="B215" t="str">
            <v>N89</v>
          </cell>
          <cell r="C215">
            <v>8</v>
          </cell>
        </row>
        <row r="216">
          <cell r="A216" t="str">
            <v>N90 Jain Sambhav Jeetubhai</v>
          </cell>
          <cell r="B216" t="str">
            <v>N90</v>
          </cell>
          <cell r="C216">
            <v>8</v>
          </cell>
        </row>
        <row r="217">
          <cell r="A217" t="str">
            <v>N91 Bohra Jay Sanjaybhai</v>
          </cell>
          <cell r="B217" t="str">
            <v>N91</v>
          </cell>
          <cell r="C217">
            <v>8</v>
          </cell>
        </row>
        <row r="218">
          <cell r="A218" t="str">
            <v>N92 Jain Aagam Piyushbhai</v>
          </cell>
          <cell r="B218" t="str">
            <v>N92</v>
          </cell>
          <cell r="C218">
            <v>8</v>
          </cell>
        </row>
        <row r="219">
          <cell r="A219" t="str">
            <v>N93 Dhariwal Manan Ashishbhai</v>
          </cell>
          <cell r="B219" t="str">
            <v>N93</v>
          </cell>
          <cell r="C219">
            <v>8</v>
          </cell>
        </row>
        <row r="220">
          <cell r="A220" t="str">
            <v>N94 Singhvi Kanishk Gajendar</v>
          </cell>
          <cell r="B220" t="str">
            <v>N94</v>
          </cell>
          <cell r="C220">
            <v>8</v>
          </cell>
        </row>
        <row r="221">
          <cell r="A221" t="str">
            <v>N95 Bothara Falgun Manojbhai</v>
          </cell>
          <cell r="B221" t="str">
            <v>N95</v>
          </cell>
          <cell r="C221">
            <v>8</v>
          </cell>
        </row>
        <row r="222">
          <cell r="A222" t="str">
            <v>N96 Jain Yug Santoshbhai</v>
          </cell>
          <cell r="B222" t="str">
            <v>N96</v>
          </cell>
          <cell r="C222">
            <v>8</v>
          </cell>
        </row>
        <row r="223">
          <cell r="A223" t="str">
            <v>N97 Jain Kalpesh Nemichand</v>
          </cell>
          <cell r="B223" t="str">
            <v>N97</v>
          </cell>
          <cell r="C223">
            <v>8</v>
          </cell>
        </row>
        <row r="224">
          <cell r="A224" t="str">
            <v>N98 - Vedant Amit Jain</v>
          </cell>
          <cell r="B224" t="str">
            <v>N98</v>
          </cell>
          <cell r="C224">
            <v>8</v>
          </cell>
        </row>
        <row r="225">
          <cell r="A225" t="str">
            <v>N99 - Tirth R Shah</v>
          </cell>
          <cell r="B225" t="str">
            <v>N99</v>
          </cell>
          <cell r="C225">
            <v>8</v>
          </cell>
        </row>
        <row r="226">
          <cell r="A226" t="str">
            <v>N100 - Hundia Moksh Jitendrabhai</v>
          </cell>
          <cell r="B226" t="str">
            <v>N100</v>
          </cell>
          <cell r="C226">
            <v>8</v>
          </cell>
        </row>
        <row r="227">
          <cell r="A227" t="str">
            <v>N101 - Bhavya Rakesh Jain</v>
          </cell>
          <cell r="B227" t="str">
            <v>N101</v>
          </cell>
          <cell r="C227">
            <v>8</v>
          </cell>
        </row>
        <row r="228">
          <cell r="A228" t="str">
            <v>N102 - Jain Punith Dineshbhai</v>
          </cell>
          <cell r="B228" t="str">
            <v>N102</v>
          </cell>
          <cell r="C228">
            <v>8</v>
          </cell>
        </row>
        <row r="229">
          <cell r="A229" t="str">
            <v>N103 - Sri Sri Mal Jainam Rakeshkumar</v>
          </cell>
          <cell r="B229" t="str">
            <v>N103</v>
          </cell>
          <cell r="C229">
            <v>8</v>
          </cell>
        </row>
        <row r="230">
          <cell r="A230" t="str">
            <v>N104 - Mehta Sneh Kalpeshbhai</v>
          </cell>
          <cell r="B230" t="str">
            <v>N104</v>
          </cell>
          <cell r="C230">
            <v>8</v>
          </cell>
        </row>
        <row r="231">
          <cell r="A231" t="str">
            <v>M01 (MEHTA PARV PARASKUMAR)</v>
          </cell>
          <cell r="B231" t="str">
            <v>M01</v>
          </cell>
          <cell r="C231">
            <v>9</v>
          </cell>
        </row>
        <row r="232">
          <cell r="A232" t="str">
            <v>M03 (SHAH RHYTHM RAJUBHAI)</v>
          </cell>
          <cell r="B232" t="str">
            <v>M03</v>
          </cell>
          <cell r="C232">
            <v>9</v>
          </cell>
        </row>
        <row r="233">
          <cell r="A233" t="str">
            <v>M05 (JAIN RUTIK ASHOK KUMAR)</v>
          </cell>
          <cell r="B233" t="str">
            <v>M05</v>
          </cell>
          <cell r="C233">
            <v>9</v>
          </cell>
        </row>
        <row r="234">
          <cell r="A234" t="str">
            <v>M16 (CHHEDA MEGHKUMAR HITENDRA)</v>
          </cell>
          <cell r="B234" t="str">
            <v>M16</v>
          </cell>
          <cell r="C234">
            <v>9</v>
          </cell>
        </row>
        <row r="235">
          <cell r="A235" t="str">
            <v>M21 (CHHEDA TIRTH MAHESH)</v>
          </cell>
          <cell r="B235" t="str">
            <v>M21</v>
          </cell>
          <cell r="C235">
            <v>9</v>
          </cell>
        </row>
        <row r="236">
          <cell r="A236" t="str">
            <v>M30 (JAIN DHRUV KAMALESH KUMAR)</v>
          </cell>
          <cell r="B236" t="str">
            <v>M30</v>
          </cell>
          <cell r="C236">
            <v>9</v>
          </cell>
        </row>
        <row r="237">
          <cell r="A237" t="str">
            <v>M31 (JAIN YASH ALPESH)</v>
          </cell>
          <cell r="B237" t="str">
            <v>M31</v>
          </cell>
          <cell r="C237">
            <v>9</v>
          </cell>
        </row>
        <row r="238">
          <cell r="A238" t="str">
            <v>M34 (SHAH MITKUMAR SHEVANTILAL)</v>
          </cell>
          <cell r="B238" t="str">
            <v>M34</v>
          </cell>
          <cell r="C238">
            <v>9</v>
          </cell>
        </row>
        <row r="239">
          <cell r="A239" t="str">
            <v>M36 (TATIYA DARSHAN INDRAKUMAR)</v>
          </cell>
          <cell r="B239" t="str">
            <v>M36</v>
          </cell>
          <cell r="C239">
            <v>9</v>
          </cell>
        </row>
        <row r="240">
          <cell r="A240" t="str">
            <v>M40 (SHAH JAYKUMAR HIRENBHAI)</v>
          </cell>
          <cell r="B240" t="str">
            <v>M40</v>
          </cell>
          <cell r="C240">
            <v>9</v>
          </cell>
        </row>
        <row r="241">
          <cell r="A241" t="str">
            <v>M45 (Dakhara Darshil Manishbhai)</v>
          </cell>
          <cell r="B241" t="str">
            <v>M45</v>
          </cell>
          <cell r="C241">
            <v>9</v>
          </cell>
        </row>
        <row r="242">
          <cell r="A242" t="str">
            <v>M47 (Parekh Dhairya Hemantbhai)</v>
          </cell>
          <cell r="B242" t="str">
            <v>M47</v>
          </cell>
          <cell r="C242">
            <v>9</v>
          </cell>
        </row>
        <row r="243">
          <cell r="A243" t="str">
            <v>M49 (Jain Vinit Kalpeshbhai)</v>
          </cell>
          <cell r="B243" t="str">
            <v>M49</v>
          </cell>
          <cell r="C243">
            <v>9</v>
          </cell>
        </row>
        <row r="244">
          <cell r="A244" t="str">
            <v>M51 (Shah Viraj Bhaveshbhai)</v>
          </cell>
          <cell r="B244" t="str">
            <v>M51</v>
          </cell>
          <cell r="C244">
            <v>9</v>
          </cell>
        </row>
        <row r="245">
          <cell r="A245" t="str">
            <v>M54 (Meet Vinod Jain)</v>
          </cell>
          <cell r="B245" t="str">
            <v>M54</v>
          </cell>
          <cell r="C245">
            <v>9</v>
          </cell>
        </row>
        <row r="246">
          <cell r="A246" t="str">
            <v>M57 (Shubham Krunal Shah)</v>
          </cell>
          <cell r="B246" t="str">
            <v>M57</v>
          </cell>
          <cell r="C246">
            <v>9</v>
          </cell>
        </row>
        <row r="247">
          <cell r="A247" t="str">
            <v>M58 (Namo Mukesh Bhanshali)</v>
          </cell>
          <cell r="B247" t="str">
            <v>M58</v>
          </cell>
          <cell r="C247">
            <v>9</v>
          </cell>
        </row>
        <row r="248">
          <cell r="A248" t="str">
            <v>M60 (Dhairya Sohil Godhka)</v>
          </cell>
          <cell r="B248" t="str">
            <v>M60</v>
          </cell>
          <cell r="C248">
            <v>9</v>
          </cell>
        </row>
        <row r="249">
          <cell r="A249" t="str">
            <v>M64 (Shourya Vinod Jain)</v>
          </cell>
          <cell r="B249" t="str">
            <v>M64</v>
          </cell>
          <cell r="C249">
            <v>9</v>
          </cell>
        </row>
        <row r="250">
          <cell r="A250" t="str">
            <v>M67 (Rishab Veekesh Gandhi)</v>
          </cell>
          <cell r="B250" t="str">
            <v>M67</v>
          </cell>
          <cell r="C250">
            <v>9</v>
          </cell>
        </row>
        <row r="251">
          <cell r="A251" t="str">
            <v>M68 (NIthin Rameshbhai Bagrecha)</v>
          </cell>
          <cell r="B251" t="str">
            <v>M68</v>
          </cell>
          <cell r="C251">
            <v>9</v>
          </cell>
        </row>
        <row r="252">
          <cell r="A252" t="str">
            <v>M69 (HItesh Gafulbhai Valiya)</v>
          </cell>
          <cell r="B252" t="str">
            <v>M69</v>
          </cell>
          <cell r="C252">
            <v>9</v>
          </cell>
        </row>
        <row r="253">
          <cell r="A253" t="str">
            <v>M70 (Jainam JIteshbhai Nahar)</v>
          </cell>
          <cell r="B253" t="str">
            <v>M70</v>
          </cell>
          <cell r="C253">
            <v>9</v>
          </cell>
        </row>
        <row r="254">
          <cell r="A254" t="str">
            <v>M71 (Vivan Rajendrabhai Jain)</v>
          </cell>
          <cell r="B254" t="str">
            <v>M71</v>
          </cell>
          <cell r="C254">
            <v>9</v>
          </cell>
        </row>
        <row r="255">
          <cell r="A255" t="str">
            <v>M72 (Parakh Dhruv Manishbhai)</v>
          </cell>
          <cell r="B255" t="str">
            <v>M72</v>
          </cell>
          <cell r="C255">
            <v>9</v>
          </cell>
        </row>
        <row r="256">
          <cell r="A256" t="str">
            <v>M75 (Tanmay Mahendra Jain)</v>
          </cell>
          <cell r="B256" t="str">
            <v>M75</v>
          </cell>
          <cell r="C256">
            <v>9</v>
          </cell>
        </row>
        <row r="257">
          <cell r="A257" t="str">
            <v>M76 (Yashkumar Nareshkumar Jain)</v>
          </cell>
          <cell r="B257" t="str">
            <v>M76</v>
          </cell>
          <cell r="C257">
            <v>9</v>
          </cell>
        </row>
        <row r="258">
          <cell r="A258" t="str">
            <v>M77 (Sayam Jayeshbhai Shah)</v>
          </cell>
          <cell r="B258" t="str">
            <v>M77</v>
          </cell>
          <cell r="C258">
            <v>9</v>
          </cell>
        </row>
        <row r="259">
          <cell r="A259" t="str">
            <v>M78 (Vihaan Kapil Savla)</v>
          </cell>
          <cell r="B259" t="str">
            <v>M78</v>
          </cell>
          <cell r="C259">
            <v>9</v>
          </cell>
        </row>
        <row r="260">
          <cell r="A260" t="str">
            <v>M81 (Vikam Moksh Sanketbhai)</v>
          </cell>
          <cell r="B260" t="str">
            <v>M81</v>
          </cell>
          <cell r="C260">
            <v>9</v>
          </cell>
        </row>
        <row r="261">
          <cell r="A261" t="str">
            <v>M83 (Bhavya Vimleshbhai Sanklecha)</v>
          </cell>
          <cell r="B261" t="str">
            <v>M83</v>
          </cell>
          <cell r="C261">
            <v>9</v>
          </cell>
        </row>
        <row r="262">
          <cell r="A262" t="str">
            <v>M85 (Jain Ridhay Rajubhai)</v>
          </cell>
          <cell r="B262" t="str">
            <v>M85</v>
          </cell>
          <cell r="C262">
            <v>9</v>
          </cell>
        </row>
        <row r="263">
          <cell r="A263" t="str">
            <v>M87 (Aarav Tejasbhai Shah)</v>
          </cell>
          <cell r="B263" t="str">
            <v>M87</v>
          </cell>
          <cell r="C263">
            <v>9</v>
          </cell>
        </row>
        <row r="264">
          <cell r="A264" t="str">
            <v>M88 (Aadi Amitbhai Bhavsar)</v>
          </cell>
          <cell r="B264" t="str">
            <v>M88</v>
          </cell>
          <cell r="C264">
            <v>9</v>
          </cell>
        </row>
        <row r="265">
          <cell r="A265" t="str">
            <v>M89 (Shlok Chetanbhai Rathod)</v>
          </cell>
          <cell r="B265" t="str">
            <v>M89</v>
          </cell>
          <cell r="C265">
            <v>9</v>
          </cell>
        </row>
        <row r="266">
          <cell r="A266" t="str">
            <v>M90 (Singhi Suparshav Vinaybhai)</v>
          </cell>
          <cell r="B266" t="str">
            <v>M90</v>
          </cell>
          <cell r="C266">
            <v>9</v>
          </cell>
        </row>
        <row r="267">
          <cell r="A267" t="str">
            <v>M92 (Moksh Rajeshbhai Kothari)</v>
          </cell>
          <cell r="B267" t="str">
            <v>M92</v>
          </cell>
          <cell r="C267">
            <v>9</v>
          </cell>
        </row>
        <row r="268">
          <cell r="A268" t="str">
            <v>M93 (Yash Rameshbhai Jain)</v>
          </cell>
          <cell r="B268" t="str">
            <v>M93</v>
          </cell>
          <cell r="C268">
            <v>9</v>
          </cell>
        </row>
        <row r="269">
          <cell r="A269" t="str">
            <v>M94 (Suryansh Gandhi)</v>
          </cell>
          <cell r="B269" t="str">
            <v>M94</v>
          </cell>
          <cell r="C269">
            <v>9</v>
          </cell>
        </row>
        <row r="270">
          <cell r="A270" t="str">
            <v>M95 (Bhandari Poojan Sandeepbhai )</v>
          </cell>
          <cell r="B270" t="str">
            <v>M95</v>
          </cell>
          <cell r="C270">
            <v>9</v>
          </cell>
        </row>
        <row r="271">
          <cell r="A271" t="str">
            <v>M96 (Tirth Paresh Shah)</v>
          </cell>
          <cell r="B271" t="str">
            <v>M96</v>
          </cell>
          <cell r="C271">
            <v>9</v>
          </cell>
        </row>
        <row r="272">
          <cell r="A272" t="str">
            <v>M97 (Dhwaj Arvindbhai Bafna)</v>
          </cell>
          <cell r="B272" t="str">
            <v>M97</v>
          </cell>
          <cell r="C272">
            <v>9</v>
          </cell>
        </row>
        <row r="273">
          <cell r="A273" t="str">
            <v>M98 ( Malde Jainam Chetan )</v>
          </cell>
          <cell r="B273" t="str">
            <v>M98</v>
          </cell>
          <cell r="C273">
            <v>9</v>
          </cell>
        </row>
        <row r="274">
          <cell r="A274" t="str">
            <v>M99 ( Tirth Rajendra Shah )</v>
          </cell>
          <cell r="B274" t="str">
            <v>M99</v>
          </cell>
          <cell r="C274">
            <v>9</v>
          </cell>
        </row>
        <row r="275">
          <cell r="A275" t="str">
            <v>M100 (Arpan Umeshkumar Chopada)</v>
          </cell>
          <cell r="B275" t="str">
            <v>M100</v>
          </cell>
          <cell r="C275">
            <v>9</v>
          </cell>
        </row>
        <row r="276">
          <cell r="A276" t="str">
            <v>M101 (Jain Mahipal Bharatbhai)</v>
          </cell>
          <cell r="B276" t="str">
            <v>M101</v>
          </cell>
          <cell r="C276">
            <v>9</v>
          </cell>
        </row>
        <row r="277">
          <cell r="A277" t="str">
            <v>M102 (Nahata Manas Kamalchand )</v>
          </cell>
          <cell r="B277" t="str">
            <v>M102</v>
          </cell>
          <cell r="C277">
            <v>9</v>
          </cell>
        </row>
        <row r="278">
          <cell r="A278" t="str">
            <v>M103 (Jain Mayank Parasbhai )</v>
          </cell>
          <cell r="B278" t="str">
            <v>M103</v>
          </cell>
          <cell r="C278">
            <v>9</v>
          </cell>
        </row>
        <row r="279">
          <cell r="A279" t="str">
            <v>M104 (Chouhan Bhav Kamleshkumar )</v>
          </cell>
          <cell r="B279" t="str">
            <v>M104</v>
          </cell>
          <cell r="C279">
            <v>9</v>
          </cell>
        </row>
        <row r="280">
          <cell r="A280" t="str">
            <v>M105 (Lalwani Bhavink Rajendrabhai )</v>
          </cell>
          <cell r="B280" t="str">
            <v>M105</v>
          </cell>
          <cell r="C280">
            <v>9</v>
          </cell>
        </row>
        <row r="281">
          <cell r="A281" t="str">
            <v>M106 (Nipun Kailashraj Kothari )</v>
          </cell>
          <cell r="B281" t="str">
            <v>M106</v>
          </cell>
          <cell r="C281">
            <v>9</v>
          </cell>
        </row>
        <row r="282">
          <cell r="A282" t="str">
            <v>M107 (Shah Virag Jigneshbhai )</v>
          </cell>
          <cell r="B282" t="str">
            <v>M107</v>
          </cell>
          <cell r="C282">
            <v>9</v>
          </cell>
        </row>
        <row r="283">
          <cell r="A283" t="str">
            <v>L03 (JHAVERI JINANG NIMESHBHAI)</v>
          </cell>
          <cell r="B283" t="str">
            <v>L03</v>
          </cell>
          <cell r="C283">
            <v>10</v>
          </cell>
        </row>
        <row r="284">
          <cell r="A284" t="str">
            <v>L04 (RATHOD ADESH KUNDANBHAI)</v>
          </cell>
          <cell r="B284" t="str">
            <v>L04</v>
          </cell>
          <cell r="C284">
            <v>10</v>
          </cell>
        </row>
        <row r="285">
          <cell r="A285" t="str">
            <v>L06 (RATHOR PAKSHAL HEMENDRA)</v>
          </cell>
          <cell r="B285" t="str">
            <v>L06</v>
          </cell>
          <cell r="C285">
            <v>10</v>
          </cell>
        </row>
        <row r="286">
          <cell r="A286" t="str">
            <v>L11 (SHAH DHURV KUMAR ASHISH KUMAR)</v>
          </cell>
          <cell r="B286" t="str">
            <v>L11</v>
          </cell>
          <cell r="C286">
            <v>10</v>
          </cell>
        </row>
        <row r="287">
          <cell r="A287" t="str">
            <v>L12 (KOTHARI GYANENDRA MAHENDRA)</v>
          </cell>
          <cell r="B287" t="str">
            <v>L12</v>
          </cell>
          <cell r="C287">
            <v>10</v>
          </cell>
        </row>
        <row r="288">
          <cell r="A288" t="str">
            <v>L20 (MEHTA DAKSH MUKESH)</v>
          </cell>
          <cell r="B288" t="str">
            <v>L20</v>
          </cell>
          <cell r="C288">
            <v>10</v>
          </cell>
        </row>
        <row r="289">
          <cell r="A289" t="str">
            <v>L21 (RANKA HINESH SANJAY)</v>
          </cell>
          <cell r="B289" t="str">
            <v>L21</v>
          </cell>
          <cell r="C289">
            <v>10</v>
          </cell>
        </row>
        <row r="290">
          <cell r="A290" t="str">
            <v>L22 (JAIN RAJAT SANTOSH)</v>
          </cell>
          <cell r="B290" t="str">
            <v>L22</v>
          </cell>
          <cell r="C290">
            <v>10</v>
          </cell>
        </row>
        <row r="291">
          <cell r="A291" t="str">
            <v>L34 (SHAH DEV DEEPAKBHAI)</v>
          </cell>
          <cell r="B291" t="str">
            <v>L34</v>
          </cell>
          <cell r="C291">
            <v>10</v>
          </cell>
        </row>
        <row r="292">
          <cell r="A292" t="str">
            <v>L36 (BHARATH KUMAR KISHOR KUMAR)</v>
          </cell>
          <cell r="B292" t="str">
            <v>L36</v>
          </cell>
          <cell r="C292">
            <v>10</v>
          </cell>
        </row>
        <row r="293">
          <cell r="A293" t="str">
            <v>L48 (CHHEDA NEEV MAHESH)</v>
          </cell>
          <cell r="B293" t="str">
            <v>L48</v>
          </cell>
          <cell r="C293">
            <v>10</v>
          </cell>
        </row>
        <row r="294">
          <cell r="A294" t="str">
            <v>L55 (Kochar Naman Piyushbhai)</v>
          </cell>
          <cell r="B294" t="str">
            <v>L55</v>
          </cell>
          <cell r="C294">
            <v>10</v>
          </cell>
        </row>
        <row r="295">
          <cell r="A295" t="str">
            <v>L57 (Jasoliya Dhruv Vijaybhai)</v>
          </cell>
          <cell r="B295" t="str">
            <v>L57</v>
          </cell>
          <cell r="C295">
            <v>10</v>
          </cell>
        </row>
        <row r="296">
          <cell r="A296" t="str">
            <v>L58 (Chhajed Moxil Hirenbhai)</v>
          </cell>
          <cell r="B296" t="str">
            <v>L58</v>
          </cell>
          <cell r="C296">
            <v>10</v>
          </cell>
        </row>
        <row r="297">
          <cell r="A297" t="str">
            <v>L60 (Shah Kalp Vipulbhai)</v>
          </cell>
          <cell r="B297" t="str">
            <v>L60</v>
          </cell>
          <cell r="C297">
            <v>10</v>
          </cell>
        </row>
        <row r="298">
          <cell r="A298" t="str">
            <v>L61 (Shah Preet Deepakbhai)</v>
          </cell>
          <cell r="B298" t="str">
            <v>L61</v>
          </cell>
          <cell r="C298">
            <v>10</v>
          </cell>
        </row>
        <row r="299">
          <cell r="A299" t="str">
            <v>L64 (Jain Dipesh Girishbhai)</v>
          </cell>
          <cell r="B299" t="str">
            <v>L64</v>
          </cell>
          <cell r="C299">
            <v>10</v>
          </cell>
        </row>
        <row r="300">
          <cell r="A300" t="str">
            <v>L66 (Pakshal Maheshbhai Shah)</v>
          </cell>
          <cell r="B300" t="str">
            <v>L66</v>
          </cell>
          <cell r="C300">
            <v>10</v>
          </cell>
        </row>
        <row r="301">
          <cell r="A301" t="str">
            <v>L67 (Dhruv Surendrakumar Khariwal)</v>
          </cell>
          <cell r="B301" t="str">
            <v>L67</v>
          </cell>
          <cell r="C301">
            <v>10</v>
          </cell>
        </row>
        <row r="302">
          <cell r="A302" t="str">
            <v>L68 (Tirth Hemangbhai Fofaidya)</v>
          </cell>
          <cell r="B302" t="str">
            <v>L68</v>
          </cell>
          <cell r="C302">
            <v>10</v>
          </cell>
        </row>
        <row r="303">
          <cell r="A303" t="str">
            <v>L71 (Pradhyum Srenik Jain)</v>
          </cell>
          <cell r="B303" t="str">
            <v>L71</v>
          </cell>
          <cell r="C303">
            <v>10</v>
          </cell>
        </row>
        <row r="304">
          <cell r="A304" t="str">
            <v>L72 (Mohit Navin Lalani)</v>
          </cell>
          <cell r="B304" t="str">
            <v>L72</v>
          </cell>
          <cell r="C304">
            <v>10</v>
          </cell>
        </row>
        <row r="305">
          <cell r="A305" t="str">
            <v>L73 (Dixit Gautam Jain)</v>
          </cell>
          <cell r="B305" t="str">
            <v>L73</v>
          </cell>
          <cell r="C305">
            <v>10</v>
          </cell>
        </row>
        <row r="306">
          <cell r="A306" t="str">
            <v>L75 (Kevin Kalpeshbhai Shah)</v>
          </cell>
          <cell r="B306" t="str">
            <v>L75</v>
          </cell>
          <cell r="C306">
            <v>10</v>
          </cell>
        </row>
        <row r="307">
          <cell r="A307" t="str">
            <v>L76 (Divya Vishalbhai Mehta)</v>
          </cell>
          <cell r="B307" t="str">
            <v>L76</v>
          </cell>
          <cell r="C307">
            <v>10</v>
          </cell>
        </row>
        <row r="308">
          <cell r="A308" t="str">
            <v>L77 (Harsh Mukeshbhai Bavisiya)</v>
          </cell>
          <cell r="B308" t="str">
            <v>L77</v>
          </cell>
          <cell r="C308">
            <v>10</v>
          </cell>
        </row>
        <row r="309">
          <cell r="A309" t="str">
            <v>L79 (Nisarg Hiteshbhai Vakhariya)</v>
          </cell>
          <cell r="B309" t="str">
            <v>L79</v>
          </cell>
          <cell r="C309">
            <v>10</v>
          </cell>
        </row>
        <row r="310">
          <cell r="A310" t="str">
            <v>L80 (Nirmit Tusharbhai Shah)</v>
          </cell>
          <cell r="B310" t="str">
            <v>L80</v>
          </cell>
          <cell r="C310">
            <v>10</v>
          </cell>
        </row>
        <row r="311">
          <cell r="A311" t="str">
            <v>J105 (RUSHIL NITESH KUMAR)</v>
          </cell>
          <cell r="B311" t="str">
            <v>J105</v>
          </cell>
          <cell r="C311">
            <v>12</v>
          </cell>
        </row>
        <row r="312">
          <cell r="A312" t="str">
            <v>J123 (Sisodiya Daksh Vikasbhai)</v>
          </cell>
          <cell r="B312" t="str">
            <v>J123</v>
          </cell>
          <cell r="C312">
            <v>12</v>
          </cell>
        </row>
        <row r="313">
          <cell r="A313" t="str">
            <v>J27 (JAIN NIKESHKUMAR ASHOKKUMAR)</v>
          </cell>
          <cell r="B313" t="str">
            <v>J27</v>
          </cell>
          <cell r="C313">
            <v>12</v>
          </cell>
        </row>
        <row r="314">
          <cell r="A314" t="str">
            <v>J44 (KOTHARI TEJAS SANJAY)</v>
          </cell>
          <cell r="B314" t="str">
            <v>J44</v>
          </cell>
          <cell r="C314">
            <v>12</v>
          </cell>
        </row>
        <row r="315">
          <cell r="A315" t="str">
            <v>J63 (SHAH HEET DHARMESH)</v>
          </cell>
          <cell r="B315" t="str">
            <v>J63</v>
          </cell>
          <cell r="C315">
            <v>12</v>
          </cell>
        </row>
        <row r="316">
          <cell r="A316" t="str">
            <v>J68 (SHAH AUM TEJAS)</v>
          </cell>
          <cell r="B316" t="str">
            <v>J68</v>
          </cell>
          <cell r="C316">
            <v>12</v>
          </cell>
        </row>
        <row r="317">
          <cell r="A317" t="str">
            <v>J70 (JAIN DAKSH GIRISH)</v>
          </cell>
          <cell r="B317" t="str">
            <v>J70</v>
          </cell>
          <cell r="C317">
            <v>12</v>
          </cell>
        </row>
        <row r="318">
          <cell r="A318" t="str">
            <v>J82 (M.JAINAM S.MOOL CHAND)</v>
          </cell>
          <cell r="B318" t="str">
            <v>J82</v>
          </cell>
          <cell r="C318">
            <v>12</v>
          </cell>
        </row>
        <row r="319">
          <cell r="A319" t="str">
            <v>J96 (KANKARIYA PUSHKAR SUBHASH)</v>
          </cell>
          <cell r="B319" t="str">
            <v>J96</v>
          </cell>
          <cell r="C319">
            <v>12</v>
          </cell>
        </row>
        <row r="320">
          <cell r="A320" t="str">
            <v>J97 (SHAH HARSH GAUTAM)</v>
          </cell>
          <cell r="B320" t="str">
            <v>J97</v>
          </cell>
          <cell r="C320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144"/>
  <sheetViews>
    <sheetView zoomScale="70" zoomScaleNormal="70" workbookViewId="0">
      <pane ySplit="1" topLeftCell="A89" activePane="bottomLeft" state="frozen"/>
      <selection pane="bottomLeft" activeCell="B121" sqref="B121:V121"/>
    </sheetView>
  </sheetViews>
  <sheetFormatPr defaultRowHeight="15" x14ac:dyDescent="0.25"/>
  <cols>
    <col min="1" max="1" width="22.42578125" style="4" bestFit="1" customWidth="1"/>
    <col min="2" max="2" width="11.140625" style="4" bestFit="1" customWidth="1"/>
    <col min="3" max="5" width="11.5703125" style="4" bestFit="1" customWidth="1"/>
    <col min="6" max="6" width="20.28515625" style="4" customWidth="1"/>
    <col min="7" max="7" width="11.5703125" style="4" bestFit="1" customWidth="1"/>
    <col min="8" max="8" width="18" style="4" bestFit="1" customWidth="1"/>
    <col min="9" max="11" width="11.5703125" style="4" bestFit="1" customWidth="1"/>
    <col min="12" max="12" width="11.85546875" style="4" bestFit="1" customWidth="1"/>
    <col min="13" max="17" width="11.5703125" style="4" bestFit="1" customWidth="1"/>
    <col min="18" max="18" width="12.140625" style="4" bestFit="1" customWidth="1"/>
    <col min="19" max="20" width="11.5703125" style="4" bestFit="1" customWidth="1"/>
    <col min="21" max="21" width="12.5703125" style="4" bestFit="1" customWidth="1"/>
    <col min="22" max="22" width="12.140625" style="4" bestFit="1" customWidth="1"/>
    <col min="23" max="23" width="17.140625" style="4" bestFit="1" customWidth="1"/>
    <col min="24" max="16384" width="9.140625" style="4"/>
  </cols>
  <sheetData>
    <row r="1" spans="1:23" x14ac:dyDescent="0.25">
      <c r="A1" s="2" t="s">
        <v>7</v>
      </c>
    </row>
    <row r="3" spans="1:23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12" t="s">
        <v>3</v>
      </c>
    </row>
    <row r="4" spans="1:23" x14ac:dyDescent="0.25">
      <c r="A4" s="6" t="s">
        <v>20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0</v>
      </c>
    </row>
    <row r="5" spans="1:23" x14ac:dyDescent="0.25">
      <c r="A5" s="6" t="s">
        <v>21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0</v>
      </c>
    </row>
    <row r="6" spans="1:23" x14ac:dyDescent="0.25">
      <c r="A6" s="6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t="shared" ref="W6:W69" si="0">(B6*$D$124)+(C6*$D$125)+(D6*$D$126)+(E6*$D$127)+(F6*$D$128)+(G6*$D$129)+(H6*$D$130)+(I6*$D$131)+(J6*$D$132)+(K6*$D$133)+(L6*$D$134)+(M6*$D$135)+(N6*$D$136)+(O6*$D$137)+(P6*$D$138)+(Q6*$D$139)+(R6*$D$140)+(S6*$D$141)+(T6*$D$142)+(U6*$D$143)+(V6*$D$144)</f>
        <v>0</v>
      </c>
    </row>
    <row r="7" spans="1:23" x14ac:dyDescent="0.25">
      <c r="A7" s="6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t="shared" si="0"/>
        <v>0</v>
      </c>
    </row>
    <row r="8" spans="1:23" x14ac:dyDescent="0.25">
      <c r="A8" s="6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t="shared" si="0"/>
        <v>0</v>
      </c>
    </row>
    <row r="9" spans="1:23" x14ac:dyDescent="0.25">
      <c r="A9" s="6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t="shared" si="0"/>
        <v>0</v>
      </c>
    </row>
    <row r="10" spans="1:23" x14ac:dyDescent="0.25">
      <c r="A10" s="6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t="shared" si="0"/>
        <v>0</v>
      </c>
    </row>
    <row r="11" spans="1:23" x14ac:dyDescent="0.25">
      <c r="A11" s="6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t="shared" si="0"/>
        <v>0</v>
      </c>
    </row>
    <row r="12" spans="1:23" x14ac:dyDescent="0.25">
      <c r="A12" s="6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t="shared" si="0"/>
        <v>0</v>
      </c>
    </row>
    <row r="13" spans="1:23" x14ac:dyDescent="0.25">
      <c r="A13" s="6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t="shared" si="0"/>
        <v>0</v>
      </c>
    </row>
    <row r="14" spans="1:23" x14ac:dyDescent="0.25">
      <c r="A14" s="6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t="shared" si="0"/>
        <v>0</v>
      </c>
    </row>
    <row r="15" spans="1:23" x14ac:dyDescent="0.25">
      <c r="A15" s="6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t="shared" si="0"/>
        <v>0</v>
      </c>
    </row>
    <row r="16" spans="1:23" x14ac:dyDescent="0.25">
      <c r="A16" s="6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t="shared" si="0"/>
        <v>0</v>
      </c>
    </row>
    <row r="17" spans="1:23" x14ac:dyDescent="0.25">
      <c r="A17" s="6" t="s">
        <v>33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t="shared" si="0"/>
        <v>0</v>
      </c>
    </row>
    <row r="18" spans="1:23" x14ac:dyDescent="0.25">
      <c r="A18" s="6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t="shared" si="0"/>
        <v>0</v>
      </c>
    </row>
    <row r="19" spans="1:23" x14ac:dyDescent="0.25">
      <c r="A19" s="6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t="shared" si="0"/>
        <v>0</v>
      </c>
    </row>
    <row r="20" spans="1:23" x14ac:dyDescent="0.25">
      <c r="A20" s="6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t="shared" si="0"/>
        <v>0</v>
      </c>
    </row>
    <row r="21" spans="1:23" x14ac:dyDescent="0.25">
      <c r="A21" s="6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t="shared" si="0"/>
        <v>0</v>
      </c>
    </row>
    <row r="22" spans="1:23" x14ac:dyDescent="0.25">
      <c r="A22" s="6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t="shared" si="0"/>
        <v>0</v>
      </c>
    </row>
    <row r="23" spans="1:23" x14ac:dyDescent="0.25">
      <c r="A23" s="6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t="shared" si="0"/>
        <v>0</v>
      </c>
    </row>
    <row r="24" spans="1:23" x14ac:dyDescent="0.25">
      <c r="A24" s="6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t="shared" si="0"/>
        <v>0</v>
      </c>
    </row>
    <row r="25" spans="1:23" x14ac:dyDescent="0.25">
      <c r="A25" s="6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t="shared" si="0"/>
        <v>0</v>
      </c>
    </row>
    <row r="26" spans="1:23" x14ac:dyDescent="0.25">
      <c r="A26" s="6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t="shared" si="0"/>
        <v>0</v>
      </c>
    </row>
    <row r="27" spans="1:23" x14ac:dyDescent="0.25">
      <c r="A27" s="6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t="shared" si="0"/>
        <v>0</v>
      </c>
    </row>
    <row r="28" spans="1:23" x14ac:dyDescent="0.25">
      <c r="A28" s="6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t="shared" si="0"/>
        <v>0</v>
      </c>
    </row>
    <row r="29" spans="1:23" x14ac:dyDescent="0.25">
      <c r="A29" s="6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t="shared" si="0"/>
        <v>0</v>
      </c>
    </row>
    <row r="30" spans="1:23" x14ac:dyDescent="0.25">
      <c r="A30" s="6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t="shared" si="0"/>
        <v>0</v>
      </c>
    </row>
    <row r="31" spans="1:23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t="shared" si="0"/>
        <v>0</v>
      </c>
    </row>
    <row r="32" spans="1:23" x14ac:dyDescent="0.25">
      <c r="A32" s="6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t="shared" si="0"/>
        <v>0</v>
      </c>
    </row>
    <row r="33" spans="1:23" x14ac:dyDescent="0.25">
      <c r="A33" s="6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t="shared" si="0"/>
        <v>0</v>
      </c>
    </row>
    <row r="34" spans="1:23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t="shared" si="0"/>
        <v>0</v>
      </c>
    </row>
    <row r="35" spans="1:23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t="shared" si="0"/>
        <v>0</v>
      </c>
    </row>
    <row r="36" spans="1:23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t="shared" si="0"/>
        <v>0</v>
      </c>
    </row>
    <row r="37" spans="1:23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t="shared" si="0"/>
        <v>0</v>
      </c>
    </row>
    <row r="38" spans="1:23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t="shared" si="0"/>
        <v>0</v>
      </c>
    </row>
    <row r="39" spans="1:23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t="shared" si="0"/>
        <v>0</v>
      </c>
    </row>
    <row r="40" spans="1:23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t="shared" si="0"/>
        <v>0</v>
      </c>
    </row>
    <row r="41" spans="1:23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0</v>
      </c>
    </row>
    <row r="42" spans="1:23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t="shared" si="0"/>
        <v>0</v>
      </c>
    </row>
    <row r="43" spans="1:23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t="shared" si="0"/>
        <v>0</v>
      </c>
    </row>
    <row r="44" spans="1:23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t="shared" si="0"/>
        <v>0</v>
      </c>
    </row>
    <row r="45" spans="1:23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t="shared" si="0"/>
        <v>0</v>
      </c>
    </row>
    <row r="46" spans="1:23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t="shared" si="0"/>
        <v>0</v>
      </c>
    </row>
    <row r="47" spans="1:23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t="shared" si="0"/>
        <v>0</v>
      </c>
    </row>
    <row r="48" spans="1:23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t="shared" si="0"/>
        <v>0</v>
      </c>
    </row>
    <row r="49" spans="1:23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t="shared" si="0"/>
        <v>0</v>
      </c>
    </row>
    <row r="50" spans="1:23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t="shared" si="0"/>
        <v>0</v>
      </c>
    </row>
    <row r="51" spans="1:23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t="shared" si="0"/>
        <v>0</v>
      </c>
    </row>
    <row r="52" spans="1:23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t="shared" si="0"/>
        <v>0</v>
      </c>
    </row>
    <row r="53" spans="1:23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t="shared" si="0"/>
        <v>0</v>
      </c>
    </row>
    <row r="54" spans="1:23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t="shared" si="0"/>
        <v>0</v>
      </c>
    </row>
    <row r="55" spans="1:23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t="shared" si="0"/>
        <v>0</v>
      </c>
    </row>
    <row r="56" spans="1:23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t="shared" si="0"/>
        <v>0</v>
      </c>
    </row>
    <row r="57" spans="1:23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t="shared" si="0"/>
        <v>0</v>
      </c>
    </row>
    <row r="58" spans="1:23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t="shared" si="0"/>
        <v>0</v>
      </c>
    </row>
    <row r="59" spans="1:23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t="shared" si="0"/>
        <v>0</v>
      </c>
    </row>
    <row r="60" spans="1:23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t="shared" si="0"/>
        <v>0</v>
      </c>
    </row>
    <row r="61" spans="1:23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t="shared" si="0"/>
        <v>0</v>
      </c>
    </row>
    <row r="62" spans="1:23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t="shared" si="0"/>
        <v>0</v>
      </c>
    </row>
    <row r="63" spans="1:23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t="shared" si="0"/>
        <v>0</v>
      </c>
    </row>
    <row r="64" spans="1:23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t="shared" si="0"/>
        <v>0</v>
      </c>
    </row>
    <row r="65" spans="1:23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t="shared" si="0"/>
        <v>0</v>
      </c>
    </row>
    <row r="66" spans="1:23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t="shared" si="0"/>
        <v>0</v>
      </c>
    </row>
    <row r="67" spans="1:23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0</v>
      </c>
    </row>
    <row r="68" spans="1:23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t="shared" si="0"/>
        <v>0</v>
      </c>
    </row>
    <row r="69" spans="1:23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t="shared" si="0"/>
        <v>0</v>
      </c>
    </row>
    <row r="70" spans="1:23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t="shared" ref="W70:W102" si="1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</row>
    <row r="71" spans="1:23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t="shared" si="1"/>
        <v>0</v>
      </c>
    </row>
    <row r="72" spans="1:23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t="shared" si="1"/>
        <v>0</v>
      </c>
    </row>
    <row r="73" spans="1:23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t="shared" si="1"/>
        <v>0</v>
      </c>
    </row>
    <row r="74" spans="1:23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t="shared" si="1"/>
        <v>0</v>
      </c>
    </row>
    <row r="75" spans="1:23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t="shared" si="1"/>
        <v>0</v>
      </c>
    </row>
    <row r="76" spans="1:23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t="shared" si="1"/>
        <v>0</v>
      </c>
    </row>
    <row r="77" spans="1:23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t="shared" si="1"/>
        <v>0</v>
      </c>
    </row>
    <row r="78" spans="1:23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t="shared" si="1"/>
        <v>0</v>
      </c>
    </row>
    <row r="79" spans="1:23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t="shared" si="1"/>
        <v>0</v>
      </c>
    </row>
    <row r="80" spans="1:23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t="shared" si="1"/>
        <v>0</v>
      </c>
    </row>
    <row r="81" spans="1:23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t="shared" si="1"/>
        <v>0</v>
      </c>
    </row>
    <row r="82" spans="1:23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t="shared" si="1"/>
        <v>0</v>
      </c>
    </row>
    <row r="83" spans="1:23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t="shared" si="1"/>
        <v>0</v>
      </c>
    </row>
    <row r="84" spans="1:23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t="shared" si="1"/>
        <v>0</v>
      </c>
    </row>
    <row r="85" spans="1:23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</row>
    <row r="86" spans="1:23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t="shared" si="1"/>
        <v>0</v>
      </c>
    </row>
    <row r="87" spans="1:23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t="shared" si="1"/>
        <v>0</v>
      </c>
    </row>
    <row r="88" spans="1:23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t="shared" si="1"/>
        <v>0</v>
      </c>
    </row>
    <row r="89" spans="1:23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t="shared" si="1"/>
        <v>0</v>
      </c>
    </row>
    <row r="90" spans="1:23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t="shared" si="1"/>
        <v>0</v>
      </c>
    </row>
    <row r="91" spans="1:23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t="shared" si="1"/>
        <v>0</v>
      </c>
    </row>
    <row r="92" spans="1:23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t="shared" si="1"/>
        <v>0</v>
      </c>
    </row>
    <row r="93" spans="1:23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t="shared" si="1"/>
        <v>0</v>
      </c>
    </row>
    <row r="94" spans="1:23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t="shared" si="1"/>
        <v>0</v>
      </c>
    </row>
    <row r="95" spans="1:23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t="shared" si="1"/>
        <v>0</v>
      </c>
    </row>
    <row r="96" spans="1:23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t="shared" si="1"/>
        <v>0</v>
      </c>
    </row>
    <row r="97" spans="1:23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t="shared" si="1"/>
        <v>0</v>
      </c>
    </row>
    <row r="98" spans="1:23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t="shared" si="1"/>
        <v>0</v>
      </c>
    </row>
    <row r="99" spans="1:23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t="shared" si="1"/>
        <v>0</v>
      </c>
    </row>
    <row r="100" spans="1:23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t="shared" si="1"/>
        <v>0</v>
      </c>
    </row>
    <row r="101" spans="1:23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t="shared" si="1"/>
        <v>0</v>
      </c>
    </row>
    <row r="102" spans="1:23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t="shared" si="1"/>
        <v>0</v>
      </c>
    </row>
    <row r="103" spans="1:23" x14ac:dyDescent="0.25">
      <c r="W103" s="17">
        <f>SUM(W4:W102)</f>
        <v>0</v>
      </c>
    </row>
    <row r="116" spans="1:22" x14ac:dyDescent="0.25">
      <c r="A116" s="2" t="s">
        <v>122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12" t="s">
        <v>5</v>
      </c>
      <c r="B117" s="12">
        <f>SUM(B105:B116)</f>
        <v>0</v>
      </c>
      <c r="C117" s="12">
        <f t="shared" ref="C117:V117" si="2">SUM(C105:C116)</f>
        <v>0</v>
      </c>
      <c r="D117" s="12">
        <f t="shared" si="2"/>
        <v>0</v>
      </c>
      <c r="E117" s="12">
        <f t="shared" si="2"/>
        <v>0</v>
      </c>
      <c r="F117" s="12">
        <f t="shared" si="2"/>
        <v>0</v>
      </c>
      <c r="G117" s="12">
        <f t="shared" si="2"/>
        <v>0</v>
      </c>
      <c r="H117" s="12">
        <f t="shared" si="2"/>
        <v>0</v>
      </c>
      <c r="I117" s="12">
        <f t="shared" si="2"/>
        <v>0</v>
      </c>
      <c r="J117" s="12">
        <f t="shared" si="2"/>
        <v>0</v>
      </c>
      <c r="K117" s="12">
        <f t="shared" si="2"/>
        <v>0</v>
      </c>
      <c r="L117" s="12">
        <f t="shared" si="2"/>
        <v>0</v>
      </c>
      <c r="M117" s="12">
        <f t="shared" si="2"/>
        <v>0</v>
      </c>
      <c r="N117" s="12">
        <f t="shared" si="2"/>
        <v>0</v>
      </c>
      <c r="O117" s="12">
        <f t="shared" si="2"/>
        <v>0</v>
      </c>
      <c r="P117" s="12">
        <f t="shared" si="2"/>
        <v>0</v>
      </c>
      <c r="Q117" s="12">
        <f t="shared" si="2"/>
        <v>0</v>
      </c>
      <c r="R117" s="12">
        <f t="shared" si="2"/>
        <v>0</v>
      </c>
      <c r="S117" s="12">
        <f t="shared" si="2"/>
        <v>0</v>
      </c>
      <c r="T117" s="12">
        <f t="shared" si="2"/>
        <v>0</v>
      </c>
      <c r="U117" s="12">
        <f t="shared" si="2"/>
        <v>0</v>
      </c>
      <c r="V117" s="12">
        <f t="shared" si="2"/>
        <v>0</v>
      </c>
    </row>
    <row r="118" spans="1:22" x14ac:dyDescent="0.25">
      <c r="A118" s="12" t="s">
        <v>1</v>
      </c>
      <c r="B118" s="12">
        <f>SUM(B4:B102)</f>
        <v>0</v>
      </c>
      <c r="C118" s="12">
        <f t="shared" ref="C118:V118" si="3">SUM(C4:C102)</f>
        <v>0</v>
      </c>
      <c r="D118" s="12">
        <f t="shared" si="3"/>
        <v>0</v>
      </c>
      <c r="E118" s="12">
        <f t="shared" si="3"/>
        <v>0</v>
      </c>
      <c r="F118" s="12">
        <f t="shared" si="3"/>
        <v>0</v>
      </c>
      <c r="G118" s="12">
        <f t="shared" si="3"/>
        <v>0</v>
      </c>
      <c r="H118" s="12">
        <f t="shared" si="3"/>
        <v>0</v>
      </c>
      <c r="I118" s="12">
        <f t="shared" si="3"/>
        <v>0</v>
      </c>
      <c r="J118" s="12">
        <f t="shared" si="3"/>
        <v>0</v>
      </c>
      <c r="K118" s="12">
        <f t="shared" si="3"/>
        <v>0</v>
      </c>
      <c r="L118" s="12">
        <f t="shared" si="3"/>
        <v>0</v>
      </c>
      <c r="M118" s="12">
        <f t="shared" si="3"/>
        <v>0</v>
      </c>
      <c r="N118" s="12">
        <f t="shared" si="3"/>
        <v>0</v>
      </c>
      <c r="O118" s="12">
        <f t="shared" si="3"/>
        <v>0</v>
      </c>
      <c r="P118" s="12">
        <f t="shared" si="3"/>
        <v>0</v>
      </c>
      <c r="Q118" s="12">
        <f t="shared" si="3"/>
        <v>0</v>
      </c>
      <c r="R118" s="12">
        <f t="shared" si="3"/>
        <v>0</v>
      </c>
      <c r="S118" s="12">
        <f t="shared" si="3"/>
        <v>0</v>
      </c>
      <c r="T118" s="12">
        <f t="shared" si="3"/>
        <v>0</v>
      </c>
      <c r="U118" s="12">
        <f t="shared" si="3"/>
        <v>0</v>
      </c>
      <c r="V118" s="12">
        <f t="shared" si="3"/>
        <v>0</v>
      </c>
    </row>
    <row r="119" spans="1:22" x14ac:dyDescent="0.25">
      <c r="A119" s="12" t="s">
        <v>2</v>
      </c>
      <c r="B119" s="12">
        <f>B117-B118</f>
        <v>0</v>
      </c>
      <c r="C119" s="12">
        <f>C117-C118</f>
        <v>0</v>
      </c>
      <c r="D119" s="12">
        <f>D117-D118</f>
        <v>0</v>
      </c>
      <c r="E119" s="12">
        <f t="shared" ref="E119:V119" si="4">E117-E118</f>
        <v>0</v>
      </c>
      <c r="F119" s="12">
        <f t="shared" si="4"/>
        <v>0</v>
      </c>
      <c r="G119" s="12">
        <f t="shared" si="4"/>
        <v>0</v>
      </c>
      <c r="H119" s="12">
        <f t="shared" si="4"/>
        <v>0</v>
      </c>
      <c r="I119" s="12">
        <f t="shared" si="4"/>
        <v>0</v>
      </c>
      <c r="J119" s="12">
        <f t="shared" si="4"/>
        <v>0</v>
      </c>
      <c r="K119" s="12">
        <f t="shared" si="4"/>
        <v>0</v>
      </c>
      <c r="L119" s="12">
        <f t="shared" si="4"/>
        <v>0</v>
      </c>
      <c r="M119" s="12">
        <f t="shared" si="4"/>
        <v>0</v>
      </c>
      <c r="N119" s="12">
        <f t="shared" si="4"/>
        <v>0</v>
      </c>
      <c r="O119" s="12">
        <f t="shared" si="4"/>
        <v>0</v>
      </c>
      <c r="P119" s="12">
        <f t="shared" si="4"/>
        <v>0</v>
      </c>
      <c r="Q119" s="12">
        <f t="shared" si="4"/>
        <v>0</v>
      </c>
      <c r="R119" s="12">
        <f t="shared" si="4"/>
        <v>0</v>
      </c>
      <c r="S119" s="12">
        <f t="shared" si="4"/>
        <v>0</v>
      </c>
      <c r="T119" s="12">
        <f t="shared" si="4"/>
        <v>0</v>
      </c>
      <c r="U119" s="12">
        <f t="shared" si="4"/>
        <v>0</v>
      </c>
      <c r="V119" s="12">
        <f t="shared" si="4"/>
        <v>0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12" t="s">
        <v>4</v>
      </c>
      <c r="B121" s="14">
        <f>B117*$D124</f>
        <v>0</v>
      </c>
      <c r="C121" s="14">
        <f>C117*$D125</f>
        <v>0</v>
      </c>
      <c r="D121" s="14">
        <f>D117*$D126</f>
        <v>0</v>
      </c>
      <c r="E121" s="14">
        <f>E117*$D127</f>
        <v>0</v>
      </c>
      <c r="F121" s="14">
        <f>F117*$D128</f>
        <v>0</v>
      </c>
      <c r="G121" s="14">
        <f>G117*$D129</f>
        <v>0</v>
      </c>
      <c r="H121" s="14">
        <f>H117*$D130</f>
        <v>0</v>
      </c>
      <c r="I121" s="14">
        <f>I117*$D131</f>
        <v>0</v>
      </c>
      <c r="J121" s="14">
        <f>J117*$D132</f>
        <v>0</v>
      </c>
      <c r="K121" s="14">
        <f>K117*$D133</f>
        <v>0</v>
      </c>
      <c r="L121" s="14">
        <f>L117*$D134</f>
        <v>0</v>
      </c>
      <c r="M121" s="14">
        <f>M117*$D135</f>
        <v>0</v>
      </c>
      <c r="N121" s="14">
        <f>N117*$D136</f>
        <v>0</v>
      </c>
      <c r="O121" s="14">
        <f>O117*$D137</f>
        <v>0</v>
      </c>
      <c r="P121" s="14">
        <f>P117*$D138</f>
        <v>0</v>
      </c>
      <c r="Q121" s="14">
        <f>Q117*$D139</f>
        <v>0</v>
      </c>
      <c r="R121" s="14">
        <f>R117*$D140</f>
        <v>0</v>
      </c>
      <c r="S121" s="14">
        <f>S117*$D141</f>
        <v>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2" x14ac:dyDescent="0.25">
      <c r="C123" s="12" t="s">
        <v>120</v>
      </c>
      <c r="D123" s="12" t="s">
        <v>3</v>
      </c>
      <c r="F123" s="10"/>
      <c r="G123" s="15" t="s">
        <v>6</v>
      </c>
    </row>
    <row r="124" spans="1:22" x14ac:dyDescent="0.25">
      <c r="C124" s="6" t="s">
        <v>132</v>
      </c>
      <c r="D124" s="6"/>
      <c r="F124" s="10"/>
      <c r="G124" s="17">
        <f>SUM(B121:V121)</f>
        <v>0</v>
      </c>
    </row>
    <row r="125" spans="1:22" x14ac:dyDescent="0.25">
      <c r="C125" s="6" t="s">
        <v>133</v>
      </c>
      <c r="D125" s="6"/>
    </row>
    <row r="126" spans="1:22" x14ac:dyDescent="0.25">
      <c r="C126" s="6" t="s">
        <v>134</v>
      </c>
      <c r="D126" s="6"/>
    </row>
    <row r="127" spans="1:22" x14ac:dyDescent="0.25">
      <c r="C127" s="6" t="s">
        <v>135</v>
      </c>
      <c r="D127" s="6"/>
      <c r="E127" s="146" t="s">
        <v>121</v>
      </c>
      <c r="F127" s="146"/>
      <c r="G127" s="147"/>
    </row>
    <row r="128" spans="1:22" x14ac:dyDescent="0.25">
      <c r="C128" s="6" t="s">
        <v>136</v>
      </c>
      <c r="D128" s="6"/>
      <c r="E128" s="148">
        <f>G124-W103</f>
        <v>0</v>
      </c>
      <c r="F128" s="147"/>
      <c r="G128" s="147"/>
    </row>
    <row r="129" spans="3:4" x14ac:dyDescent="0.25">
      <c r="C129" s="6" t="s">
        <v>137</v>
      </c>
      <c r="D129" s="6"/>
    </row>
    <row r="130" spans="3:4" x14ac:dyDescent="0.25">
      <c r="C130" s="6" t="s">
        <v>138</v>
      </c>
      <c r="D130" s="6"/>
    </row>
    <row r="131" spans="3:4" x14ac:dyDescent="0.25">
      <c r="C131" s="6" t="s">
        <v>139</v>
      </c>
      <c r="D131" s="6"/>
    </row>
    <row r="132" spans="3:4" x14ac:dyDescent="0.25">
      <c r="C132" s="6" t="s">
        <v>140</v>
      </c>
      <c r="D132" s="6"/>
    </row>
    <row r="133" spans="3:4" x14ac:dyDescent="0.25">
      <c r="C133" s="6" t="s">
        <v>160</v>
      </c>
      <c r="D133" s="6"/>
    </row>
    <row r="134" spans="3:4" x14ac:dyDescent="0.25">
      <c r="C134" s="6" t="s">
        <v>151</v>
      </c>
      <c r="D134" s="6"/>
    </row>
    <row r="135" spans="3:4" x14ac:dyDescent="0.25">
      <c r="C135" s="6" t="s">
        <v>152</v>
      </c>
      <c r="D135" s="6"/>
    </row>
    <row r="136" spans="3:4" x14ac:dyDescent="0.25">
      <c r="C136" s="6" t="s">
        <v>153</v>
      </c>
      <c r="D136" s="6"/>
    </row>
    <row r="137" spans="3:4" x14ac:dyDescent="0.25">
      <c r="C137" s="6" t="s">
        <v>154</v>
      </c>
      <c r="D137" s="6"/>
    </row>
    <row r="138" spans="3:4" x14ac:dyDescent="0.25">
      <c r="C138" s="6" t="s">
        <v>155</v>
      </c>
      <c r="D138" s="6"/>
    </row>
    <row r="139" spans="3:4" x14ac:dyDescent="0.25">
      <c r="C139" s="6" t="s">
        <v>156</v>
      </c>
      <c r="D139" s="6"/>
    </row>
    <row r="140" spans="3:4" x14ac:dyDescent="0.25">
      <c r="C140" s="6" t="s">
        <v>157</v>
      </c>
      <c r="D140" s="6"/>
    </row>
    <row r="141" spans="3:4" x14ac:dyDescent="0.25">
      <c r="C141" s="6" t="s">
        <v>158</v>
      </c>
      <c r="D141" s="6"/>
    </row>
    <row r="142" spans="3:4" x14ac:dyDescent="0.25">
      <c r="C142" s="6" t="s">
        <v>159</v>
      </c>
      <c r="D142" s="6"/>
    </row>
    <row r="143" spans="3:4" x14ac:dyDescent="0.25">
      <c r="C143" s="6" t="s">
        <v>161</v>
      </c>
      <c r="D143" s="6"/>
    </row>
    <row r="144" spans="3:4" x14ac:dyDescent="0.25">
      <c r="C144" s="6" t="s">
        <v>162</v>
      </c>
      <c r="D144" s="6"/>
    </row>
  </sheetData>
  <sheetProtection password="AA45" sheet="1" objects="1" scenarios="1"/>
  <mergeCells count="2">
    <mergeCell ref="E127:G127"/>
    <mergeCell ref="E128:G128"/>
  </mergeCells>
  <conditionalFormatting sqref="B4:V102">
    <cfRule type="cellIs" dxfId="162" priority="1" operator="greaterThanOrEqual">
      <formula>1</formula>
    </cfRule>
    <cfRule type="cellIs" dxfId="161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000-000000000000}">
      <formula1>0</formula1>
    </dataValidation>
  </dataValidations>
  <pageMargins left="0.7" right="0.53" top="0.26" bottom="0.2" header="0.2" footer="0.2"/>
  <pageSetup paperSize="9" scale="2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39"/>
  <sheetViews>
    <sheetView zoomScaleNormal="100" workbookViewId="0">
      <selection activeCell="M32" sqref="A1:M32"/>
    </sheetView>
  </sheetViews>
  <sheetFormatPr defaultRowHeight="15" x14ac:dyDescent="0.25"/>
  <cols>
    <col min="1" max="1" width="39.140625" style="4" bestFit="1" customWidth="1"/>
    <col min="2" max="11" width="7.140625" style="4" customWidth="1"/>
    <col min="12" max="12" width="9.7109375" style="4" customWidth="1"/>
    <col min="13" max="13" width="11" style="4" customWidth="1"/>
    <col min="14" max="16384" width="9.140625" style="4"/>
  </cols>
  <sheetData>
    <row r="1" spans="1:13" ht="43.5" customHeight="1" x14ac:dyDescent="0.25">
      <c r="A1" s="119" t="s">
        <v>711</v>
      </c>
      <c r="B1" s="116" t="s">
        <v>719</v>
      </c>
      <c r="C1" s="116" t="s">
        <v>712</v>
      </c>
      <c r="D1" s="116" t="s">
        <v>516</v>
      </c>
      <c r="E1" s="116" t="s">
        <v>713</v>
      </c>
      <c r="F1" s="116" t="s">
        <v>714</v>
      </c>
      <c r="G1" s="116" t="s">
        <v>715</v>
      </c>
      <c r="H1" s="116" t="s">
        <v>718</v>
      </c>
      <c r="I1" s="116" t="s">
        <v>716</v>
      </c>
      <c r="J1" s="116" t="s">
        <v>683</v>
      </c>
      <c r="K1" s="116" t="s">
        <v>717</v>
      </c>
      <c r="L1" s="6"/>
      <c r="M1" s="6"/>
    </row>
    <row r="2" spans="1:13" x14ac:dyDescent="0.25">
      <c r="A2" s="9" t="s">
        <v>0</v>
      </c>
      <c r="B2" s="9" t="s">
        <v>132</v>
      </c>
      <c r="C2" s="9" t="s">
        <v>133</v>
      </c>
      <c r="D2" s="9" t="s">
        <v>134</v>
      </c>
      <c r="E2" s="9" t="s">
        <v>135</v>
      </c>
      <c r="F2" s="9" t="s">
        <v>136</v>
      </c>
      <c r="G2" s="9" t="s">
        <v>137</v>
      </c>
      <c r="H2" s="9" t="s">
        <v>138</v>
      </c>
      <c r="I2" s="9" t="s">
        <v>139</v>
      </c>
      <c r="J2" s="9" t="s">
        <v>140</v>
      </c>
      <c r="K2" s="9" t="s">
        <v>160</v>
      </c>
      <c r="L2" s="111" t="s">
        <v>710</v>
      </c>
      <c r="M2" s="111" t="s">
        <v>708</v>
      </c>
    </row>
    <row r="3" spans="1:13" x14ac:dyDescent="0.25">
      <c r="A3" s="112" t="s">
        <v>310</v>
      </c>
      <c r="B3" s="6"/>
      <c r="C3" s="6"/>
      <c r="D3" s="6"/>
      <c r="E3" s="6"/>
      <c r="F3" s="6"/>
      <c r="G3" s="6"/>
      <c r="H3" s="6"/>
      <c r="I3" s="6"/>
      <c r="J3" s="6"/>
      <c r="K3" s="6"/>
      <c r="L3" s="13"/>
      <c r="M3" s="6" t="str">
        <f>LEFT(A3,3)</f>
        <v>Q02</v>
      </c>
    </row>
    <row r="4" spans="1:13" x14ac:dyDescent="0.25">
      <c r="A4" s="112" t="s">
        <v>311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13"/>
      <c r="M4" s="6" t="str">
        <f t="shared" ref="M4:M30" si="0">LEFT(A4,3)</f>
        <v>Q03</v>
      </c>
    </row>
    <row r="5" spans="1:13" x14ac:dyDescent="0.25">
      <c r="A5" s="112" t="s">
        <v>312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13"/>
      <c r="M5" s="6" t="str">
        <f t="shared" si="0"/>
        <v>Q04</v>
      </c>
    </row>
    <row r="6" spans="1:13" x14ac:dyDescent="0.25">
      <c r="A6" s="112" t="s">
        <v>313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13"/>
      <c r="M6" s="6" t="str">
        <f t="shared" si="0"/>
        <v>Q05</v>
      </c>
    </row>
    <row r="7" spans="1:13" x14ac:dyDescent="0.25">
      <c r="A7" s="112" t="s">
        <v>314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13"/>
      <c r="M7" s="6" t="str">
        <f t="shared" si="0"/>
        <v>Q06</v>
      </c>
    </row>
    <row r="8" spans="1:13" x14ac:dyDescent="0.25">
      <c r="A8" s="112" t="s">
        <v>315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13"/>
      <c r="M8" s="6" t="str">
        <f t="shared" si="0"/>
        <v>Q07</v>
      </c>
    </row>
    <row r="9" spans="1:13" x14ac:dyDescent="0.25">
      <c r="A9" s="112" t="s">
        <v>316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13"/>
      <c r="M9" s="6" t="str">
        <f t="shared" si="0"/>
        <v>Q08</v>
      </c>
    </row>
    <row r="10" spans="1:13" x14ac:dyDescent="0.25">
      <c r="A10" s="112" t="s">
        <v>1007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13"/>
      <c r="M10" s="6" t="str">
        <f t="shared" si="0"/>
        <v>Q09</v>
      </c>
    </row>
    <row r="11" spans="1:13" x14ac:dyDescent="0.25">
      <c r="A11" s="112" t="s">
        <v>781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3"/>
      <c r="M11" s="6" t="str">
        <f t="shared" si="0"/>
        <v>Q10</v>
      </c>
    </row>
    <row r="12" spans="1:13" x14ac:dyDescent="0.25">
      <c r="A12" s="112" t="s">
        <v>782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13"/>
      <c r="M12" s="6" t="str">
        <f t="shared" si="0"/>
        <v>Q11</v>
      </c>
    </row>
    <row r="13" spans="1:13" x14ac:dyDescent="0.25">
      <c r="A13" s="112" t="s">
        <v>1008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13"/>
      <c r="M13" s="6" t="str">
        <f t="shared" si="0"/>
        <v>Q12</v>
      </c>
    </row>
    <row r="14" spans="1:13" x14ac:dyDescent="0.25">
      <c r="A14" s="112" t="s">
        <v>317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13"/>
      <c r="M14" s="6" t="str">
        <f t="shared" si="0"/>
        <v>Q13</v>
      </c>
    </row>
    <row r="15" spans="1:13" x14ac:dyDescent="0.25">
      <c r="A15" s="112" t="s">
        <v>318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13"/>
      <c r="M15" s="6" t="str">
        <f t="shared" si="0"/>
        <v>Q14</v>
      </c>
    </row>
    <row r="16" spans="1:13" x14ac:dyDescent="0.25">
      <c r="A16" s="112" t="s">
        <v>319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13"/>
      <c r="M16" s="6" t="str">
        <f t="shared" si="0"/>
        <v>Q16</v>
      </c>
    </row>
    <row r="17" spans="1:13" x14ac:dyDescent="0.25">
      <c r="A17" s="112" t="s">
        <v>1009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13"/>
      <c r="M17" s="6" t="str">
        <f t="shared" si="0"/>
        <v>Q17</v>
      </c>
    </row>
    <row r="18" spans="1:13" x14ac:dyDescent="0.25">
      <c r="A18" s="112" t="s">
        <v>595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13"/>
      <c r="M18" s="6" t="str">
        <f t="shared" si="0"/>
        <v>Q18</v>
      </c>
    </row>
    <row r="19" spans="1:13" x14ac:dyDescent="0.25">
      <c r="A19" s="112" t="s">
        <v>596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13"/>
      <c r="M19" s="6" t="str">
        <f t="shared" si="0"/>
        <v>Q19</v>
      </c>
    </row>
    <row r="20" spans="1:13" x14ac:dyDescent="0.25">
      <c r="A20" s="112" t="s">
        <v>597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13"/>
      <c r="M20" s="6" t="str">
        <f t="shared" si="0"/>
        <v>Q20</v>
      </c>
    </row>
    <row r="21" spans="1:13" x14ac:dyDescent="0.25">
      <c r="A21" s="112" t="s">
        <v>598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13"/>
      <c r="M21" s="6" t="str">
        <f t="shared" si="0"/>
        <v>Q21</v>
      </c>
    </row>
    <row r="22" spans="1:13" x14ac:dyDescent="0.25">
      <c r="A22" s="112" t="s">
        <v>599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3"/>
      <c r="M22" s="6" t="str">
        <f t="shared" si="0"/>
        <v>Q22</v>
      </c>
    </row>
    <row r="23" spans="1:13" x14ac:dyDescent="0.25">
      <c r="A23" s="112" t="s">
        <v>600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13"/>
      <c r="M23" s="6" t="str">
        <f t="shared" si="0"/>
        <v>Q23</v>
      </c>
    </row>
    <row r="24" spans="1:13" x14ac:dyDescent="0.25">
      <c r="A24" s="112" t="s">
        <v>1010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13"/>
      <c r="M24" s="6" t="str">
        <f t="shared" si="0"/>
        <v>Q24</v>
      </c>
    </row>
    <row r="25" spans="1:13" x14ac:dyDescent="0.25">
      <c r="A25" s="112" t="s">
        <v>601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13"/>
      <c r="M25" s="6" t="str">
        <f t="shared" si="0"/>
        <v>Q25</v>
      </c>
    </row>
    <row r="26" spans="1:13" x14ac:dyDescent="0.25">
      <c r="A26" s="112" t="s">
        <v>602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13"/>
      <c r="M26" s="6" t="str">
        <f t="shared" si="0"/>
        <v>Q26</v>
      </c>
    </row>
    <row r="27" spans="1:13" x14ac:dyDescent="0.25">
      <c r="A27" s="112" t="s">
        <v>603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13"/>
      <c r="M27" s="6" t="str">
        <f t="shared" si="0"/>
        <v>Q27</v>
      </c>
    </row>
    <row r="28" spans="1:13" x14ac:dyDescent="0.25">
      <c r="A28" s="112" t="s">
        <v>604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13"/>
      <c r="M28" s="6" t="str">
        <f t="shared" si="0"/>
        <v>Q28</v>
      </c>
    </row>
    <row r="29" spans="1:13" x14ac:dyDescent="0.25">
      <c r="A29" s="112" t="s">
        <v>1011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13"/>
      <c r="M29" s="6" t="str">
        <f t="shared" si="0"/>
        <v>Q29</v>
      </c>
    </row>
    <row r="30" spans="1:13" x14ac:dyDescent="0.25">
      <c r="A30" s="112" t="s">
        <v>1012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13"/>
      <c r="M30" s="6" t="str">
        <f t="shared" si="0"/>
        <v>Q30</v>
      </c>
    </row>
    <row r="31" spans="1:13" x14ac:dyDescent="0.25">
      <c r="A31" s="112" t="s">
        <v>632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13"/>
      <c r="M31" s="6" t="str">
        <f>LEFT(A31,3)</f>
        <v>Q31</v>
      </c>
    </row>
    <row r="32" spans="1:13" x14ac:dyDescent="0.25">
      <c r="A32" s="61" t="s">
        <v>738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/>
      <c r="K32" s="6">
        <v>1</v>
      </c>
      <c r="L32" s="13"/>
      <c r="M32" s="6" t="str">
        <f>LEFT(A32,3)</f>
        <v>Q32</v>
      </c>
    </row>
    <row r="33" spans="1:13" x14ac:dyDescent="0.25">
      <c r="A33" s="61"/>
      <c r="B33" s="6"/>
      <c r="C33" s="6"/>
      <c r="D33" s="6"/>
      <c r="E33" s="6"/>
      <c r="F33" s="6"/>
      <c r="G33" s="6"/>
      <c r="H33" s="6"/>
      <c r="I33" s="6"/>
      <c r="J33" s="6"/>
      <c r="K33" s="6"/>
      <c r="L33" s="13"/>
      <c r="M33" s="6"/>
    </row>
    <row r="34" spans="1:13" x14ac:dyDescent="0.25">
      <c r="A34" s="61"/>
      <c r="B34" s="6"/>
      <c r="C34" s="6"/>
      <c r="D34" s="6"/>
      <c r="E34" s="6"/>
      <c r="F34" s="6"/>
      <c r="G34" s="6"/>
      <c r="H34" s="6"/>
      <c r="I34" s="6"/>
      <c r="J34" s="6"/>
      <c r="K34" s="6"/>
      <c r="L34" s="13"/>
      <c r="M34" s="6"/>
    </row>
    <row r="35" spans="1:13" x14ac:dyDescent="0.25">
      <c r="A35" s="61"/>
      <c r="B35" s="6"/>
      <c r="C35" s="6"/>
      <c r="D35" s="6"/>
      <c r="E35" s="6"/>
      <c r="F35" s="6"/>
      <c r="G35" s="6"/>
      <c r="H35" s="6"/>
      <c r="I35" s="6"/>
      <c r="J35" s="6"/>
      <c r="K35" s="6"/>
      <c r="L35" s="13"/>
      <c r="M35" s="6"/>
    </row>
    <row r="36" spans="1:13" x14ac:dyDescent="0.25">
      <c r="A36" s="61"/>
      <c r="B36" s="6"/>
      <c r="C36" s="6"/>
      <c r="D36" s="6"/>
      <c r="E36" s="6"/>
      <c r="F36" s="6"/>
      <c r="G36" s="6"/>
      <c r="H36" s="6"/>
      <c r="I36" s="6"/>
      <c r="J36" s="6"/>
      <c r="K36" s="6"/>
      <c r="L36" s="13"/>
      <c r="M36" s="6"/>
    </row>
    <row r="37" spans="1:13" x14ac:dyDescent="0.25">
      <c r="A37" s="61"/>
      <c r="B37" s="6"/>
      <c r="C37" s="6"/>
      <c r="D37" s="6"/>
      <c r="E37" s="6"/>
      <c r="F37" s="6"/>
      <c r="G37" s="6"/>
      <c r="H37" s="6"/>
      <c r="I37" s="6"/>
      <c r="J37" s="6"/>
      <c r="K37" s="6"/>
      <c r="L37" s="13"/>
      <c r="M37" s="6"/>
    </row>
    <row r="38" spans="1:13" x14ac:dyDescent="0.25">
      <c r="A38" s="61"/>
      <c r="B38" s="6"/>
      <c r="C38" s="6"/>
      <c r="D38" s="6"/>
      <c r="E38" s="6"/>
      <c r="F38" s="6"/>
      <c r="G38" s="6"/>
      <c r="H38" s="6"/>
      <c r="I38" s="6"/>
      <c r="J38" s="6"/>
      <c r="K38" s="6"/>
      <c r="L38" s="13"/>
      <c r="M38" s="6"/>
    </row>
    <row r="39" spans="1:13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13"/>
      <c r="M39" s="6"/>
    </row>
  </sheetData>
  <conditionalFormatting sqref="B3:K8 B11:K12 B17:K17 B23:K29 B20:K21 B32:K39">
    <cfRule type="cellIs" dxfId="148" priority="47" operator="greaterThanOrEqual">
      <formula>1</formula>
    </cfRule>
    <cfRule type="cellIs" dxfId="147" priority="48" operator="equal">
      <formula>0</formula>
    </cfRule>
  </conditionalFormatting>
  <conditionalFormatting sqref="B9:K10">
    <cfRule type="cellIs" dxfId="146" priority="45" operator="greaterThanOrEqual">
      <formula>1</formula>
    </cfRule>
    <cfRule type="cellIs" dxfId="145" priority="46" operator="equal">
      <formula>0</formula>
    </cfRule>
  </conditionalFormatting>
  <conditionalFormatting sqref="B14:K14">
    <cfRule type="cellIs" dxfId="144" priority="43" operator="greaterThanOrEqual">
      <formula>1</formula>
    </cfRule>
    <cfRule type="cellIs" dxfId="143" priority="44" operator="equal">
      <formula>0</formula>
    </cfRule>
  </conditionalFormatting>
  <conditionalFormatting sqref="B16:K16">
    <cfRule type="cellIs" dxfId="142" priority="41" operator="greaterThanOrEqual">
      <formula>1</formula>
    </cfRule>
    <cfRule type="cellIs" dxfId="141" priority="42" operator="equal">
      <formula>0</formula>
    </cfRule>
  </conditionalFormatting>
  <conditionalFormatting sqref="B22:K22">
    <cfRule type="cellIs" dxfId="140" priority="39" operator="greaterThanOrEqual">
      <formula>1</formula>
    </cfRule>
    <cfRule type="cellIs" dxfId="139" priority="40" operator="equal">
      <formula>0</formula>
    </cfRule>
  </conditionalFormatting>
  <conditionalFormatting sqref="B13:K13">
    <cfRule type="cellIs" dxfId="138" priority="15" operator="greaterThanOrEqual">
      <formula>1</formula>
    </cfRule>
    <cfRule type="cellIs" dxfId="137" priority="16" operator="equal">
      <formula>0</formula>
    </cfRule>
  </conditionalFormatting>
  <conditionalFormatting sqref="B15:K15">
    <cfRule type="cellIs" dxfId="136" priority="13" operator="greaterThanOrEqual">
      <formula>1</formula>
    </cfRule>
    <cfRule type="cellIs" dxfId="135" priority="14" operator="equal">
      <formula>0</formula>
    </cfRule>
  </conditionalFormatting>
  <conditionalFormatting sqref="B18:K18">
    <cfRule type="cellIs" dxfId="134" priority="11" operator="greaterThanOrEqual">
      <formula>1</formula>
    </cfRule>
    <cfRule type="cellIs" dxfId="133" priority="12" operator="equal">
      <formula>0</formula>
    </cfRule>
  </conditionalFormatting>
  <conditionalFormatting sqref="B19:K19">
    <cfRule type="cellIs" dxfId="132" priority="9" operator="greaterThanOrEqual">
      <formula>1</formula>
    </cfRule>
    <cfRule type="cellIs" dxfId="131" priority="10" operator="equal">
      <formula>0</formula>
    </cfRule>
  </conditionalFormatting>
  <conditionalFormatting sqref="B30:K30">
    <cfRule type="cellIs" dxfId="130" priority="7" operator="greaterThanOrEqual">
      <formula>1</formula>
    </cfRule>
    <cfRule type="cellIs" dxfId="129" priority="8" operator="equal">
      <formula>0</formula>
    </cfRule>
  </conditionalFormatting>
  <conditionalFormatting sqref="B31:K31">
    <cfRule type="cellIs" dxfId="128" priority="5" operator="greaterThanOrEqual">
      <formula>1</formula>
    </cfRule>
    <cfRule type="cellIs" dxfId="127" priority="6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3:K39" xr:uid="{00000000-0002-0000-0600-000000000000}">
      <formula1>0</formula1>
    </dataValidation>
  </dataValidations>
  <pageMargins left="0.45" right="0.7" top="0.52" bottom="0.36" header="0.3" footer="0.21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X143"/>
  <sheetViews>
    <sheetView zoomScaleNormal="100"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B73" sqref="B73"/>
    </sheetView>
  </sheetViews>
  <sheetFormatPr defaultRowHeight="15" x14ac:dyDescent="0.25"/>
  <cols>
    <col min="1" max="1" width="43.85546875" style="4" bestFit="1" customWidth="1"/>
    <col min="2" max="5" width="12.5703125" style="4" bestFit="1" customWidth="1"/>
    <col min="6" max="6" width="20.28515625" style="4" customWidth="1"/>
    <col min="7" max="7" width="17.85546875" style="4" bestFit="1" customWidth="1"/>
    <col min="8" max="9" width="12.5703125" style="4" bestFit="1" customWidth="1"/>
    <col min="10" max="11" width="11.5703125" style="4" bestFit="1" customWidth="1"/>
    <col min="12" max="12" width="12.5703125" style="4" customWidth="1"/>
    <col min="13" max="13" width="13.42578125" style="4" bestFit="1" customWidth="1"/>
    <col min="14" max="14" width="12.5703125" style="4" customWidth="1"/>
    <col min="15" max="15" width="6.85546875" style="4" bestFit="1" customWidth="1"/>
    <col min="16" max="17" width="11.5703125" style="4" customWidth="1"/>
    <col min="18" max="18" width="12.140625" style="4" customWidth="1"/>
    <col min="19" max="20" width="11.5703125" style="4" customWidth="1"/>
    <col min="21" max="21" width="12.5703125" style="4" hidden="1" customWidth="1"/>
    <col min="22" max="22" width="12.140625" style="4" hidden="1" customWidth="1"/>
    <col min="23" max="23" width="16.42578125" style="4" bestFit="1" customWidth="1"/>
    <col min="24" max="16384" width="9.140625" style="4"/>
  </cols>
  <sheetData>
    <row r="1" spans="1:24" x14ac:dyDescent="0.25">
      <c r="A1" s="2" t="s">
        <v>7</v>
      </c>
      <c r="B1" s="2">
        <v>6</v>
      </c>
    </row>
    <row r="3" spans="1:24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4" x14ac:dyDescent="0.25">
      <c r="A4" s="29" t="s">
        <v>320</v>
      </c>
      <c r="B4" s="6">
        <v>1</v>
      </c>
      <c r="C4" s="6">
        <v>1</v>
      </c>
      <c r="D4" s="6">
        <v>1</v>
      </c>
      <c r="E4" s="6">
        <v>1</v>
      </c>
      <c r="F4" s="6"/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/>
      <c r="P4" s="6">
        <v>1</v>
      </c>
      <c r="Q4" s="6">
        <v>1</v>
      </c>
      <c r="R4" s="6">
        <v>1</v>
      </c>
      <c r="S4" s="6">
        <v>1</v>
      </c>
      <c r="T4" s="6"/>
      <c r="U4" s="6"/>
      <c r="V4" s="6"/>
      <c r="W4" s="13">
        <f t="shared" ref="W4:W35" si="0">(B4*$D$123)+(C4*$D$124)+(D4*$D$125)+(E4*$D$126)+(F4*$D$127)+(G4*$D$128)+(H4*$D$129)+(I4*$D$130)+(J4*$D$131)+(K4*$D$132)+(L4*$D$133)+(M4*$D$134)+(N4*$D$135)+(O4*$D$136)+(P4*$D$137)+(Q4*$D$138)+(R4*$D$139)+(S4*$D$140)+(T4*$D$141)+(U4*$D$142)+(V4*$D$143)</f>
        <v>2502</v>
      </c>
      <c r="X4" s="4" t="str">
        <f>LEFT(A4,3)</f>
        <v>P02</v>
      </c>
    </row>
    <row r="5" spans="1:24" x14ac:dyDescent="0.25">
      <c r="A5" s="29" t="s">
        <v>321</v>
      </c>
      <c r="B5" s="6">
        <v>1</v>
      </c>
      <c r="C5" s="6">
        <v>1</v>
      </c>
      <c r="D5" s="6">
        <v>1</v>
      </c>
      <c r="E5" s="6">
        <v>1</v>
      </c>
      <c r="F5" s="6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/>
      <c r="P5" s="6">
        <v>1</v>
      </c>
      <c r="Q5" s="6">
        <v>1</v>
      </c>
      <c r="R5" s="6">
        <v>1</v>
      </c>
      <c r="S5" s="6">
        <v>1</v>
      </c>
      <c r="T5" s="6"/>
      <c r="U5" s="6"/>
      <c r="V5" s="6"/>
      <c r="W5" s="13">
        <f t="shared" si="0"/>
        <v>2502</v>
      </c>
      <c r="X5" s="4" t="str">
        <f t="shared" ref="X5:X68" si="1">LEFT(A5,3)</f>
        <v>P05</v>
      </c>
    </row>
    <row r="6" spans="1:24" x14ac:dyDescent="0.25">
      <c r="A6" s="29" t="s">
        <v>322</v>
      </c>
      <c r="B6" s="6">
        <v>1</v>
      </c>
      <c r="C6" s="6">
        <v>1</v>
      </c>
      <c r="D6" s="6">
        <v>1</v>
      </c>
      <c r="E6" s="6">
        <v>1</v>
      </c>
      <c r="F6" s="6"/>
      <c r="G6" s="6">
        <v>1</v>
      </c>
      <c r="H6" s="6">
        <v>1</v>
      </c>
      <c r="I6" s="6">
        <v>1</v>
      </c>
      <c r="J6" s="6">
        <v>1</v>
      </c>
      <c r="K6" s="6">
        <v>1</v>
      </c>
      <c r="L6" s="6"/>
      <c r="M6" s="6"/>
      <c r="N6" s="6">
        <v>1</v>
      </c>
      <c r="O6" s="6"/>
      <c r="P6" s="6">
        <v>1</v>
      </c>
      <c r="Q6" s="6">
        <v>1</v>
      </c>
      <c r="R6" s="6">
        <v>1</v>
      </c>
      <c r="S6" s="6">
        <v>1</v>
      </c>
      <c r="T6" s="6"/>
      <c r="U6" s="6"/>
      <c r="V6" s="6"/>
      <c r="W6" s="13">
        <f t="shared" si="0"/>
        <v>1697</v>
      </c>
      <c r="X6" s="4" t="str">
        <f t="shared" si="1"/>
        <v>P06</v>
      </c>
    </row>
    <row r="7" spans="1:24" x14ac:dyDescent="0.25">
      <c r="A7" s="29" t="s">
        <v>323</v>
      </c>
      <c r="B7" s="6">
        <v>1</v>
      </c>
      <c r="C7" s="6">
        <v>1</v>
      </c>
      <c r="D7" s="6">
        <v>1</v>
      </c>
      <c r="E7" s="6"/>
      <c r="F7" s="6"/>
      <c r="G7" s="6">
        <v>1</v>
      </c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6"/>
      <c r="Q7" s="6"/>
      <c r="R7" s="6"/>
      <c r="S7" s="6"/>
      <c r="T7" s="6">
        <v>12</v>
      </c>
      <c r="U7" s="6"/>
      <c r="V7" s="6"/>
      <c r="W7" s="13">
        <f t="shared" si="0"/>
        <v>744</v>
      </c>
      <c r="X7" s="4" t="str">
        <f t="shared" si="1"/>
        <v>P07</v>
      </c>
    </row>
    <row r="8" spans="1:24" x14ac:dyDescent="0.25">
      <c r="A8" s="29" t="s">
        <v>324</v>
      </c>
      <c r="B8" s="6">
        <v>1</v>
      </c>
      <c r="C8" s="6">
        <v>1</v>
      </c>
      <c r="D8" s="6">
        <v>1</v>
      </c>
      <c r="E8" s="6"/>
      <c r="F8" s="6"/>
      <c r="G8" s="6">
        <v>1</v>
      </c>
      <c r="H8" s="6">
        <v>1</v>
      </c>
      <c r="I8" s="6"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>
        <v>12</v>
      </c>
      <c r="U8" s="6"/>
      <c r="V8" s="6"/>
      <c r="W8" s="13">
        <f t="shared" si="0"/>
        <v>684</v>
      </c>
      <c r="X8" s="4" t="str">
        <f t="shared" si="1"/>
        <v>P08</v>
      </c>
    </row>
    <row r="9" spans="1:24" x14ac:dyDescent="0.25">
      <c r="A9" s="29" t="s">
        <v>325</v>
      </c>
      <c r="B9" s="6">
        <v>1</v>
      </c>
      <c r="C9" s="6">
        <v>1</v>
      </c>
      <c r="D9" s="6">
        <v>1</v>
      </c>
      <c r="E9" s="6"/>
      <c r="F9" s="6"/>
      <c r="G9" s="6">
        <v>1</v>
      </c>
      <c r="H9" s="6">
        <v>1</v>
      </c>
      <c r="I9" s="6">
        <v>1</v>
      </c>
      <c r="J9" s="6"/>
      <c r="K9" s="6"/>
      <c r="L9" s="6"/>
      <c r="M9" s="6"/>
      <c r="N9" s="6"/>
      <c r="O9" s="6"/>
      <c r="P9" s="6"/>
      <c r="Q9" s="6"/>
      <c r="R9" s="6"/>
      <c r="S9" s="6"/>
      <c r="T9" s="6">
        <v>12</v>
      </c>
      <c r="U9" s="6"/>
      <c r="V9" s="6"/>
      <c r="W9" s="13">
        <f t="shared" si="0"/>
        <v>684</v>
      </c>
      <c r="X9" s="4" t="str">
        <f t="shared" si="1"/>
        <v>P09</v>
      </c>
    </row>
    <row r="10" spans="1:24" x14ac:dyDescent="0.25">
      <c r="A10" s="29" t="s">
        <v>326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/>
      <c r="P10" s="6">
        <v>1</v>
      </c>
      <c r="Q10" s="6">
        <v>1</v>
      </c>
      <c r="R10" s="6">
        <v>1</v>
      </c>
      <c r="S10" s="6">
        <v>1</v>
      </c>
      <c r="T10" s="6"/>
      <c r="U10" s="6"/>
      <c r="V10" s="6"/>
      <c r="W10" s="13">
        <f t="shared" si="0"/>
        <v>2567</v>
      </c>
      <c r="X10" s="4" t="str">
        <f t="shared" si="1"/>
        <v>P10</v>
      </c>
    </row>
    <row r="11" spans="1:24" x14ac:dyDescent="0.25">
      <c r="A11" s="29" t="s">
        <v>327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/>
      <c r="K11" s="6"/>
      <c r="L11" s="6">
        <v>1</v>
      </c>
      <c r="M11" s="6">
        <v>1</v>
      </c>
      <c r="N11" s="6">
        <v>1</v>
      </c>
      <c r="O11" s="6"/>
      <c r="P11" s="6">
        <v>1</v>
      </c>
      <c r="Q11" s="6">
        <v>1</v>
      </c>
      <c r="R11" s="6">
        <v>1</v>
      </c>
      <c r="S11" s="6">
        <v>1</v>
      </c>
      <c r="T11" s="6"/>
      <c r="U11" s="6"/>
      <c r="V11" s="6"/>
      <c r="W11" s="13">
        <f t="shared" si="0"/>
        <v>2442</v>
      </c>
      <c r="X11" s="4" t="str">
        <f t="shared" si="1"/>
        <v>P11</v>
      </c>
    </row>
    <row r="12" spans="1:24" x14ac:dyDescent="0.25">
      <c r="A12" s="29" t="s">
        <v>328</v>
      </c>
      <c r="B12" s="6">
        <v>1</v>
      </c>
      <c r="C12" s="6">
        <v>1</v>
      </c>
      <c r="D12" s="6">
        <v>1</v>
      </c>
      <c r="E12" s="6">
        <v>1</v>
      </c>
      <c r="F12" s="6"/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/>
      <c r="M12" s="6"/>
      <c r="N12" s="6">
        <v>1</v>
      </c>
      <c r="O12" s="6"/>
      <c r="P12" s="6"/>
      <c r="Q12" s="6">
        <v>1</v>
      </c>
      <c r="R12" s="6">
        <v>1</v>
      </c>
      <c r="S12" s="6"/>
      <c r="T12" s="6"/>
      <c r="U12" s="6"/>
      <c r="V12" s="6"/>
      <c r="W12" s="13">
        <f t="shared" si="0"/>
        <v>1427</v>
      </c>
      <c r="X12" s="4" t="str">
        <f t="shared" si="1"/>
        <v>P12</v>
      </c>
    </row>
    <row r="13" spans="1:24" x14ac:dyDescent="0.25">
      <c r="A13" s="29" t="s">
        <v>329</v>
      </c>
      <c r="B13" s="6">
        <v>1</v>
      </c>
      <c r="C13" s="6">
        <v>1</v>
      </c>
      <c r="D13" s="6">
        <v>1</v>
      </c>
      <c r="E13" s="6">
        <v>1</v>
      </c>
      <c r="F13" s="6"/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/>
      <c r="M13" s="6"/>
      <c r="N13" s="6">
        <v>1</v>
      </c>
      <c r="O13" s="6"/>
      <c r="P13" s="6"/>
      <c r="Q13" s="6">
        <v>1</v>
      </c>
      <c r="R13" s="6">
        <v>1</v>
      </c>
      <c r="S13" s="6"/>
      <c r="T13" s="6"/>
      <c r="U13" s="6"/>
      <c r="V13" s="6"/>
      <c r="W13" s="13">
        <f t="shared" si="0"/>
        <v>1427</v>
      </c>
      <c r="X13" s="4" t="str">
        <f t="shared" si="1"/>
        <v>P13</v>
      </c>
    </row>
    <row r="14" spans="1:24" x14ac:dyDescent="0.25">
      <c r="A14" s="29" t="s">
        <v>330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/>
      <c r="K14" s="6"/>
      <c r="L14" s="6">
        <v>1</v>
      </c>
      <c r="M14" s="6">
        <v>1</v>
      </c>
      <c r="N14" s="6">
        <v>1</v>
      </c>
      <c r="O14" s="6"/>
      <c r="P14" s="6">
        <v>1</v>
      </c>
      <c r="Q14" s="6">
        <v>1</v>
      </c>
      <c r="R14" s="6">
        <v>1</v>
      </c>
      <c r="S14" s="6">
        <v>1</v>
      </c>
      <c r="T14" s="6"/>
      <c r="U14" s="6"/>
      <c r="V14" s="6"/>
      <c r="W14" s="13">
        <f t="shared" si="0"/>
        <v>2442</v>
      </c>
      <c r="X14" s="4" t="str">
        <f t="shared" si="1"/>
        <v>P14</v>
      </c>
    </row>
    <row r="15" spans="1:24" x14ac:dyDescent="0.25">
      <c r="A15" s="29" t="s">
        <v>331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>
        <v>1</v>
      </c>
      <c r="Q15" s="6">
        <v>1</v>
      </c>
      <c r="R15" s="6">
        <v>1</v>
      </c>
      <c r="S15" s="6">
        <v>1</v>
      </c>
      <c r="T15" s="6">
        <v>12</v>
      </c>
      <c r="U15" s="6"/>
      <c r="V15" s="6"/>
      <c r="W15" s="13">
        <f t="shared" si="0"/>
        <v>2891</v>
      </c>
      <c r="X15" s="4" t="str">
        <f t="shared" si="1"/>
        <v>P15</v>
      </c>
    </row>
    <row r="16" spans="1:24" x14ac:dyDescent="0.25">
      <c r="A16" s="29" t="s">
        <v>332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/>
      <c r="K16" s="6"/>
      <c r="L16" s="6">
        <v>1</v>
      </c>
      <c r="M16" s="6">
        <v>1</v>
      </c>
      <c r="N16" s="6">
        <v>1</v>
      </c>
      <c r="O16" s="6"/>
      <c r="P16" s="6">
        <v>1</v>
      </c>
      <c r="Q16" s="6">
        <v>1</v>
      </c>
      <c r="R16" s="6">
        <v>1</v>
      </c>
      <c r="S16" s="6">
        <v>1</v>
      </c>
      <c r="T16" s="6"/>
      <c r="U16" s="6"/>
      <c r="V16" s="6"/>
      <c r="W16" s="13">
        <f t="shared" si="0"/>
        <v>2442</v>
      </c>
      <c r="X16" s="4" t="str">
        <f t="shared" si="1"/>
        <v>P16</v>
      </c>
    </row>
    <row r="17" spans="1:24" x14ac:dyDescent="0.25">
      <c r="A17" s="29" t="s">
        <v>333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/>
      <c r="K17" s="6"/>
      <c r="L17" s="6">
        <v>1</v>
      </c>
      <c r="M17" s="6">
        <v>1</v>
      </c>
      <c r="N17" s="6">
        <v>1</v>
      </c>
      <c r="O17" s="6"/>
      <c r="P17" s="6">
        <v>1</v>
      </c>
      <c r="Q17" s="6">
        <v>1</v>
      </c>
      <c r="R17" s="6">
        <v>1</v>
      </c>
      <c r="S17" s="6">
        <v>1</v>
      </c>
      <c r="T17" s="6">
        <v>12</v>
      </c>
      <c r="U17" s="6"/>
      <c r="V17" s="6"/>
      <c r="W17" s="13">
        <f t="shared" si="0"/>
        <v>2766</v>
      </c>
      <c r="X17" s="4" t="str">
        <f t="shared" si="1"/>
        <v>P17</v>
      </c>
    </row>
    <row r="18" spans="1:24" x14ac:dyDescent="0.25">
      <c r="A18" s="29" t="s">
        <v>334</v>
      </c>
      <c r="B18" s="6">
        <v>1</v>
      </c>
      <c r="C18" s="6">
        <v>1</v>
      </c>
      <c r="D18" s="6">
        <v>1</v>
      </c>
      <c r="E18" s="6">
        <v>1</v>
      </c>
      <c r="F18" s="6"/>
      <c r="G18" s="6">
        <v>1</v>
      </c>
      <c r="H18" s="6">
        <v>1</v>
      </c>
      <c r="I18" s="6">
        <v>1</v>
      </c>
      <c r="J18" s="6">
        <v>1</v>
      </c>
      <c r="K18" s="6"/>
      <c r="L18" s="6"/>
      <c r="M18" s="6">
        <v>1</v>
      </c>
      <c r="N18" s="6">
        <v>1</v>
      </c>
      <c r="O18" s="6"/>
      <c r="P18" s="6"/>
      <c r="Q18" s="6">
        <v>1</v>
      </c>
      <c r="R18" s="6">
        <v>1</v>
      </c>
      <c r="S18" s="6"/>
      <c r="T18" s="6"/>
      <c r="U18" s="6"/>
      <c r="V18" s="6"/>
      <c r="W18" s="13">
        <f t="shared" si="0"/>
        <v>1797</v>
      </c>
      <c r="X18" s="4" t="str">
        <f t="shared" si="1"/>
        <v>P18</v>
      </c>
    </row>
    <row r="19" spans="1:24" x14ac:dyDescent="0.25">
      <c r="A19" s="29" t="s">
        <v>335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/>
      <c r="K19" s="6">
        <v>1</v>
      </c>
      <c r="L19" s="6">
        <v>1</v>
      </c>
      <c r="M19" s="6">
        <v>1</v>
      </c>
      <c r="N19" s="6">
        <v>1</v>
      </c>
      <c r="O19" s="6"/>
      <c r="P19" s="6">
        <v>1</v>
      </c>
      <c r="Q19" s="6">
        <v>1</v>
      </c>
      <c r="R19" s="6">
        <v>1</v>
      </c>
      <c r="S19" s="6">
        <v>1</v>
      </c>
      <c r="T19" s="6"/>
      <c r="U19" s="6"/>
      <c r="V19" s="6"/>
      <c r="W19" s="13">
        <f t="shared" si="0"/>
        <v>2502</v>
      </c>
      <c r="X19" s="4" t="str">
        <f t="shared" si="1"/>
        <v>P19</v>
      </c>
    </row>
    <row r="20" spans="1:24" x14ac:dyDescent="0.25">
      <c r="A20" s="29" t="s">
        <v>336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/>
      <c r="K20" s="6"/>
      <c r="L20" s="6">
        <v>1</v>
      </c>
      <c r="M20" s="6">
        <v>1</v>
      </c>
      <c r="N20" s="6">
        <v>1</v>
      </c>
      <c r="O20" s="6"/>
      <c r="P20" s="6">
        <v>1</v>
      </c>
      <c r="Q20" s="6">
        <v>1</v>
      </c>
      <c r="R20" s="6">
        <v>1</v>
      </c>
      <c r="S20" s="6">
        <v>1</v>
      </c>
      <c r="T20" s="6"/>
      <c r="U20" s="6"/>
      <c r="V20" s="6"/>
      <c r="W20" s="13">
        <f t="shared" si="0"/>
        <v>2442</v>
      </c>
      <c r="X20" s="4" t="str">
        <f t="shared" si="1"/>
        <v>P22</v>
      </c>
    </row>
    <row r="21" spans="1:24" x14ac:dyDescent="0.25">
      <c r="A21" s="29" t="s">
        <v>337</v>
      </c>
      <c r="B21" s="6">
        <v>1</v>
      </c>
      <c r="C21" s="6">
        <v>1</v>
      </c>
      <c r="D21" s="6">
        <v>1</v>
      </c>
      <c r="E21" s="6"/>
      <c r="F21" s="6"/>
      <c r="G21" s="6">
        <v>1</v>
      </c>
      <c r="H21" s="6">
        <v>1</v>
      </c>
      <c r="I21" s="6">
        <v>1</v>
      </c>
      <c r="J21" s="6"/>
      <c r="K21" s="6"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t="shared" si="0"/>
        <v>420</v>
      </c>
      <c r="X21" s="4" t="str">
        <f t="shared" si="1"/>
        <v>P23</v>
      </c>
    </row>
    <row r="22" spans="1:24" x14ac:dyDescent="0.25">
      <c r="A22" s="29" t="s">
        <v>338</v>
      </c>
      <c r="B22" s="6">
        <v>1</v>
      </c>
      <c r="C22" s="6">
        <v>1</v>
      </c>
      <c r="D22" s="6">
        <v>1</v>
      </c>
      <c r="E22" s="6"/>
      <c r="F22" s="6"/>
      <c r="G22" s="6">
        <v>1</v>
      </c>
      <c r="H22" s="6">
        <v>1</v>
      </c>
      <c r="I22" s="6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t="shared" si="0"/>
        <v>360</v>
      </c>
      <c r="X22" s="4" t="str">
        <f t="shared" si="1"/>
        <v>P25</v>
      </c>
    </row>
    <row r="23" spans="1:24" x14ac:dyDescent="0.25">
      <c r="A23" s="29" t="s">
        <v>339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/>
      <c r="P23" s="6">
        <v>1</v>
      </c>
      <c r="Q23" s="6">
        <v>1</v>
      </c>
      <c r="R23" s="6">
        <v>1</v>
      </c>
      <c r="S23" s="6">
        <v>1</v>
      </c>
      <c r="T23" s="6">
        <v>12</v>
      </c>
      <c r="U23" s="6"/>
      <c r="V23" s="6"/>
      <c r="W23" s="13">
        <f t="shared" si="0"/>
        <v>2891</v>
      </c>
      <c r="X23" s="4" t="str">
        <f t="shared" si="1"/>
        <v>P26</v>
      </c>
    </row>
    <row r="24" spans="1:24" x14ac:dyDescent="0.25">
      <c r="A24" s="29" t="s">
        <v>340</v>
      </c>
      <c r="B24" s="6">
        <v>1</v>
      </c>
      <c r="C24" s="6">
        <v>1</v>
      </c>
      <c r="D24" s="6">
        <v>1</v>
      </c>
      <c r="E24" s="6"/>
      <c r="F24" s="6"/>
      <c r="G24" s="6">
        <v>1</v>
      </c>
      <c r="H24" s="6">
        <v>1</v>
      </c>
      <c r="I24" s="6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t="shared" si="0"/>
        <v>360</v>
      </c>
      <c r="X24" s="4" t="str">
        <f t="shared" si="1"/>
        <v>P27</v>
      </c>
    </row>
    <row r="25" spans="1:24" x14ac:dyDescent="0.25">
      <c r="A25" s="29" t="s">
        <v>341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/>
      <c r="P25" s="6">
        <v>1</v>
      </c>
      <c r="Q25" s="6">
        <v>1</v>
      </c>
      <c r="R25" s="6">
        <v>1</v>
      </c>
      <c r="S25" s="6">
        <v>1</v>
      </c>
      <c r="T25" s="6">
        <v>12</v>
      </c>
      <c r="U25" s="6"/>
      <c r="V25" s="6"/>
      <c r="W25" s="13">
        <f t="shared" si="0"/>
        <v>2891</v>
      </c>
      <c r="X25" s="4" t="str">
        <f t="shared" si="1"/>
        <v>P28</v>
      </c>
    </row>
    <row r="26" spans="1:24" x14ac:dyDescent="0.25">
      <c r="A26" s="29" t="s">
        <v>342</v>
      </c>
      <c r="B26" s="6">
        <v>1</v>
      </c>
      <c r="C26" s="6">
        <v>1</v>
      </c>
      <c r="D26" s="6">
        <v>1</v>
      </c>
      <c r="E26" s="6"/>
      <c r="F26" s="6"/>
      <c r="G26" s="6">
        <v>1</v>
      </c>
      <c r="H26" s="6">
        <v>1</v>
      </c>
      <c r="I26" s="6"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t="shared" si="0"/>
        <v>360</v>
      </c>
      <c r="X26" s="4" t="str">
        <f t="shared" si="1"/>
        <v>P29</v>
      </c>
    </row>
    <row r="27" spans="1:24" x14ac:dyDescent="0.25">
      <c r="A27" s="29" t="s">
        <v>343</v>
      </c>
      <c r="B27" s="6">
        <v>1</v>
      </c>
      <c r="C27" s="6">
        <v>1</v>
      </c>
      <c r="D27" s="6">
        <v>1</v>
      </c>
      <c r="E27" s="6"/>
      <c r="F27" s="6"/>
      <c r="G27" s="6">
        <v>1</v>
      </c>
      <c r="H27" s="6">
        <v>1</v>
      </c>
      <c r="I27" s="6">
        <v>1</v>
      </c>
      <c r="J27" s="6"/>
      <c r="K27" s="6">
        <v>1</v>
      </c>
      <c r="L27" s="6"/>
      <c r="M27" s="6">
        <v>1</v>
      </c>
      <c r="N27" s="6"/>
      <c r="O27" s="6"/>
      <c r="P27" s="6"/>
      <c r="Q27" s="6"/>
      <c r="R27" s="6"/>
      <c r="S27" s="6"/>
      <c r="T27" s="6"/>
      <c r="U27" s="6"/>
      <c r="V27" s="6"/>
      <c r="W27" s="13">
        <f t="shared" si="0"/>
        <v>850</v>
      </c>
      <c r="X27" s="4" t="str">
        <f t="shared" si="1"/>
        <v>P30</v>
      </c>
    </row>
    <row r="28" spans="1:24" x14ac:dyDescent="0.25">
      <c r="A28" s="29" t="s">
        <v>344</v>
      </c>
      <c r="B28" s="6">
        <v>1</v>
      </c>
      <c r="C28" s="6">
        <v>1</v>
      </c>
      <c r="D28" s="6">
        <v>1</v>
      </c>
      <c r="E28" s="6"/>
      <c r="F28" s="6"/>
      <c r="G28" s="6">
        <v>1</v>
      </c>
      <c r="H28" s="6">
        <v>1</v>
      </c>
      <c r="I28" s="6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t="shared" si="0"/>
        <v>360</v>
      </c>
      <c r="X28" s="4" t="str">
        <f t="shared" si="1"/>
        <v>P31</v>
      </c>
    </row>
    <row r="29" spans="1:24" x14ac:dyDescent="0.25">
      <c r="A29" s="29" t="s">
        <v>345</v>
      </c>
      <c r="B29" s="6">
        <v>1</v>
      </c>
      <c r="C29" s="6">
        <v>1</v>
      </c>
      <c r="D29" s="6">
        <v>1</v>
      </c>
      <c r="E29" s="6"/>
      <c r="F29" s="6"/>
      <c r="G29" s="6">
        <v>1</v>
      </c>
      <c r="H29" s="6">
        <v>1</v>
      </c>
      <c r="I29" s="6">
        <v>1</v>
      </c>
      <c r="J29" s="6"/>
      <c r="K29" s="6">
        <v>1</v>
      </c>
      <c r="L29" s="6"/>
      <c r="M29" s="6">
        <v>1</v>
      </c>
      <c r="N29" s="6"/>
      <c r="O29" s="6"/>
      <c r="P29" s="6"/>
      <c r="Q29" s="6"/>
      <c r="R29" s="6"/>
      <c r="S29" s="6"/>
      <c r="T29" s="6"/>
      <c r="U29" s="6"/>
      <c r="V29" s="6"/>
      <c r="W29" s="13">
        <f t="shared" si="0"/>
        <v>850</v>
      </c>
      <c r="X29" s="4" t="str">
        <f t="shared" si="1"/>
        <v>P32</v>
      </c>
    </row>
    <row r="30" spans="1:24" x14ac:dyDescent="0.25">
      <c r="A30" s="29" t="s">
        <v>346</v>
      </c>
      <c r="B30" s="6">
        <v>1</v>
      </c>
      <c r="C30" s="6">
        <v>1</v>
      </c>
      <c r="D30" s="6">
        <v>1</v>
      </c>
      <c r="E30" s="6"/>
      <c r="F30" s="6"/>
      <c r="G30" s="6">
        <v>1</v>
      </c>
      <c r="H30" s="6">
        <v>1</v>
      </c>
      <c r="I30" s="6"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t="shared" si="0"/>
        <v>360</v>
      </c>
      <c r="X30" s="4" t="str">
        <f t="shared" si="1"/>
        <v>P33</v>
      </c>
    </row>
    <row r="31" spans="1:24" x14ac:dyDescent="0.25">
      <c r="A31" s="29" t="s">
        <v>347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/>
      <c r="K31" s="6">
        <v>1</v>
      </c>
      <c r="L31" s="6">
        <v>1</v>
      </c>
      <c r="M31" s="6">
        <v>1</v>
      </c>
      <c r="N31" s="6">
        <v>1</v>
      </c>
      <c r="O31" s="6"/>
      <c r="P31" s="6">
        <v>1</v>
      </c>
      <c r="Q31" s="6">
        <v>1</v>
      </c>
      <c r="R31" s="6">
        <v>1</v>
      </c>
      <c r="S31" s="6">
        <v>1</v>
      </c>
      <c r="T31" s="6"/>
      <c r="U31" s="6"/>
      <c r="V31" s="6"/>
      <c r="W31" s="13">
        <f t="shared" si="0"/>
        <v>2502</v>
      </c>
      <c r="X31" s="4" t="str">
        <f t="shared" si="1"/>
        <v>P34</v>
      </c>
    </row>
    <row r="32" spans="1:24" x14ac:dyDescent="0.25">
      <c r="A32" s="29" t="s">
        <v>348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/>
      <c r="K32" s="6"/>
      <c r="L32" s="6">
        <v>1</v>
      </c>
      <c r="M32" s="6">
        <v>1</v>
      </c>
      <c r="N32" s="6">
        <v>1</v>
      </c>
      <c r="O32" s="6"/>
      <c r="P32" s="6">
        <v>1</v>
      </c>
      <c r="Q32" s="6">
        <v>1</v>
      </c>
      <c r="R32" s="6">
        <v>1</v>
      </c>
      <c r="S32" s="6">
        <v>1</v>
      </c>
      <c r="T32" s="6"/>
      <c r="U32" s="6"/>
      <c r="V32" s="6"/>
      <c r="W32" s="13">
        <f t="shared" si="0"/>
        <v>2442</v>
      </c>
      <c r="X32" s="4" t="str">
        <f t="shared" si="1"/>
        <v>P35</v>
      </c>
    </row>
    <row r="33" spans="1:24" x14ac:dyDescent="0.25">
      <c r="A33" s="29" t="s">
        <v>349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/>
      <c r="P33" s="6">
        <v>1</v>
      </c>
      <c r="Q33" s="6">
        <v>1</v>
      </c>
      <c r="R33" s="6">
        <v>1</v>
      </c>
      <c r="S33" s="6">
        <v>1</v>
      </c>
      <c r="T33" s="6"/>
      <c r="U33" s="6"/>
      <c r="V33" s="6"/>
      <c r="W33" s="13">
        <f t="shared" si="0"/>
        <v>2567</v>
      </c>
      <c r="X33" s="4" t="str">
        <f t="shared" si="1"/>
        <v>P36</v>
      </c>
    </row>
    <row r="34" spans="1:24" x14ac:dyDescent="0.25">
      <c r="A34" s="29" t="s">
        <v>350</v>
      </c>
      <c r="B34" s="6">
        <v>1</v>
      </c>
      <c r="C34" s="6">
        <v>1</v>
      </c>
      <c r="D34" s="6">
        <v>1</v>
      </c>
      <c r="E34" s="6"/>
      <c r="F34" s="6"/>
      <c r="G34" s="6">
        <v>1</v>
      </c>
      <c r="H34" s="6">
        <v>1</v>
      </c>
      <c r="I34" s="6"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t="shared" si="0"/>
        <v>360</v>
      </c>
      <c r="X34" s="4" t="str">
        <f t="shared" si="1"/>
        <v>P37</v>
      </c>
    </row>
    <row r="35" spans="1:24" x14ac:dyDescent="0.25">
      <c r="A35" s="29" t="s">
        <v>351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/>
      <c r="K35" s="6">
        <v>1</v>
      </c>
      <c r="L35" s="6">
        <v>1</v>
      </c>
      <c r="M35" s="6">
        <v>1</v>
      </c>
      <c r="N35" s="6">
        <v>1</v>
      </c>
      <c r="O35" s="6"/>
      <c r="P35" s="6">
        <v>1</v>
      </c>
      <c r="Q35" s="6">
        <v>1</v>
      </c>
      <c r="R35" s="6">
        <v>1</v>
      </c>
      <c r="S35" s="6">
        <v>1</v>
      </c>
      <c r="T35" s="6"/>
      <c r="U35" s="6"/>
      <c r="V35" s="6"/>
      <c r="W35" s="13">
        <f t="shared" si="0"/>
        <v>2502</v>
      </c>
      <c r="X35" s="4" t="str">
        <f t="shared" si="1"/>
        <v>P38</v>
      </c>
    </row>
    <row r="36" spans="1:24" x14ac:dyDescent="0.25">
      <c r="A36" s="29" t="s">
        <v>352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/>
      <c r="K36" s="6"/>
      <c r="L36" s="6">
        <v>1</v>
      </c>
      <c r="M36" s="6">
        <v>1</v>
      </c>
      <c r="N36" s="6">
        <v>1</v>
      </c>
      <c r="O36" s="6"/>
      <c r="P36" s="6">
        <v>1</v>
      </c>
      <c r="Q36" s="6">
        <v>1</v>
      </c>
      <c r="R36" s="6">
        <v>1</v>
      </c>
      <c r="S36" s="6">
        <v>1</v>
      </c>
      <c r="T36" s="6">
        <v>12</v>
      </c>
      <c r="U36" s="6"/>
      <c r="V36" s="6"/>
      <c r="W36" s="13">
        <f t="shared" ref="W36:W67" si="2">(B36*$D$123)+(C36*$D$124)+(D36*$D$125)+(E36*$D$126)+(F36*$D$127)+(G36*$D$128)+(H36*$D$129)+(I36*$D$130)+(J36*$D$131)+(K36*$D$132)+(L36*$D$133)+(M36*$D$134)+(N36*$D$135)+(O36*$D$136)+(P36*$D$137)+(Q36*$D$138)+(R36*$D$139)+(S36*$D$140)+(T36*$D$141)+(U36*$D$142)+(V36*$D$143)</f>
        <v>2766</v>
      </c>
      <c r="X36" s="4" t="str">
        <f t="shared" si="1"/>
        <v>P39</v>
      </c>
    </row>
    <row r="37" spans="1:24" x14ac:dyDescent="0.25">
      <c r="A37" s="29" t="s">
        <v>353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/>
      <c r="K37" s="6"/>
      <c r="L37" s="6">
        <v>1</v>
      </c>
      <c r="M37" s="6">
        <v>1</v>
      </c>
      <c r="N37" s="6">
        <v>1</v>
      </c>
      <c r="O37" s="6"/>
      <c r="P37" s="6">
        <v>1</v>
      </c>
      <c r="Q37" s="6">
        <v>1</v>
      </c>
      <c r="R37" s="6">
        <v>1</v>
      </c>
      <c r="S37" s="6">
        <v>1</v>
      </c>
      <c r="T37" s="6">
        <v>12</v>
      </c>
      <c r="U37" s="6"/>
      <c r="V37" s="6"/>
      <c r="W37" s="13">
        <f t="shared" si="2"/>
        <v>2766</v>
      </c>
      <c r="X37" s="4" t="str">
        <f t="shared" si="1"/>
        <v>P40</v>
      </c>
    </row>
    <row r="38" spans="1:24" x14ac:dyDescent="0.25">
      <c r="A38" s="29" t="s">
        <v>354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/>
      <c r="K38" s="6"/>
      <c r="L38" s="6">
        <v>1</v>
      </c>
      <c r="M38" s="6">
        <v>1</v>
      </c>
      <c r="N38" s="6">
        <v>1</v>
      </c>
      <c r="O38" s="6"/>
      <c r="P38" s="6">
        <v>1</v>
      </c>
      <c r="Q38" s="6">
        <v>1</v>
      </c>
      <c r="R38" s="6">
        <v>1</v>
      </c>
      <c r="S38" s="6">
        <v>1</v>
      </c>
      <c r="T38" s="6">
        <v>12</v>
      </c>
      <c r="U38" s="6"/>
      <c r="V38" s="6"/>
      <c r="W38" s="13">
        <f t="shared" si="2"/>
        <v>2766</v>
      </c>
      <c r="X38" s="4" t="str">
        <f t="shared" si="1"/>
        <v>P41</v>
      </c>
    </row>
    <row r="39" spans="1:24" x14ac:dyDescent="0.25">
      <c r="A39" s="29" t="s">
        <v>355</v>
      </c>
      <c r="B39" s="6">
        <v>1</v>
      </c>
      <c r="C39" s="6">
        <v>1</v>
      </c>
      <c r="D39" s="6">
        <v>1</v>
      </c>
      <c r="E39" s="6"/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/>
      <c r="M39" s="6">
        <v>1</v>
      </c>
      <c r="N39" s="6"/>
      <c r="O39" s="6"/>
      <c r="P39" s="6"/>
      <c r="Q39" s="6"/>
      <c r="R39" s="6"/>
      <c r="S39" s="6"/>
      <c r="T39" s="6"/>
      <c r="U39" s="6"/>
      <c r="V39" s="6"/>
      <c r="W39" s="13">
        <f t="shared" si="2"/>
        <v>980</v>
      </c>
      <c r="X39" s="4" t="str">
        <f t="shared" si="1"/>
        <v>P42</v>
      </c>
    </row>
    <row r="40" spans="1:24" x14ac:dyDescent="0.25">
      <c r="A40" s="29" t="s">
        <v>356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/>
      <c r="K40" s="6"/>
      <c r="L40" s="6">
        <v>1</v>
      </c>
      <c r="M40" s="6">
        <v>1</v>
      </c>
      <c r="N40" s="6">
        <v>1</v>
      </c>
      <c r="O40" s="6"/>
      <c r="P40" s="6">
        <v>1</v>
      </c>
      <c r="Q40" s="6">
        <v>1</v>
      </c>
      <c r="R40" s="6">
        <v>1</v>
      </c>
      <c r="S40" s="6">
        <v>1</v>
      </c>
      <c r="T40" s="6">
        <v>12</v>
      </c>
      <c r="U40" s="6"/>
      <c r="V40" s="6"/>
      <c r="W40" s="13">
        <f t="shared" si="2"/>
        <v>2766</v>
      </c>
      <c r="X40" s="4" t="str">
        <f t="shared" si="1"/>
        <v>P43</v>
      </c>
    </row>
    <row r="41" spans="1:24" x14ac:dyDescent="0.25">
      <c r="A41" s="29" t="s">
        <v>357</v>
      </c>
      <c r="B41" s="6">
        <v>1</v>
      </c>
      <c r="C41" s="6">
        <v>1</v>
      </c>
      <c r="D41" s="6">
        <v>1</v>
      </c>
      <c r="E41" s="6"/>
      <c r="F41" s="6"/>
      <c r="G41" s="6">
        <v>1</v>
      </c>
      <c r="H41" s="6">
        <v>1</v>
      </c>
      <c r="I41" s="6">
        <v>1</v>
      </c>
      <c r="J41" s="6"/>
      <c r="K41" s="6">
        <v>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 t="shared" si="2"/>
        <v>420</v>
      </c>
      <c r="X41" s="4" t="str">
        <f t="shared" si="1"/>
        <v>P44</v>
      </c>
    </row>
    <row r="42" spans="1:24" x14ac:dyDescent="0.25">
      <c r="A42" s="29" t="s">
        <v>358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/>
      <c r="K42" s="6"/>
      <c r="L42" s="6">
        <v>1</v>
      </c>
      <c r="M42" s="6">
        <v>1</v>
      </c>
      <c r="N42" s="6">
        <v>1</v>
      </c>
      <c r="O42" s="6"/>
      <c r="P42" s="6">
        <v>1</v>
      </c>
      <c r="Q42" s="6">
        <v>1</v>
      </c>
      <c r="R42" s="6">
        <v>1</v>
      </c>
      <c r="S42" s="6">
        <v>1</v>
      </c>
      <c r="T42" s="6">
        <v>12</v>
      </c>
      <c r="U42" s="6"/>
      <c r="V42" s="6"/>
      <c r="W42" s="13">
        <f t="shared" si="2"/>
        <v>2766</v>
      </c>
      <c r="X42" s="4" t="str">
        <f t="shared" si="1"/>
        <v>P45</v>
      </c>
    </row>
    <row r="43" spans="1:24" x14ac:dyDescent="0.25">
      <c r="A43" s="29" t="s">
        <v>359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/>
      <c r="P43" s="6">
        <v>1</v>
      </c>
      <c r="Q43" s="6">
        <v>1</v>
      </c>
      <c r="R43" s="6">
        <v>1</v>
      </c>
      <c r="S43" s="6">
        <v>1</v>
      </c>
      <c r="T43" s="6">
        <v>12</v>
      </c>
      <c r="U43" s="6"/>
      <c r="V43" s="6"/>
      <c r="W43" s="13">
        <f t="shared" si="2"/>
        <v>2891</v>
      </c>
      <c r="X43" s="4" t="str">
        <f t="shared" si="1"/>
        <v>P46</v>
      </c>
    </row>
    <row r="44" spans="1:24" x14ac:dyDescent="0.25">
      <c r="A44" s="29" t="s">
        <v>360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t="shared" si="2"/>
        <v>0</v>
      </c>
      <c r="X44" s="4" t="str">
        <f t="shared" si="1"/>
        <v>P47</v>
      </c>
    </row>
    <row r="45" spans="1:24" x14ac:dyDescent="0.25">
      <c r="A45" s="29" t="s">
        <v>361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/>
      <c r="P45" s="6">
        <v>1</v>
      </c>
      <c r="Q45" s="6">
        <v>1</v>
      </c>
      <c r="R45" s="6">
        <v>1</v>
      </c>
      <c r="S45" s="6">
        <v>1</v>
      </c>
      <c r="T45" s="6">
        <v>12</v>
      </c>
      <c r="U45" s="6"/>
      <c r="V45" s="6"/>
      <c r="W45" s="13">
        <f t="shared" si="2"/>
        <v>2891</v>
      </c>
      <c r="X45" s="4" t="str">
        <f t="shared" si="1"/>
        <v>P48</v>
      </c>
    </row>
    <row r="46" spans="1:24" x14ac:dyDescent="0.25">
      <c r="A46" s="29" t="s">
        <v>362</v>
      </c>
      <c r="B46" s="6">
        <v>1</v>
      </c>
      <c r="C46" s="6">
        <v>1</v>
      </c>
      <c r="D46" s="6">
        <v>1</v>
      </c>
      <c r="E46" s="6"/>
      <c r="F46" s="6"/>
      <c r="G46" s="6">
        <v>1</v>
      </c>
      <c r="H46" s="6">
        <v>1</v>
      </c>
      <c r="I46" s="6"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t="shared" si="2"/>
        <v>360</v>
      </c>
      <c r="X46" s="4" t="str">
        <f t="shared" si="1"/>
        <v>P49</v>
      </c>
    </row>
    <row r="47" spans="1:24" x14ac:dyDescent="0.25">
      <c r="A47" s="29" t="s">
        <v>363</v>
      </c>
      <c r="B47" s="6">
        <v>1</v>
      </c>
      <c r="C47" s="6">
        <v>1</v>
      </c>
      <c r="D47" s="6">
        <v>1</v>
      </c>
      <c r="E47" s="6"/>
      <c r="F47" s="6"/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/>
      <c r="M47" s="6">
        <v>1</v>
      </c>
      <c r="N47" s="6"/>
      <c r="O47" s="6"/>
      <c r="P47" s="6"/>
      <c r="Q47" s="6"/>
      <c r="R47" s="6"/>
      <c r="S47" s="6"/>
      <c r="T47" s="6"/>
      <c r="U47" s="6"/>
      <c r="V47" s="6"/>
      <c r="W47" s="13">
        <f t="shared" si="2"/>
        <v>915</v>
      </c>
      <c r="X47" s="4" t="str">
        <f t="shared" si="1"/>
        <v>P50</v>
      </c>
    </row>
    <row r="48" spans="1:24" x14ac:dyDescent="0.25">
      <c r="A48" s="29" t="s">
        <v>364</v>
      </c>
      <c r="B48" s="6">
        <v>1</v>
      </c>
      <c r="C48" s="6"/>
      <c r="D48" s="6">
        <v>1</v>
      </c>
      <c r="E48" s="6"/>
      <c r="F48" s="6"/>
      <c r="G48" s="6">
        <v>1</v>
      </c>
      <c r="H48" s="6">
        <v>1</v>
      </c>
      <c r="I48" s="6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t="shared" si="2"/>
        <v>325</v>
      </c>
      <c r="X48" s="4" t="str">
        <f t="shared" si="1"/>
        <v>P51</v>
      </c>
    </row>
    <row r="49" spans="1:24" x14ac:dyDescent="0.25">
      <c r="A49" s="29" t="s">
        <v>570</v>
      </c>
      <c r="B49" s="6">
        <v>1</v>
      </c>
      <c r="C49" s="6"/>
      <c r="D49" s="6">
        <v>1</v>
      </c>
      <c r="E49" s="6">
        <v>1</v>
      </c>
      <c r="F49" s="6"/>
      <c r="G49" s="6"/>
      <c r="H49" s="6"/>
      <c r="I49" s="6"/>
      <c r="J49" s="6">
        <v>1</v>
      </c>
      <c r="K49" s="6">
        <v>1</v>
      </c>
      <c r="L49" s="6"/>
      <c r="M49" s="6"/>
      <c r="N49" s="6"/>
      <c r="O49" s="6"/>
      <c r="P49" s="6"/>
      <c r="Q49" s="6"/>
      <c r="R49" s="6"/>
      <c r="S49" s="6"/>
      <c r="T49" s="6">
        <v>12</v>
      </c>
      <c r="U49" s="6"/>
      <c r="V49" s="6"/>
      <c r="W49" s="13">
        <f t="shared" si="2"/>
        <v>624</v>
      </c>
      <c r="X49" s="4" t="str">
        <f t="shared" si="1"/>
        <v>P52</v>
      </c>
    </row>
    <row r="50" spans="1:24" x14ac:dyDescent="0.25">
      <c r="A50" s="61" t="s">
        <v>571</v>
      </c>
      <c r="B50" s="6">
        <v>1</v>
      </c>
      <c r="C50" s="6"/>
      <c r="D50" s="6">
        <v>1</v>
      </c>
      <c r="E50" s="6"/>
      <c r="F50" s="6"/>
      <c r="G50" s="6">
        <v>1</v>
      </c>
      <c r="H50" s="6">
        <v>1</v>
      </c>
      <c r="I50" s="6">
        <v>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t="shared" si="2"/>
        <v>325</v>
      </c>
      <c r="X50" s="4" t="str">
        <f t="shared" si="1"/>
        <v>P53</v>
      </c>
    </row>
    <row r="51" spans="1:24" x14ac:dyDescent="0.25">
      <c r="A51" s="61" t="s">
        <v>572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/>
      <c r="K51" s="6">
        <v>1</v>
      </c>
      <c r="L51" s="6">
        <v>1</v>
      </c>
      <c r="M51" s="6">
        <v>1</v>
      </c>
      <c r="N51" s="6">
        <v>1</v>
      </c>
      <c r="O51" s="6"/>
      <c r="P51" s="6">
        <v>1</v>
      </c>
      <c r="Q51" s="6">
        <v>1</v>
      </c>
      <c r="R51" s="6">
        <v>1</v>
      </c>
      <c r="S51" s="6">
        <v>1</v>
      </c>
      <c r="T51" s="6"/>
      <c r="U51" s="6"/>
      <c r="V51" s="6"/>
      <c r="W51" s="13">
        <f t="shared" si="2"/>
        <v>2502</v>
      </c>
      <c r="X51" s="4" t="str">
        <f t="shared" si="1"/>
        <v>P54</v>
      </c>
    </row>
    <row r="52" spans="1:24" x14ac:dyDescent="0.25">
      <c r="A52" s="61" t="s">
        <v>573</v>
      </c>
      <c r="B52" s="6">
        <v>1</v>
      </c>
      <c r="C52" s="6"/>
      <c r="D52" s="6">
        <v>1</v>
      </c>
      <c r="E52" s="6"/>
      <c r="F52" s="6"/>
      <c r="G52" s="6">
        <v>1</v>
      </c>
      <c r="H52" s="6">
        <v>1</v>
      </c>
      <c r="I52" s="6">
        <v>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t="shared" si="2"/>
        <v>325</v>
      </c>
      <c r="X52" s="4" t="str">
        <f t="shared" si="1"/>
        <v>P55</v>
      </c>
    </row>
    <row r="53" spans="1:24" x14ac:dyDescent="0.25">
      <c r="A53" s="61" t="s">
        <v>574</v>
      </c>
      <c r="B53" s="6">
        <v>1</v>
      </c>
      <c r="C53" s="6">
        <v>1</v>
      </c>
      <c r="D53" s="6">
        <v>1</v>
      </c>
      <c r="E53" s="6"/>
      <c r="F53" s="6">
        <v>1</v>
      </c>
      <c r="G53" s="6"/>
      <c r="H53" s="6"/>
      <c r="I53" s="6"/>
      <c r="J53" s="6">
        <v>1</v>
      </c>
      <c r="K53" s="6"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t="shared" si="2"/>
        <v>355</v>
      </c>
      <c r="X53" s="4" t="str">
        <f t="shared" si="1"/>
        <v>P56</v>
      </c>
    </row>
    <row r="54" spans="1:24" x14ac:dyDescent="0.25">
      <c r="A54" s="61" t="s">
        <v>575</v>
      </c>
      <c r="B54" s="6">
        <v>1</v>
      </c>
      <c r="C54" s="6"/>
      <c r="D54" s="6">
        <v>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t="shared" si="2"/>
        <v>130</v>
      </c>
      <c r="X54" s="4" t="str">
        <f t="shared" si="1"/>
        <v>P57</v>
      </c>
    </row>
    <row r="55" spans="1:24" x14ac:dyDescent="0.25">
      <c r="A55" s="61" t="s">
        <v>576</v>
      </c>
      <c r="B55" s="6">
        <v>1</v>
      </c>
      <c r="C55" s="6">
        <v>1</v>
      </c>
      <c r="D55" s="6">
        <v>1</v>
      </c>
      <c r="E55" s="6"/>
      <c r="F55" s="6">
        <v>1</v>
      </c>
      <c r="G55" s="6"/>
      <c r="H55" s="6"/>
      <c r="I55" s="6"/>
      <c r="J55" s="6">
        <v>1</v>
      </c>
      <c r="K55" s="6"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t="shared" si="2"/>
        <v>355</v>
      </c>
      <c r="X55" s="4" t="str">
        <f t="shared" si="1"/>
        <v>P58</v>
      </c>
    </row>
    <row r="56" spans="1:24" x14ac:dyDescent="0.25">
      <c r="A56" s="61" t="s">
        <v>577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/>
      <c r="K56" s="6"/>
      <c r="L56" s="6">
        <v>1</v>
      </c>
      <c r="M56" s="6">
        <v>1</v>
      </c>
      <c r="N56" s="6">
        <v>1</v>
      </c>
      <c r="O56" s="6"/>
      <c r="P56" s="6">
        <v>1</v>
      </c>
      <c r="Q56" s="6">
        <v>1</v>
      </c>
      <c r="R56" s="6">
        <v>1</v>
      </c>
      <c r="S56" s="6">
        <v>1</v>
      </c>
      <c r="T56" s="6">
        <v>12</v>
      </c>
      <c r="U56" s="6"/>
      <c r="V56" s="6"/>
      <c r="W56" s="13">
        <f t="shared" si="2"/>
        <v>2766</v>
      </c>
      <c r="X56" s="4" t="str">
        <f t="shared" si="1"/>
        <v>P59</v>
      </c>
    </row>
    <row r="57" spans="1:24" x14ac:dyDescent="0.25">
      <c r="A57" s="61" t="s">
        <v>578</v>
      </c>
      <c r="B57" s="6">
        <v>1</v>
      </c>
      <c r="C57" s="6">
        <v>1</v>
      </c>
      <c r="D57" s="6">
        <v>1</v>
      </c>
      <c r="E57" s="6">
        <v>1</v>
      </c>
      <c r="F57" s="6"/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/>
      <c r="M57" s="6">
        <v>1</v>
      </c>
      <c r="N57" s="6">
        <v>1</v>
      </c>
      <c r="O57" s="6"/>
      <c r="P57" s="6"/>
      <c r="Q57" s="6">
        <v>1</v>
      </c>
      <c r="R57" s="6">
        <v>1</v>
      </c>
      <c r="S57" s="6"/>
      <c r="T57" s="6"/>
      <c r="U57" s="6"/>
      <c r="V57" s="6"/>
      <c r="W57" s="13">
        <f t="shared" si="2"/>
        <v>1857</v>
      </c>
      <c r="X57" s="4" t="str">
        <f t="shared" si="1"/>
        <v>P60</v>
      </c>
    </row>
    <row r="58" spans="1:24" x14ac:dyDescent="0.25">
      <c r="A58" s="61" t="s">
        <v>579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/>
      <c r="K58" s="6"/>
      <c r="L58" s="6">
        <v>1</v>
      </c>
      <c r="M58" s="6">
        <v>1</v>
      </c>
      <c r="N58" s="6">
        <v>1</v>
      </c>
      <c r="O58" s="6"/>
      <c r="P58" s="6">
        <v>1</v>
      </c>
      <c r="Q58" s="6">
        <v>1</v>
      </c>
      <c r="R58" s="6">
        <v>1</v>
      </c>
      <c r="S58" s="6">
        <v>1</v>
      </c>
      <c r="T58" s="6">
        <v>12</v>
      </c>
      <c r="U58" s="6"/>
      <c r="V58" s="6"/>
      <c r="W58" s="13">
        <f t="shared" si="2"/>
        <v>2766</v>
      </c>
      <c r="X58" s="4" t="str">
        <f t="shared" si="1"/>
        <v>P61</v>
      </c>
    </row>
    <row r="59" spans="1:24" x14ac:dyDescent="0.25">
      <c r="A59" s="61" t="s">
        <v>606</v>
      </c>
      <c r="B59" s="6">
        <v>1</v>
      </c>
      <c r="C59" s="6">
        <v>1</v>
      </c>
      <c r="D59" s="6">
        <v>1</v>
      </c>
      <c r="E59" s="6"/>
      <c r="F59" s="6"/>
      <c r="G59" s="6"/>
      <c r="H59" s="6"/>
      <c r="I59" s="6"/>
      <c r="J59" s="6">
        <v>1</v>
      </c>
      <c r="K59" s="6">
        <v>1</v>
      </c>
      <c r="L59" s="6"/>
      <c r="M59" s="6">
        <v>1</v>
      </c>
      <c r="N59" s="6"/>
      <c r="O59" s="6"/>
      <c r="P59" s="6"/>
      <c r="Q59" s="6"/>
      <c r="R59" s="6"/>
      <c r="S59" s="6"/>
      <c r="T59" s="6"/>
      <c r="U59" s="6"/>
      <c r="V59" s="6"/>
      <c r="W59" s="13">
        <f t="shared" si="2"/>
        <v>720</v>
      </c>
      <c r="X59" s="4" t="str">
        <f t="shared" si="1"/>
        <v>P62</v>
      </c>
    </row>
    <row r="60" spans="1:24" x14ac:dyDescent="0.25">
      <c r="A60" s="61" t="s">
        <v>580</v>
      </c>
      <c r="B60" s="6">
        <v>1</v>
      </c>
      <c r="C60" s="6"/>
      <c r="D60" s="6">
        <v>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t="shared" si="2"/>
        <v>130</v>
      </c>
      <c r="X60" s="4" t="str">
        <f t="shared" si="1"/>
        <v>P63</v>
      </c>
    </row>
    <row r="61" spans="1:24" x14ac:dyDescent="0.25">
      <c r="A61" s="61" t="s">
        <v>581</v>
      </c>
      <c r="B61" s="6">
        <v>1</v>
      </c>
      <c r="C61" s="6">
        <v>1</v>
      </c>
      <c r="D61" s="6">
        <v>1</v>
      </c>
      <c r="E61" s="6"/>
      <c r="F61" s="6"/>
      <c r="G61" s="6"/>
      <c r="H61" s="6"/>
      <c r="I61" s="6"/>
      <c r="J61" s="6"/>
      <c r="K61" s="6">
        <v>1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t="shared" si="2"/>
        <v>225</v>
      </c>
      <c r="X61" s="4" t="str">
        <f t="shared" si="1"/>
        <v>P64</v>
      </c>
    </row>
    <row r="62" spans="1:24" x14ac:dyDescent="0.25">
      <c r="A62" s="61" t="s">
        <v>582</v>
      </c>
      <c r="B62" s="6">
        <v>1</v>
      </c>
      <c r="C62" s="6"/>
      <c r="D62" s="6">
        <v>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t="shared" si="2"/>
        <v>130</v>
      </c>
      <c r="X62" s="4" t="str">
        <f t="shared" si="1"/>
        <v>P65</v>
      </c>
    </row>
    <row r="63" spans="1:24" x14ac:dyDescent="0.25">
      <c r="A63" s="61" t="s">
        <v>583</v>
      </c>
      <c r="B63" s="6">
        <v>1</v>
      </c>
      <c r="C63" s="6">
        <v>1</v>
      </c>
      <c r="D63" s="6">
        <v>1</v>
      </c>
      <c r="E63" s="6"/>
      <c r="F63" s="6"/>
      <c r="G63" s="6"/>
      <c r="H63" s="6"/>
      <c r="I63" s="6"/>
      <c r="J63" s="6"/>
      <c r="K63" s="6">
        <v>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t="shared" si="2"/>
        <v>225</v>
      </c>
      <c r="X63" s="4" t="str">
        <f t="shared" si="1"/>
        <v>P66</v>
      </c>
    </row>
    <row r="64" spans="1:24" x14ac:dyDescent="0.25">
      <c r="A64" s="61" t="s">
        <v>584</v>
      </c>
      <c r="B64" s="6">
        <v>1</v>
      </c>
      <c r="C64" s="6"/>
      <c r="D64" s="6">
        <v>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>
        <v>12</v>
      </c>
      <c r="U64" s="6"/>
      <c r="V64" s="6"/>
      <c r="W64" s="13">
        <f t="shared" si="2"/>
        <v>454</v>
      </c>
      <c r="X64" s="4" t="str">
        <f t="shared" si="1"/>
        <v>P67</v>
      </c>
    </row>
    <row r="65" spans="1:24" x14ac:dyDescent="0.25">
      <c r="A65" s="61" t="s">
        <v>585</v>
      </c>
      <c r="B65" s="6">
        <v>1</v>
      </c>
      <c r="C65" s="6">
        <v>1</v>
      </c>
      <c r="D65" s="6">
        <v>1</v>
      </c>
      <c r="E65" s="6"/>
      <c r="F65" s="6"/>
      <c r="G65" s="6"/>
      <c r="H65" s="6"/>
      <c r="I65" s="6"/>
      <c r="J65" s="6"/>
      <c r="K65" s="6">
        <v>1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t="shared" si="2"/>
        <v>225</v>
      </c>
      <c r="X65" s="4" t="str">
        <f t="shared" si="1"/>
        <v>P68</v>
      </c>
    </row>
    <row r="66" spans="1:24" x14ac:dyDescent="0.25">
      <c r="A66" s="61" t="s">
        <v>586</v>
      </c>
      <c r="B66" s="6">
        <v>1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/>
      <c r="K66" s="6"/>
      <c r="L66" s="6">
        <v>1</v>
      </c>
      <c r="M66" s="6">
        <v>1</v>
      </c>
      <c r="N66" s="6">
        <v>1</v>
      </c>
      <c r="O66" s="6"/>
      <c r="P66" s="6">
        <v>1</v>
      </c>
      <c r="Q66" s="6">
        <v>1</v>
      </c>
      <c r="R66" s="6">
        <v>1</v>
      </c>
      <c r="S66" s="6">
        <v>1</v>
      </c>
      <c r="T66" s="6">
        <v>12</v>
      </c>
      <c r="U66" s="6"/>
      <c r="V66" s="6"/>
      <c r="W66" s="13">
        <f t="shared" si="2"/>
        <v>2766</v>
      </c>
      <c r="X66" s="4" t="str">
        <f t="shared" si="1"/>
        <v>P69</v>
      </c>
    </row>
    <row r="67" spans="1:24" x14ac:dyDescent="0.25">
      <c r="A67" s="61" t="s">
        <v>587</v>
      </c>
      <c r="B67" s="6">
        <v>1</v>
      </c>
      <c r="C67" s="6">
        <v>1</v>
      </c>
      <c r="D67" s="6">
        <v>1</v>
      </c>
      <c r="E67" s="6">
        <v>1</v>
      </c>
      <c r="F67" s="6"/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/>
      <c r="M67" s="6"/>
      <c r="N67" s="6">
        <v>1</v>
      </c>
      <c r="O67" s="6"/>
      <c r="P67" s="6"/>
      <c r="Q67" s="6">
        <v>1</v>
      </c>
      <c r="R67" s="6">
        <v>1</v>
      </c>
      <c r="S67" s="6"/>
      <c r="T67" s="6"/>
      <c r="U67" s="6"/>
      <c r="V67" s="6"/>
      <c r="W67" s="13">
        <f t="shared" si="2"/>
        <v>1427</v>
      </c>
      <c r="X67" s="4" t="str">
        <f t="shared" si="1"/>
        <v>P70</v>
      </c>
    </row>
    <row r="68" spans="1:24" x14ac:dyDescent="0.25">
      <c r="A68" s="61" t="s">
        <v>607</v>
      </c>
      <c r="B68" s="6">
        <v>1</v>
      </c>
      <c r="C68" s="6"/>
      <c r="D68" s="6">
        <v>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t="shared" ref="W68" si="3">(B68*$D$123)+(C68*$D$124)+(D68*$D$125)+(E68*$D$126)+(F68*$D$127)+(G68*$D$128)+(H68*$D$129)+(I68*$D$130)+(J68*$D$131)+(K68*$D$132)+(L68*$D$133)+(M68*$D$134)+(N68*$D$135)+(O68*$D$136)+(P68*$D$137)+(Q68*$D$138)+(R68*$D$139)+(S68*$D$140)+(T68*$D$141)+(U68*$D$142)+(V68*$D$143)</f>
        <v>130</v>
      </c>
      <c r="X68" s="4" t="str">
        <f t="shared" si="1"/>
        <v>P71</v>
      </c>
    </row>
    <row r="69" spans="1:24" x14ac:dyDescent="0.25">
      <c r="A69" s="6" t="s">
        <v>591</v>
      </c>
      <c r="B69" s="6"/>
      <c r="C69" s="6">
        <v>9</v>
      </c>
      <c r="D69" s="6"/>
      <c r="E69" s="6">
        <v>9</v>
      </c>
      <c r="F69" s="6">
        <v>9</v>
      </c>
      <c r="G69" s="6">
        <v>9</v>
      </c>
      <c r="H69" s="6">
        <v>9</v>
      </c>
      <c r="I69" s="6">
        <v>9</v>
      </c>
      <c r="J69" s="6">
        <v>9</v>
      </c>
      <c r="K69" s="6">
        <v>10</v>
      </c>
      <c r="L69" s="6">
        <v>9</v>
      </c>
      <c r="M69" s="6">
        <v>9</v>
      </c>
      <c r="N69" s="6">
        <v>9</v>
      </c>
      <c r="O69" s="6"/>
      <c r="P69" s="6">
        <v>9</v>
      </c>
      <c r="Q69" s="6">
        <v>9</v>
      </c>
      <c r="R69" s="6">
        <v>9</v>
      </c>
      <c r="S69" s="6">
        <v>9</v>
      </c>
      <c r="T69" s="6"/>
      <c r="U69" s="6"/>
      <c r="V69" s="6"/>
      <c r="W69" s="13">
        <f>(B69*$D$123)+(C69*$D$124)+(D69*$D$125)+(E69*$D$126)+(F69*$D$127)+(G69*$D$128)+(H69*$D$129)+(I69*$D$130)+(J69*$D$131)+(K69*$D$132)+(L69*$D$133)+(M69*$D$134)+(N69*$D$135)+(O69*$D$136)+(P69*$D$137)+(Q69*$D$138)+(R69*$D$139)+(S69*$D$140)+(T69*$D$141)+(U69*$D$142)+(V69*$D$143)</f>
        <v>21993</v>
      </c>
    </row>
    <row r="70" spans="1:24" x14ac:dyDescent="0.25">
      <c r="A70" s="125" t="s">
        <v>735</v>
      </c>
      <c r="B70" s="6">
        <v>1</v>
      </c>
      <c r="C70" s="6">
        <v>1</v>
      </c>
      <c r="D70" s="6">
        <v>1</v>
      </c>
      <c r="E70" s="6">
        <v>1</v>
      </c>
      <c r="F70" s="6"/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/>
      <c r="M70" s="6"/>
      <c r="N70" s="6">
        <v>1</v>
      </c>
      <c r="O70" s="6"/>
      <c r="P70" s="6"/>
      <c r="Q70" s="6">
        <v>1</v>
      </c>
      <c r="R70" s="6">
        <v>1</v>
      </c>
      <c r="S70" s="6"/>
      <c r="T70" s="6"/>
      <c r="U70" s="6"/>
      <c r="V70" s="6"/>
      <c r="W70" s="13">
        <f t="shared" ref="W70:W101" si="4">(B70*$D$123)+(C70*$D$124)+(D70*$D$125)+(E70*$D$126)+(F70*$D$127)+(G70*$D$128)+(H70*$D$129)+(I70*$D$130)+(J70*$D$131)+(K70*$D$132)+(L70*$D$133)+(M70*$D$134)+(N70*$D$135)+(O70*$D$136)+(P70*$D$137)+(Q70*$D$138)+(R70*$D$139)+(S70*$D$140)+(T70*$D$141)+(U70*$D$142)+(V70*$D$143)</f>
        <v>1427</v>
      </c>
      <c r="X70" s="4" t="str">
        <f t="shared" ref="X69:X101" si="5">LEFT(A70,3)</f>
        <v>P73</v>
      </c>
    </row>
    <row r="71" spans="1:24" x14ac:dyDescent="0.25">
      <c r="A71" s="125" t="s">
        <v>736</v>
      </c>
      <c r="B71" s="6">
        <v>1</v>
      </c>
      <c r="C71" s="6">
        <v>1</v>
      </c>
      <c r="D71" s="6">
        <v>1</v>
      </c>
      <c r="E71" s="6"/>
      <c r="F71" s="6"/>
      <c r="G71" s="6">
        <v>1</v>
      </c>
      <c r="H71" s="6">
        <v>1</v>
      </c>
      <c r="I71" s="6">
        <v>1</v>
      </c>
      <c r="J71" s="6"/>
      <c r="K71" s="6">
        <v>1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t="shared" si="4"/>
        <v>420</v>
      </c>
      <c r="X71" s="4" t="str">
        <f t="shared" si="5"/>
        <v>P75</v>
      </c>
    </row>
    <row r="72" spans="1:24" x14ac:dyDescent="0.25">
      <c r="A72" s="125" t="s">
        <v>737</v>
      </c>
      <c r="B72" s="6">
        <v>1</v>
      </c>
      <c r="C72" s="6">
        <v>1</v>
      </c>
      <c r="D72" s="6">
        <v>1</v>
      </c>
      <c r="E72" s="6"/>
      <c r="F72" s="6"/>
      <c r="G72" s="6">
        <v>1</v>
      </c>
      <c r="H72" s="6">
        <v>1</v>
      </c>
      <c r="I72" s="6">
        <v>1</v>
      </c>
      <c r="J72" s="6"/>
      <c r="K72" s="6">
        <v>1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t="shared" si="4"/>
        <v>420</v>
      </c>
      <c r="X72" s="4" t="str">
        <f t="shared" si="5"/>
        <v>P77</v>
      </c>
    </row>
    <row r="73" spans="1:24" x14ac:dyDescent="0.25">
      <c r="A73" s="137" t="s">
        <v>745</v>
      </c>
      <c r="B73" s="6">
        <v>1</v>
      </c>
      <c r="C73" s="6"/>
      <c r="D73" s="6">
        <v>1</v>
      </c>
      <c r="E73" s="6"/>
      <c r="F73" s="6"/>
      <c r="G73" s="6">
        <v>1</v>
      </c>
      <c r="H73" s="6">
        <v>1</v>
      </c>
      <c r="I73" s="6">
        <v>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t="shared" si="4"/>
        <v>325</v>
      </c>
      <c r="X73" s="4" t="str">
        <f t="shared" si="5"/>
        <v>P76</v>
      </c>
    </row>
    <row r="74" spans="1:24" x14ac:dyDescent="0.25">
      <c r="A74" s="137" t="s">
        <v>746</v>
      </c>
      <c r="B74" s="6">
        <v>1</v>
      </c>
      <c r="C74" s="6"/>
      <c r="D74" s="6">
        <v>1</v>
      </c>
      <c r="E74" s="6"/>
      <c r="F74" s="6"/>
      <c r="G74" s="6">
        <v>1</v>
      </c>
      <c r="H74" s="6">
        <v>1</v>
      </c>
      <c r="I74" s="6">
        <v>1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t="shared" si="4"/>
        <v>325</v>
      </c>
      <c r="X74" s="4" t="str">
        <f t="shared" si="5"/>
        <v>P74</v>
      </c>
    </row>
    <row r="75" spans="1:24" x14ac:dyDescent="0.25">
      <c r="A75" s="6" t="s">
        <v>92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t="shared" si="4"/>
        <v>0</v>
      </c>
    </row>
    <row r="76" spans="1:24" hidden="1" x14ac:dyDescent="0.25">
      <c r="A76" s="6" t="s">
        <v>93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t="shared" si="4"/>
        <v>0</v>
      </c>
      <c r="X76" s="4" t="str">
        <f t="shared" si="5"/>
        <v>Stu</v>
      </c>
    </row>
    <row r="77" spans="1:24" hidden="1" x14ac:dyDescent="0.25">
      <c r="A77" s="6" t="s">
        <v>94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t="shared" si="4"/>
        <v>0</v>
      </c>
      <c r="X77" s="4" t="str">
        <f t="shared" si="5"/>
        <v>Stu</v>
      </c>
    </row>
    <row r="78" spans="1:24" hidden="1" x14ac:dyDescent="0.25">
      <c r="A78" s="6" t="s">
        <v>95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t="shared" si="4"/>
        <v>0</v>
      </c>
      <c r="X78" s="4" t="str">
        <f t="shared" si="5"/>
        <v>Stu</v>
      </c>
    </row>
    <row r="79" spans="1:24" hidden="1" x14ac:dyDescent="0.25">
      <c r="A79" s="6" t="s">
        <v>96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t="shared" si="4"/>
        <v>0</v>
      </c>
      <c r="X79" s="4" t="str">
        <f t="shared" si="5"/>
        <v>Stu</v>
      </c>
    </row>
    <row r="80" spans="1:24" hidden="1" x14ac:dyDescent="0.25">
      <c r="A80" s="6" t="s">
        <v>97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t="shared" si="4"/>
        <v>0</v>
      </c>
      <c r="X80" s="4" t="str">
        <f t="shared" si="5"/>
        <v>Stu</v>
      </c>
    </row>
    <row r="81" spans="1:24" hidden="1" x14ac:dyDescent="0.25">
      <c r="A81" s="6" t="s">
        <v>98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t="shared" si="4"/>
        <v>0</v>
      </c>
      <c r="X81" s="4" t="str">
        <f t="shared" si="5"/>
        <v>Stu</v>
      </c>
    </row>
    <row r="82" spans="1:24" hidden="1" x14ac:dyDescent="0.25">
      <c r="A82" s="6" t="s">
        <v>99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t="shared" si="4"/>
        <v>0</v>
      </c>
      <c r="X82" s="4" t="str">
        <f t="shared" si="5"/>
        <v>Stu</v>
      </c>
    </row>
    <row r="83" spans="1:24" hidden="1" x14ac:dyDescent="0.25">
      <c r="A83" s="6" t="s">
        <v>100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t="shared" si="4"/>
        <v>0</v>
      </c>
      <c r="X83" s="4" t="str">
        <f t="shared" si="5"/>
        <v>Stu</v>
      </c>
    </row>
    <row r="84" spans="1:24" hidden="1" x14ac:dyDescent="0.25">
      <c r="A84" s="6" t="s">
        <v>101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>(B84*$D$123)+(C84*$D$124)+(D84*$D$125)+(E84*$D$126)+(F84*$D$127)+(G84*$D$128)+(H84*$D$129)+(I84*$D$130)+(J84*$D$131)+(K84*$D$132)+(L84*$D$133)+(M84*$D$134)+(N84*$D$135)+(O84*$D$136)+(P84*$D$137)+(Q84*$D$138)+(R84*$D$139)+(S84*$D$140)+(T84*$D$141)+(U84*$D$142)+(V84*$D$143)</f>
        <v>0</v>
      </c>
      <c r="X84" s="4" t="str">
        <f t="shared" si="5"/>
        <v>Stu</v>
      </c>
    </row>
    <row r="85" spans="1:24" hidden="1" x14ac:dyDescent="0.25">
      <c r="A85" s="6" t="s">
        <v>102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 t="shared" si="4"/>
        <v>0</v>
      </c>
      <c r="X85" s="4" t="str">
        <f t="shared" si="5"/>
        <v>Stu</v>
      </c>
    </row>
    <row r="86" spans="1:24" hidden="1" x14ac:dyDescent="0.25">
      <c r="A86" s="6" t="s">
        <v>103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t="shared" si="4"/>
        <v>0</v>
      </c>
      <c r="X86" s="4" t="str">
        <f t="shared" si="5"/>
        <v>Stu</v>
      </c>
    </row>
    <row r="87" spans="1:24" hidden="1" x14ac:dyDescent="0.25">
      <c r="A87" s="6" t="s">
        <v>104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t="shared" si="4"/>
        <v>0</v>
      </c>
      <c r="X87" s="4" t="str">
        <f t="shared" si="5"/>
        <v>Stu</v>
      </c>
    </row>
    <row r="88" spans="1:24" hidden="1" x14ac:dyDescent="0.25">
      <c r="A88" s="6" t="s">
        <v>105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t="shared" si="4"/>
        <v>0</v>
      </c>
      <c r="X88" s="4" t="str">
        <f t="shared" si="5"/>
        <v>Stu</v>
      </c>
    </row>
    <row r="89" spans="1:24" hidden="1" x14ac:dyDescent="0.25">
      <c r="A89" s="6" t="s">
        <v>106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t="shared" si="4"/>
        <v>0</v>
      </c>
      <c r="X89" s="4" t="str">
        <f t="shared" si="5"/>
        <v>Stu</v>
      </c>
    </row>
    <row r="90" spans="1:24" hidden="1" x14ac:dyDescent="0.25">
      <c r="A90" s="6" t="s">
        <v>107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t="shared" si="4"/>
        <v>0</v>
      </c>
      <c r="X90" s="4" t="str">
        <f t="shared" si="5"/>
        <v>Stu</v>
      </c>
    </row>
    <row r="91" spans="1:24" hidden="1" x14ac:dyDescent="0.25">
      <c r="A91" s="6" t="s">
        <v>108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t="shared" si="4"/>
        <v>0</v>
      </c>
      <c r="X91" s="4" t="str">
        <f t="shared" si="5"/>
        <v>Stu</v>
      </c>
    </row>
    <row r="92" spans="1:24" hidden="1" x14ac:dyDescent="0.25">
      <c r="A92" s="6" t="s">
        <v>109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t="shared" si="4"/>
        <v>0</v>
      </c>
      <c r="X92" s="4" t="str">
        <f t="shared" si="5"/>
        <v>Stu</v>
      </c>
    </row>
    <row r="93" spans="1:24" hidden="1" x14ac:dyDescent="0.25">
      <c r="A93" s="6" t="s">
        <v>110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t="shared" si="4"/>
        <v>0</v>
      </c>
      <c r="X93" s="4" t="str">
        <f t="shared" si="5"/>
        <v>Stu</v>
      </c>
    </row>
    <row r="94" spans="1:24" hidden="1" x14ac:dyDescent="0.25">
      <c r="A94" s="6" t="s">
        <v>111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t="shared" si="4"/>
        <v>0</v>
      </c>
      <c r="X94" s="4" t="str">
        <f t="shared" si="5"/>
        <v>Stu</v>
      </c>
    </row>
    <row r="95" spans="1:24" hidden="1" x14ac:dyDescent="0.25">
      <c r="A95" s="6" t="s">
        <v>112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t="shared" si="4"/>
        <v>0</v>
      </c>
      <c r="X95" s="4" t="str">
        <f t="shared" si="5"/>
        <v>Stu</v>
      </c>
    </row>
    <row r="96" spans="1:24" hidden="1" x14ac:dyDescent="0.25">
      <c r="A96" s="6" t="s">
        <v>113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t="shared" si="4"/>
        <v>0</v>
      </c>
      <c r="X96" s="4" t="str">
        <f t="shared" si="5"/>
        <v>Stu</v>
      </c>
    </row>
    <row r="97" spans="1:24" hidden="1" x14ac:dyDescent="0.25">
      <c r="A97" s="6" t="s">
        <v>114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t="shared" si="4"/>
        <v>0</v>
      </c>
      <c r="X97" s="4" t="str">
        <f t="shared" si="5"/>
        <v>Stu</v>
      </c>
    </row>
    <row r="98" spans="1:24" hidden="1" x14ac:dyDescent="0.25">
      <c r="A98" s="6" t="s">
        <v>115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t="shared" si="4"/>
        <v>0</v>
      </c>
      <c r="X98" s="4" t="str">
        <f t="shared" si="5"/>
        <v>Stu</v>
      </c>
    </row>
    <row r="99" spans="1:24" hidden="1" x14ac:dyDescent="0.25">
      <c r="A99" s="6" t="s">
        <v>116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t="shared" si="4"/>
        <v>0</v>
      </c>
      <c r="X99" s="4" t="str">
        <f t="shared" si="5"/>
        <v>Stu</v>
      </c>
    </row>
    <row r="100" spans="1:24" hidden="1" x14ac:dyDescent="0.25">
      <c r="A100" s="6" t="s">
        <v>117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t="shared" si="4"/>
        <v>0</v>
      </c>
      <c r="X100" s="4" t="str">
        <f t="shared" si="5"/>
        <v>Stu</v>
      </c>
    </row>
    <row r="101" spans="1:24" hidden="1" x14ac:dyDescent="0.25">
      <c r="A101" s="6" t="s">
        <v>118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t="shared" si="4"/>
        <v>0</v>
      </c>
      <c r="X101" s="4" t="str">
        <f t="shared" si="5"/>
        <v>Stu</v>
      </c>
    </row>
    <row r="102" spans="1:24" x14ac:dyDescent="0.25">
      <c r="W102" s="11">
        <f>SUM(W4:W101)</f>
        <v>119992</v>
      </c>
    </row>
    <row r="103" spans="1:24" hidden="1" x14ac:dyDescent="0.25"/>
    <row r="104" spans="1:24" hidden="1" x14ac:dyDescent="0.25"/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3" hidden="1" x14ac:dyDescent="0.25"/>
    <row r="115" spans="1:23" x14ac:dyDescent="0.25">
      <c r="A115" s="2" t="s">
        <v>122</v>
      </c>
      <c r="B115" s="31"/>
      <c r="C115" s="31">
        <v>35</v>
      </c>
      <c r="D115" s="31"/>
      <c r="E115" s="31">
        <v>35</v>
      </c>
      <c r="F115" s="31">
        <v>35</v>
      </c>
      <c r="G115" s="31">
        <v>35</v>
      </c>
      <c r="H115" s="31">
        <v>35</v>
      </c>
      <c r="I115" s="31">
        <v>35</v>
      </c>
      <c r="J115" s="31">
        <v>18</v>
      </c>
      <c r="K115" s="31">
        <v>45</v>
      </c>
      <c r="L115" s="32">
        <v>35</v>
      </c>
      <c r="M115" s="32">
        <v>35</v>
      </c>
      <c r="N115" s="32">
        <v>35</v>
      </c>
      <c r="O115" s="32"/>
      <c r="P115" s="32">
        <v>35</v>
      </c>
      <c r="Q115" s="32">
        <v>35</v>
      </c>
      <c r="R115" s="32">
        <v>35</v>
      </c>
      <c r="S115" s="32">
        <v>35</v>
      </c>
      <c r="T115" s="4">
        <v>0</v>
      </c>
      <c r="U115" s="4">
        <v>0</v>
      </c>
      <c r="V115" s="4">
        <v>0</v>
      </c>
    </row>
    <row r="116" spans="1:23" x14ac:dyDescent="0.25">
      <c r="A116" s="23" t="s">
        <v>5</v>
      </c>
      <c r="B116" s="23">
        <f>SUM(B104:B115)</f>
        <v>0</v>
      </c>
      <c r="C116" s="23">
        <f t="shared" ref="C116:V116" si="6">SUM(C104:C115)</f>
        <v>35</v>
      </c>
      <c r="D116" s="23">
        <f t="shared" si="6"/>
        <v>0</v>
      </c>
      <c r="E116" s="23">
        <f t="shared" si="6"/>
        <v>35</v>
      </c>
      <c r="F116" s="23">
        <f t="shared" si="6"/>
        <v>35</v>
      </c>
      <c r="G116" s="23">
        <f t="shared" si="6"/>
        <v>35</v>
      </c>
      <c r="H116" s="23">
        <f t="shared" si="6"/>
        <v>35</v>
      </c>
      <c r="I116" s="23">
        <f t="shared" si="6"/>
        <v>35</v>
      </c>
      <c r="J116" s="23">
        <f t="shared" si="6"/>
        <v>18</v>
      </c>
      <c r="K116" s="23">
        <f t="shared" si="6"/>
        <v>45</v>
      </c>
      <c r="L116" s="23">
        <f t="shared" si="6"/>
        <v>35</v>
      </c>
      <c r="M116" s="23">
        <f t="shared" si="6"/>
        <v>35</v>
      </c>
      <c r="N116" s="23">
        <f t="shared" si="6"/>
        <v>35</v>
      </c>
      <c r="O116" s="23">
        <f t="shared" si="6"/>
        <v>0</v>
      </c>
      <c r="P116" s="23">
        <f t="shared" si="6"/>
        <v>35</v>
      </c>
      <c r="Q116" s="23">
        <f t="shared" si="6"/>
        <v>35</v>
      </c>
      <c r="R116" s="23">
        <f t="shared" si="6"/>
        <v>35</v>
      </c>
      <c r="S116" s="23">
        <f t="shared" si="6"/>
        <v>35</v>
      </c>
      <c r="T116" s="23">
        <f t="shared" si="6"/>
        <v>0</v>
      </c>
      <c r="U116" s="23">
        <f t="shared" si="6"/>
        <v>0</v>
      </c>
      <c r="V116" s="23">
        <f t="shared" si="6"/>
        <v>0</v>
      </c>
    </row>
    <row r="117" spans="1:23" x14ac:dyDescent="0.25">
      <c r="A117" s="23" t="s">
        <v>1</v>
      </c>
      <c r="B117" s="23">
        <f t="shared" ref="B117:V117" si="7">SUM(B4:B101)</f>
        <v>69</v>
      </c>
      <c r="C117" s="23">
        <f t="shared" si="7"/>
        <v>67</v>
      </c>
      <c r="D117" s="23">
        <f t="shared" si="7"/>
        <v>69</v>
      </c>
      <c r="E117" s="23">
        <f t="shared" si="7"/>
        <v>44</v>
      </c>
      <c r="F117" s="23">
        <f t="shared" si="7"/>
        <v>37</v>
      </c>
      <c r="G117" s="23">
        <f t="shared" si="7"/>
        <v>66</v>
      </c>
      <c r="H117" s="23">
        <f t="shared" si="7"/>
        <v>66</v>
      </c>
      <c r="I117" s="23">
        <f t="shared" si="7"/>
        <v>66</v>
      </c>
      <c r="J117" s="23">
        <f t="shared" si="7"/>
        <v>31</v>
      </c>
      <c r="K117" s="23">
        <f t="shared" si="7"/>
        <v>45</v>
      </c>
      <c r="L117" s="23">
        <f t="shared" si="7"/>
        <v>36</v>
      </c>
      <c r="M117" s="23">
        <f t="shared" si="7"/>
        <v>43</v>
      </c>
      <c r="N117" s="23">
        <f t="shared" si="7"/>
        <v>43</v>
      </c>
      <c r="O117" s="23">
        <f t="shared" si="7"/>
        <v>0</v>
      </c>
      <c r="P117" s="23">
        <f t="shared" si="7"/>
        <v>37</v>
      </c>
      <c r="Q117" s="23">
        <f t="shared" si="7"/>
        <v>43</v>
      </c>
      <c r="R117" s="23">
        <f t="shared" si="7"/>
        <v>43</v>
      </c>
      <c r="S117" s="23">
        <f t="shared" si="7"/>
        <v>37</v>
      </c>
      <c r="T117" s="23">
        <f t="shared" si="7"/>
        <v>228</v>
      </c>
      <c r="U117" s="23">
        <f t="shared" si="7"/>
        <v>0</v>
      </c>
      <c r="V117" s="23">
        <f t="shared" si="7"/>
        <v>0</v>
      </c>
    </row>
    <row r="118" spans="1:23" x14ac:dyDescent="0.25">
      <c r="A118" s="23" t="s">
        <v>2</v>
      </c>
      <c r="B118" s="23">
        <f>B116-B117</f>
        <v>-69</v>
      </c>
      <c r="C118" s="23">
        <f>C116-C117</f>
        <v>-32</v>
      </c>
      <c r="D118" s="23">
        <f>D116-D117</f>
        <v>-69</v>
      </c>
      <c r="E118" s="23">
        <f t="shared" ref="E118:V118" si="8">E116-E117</f>
        <v>-9</v>
      </c>
      <c r="F118" s="23">
        <f t="shared" si="8"/>
        <v>-2</v>
      </c>
      <c r="G118" s="23">
        <f t="shared" si="8"/>
        <v>-31</v>
      </c>
      <c r="H118" s="23">
        <f t="shared" si="8"/>
        <v>-31</v>
      </c>
      <c r="I118" s="23">
        <f t="shared" si="8"/>
        <v>-31</v>
      </c>
      <c r="J118" s="23">
        <f t="shared" si="8"/>
        <v>-13</v>
      </c>
      <c r="K118" s="23">
        <f t="shared" si="8"/>
        <v>0</v>
      </c>
      <c r="L118" s="23">
        <f t="shared" si="8"/>
        <v>-1</v>
      </c>
      <c r="M118" s="23">
        <f t="shared" si="8"/>
        <v>-8</v>
      </c>
      <c r="N118" s="23">
        <f t="shared" si="8"/>
        <v>-8</v>
      </c>
      <c r="O118" s="23">
        <f t="shared" si="8"/>
        <v>0</v>
      </c>
      <c r="P118" s="23">
        <f t="shared" si="8"/>
        <v>-2</v>
      </c>
      <c r="Q118" s="23">
        <f t="shared" si="8"/>
        <v>-8</v>
      </c>
      <c r="R118" s="23">
        <f t="shared" si="8"/>
        <v>-8</v>
      </c>
      <c r="S118" s="23">
        <f t="shared" si="8"/>
        <v>-2</v>
      </c>
      <c r="T118" s="23">
        <f t="shared" si="8"/>
        <v>-228</v>
      </c>
      <c r="U118" s="23">
        <f t="shared" si="8"/>
        <v>0</v>
      </c>
      <c r="V118" s="23">
        <f t="shared" si="8"/>
        <v>0</v>
      </c>
    </row>
    <row r="119" spans="1:2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3" x14ac:dyDescent="0.25">
      <c r="A120" s="23" t="s">
        <v>4</v>
      </c>
      <c r="B120" s="14">
        <f>B116*$D123</f>
        <v>0</v>
      </c>
      <c r="C120" s="14">
        <f>C116*$D124</f>
        <v>1225</v>
      </c>
      <c r="D120" s="14">
        <f>D116*$D125</f>
        <v>0</v>
      </c>
      <c r="E120" s="14">
        <f>E116*$D126</f>
        <v>1575</v>
      </c>
      <c r="F120" s="14">
        <f>F116*$D127</f>
        <v>2275</v>
      </c>
      <c r="G120" s="14">
        <f>G116*$D128</f>
        <v>2275</v>
      </c>
      <c r="H120" s="14">
        <f>H116*$D129</f>
        <v>2275</v>
      </c>
      <c r="I120" s="14">
        <f>I116*$D130</f>
        <v>2275</v>
      </c>
      <c r="J120" s="14">
        <f>J116*$D131</f>
        <v>1170</v>
      </c>
      <c r="K120" s="14">
        <f>K116*$D132</f>
        <v>2700</v>
      </c>
      <c r="L120" s="14">
        <f>L116*$D133</f>
        <v>13125</v>
      </c>
      <c r="M120" s="14">
        <f>M116*$D134</f>
        <v>15050</v>
      </c>
      <c r="N120" s="14">
        <f>N116*$D135</f>
        <v>13965</v>
      </c>
      <c r="O120" s="14">
        <f>O116*$D136</f>
        <v>0</v>
      </c>
      <c r="P120" s="14">
        <f>P116*$D137</f>
        <v>1925</v>
      </c>
      <c r="Q120" s="14">
        <f>Q116*$D138</f>
        <v>8715</v>
      </c>
      <c r="R120" s="14">
        <f>R116*$D139</f>
        <v>8715</v>
      </c>
      <c r="S120" s="14">
        <f>S116*$D140</f>
        <v>7525</v>
      </c>
      <c r="T120" s="14">
        <f>T116*$D141</f>
        <v>0</v>
      </c>
      <c r="U120" s="14">
        <f>U116*$D142</f>
        <v>0</v>
      </c>
      <c r="V120" s="14">
        <f>V116*$D143</f>
        <v>0</v>
      </c>
    </row>
    <row r="122" spans="1:23" x14ac:dyDescent="0.25">
      <c r="A122" s="146" t="s">
        <v>120</v>
      </c>
      <c r="B122" s="146"/>
      <c r="C122" s="146"/>
      <c r="D122" s="23" t="s">
        <v>3</v>
      </c>
      <c r="F122" s="10"/>
      <c r="G122" s="15" t="s">
        <v>6</v>
      </c>
    </row>
    <row r="123" spans="1:23" x14ac:dyDescent="0.25">
      <c r="A123" s="154" t="s">
        <v>241</v>
      </c>
      <c r="B123" s="155" t="s">
        <v>241</v>
      </c>
      <c r="C123" s="157" t="s">
        <v>241</v>
      </c>
      <c r="D123" s="37">
        <v>65</v>
      </c>
      <c r="F123" s="10"/>
      <c r="G123" s="17">
        <f>SUM(B120:V120)</f>
        <v>84790</v>
      </c>
      <c r="W123" s="4" t="str">
        <f>MID(A123,7,10)</f>
        <v>HONEY SUCK</v>
      </c>
    </row>
    <row r="124" spans="1:23" x14ac:dyDescent="0.25">
      <c r="A124" s="154" t="s">
        <v>242</v>
      </c>
      <c r="B124" s="155" t="s">
        <v>242</v>
      </c>
      <c r="C124" s="157" t="s">
        <v>242</v>
      </c>
      <c r="D124" s="37">
        <v>35</v>
      </c>
      <c r="W124" s="4" t="str">
        <f t="shared" ref="W124:W140" si="9">MID(A124,7,10)</f>
        <v>A PACK WIT</v>
      </c>
    </row>
    <row r="125" spans="1:23" x14ac:dyDescent="0.25">
      <c r="A125" s="154" t="s">
        <v>243</v>
      </c>
      <c r="B125" s="155" t="s">
        <v>243</v>
      </c>
      <c r="C125" s="157" t="s">
        <v>243</v>
      </c>
      <c r="D125" s="37">
        <v>65</v>
      </c>
      <c r="W125" s="4" t="str">
        <f t="shared" si="9"/>
        <v>VASANT BHA</v>
      </c>
    </row>
    <row r="126" spans="1:23" x14ac:dyDescent="0.25">
      <c r="A126" s="154" t="s">
        <v>244</v>
      </c>
      <c r="B126" s="155" t="s">
        <v>244</v>
      </c>
      <c r="C126" s="157" t="s">
        <v>244</v>
      </c>
      <c r="D126" s="37">
        <v>45</v>
      </c>
      <c r="W126" s="4" t="str">
        <f t="shared" si="9"/>
        <v>BAL RAM KA</v>
      </c>
    </row>
    <row r="127" spans="1:23" x14ac:dyDescent="0.25">
      <c r="A127" s="154" t="s">
        <v>245</v>
      </c>
      <c r="B127" s="155" t="s">
        <v>245</v>
      </c>
      <c r="C127" s="157" t="s">
        <v>245</v>
      </c>
      <c r="D127" s="37">
        <v>65</v>
      </c>
      <c r="W127" s="4" t="str">
        <f t="shared" si="9"/>
        <v>SCI - VI</v>
      </c>
    </row>
    <row r="128" spans="1:23" x14ac:dyDescent="0.25">
      <c r="A128" s="154" t="s">
        <v>246</v>
      </c>
      <c r="B128" s="155" t="s">
        <v>246</v>
      </c>
      <c r="C128" s="157" t="s">
        <v>246</v>
      </c>
      <c r="D128" s="37">
        <v>65</v>
      </c>
      <c r="F128" s="146" t="s">
        <v>121</v>
      </c>
      <c r="G128" s="146"/>
      <c r="H128" s="147"/>
      <c r="W128" s="4" t="str">
        <f t="shared" si="9"/>
        <v xml:space="preserve">HISTORY - </v>
      </c>
    </row>
    <row r="129" spans="1:23" x14ac:dyDescent="0.25">
      <c r="A129" s="154" t="s">
        <v>247</v>
      </c>
      <c r="B129" s="155" t="s">
        <v>247</v>
      </c>
      <c r="C129" s="157" t="s">
        <v>247</v>
      </c>
      <c r="D129" s="37">
        <v>65</v>
      </c>
      <c r="F129" s="148">
        <f>G123-W102</f>
        <v>-35202</v>
      </c>
      <c r="G129" s="147"/>
      <c r="H129" s="147"/>
      <c r="W129" s="4" t="str">
        <f t="shared" si="9"/>
        <v>CIVICS</v>
      </c>
    </row>
    <row r="130" spans="1:23" x14ac:dyDescent="0.25">
      <c r="A130" s="154" t="s">
        <v>248</v>
      </c>
      <c r="B130" s="155" t="s">
        <v>248</v>
      </c>
      <c r="C130" s="156" t="s">
        <v>248</v>
      </c>
      <c r="D130" s="37">
        <v>65</v>
      </c>
      <c r="W130" s="4" t="str">
        <f t="shared" si="9"/>
        <v xml:space="preserve">The Earth </v>
      </c>
    </row>
    <row r="131" spans="1:23" x14ac:dyDescent="0.25">
      <c r="A131" s="154" t="s">
        <v>249</v>
      </c>
      <c r="B131" s="155" t="s">
        <v>249</v>
      </c>
      <c r="C131" s="156" t="s">
        <v>249</v>
      </c>
      <c r="D131" s="37">
        <v>65</v>
      </c>
      <c r="W131" s="4" t="str">
        <f t="shared" si="9"/>
        <v>MATHEMATIC</v>
      </c>
    </row>
    <row r="132" spans="1:23" x14ac:dyDescent="0.25">
      <c r="A132" s="154" t="s">
        <v>250</v>
      </c>
      <c r="B132" s="155" t="s">
        <v>250</v>
      </c>
      <c r="C132" s="156" t="s">
        <v>250</v>
      </c>
      <c r="D132" s="37">
        <v>60</v>
      </c>
      <c r="W132" s="4" t="str">
        <f t="shared" si="9"/>
        <v>Gujarati T</v>
      </c>
    </row>
    <row r="133" spans="1:23" x14ac:dyDescent="0.25">
      <c r="A133" s="150" t="s">
        <v>251</v>
      </c>
      <c r="B133" s="151" t="s">
        <v>251</v>
      </c>
      <c r="C133" s="152" t="s">
        <v>251</v>
      </c>
      <c r="D133" s="37">
        <v>375</v>
      </c>
      <c r="W133" s="4" t="str">
        <f t="shared" si="9"/>
        <v>Grammar Ge</v>
      </c>
    </row>
    <row r="134" spans="1:23" x14ac:dyDescent="0.25">
      <c r="A134" s="150" t="s">
        <v>252</v>
      </c>
      <c r="B134" s="151" t="s">
        <v>252</v>
      </c>
      <c r="C134" s="152" t="s">
        <v>252</v>
      </c>
      <c r="D134" s="37">
        <v>430</v>
      </c>
      <c r="W134" s="4" t="str">
        <f t="shared" si="9"/>
        <v>HINDI GRAM</v>
      </c>
    </row>
    <row r="135" spans="1:23" x14ac:dyDescent="0.25">
      <c r="A135" s="150" t="s">
        <v>253</v>
      </c>
      <c r="B135" s="151" t="s">
        <v>253</v>
      </c>
      <c r="C135" s="152" t="s">
        <v>253</v>
      </c>
      <c r="D135" s="37">
        <v>399</v>
      </c>
      <c r="W135" s="4" t="str">
        <f t="shared" si="9"/>
        <v>CYBER BEAN</v>
      </c>
    </row>
    <row r="136" spans="1:23" x14ac:dyDescent="0.25">
      <c r="A136" s="150" t="s">
        <v>254</v>
      </c>
      <c r="B136" s="151" t="s">
        <v>254</v>
      </c>
      <c r="C136" s="152" t="s">
        <v>254</v>
      </c>
      <c r="D136" s="37"/>
      <c r="W136" s="4" t="str">
        <f t="shared" si="9"/>
        <v>GENERAL KN</v>
      </c>
    </row>
    <row r="137" spans="1:23" x14ac:dyDescent="0.25">
      <c r="A137" s="150" t="s">
        <v>255</v>
      </c>
      <c r="B137" s="151" t="s">
        <v>255</v>
      </c>
      <c r="C137" s="152" t="s">
        <v>255</v>
      </c>
      <c r="D137" s="37">
        <v>55</v>
      </c>
      <c r="W137" s="4" t="str">
        <f t="shared" si="9"/>
        <v>RUCHIRA(SA</v>
      </c>
    </row>
    <row r="138" spans="1:23" x14ac:dyDescent="0.25">
      <c r="A138" s="150" t="s">
        <v>256</v>
      </c>
      <c r="B138" s="151" t="s">
        <v>256</v>
      </c>
      <c r="C138" s="152" t="s">
        <v>256</v>
      </c>
      <c r="D138" s="37">
        <v>249</v>
      </c>
      <c r="W138" s="4" t="str">
        <f t="shared" si="9"/>
        <v>SCIENCE LA</v>
      </c>
    </row>
    <row r="139" spans="1:23" x14ac:dyDescent="0.25">
      <c r="A139" s="150" t="s">
        <v>257</v>
      </c>
      <c r="B139" s="151" t="s">
        <v>257</v>
      </c>
      <c r="C139" s="152" t="s">
        <v>257</v>
      </c>
      <c r="D139" s="37">
        <v>249</v>
      </c>
      <c r="W139" s="4" t="str">
        <f t="shared" si="9"/>
        <v>MATH LAB M</v>
      </c>
    </row>
    <row r="140" spans="1:23" x14ac:dyDescent="0.25">
      <c r="A140" s="150" t="s">
        <v>258</v>
      </c>
      <c r="B140" s="151" t="s">
        <v>258</v>
      </c>
      <c r="C140" s="152" t="s">
        <v>258</v>
      </c>
      <c r="D140" s="37">
        <v>215</v>
      </c>
      <c r="W140" s="4" t="str">
        <f t="shared" si="9"/>
        <v>MAP MIRROR</v>
      </c>
    </row>
    <row r="141" spans="1:23" x14ac:dyDescent="0.25">
      <c r="A141" s="149" t="s">
        <v>594</v>
      </c>
      <c r="B141" s="149"/>
      <c r="C141" s="149"/>
      <c r="D141" s="37">
        <v>27</v>
      </c>
    </row>
    <row r="142" spans="1:23" hidden="1" x14ac:dyDescent="0.25">
      <c r="A142" s="149"/>
      <c r="B142" s="149"/>
      <c r="C142" s="149"/>
      <c r="D142" s="6"/>
    </row>
    <row r="143" spans="1:23" hidden="1" x14ac:dyDescent="0.25">
      <c r="A143" s="149"/>
      <c r="B143" s="149"/>
      <c r="C143" s="149"/>
      <c r="D143" s="6"/>
    </row>
  </sheetData>
  <mergeCells count="24">
    <mergeCell ref="A131:C131"/>
    <mergeCell ref="A122:C122"/>
    <mergeCell ref="A123:C123"/>
    <mergeCell ref="A124:C124"/>
    <mergeCell ref="A125:C125"/>
    <mergeCell ref="A126:C126"/>
    <mergeCell ref="A127:C127"/>
    <mergeCell ref="A128:C128"/>
    <mergeCell ref="F128:H128"/>
    <mergeCell ref="A129:C129"/>
    <mergeCell ref="F129:H129"/>
    <mergeCell ref="A130:C130"/>
    <mergeCell ref="A143:C143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</mergeCells>
  <conditionalFormatting sqref="T10:V11 B18 T23:V23 T37:V38 E41:F41 T40:V40 B44:V44 T42:V43 T45:V45 T49:V49 T56:V56 T58:V58 T64:V64 T66:V66 B21:V22 T19:V20 E34:F34 T31:V33 E36:V36 T35:V35 T13:V17 D18:F18 K66 B4:V9 B12:V12 B13:S13 K18:L18 O18:P18 S18:V18 B24:V30 J34:V34 E39:F39 J39:V39 J41:V41 C39:C42 B46:F48 J46:V48 C53:C55 B51:C52 B53:B68 E50:V55 C57 C59:C63 C65 C67:C68 E67:V68 E65:V65 E59:V63 E57:V57 B69:V101">
    <cfRule type="cellIs" dxfId="126" priority="47" operator="greaterThanOrEqual">
      <formula>1</formula>
    </cfRule>
    <cfRule type="cellIs" dxfId="125" priority="48" operator="equal">
      <formula>0</formula>
    </cfRule>
  </conditionalFormatting>
  <conditionalFormatting sqref="B10:S11">
    <cfRule type="cellIs" dxfId="124" priority="45" operator="greaterThanOrEqual">
      <formula>1</formula>
    </cfRule>
    <cfRule type="cellIs" dxfId="123" priority="46" operator="equal">
      <formula>0</formula>
    </cfRule>
  </conditionalFormatting>
  <conditionalFormatting sqref="B15:S15">
    <cfRule type="cellIs" dxfId="122" priority="43" operator="greaterThanOrEqual">
      <formula>1</formula>
    </cfRule>
    <cfRule type="cellIs" dxfId="121" priority="44" operator="equal">
      <formula>0</formula>
    </cfRule>
  </conditionalFormatting>
  <conditionalFormatting sqref="B17:S17 C18 G18:J18 M18:N18 Q18:R18">
    <cfRule type="cellIs" dxfId="120" priority="41" operator="greaterThanOrEqual">
      <formula>1</formula>
    </cfRule>
    <cfRule type="cellIs" dxfId="119" priority="42" operator="equal">
      <formula>0</formula>
    </cfRule>
  </conditionalFormatting>
  <conditionalFormatting sqref="B23:S23">
    <cfRule type="cellIs" dxfId="118" priority="39" operator="greaterThanOrEqual">
      <formula>1</formula>
    </cfRule>
    <cfRule type="cellIs" dxfId="117" priority="40" operator="equal">
      <formula>0</formula>
    </cfRule>
  </conditionalFormatting>
  <conditionalFormatting sqref="E37:S37">
    <cfRule type="cellIs" dxfId="116" priority="37" operator="greaterThanOrEqual">
      <formula>1</formula>
    </cfRule>
    <cfRule type="cellIs" dxfId="115" priority="38" operator="equal">
      <formula>0</formula>
    </cfRule>
  </conditionalFormatting>
  <conditionalFormatting sqref="E38:S38 G39:I39">
    <cfRule type="cellIs" dxfId="114" priority="35" operator="greaterThanOrEqual">
      <formula>1</formula>
    </cfRule>
    <cfRule type="cellIs" dxfId="113" priority="36" operator="equal">
      <formula>0</formula>
    </cfRule>
  </conditionalFormatting>
  <conditionalFormatting sqref="E40:S40 G41:I41">
    <cfRule type="cellIs" dxfId="112" priority="33" operator="greaterThanOrEqual">
      <formula>1</formula>
    </cfRule>
    <cfRule type="cellIs" dxfId="111" priority="34" operator="equal">
      <formula>0</formula>
    </cfRule>
  </conditionalFormatting>
  <conditionalFormatting sqref="E42:S42">
    <cfRule type="cellIs" dxfId="110" priority="31" operator="greaterThanOrEqual">
      <formula>1</formula>
    </cfRule>
    <cfRule type="cellIs" dxfId="109" priority="32" operator="equal">
      <formula>0</formula>
    </cfRule>
  </conditionalFormatting>
  <conditionalFormatting sqref="B43:S43">
    <cfRule type="cellIs" dxfId="108" priority="29" operator="greaterThanOrEqual">
      <formula>1</formula>
    </cfRule>
    <cfRule type="cellIs" dxfId="107" priority="30" operator="equal">
      <formula>0</formula>
    </cfRule>
  </conditionalFormatting>
  <conditionalFormatting sqref="B45:S45 G46:I48">
    <cfRule type="cellIs" dxfId="106" priority="27" operator="greaterThanOrEqual">
      <formula>1</formula>
    </cfRule>
    <cfRule type="cellIs" dxfId="105" priority="28" operator="equal">
      <formula>0</formula>
    </cfRule>
  </conditionalFormatting>
  <conditionalFormatting sqref="B49:S49 B50:D50 D51:D68">
    <cfRule type="cellIs" dxfId="104" priority="25" operator="greaterThanOrEqual">
      <formula>1</formula>
    </cfRule>
    <cfRule type="cellIs" dxfId="103" priority="26" operator="equal">
      <formula>0</formula>
    </cfRule>
  </conditionalFormatting>
  <conditionalFormatting sqref="C56 E56:S56">
    <cfRule type="cellIs" dxfId="102" priority="23" operator="greaterThanOrEqual">
      <formula>1</formula>
    </cfRule>
    <cfRule type="cellIs" dxfId="101" priority="24" operator="equal">
      <formula>0</formula>
    </cfRule>
  </conditionalFormatting>
  <conditionalFormatting sqref="C58 E58:S58">
    <cfRule type="cellIs" dxfId="100" priority="21" operator="greaterThanOrEqual">
      <formula>1</formula>
    </cfRule>
    <cfRule type="cellIs" dxfId="99" priority="22" operator="equal">
      <formula>0</formula>
    </cfRule>
  </conditionalFormatting>
  <conditionalFormatting sqref="C64 E64:S64">
    <cfRule type="cellIs" dxfId="98" priority="19" operator="greaterThanOrEqual">
      <formula>1</formula>
    </cfRule>
    <cfRule type="cellIs" dxfId="97" priority="20" operator="equal">
      <formula>0</formula>
    </cfRule>
  </conditionalFormatting>
  <conditionalFormatting sqref="L66:S66 C66 E66:J66">
    <cfRule type="cellIs" dxfId="96" priority="17" operator="greaterThanOrEqual">
      <formula>1</formula>
    </cfRule>
    <cfRule type="cellIs" dxfId="95" priority="18" operator="equal">
      <formula>0</formula>
    </cfRule>
  </conditionalFormatting>
  <conditionalFormatting sqref="B14:S14">
    <cfRule type="cellIs" dxfId="94" priority="15" operator="greaterThanOrEqual">
      <formula>1</formula>
    </cfRule>
    <cfRule type="cellIs" dxfId="93" priority="16" operator="equal">
      <formula>0</formula>
    </cfRule>
  </conditionalFormatting>
  <conditionalFormatting sqref="B16:S16">
    <cfRule type="cellIs" dxfId="92" priority="13" operator="greaterThanOrEqual">
      <formula>1</formula>
    </cfRule>
    <cfRule type="cellIs" dxfId="91" priority="14" operator="equal">
      <formula>0</formula>
    </cfRule>
  </conditionalFormatting>
  <conditionalFormatting sqref="B19:S19">
    <cfRule type="cellIs" dxfId="90" priority="11" operator="greaterThanOrEqual">
      <formula>1</formula>
    </cfRule>
    <cfRule type="cellIs" dxfId="89" priority="12" operator="equal">
      <formula>0</formula>
    </cfRule>
  </conditionalFormatting>
  <conditionalFormatting sqref="B20:S20">
    <cfRule type="cellIs" dxfId="88" priority="9" operator="greaterThanOrEqual">
      <formula>1</formula>
    </cfRule>
    <cfRule type="cellIs" dxfId="87" priority="10" operator="equal">
      <formula>0</formula>
    </cfRule>
  </conditionalFormatting>
  <conditionalFormatting sqref="B31:S31 B32:D38 B39:B42 D39:D42">
    <cfRule type="cellIs" dxfId="86" priority="7" operator="greaterThanOrEqual">
      <formula>1</formula>
    </cfRule>
    <cfRule type="cellIs" dxfId="85" priority="8" operator="equal">
      <formula>0</formula>
    </cfRule>
  </conditionalFormatting>
  <conditionalFormatting sqref="E32:S32">
    <cfRule type="cellIs" dxfId="84" priority="5" operator="greaterThanOrEqual">
      <formula>1</formula>
    </cfRule>
    <cfRule type="cellIs" dxfId="83" priority="6" operator="equal">
      <formula>0</formula>
    </cfRule>
  </conditionalFormatting>
  <conditionalFormatting sqref="E33:S33 G34:I34">
    <cfRule type="cellIs" dxfId="82" priority="3" operator="greaterThanOrEqual">
      <formula>1</formula>
    </cfRule>
    <cfRule type="cellIs" dxfId="81" priority="4" operator="equal">
      <formula>0</formula>
    </cfRule>
  </conditionalFormatting>
  <conditionalFormatting sqref="E35:S35">
    <cfRule type="cellIs" dxfId="80" priority="1" operator="greaterThanOrEqual">
      <formula>1</formula>
    </cfRule>
    <cfRule type="cellIs" dxfId="79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1" xr:uid="{00000000-0002-0000-0700-000000000000}">
      <formula1>0</formula1>
    </dataValidation>
  </dataValidations>
  <pageMargins left="0.23" right="0.36" top="0.26" bottom="0.2" header="0.2" footer="0.2"/>
  <pageSetup paperSize="9" scale="3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U74"/>
  <sheetViews>
    <sheetView zoomScale="85" zoomScaleNormal="85" workbookViewId="0">
      <pane xSplit="1" ySplit="2" topLeftCell="G53" activePane="bottomRight" state="frozen"/>
      <selection activeCell="A124" sqref="A124:C141"/>
      <selection pane="topRight" activeCell="A124" sqref="A124:C141"/>
      <selection pane="bottomLeft" activeCell="A124" sqref="A124:C141"/>
      <selection pane="bottomRight" sqref="A1:U73"/>
    </sheetView>
  </sheetViews>
  <sheetFormatPr defaultRowHeight="15" x14ac:dyDescent="0.25"/>
  <cols>
    <col min="1" max="1" width="39.140625" style="4" bestFit="1" customWidth="1"/>
    <col min="2" max="19" width="7.140625" style="4" customWidth="1"/>
    <col min="20" max="20" width="9.7109375" style="4" customWidth="1"/>
    <col min="21" max="21" width="10.28515625" style="4" customWidth="1"/>
    <col min="22" max="16384" width="9.140625" style="4"/>
  </cols>
  <sheetData>
    <row r="1" spans="1:21" ht="43.5" customHeight="1" x14ac:dyDescent="0.25">
      <c r="A1" s="119" t="s">
        <v>709</v>
      </c>
      <c r="B1" s="116" t="s">
        <v>704</v>
      </c>
      <c r="C1" s="116" t="s">
        <v>705</v>
      </c>
      <c r="D1" s="116" t="s">
        <v>693</v>
      </c>
      <c r="E1" s="116" t="s">
        <v>706</v>
      </c>
      <c r="F1" s="116" t="s">
        <v>528</v>
      </c>
      <c r="G1" s="116" t="s">
        <v>679</v>
      </c>
      <c r="H1" s="116" t="s">
        <v>530</v>
      </c>
      <c r="I1" s="116" t="s">
        <v>707</v>
      </c>
      <c r="J1" s="116" t="s">
        <v>682</v>
      </c>
      <c r="K1" s="116" t="s">
        <v>683</v>
      </c>
      <c r="L1" s="116" t="s">
        <v>684</v>
      </c>
      <c r="M1" s="116" t="s">
        <v>685</v>
      </c>
      <c r="N1" s="116" t="s">
        <v>686</v>
      </c>
      <c r="O1" s="116" t="s">
        <v>687</v>
      </c>
      <c r="P1" s="116" t="s">
        <v>688</v>
      </c>
      <c r="Q1" s="116" t="s">
        <v>689</v>
      </c>
      <c r="R1" s="116" t="s">
        <v>690</v>
      </c>
      <c r="S1" s="116" t="s">
        <v>540</v>
      </c>
      <c r="T1" s="6"/>
      <c r="U1" s="6"/>
    </row>
    <row r="2" spans="1:21" x14ac:dyDescent="0.25">
      <c r="A2" s="9" t="s">
        <v>0</v>
      </c>
      <c r="B2" s="9" t="s">
        <v>132</v>
      </c>
      <c r="C2" s="9" t="s">
        <v>133</v>
      </c>
      <c r="D2" s="9" t="s">
        <v>134</v>
      </c>
      <c r="E2" s="9" t="s">
        <v>135</v>
      </c>
      <c r="F2" s="9" t="s">
        <v>136</v>
      </c>
      <c r="G2" s="9" t="s">
        <v>137</v>
      </c>
      <c r="H2" s="9" t="s">
        <v>138</v>
      </c>
      <c r="I2" s="9" t="s">
        <v>139</v>
      </c>
      <c r="J2" s="9" t="s">
        <v>140</v>
      </c>
      <c r="K2" s="9" t="s">
        <v>160</v>
      </c>
      <c r="L2" s="9" t="s">
        <v>151</v>
      </c>
      <c r="M2" s="9" t="s">
        <v>152</v>
      </c>
      <c r="N2" s="9" t="s">
        <v>153</v>
      </c>
      <c r="O2" s="9" t="s">
        <v>154</v>
      </c>
      <c r="P2" s="9" t="s">
        <v>155</v>
      </c>
      <c r="Q2" s="9" t="s">
        <v>156</v>
      </c>
      <c r="R2" s="9" t="s">
        <v>157</v>
      </c>
      <c r="S2" s="9" t="s">
        <v>158</v>
      </c>
      <c r="T2" s="111" t="s">
        <v>710</v>
      </c>
      <c r="U2" s="111" t="s">
        <v>708</v>
      </c>
    </row>
    <row r="3" spans="1:21" x14ac:dyDescent="0.25">
      <c r="A3" s="112" t="s">
        <v>320</v>
      </c>
      <c r="B3" s="6">
        <v>1</v>
      </c>
      <c r="C3" s="6">
        <v>1</v>
      </c>
      <c r="D3" s="6">
        <v>1</v>
      </c>
      <c r="E3" s="6">
        <v>1</v>
      </c>
      <c r="F3" s="6"/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/>
      <c r="P3" s="6">
        <v>1</v>
      </c>
      <c r="Q3" s="6">
        <v>1</v>
      </c>
      <c r="R3" s="6">
        <v>1</v>
      </c>
      <c r="S3" s="6">
        <v>1</v>
      </c>
      <c r="T3" s="13"/>
      <c r="U3" s="6" t="str">
        <f>LEFT(A3,3)</f>
        <v>P02</v>
      </c>
    </row>
    <row r="4" spans="1:21" x14ac:dyDescent="0.25">
      <c r="A4" s="112" t="s">
        <v>321</v>
      </c>
      <c r="B4" s="6">
        <v>1</v>
      </c>
      <c r="C4" s="6">
        <v>1</v>
      </c>
      <c r="D4" s="6">
        <v>1</v>
      </c>
      <c r="E4" s="6">
        <v>1</v>
      </c>
      <c r="F4" s="6"/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/>
      <c r="P4" s="6">
        <v>1</v>
      </c>
      <c r="Q4" s="6">
        <v>1</v>
      </c>
      <c r="R4" s="6">
        <v>1</v>
      </c>
      <c r="S4" s="6">
        <v>1</v>
      </c>
      <c r="T4" s="13"/>
      <c r="U4" s="6" t="str">
        <f t="shared" ref="U4:U67" si="0">LEFT(A4,3)</f>
        <v>P05</v>
      </c>
    </row>
    <row r="5" spans="1:21" x14ac:dyDescent="0.25">
      <c r="A5" s="112" t="s">
        <v>322</v>
      </c>
      <c r="B5" s="6">
        <v>1</v>
      </c>
      <c r="C5" s="6">
        <v>1</v>
      </c>
      <c r="D5" s="6">
        <v>1</v>
      </c>
      <c r="E5" s="6">
        <v>1</v>
      </c>
      <c r="F5" s="6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/>
      <c r="N5" s="6">
        <v>1</v>
      </c>
      <c r="O5" s="6"/>
      <c r="P5" s="6">
        <v>1</v>
      </c>
      <c r="Q5" s="6">
        <v>1</v>
      </c>
      <c r="R5" s="6">
        <v>1</v>
      </c>
      <c r="S5" s="6">
        <v>1</v>
      </c>
      <c r="T5" s="13"/>
      <c r="U5" s="6" t="str">
        <f t="shared" si="0"/>
        <v>P06</v>
      </c>
    </row>
    <row r="6" spans="1:21" x14ac:dyDescent="0.25">
      <c r="A6" s="112" t="s">
        <v>323</v>
      </c>
      <c r="B6" s="6">
        <v>1</v>
      </c>
      <c r="C6" s="6">
        <v>1</v>
      </c>
      <c r="D6" s="6">
        <v>1</v>
      </c>
      <c r="E6" s="6"/>
      <c r="F6" s="6"/>
      <c r="G6" s="6">
        <v>1</v>
      </c>
      <c r="H6" s="6">
        <v>1</v>
      </c>
      <c r="I6" s="6">
        <v>1</v>
      </c>
      <c r="J6" s="6"/>
      <c r="K6" s="6">
        <v>1</v>
      </c>
      <c r="L6" s="6"/>
      <c r="M6" s="6"/>
      <c r="N6" s="6"/>
      <c r="O6" s="6"/>
      <c r="P6" s="6"/>
      <c r="Q6" s="6"/>
      <c r="R6" s="6"/>
      <c r="S6" s="6"/>
      <c r="T6" s="13"/>
      <c r="U6" s="6" t="str">
        <f t="shared" si="0"/>
        <v>P07</v>
      </c>
    </row>
    <row r="7" spans="1:21" x14ac:dyDescent="0.25">
      <c r="A7" s="112" t="s">
        <v>324</v>
      </c>
      <c r="B7" s="6">
        <v>1</v>
      </c>
      <c r="C7" s="6">
        <v>1</v>
      </c>
      <c r="D7" s="6">
        <v>1</v>
      </c>
      <c r="E7" s="6"/>
      <c r="F7" s="6"/>
      <c r="G7" s="6">
        <v>1</v>
      </c>
      <c r="H7" s="6">
        <v>1</v>
      </c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13"/>
      <c r="U7" s="6" t="str">
        <f t="shared" si="0"/>
        <v>P08</v>
      </c>
    </row>
    <row r="8" spans="1:21" x14ac:dyDescent="0.25">
      <c r="A8" s="112" t="s">
        <v>325</v>
      </c>
      <c r="B8" s="6">
        <v>1</v>
      </c>
      <c r="C8" s="6">
        <v>1</v>
      </c>
      <c r="D8" s="6">
        <v>1</v>
      </c>
      <c r="E8" s="6"/>
      <c r="F8" s="6"/>
      <c r="G8" s="6">
        <v>1</v>
      </c>
      <c r="H8" s="6">
        <v>1</v>
      </c>
      <c r="I8" s="6"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13"/>
      <c r="U8" s="6" t="str">
        <f t="shared" si="0"/>
        <v>P09</v>
      </c>
    </row>
    <row r="9" spans="1:21" x14ac:dyDescent="0.25">
      <c r="A9" s="112" t="s">
        <v>326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/>
      <c r="P9" s="6">
        <v>1</v>
      </c>
      <c r="Q9" s="6">
        <v>1</v>
      </c>
      <c r="R9" s="6">
        <v>1</v>
      </c>
      <c r="S9" s="6">
        <v>1</v>
      </c>
      <c r="T9" s="13"/>
      <c r="U9" s="6" t="str">
        <f t="shared" si="0"/>
        <v>P10</v>
      </c>
    </row>
    <row r="10" spans="1:21" x14ac:dyDescent="0.25">
      <c r="A10" s="112" t="s">
        <v>327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/>
      <c r="K10" s="6"/>
      <c r="L10" s="6">
        <v>1</v>
      </c>
      <c r="M10" s="6">
        <v>1</v>
      </c>
      <c r="N10" s="6">
        <v>1</v>
      </c>
      <c r="O10" s="6"/>
      <c r="P10" s="6">
        <v>1</v>
      </c>
      <c r="Q10" s="6">
        <v>1</v>
      </c>
      <c r="R10" s="6">
        <v>1</v>
      </c>
      <c r="S10" s="6">
        <v>1</v>
      </c>
      <c r="T10" s="13"/>
      <c r="U10" s="6" t="str">
        <f t="shared" si="0"/>
        <v>P11</v>
      </c>
    </row>
    <row r="11" spans="1:21" x14ac:dyDescent="0.25">
      <c r="A11" s="112" t="s">
        <v>328</v>
      </c>
      <c r="B11" s="6">
        <v>1</v>
      </c>
      <c r="C11" s="6">
        <v>1</v>
      </c>
      <c r="D11" s="6">
        <v>1</v>
      </c>
      <c r="E11" s="6">
        <v>1</v>
      </c>
      <c r="F11" s="6"/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/>
      <c r="M11" s="6"/>
      <c r="N11" s="6">
        <v>1</v>
      </c>
      <c r="O11" s="6"/>
      <c r="P11" s="6"/>
      <c r="Q11" s="6">
        <v>1</v>
      </c>
      <c r="R11" s="6">
        <v>1</v>
      </c>
      <c r="S11" s="6"/>
      <c r="T11" s="13"/>
      <c r="U11" s="6" t="str">
        <f t="shared" si="0"/>
        <v>P12</v>
      </c>
    </row>
    <row r="12" spans="1:21" x14ac:dyDescent="0.25">
      <c r="A12" s="112" t="s">
        <v>329</v>
      </c>
      <c r="B12" s="6">
        <v>1</v>
      </c>
      <c r="C12" s="6">
        <v>1</v>
      </c>
      <c r="D12" s="6">
        <v>1</v>
      </c>
      <c r="E12" s="6">
        <v>1</v>
      </c>
      <c r="F12" s="6"/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/>
      <c r="M12" s="6"/>
      <c r="N12" s="6">
        <v>1</v>
      </c>
      <c r="O12" s="6"/>
      <c r="P12" s="6"/>
      <c r="Q12" s="6">
        <v>1</v>
      </c>
      <c r="R12" s="6">
        <v>1</v>
      </c>
      <c r="S12" s="6"/>
      <c r="T12" s="13"/>
      <c r="U12" s="6" t="str">
        <f t="shared" si="0"/>
        <v>P13</v>
      </c>
    </row>
    <row r="13" spans="1:21" x14ac:dyDescent="0.25">
      <c r="A13" s="112" t="s">
        <v>330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/>
      <c r="K13" s="6"/>
      <c r="L13" s="6">
        <v>1</v>
      </c>
      <c r="M13" s="6">
        <v>1</v>
      </c>
      <c r="N13" s="6">
        <v>1</v>
      </c>
      <c r="O13" s="6"/>
      <c r="P13" s="6">
        <v>1</v>
      </c>
      <c r="Q13" s="6">
        <v>1</v>
      </c>
      <c r="R13" s="6">
        <v>1</v>
      </c>
      <c r="S13" s="6">
        <v>1</v>
      </c>
      <c r="T13" s="13"/>
      <c r="U13" s="6" t="str">
        <f t="shared" si="0"/>
        <v>P14</v>
      </c>
    </row>
    <row r="14" spans="1:21" x14ac:dyDescent="0.25">
      <c r="A14" s="112" t="s">
        <v>331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/>
      <c r="P14" s="6">
        <v>1</v>
      </c>
      <c r="Q14" s="6">
        <v>1</v>
      </c>
      <c r="R14" s="6">
        <v>1</v>
      </c>
      <c r="S14" s="6">
        <v>1</v>
      </c>
      <c r="T14" s="13"/>
      <c r="U14" s="6" t="str">
        <f t="shared" si="0"/>
        <v>P15</v>
      </c>
    </row>
    <row r="15" spans="1:21" x14ac:dyDescent="0.25">
      <c r="A15" s="112" t="s">
        <v>332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/>
      <c r="K15" s="6"/>
      <c r="L15" s="6">
        <v>1</v>
      </c>
      <c r="M15" s="6">
        <v>1</v>
      </c>
      <c r="N15" s="6">
        <v>1</v>
      </c>
      <c r="O15" s="6"/>
      <c r="P15" s="6">
        <v>1</v>
      </c>
      <c r="Q15" s="6">
        <v>1</v>
      </c>
      <c r="R15" s="6">
        <v>1</v>
      </c>
      <c r="S15" s="6">
        <v>1</v>
      </c>
      <c r="T15" s="13"/>
      <c r="U15" s="6" t="str">
        <f t="shared" si="0"/>
        <v>P16</v>
      </c>
    </row>
    <row r="16" spans="1:21" x14ac:dyDescent="0.25">
      <c r="A16" s="112" t="s">
        <v>333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/>
      <c r="K16" s="6"/>
      <c r="L16" s="6">
        <v>1</v>
      </c>
      <c r="M16" s="6">
        <v>1</v>
      </c>
      <c r="N16" s="6">
        <v>1</v>
      </c>
      <c r="O16" s="6"/>
      <c r="P16" s="6">
        <v>1</v>
      </c>
      <c r="Q16" s="6">
        <v>1</v>
      </c>
      <c r="R16" s="6">
        <v>1</v>
      </c>
      <c r="S16" s="6">
        <v>1</v>
      </c>
      <c r="T16" s="13"/>
      <c r="U16" s="6" t="str">
        <f t="shared" si="0"/>
        <v>P17</v>
      </c>
    </row>
    <row r="17" spans="1:21" x14ac:dyDescent="0.25">
      <c r="A17" s="112" t="s">
        <v>334</v>
      </c>
      <c r="B17" s="6">
        <v>1</v>
      </c>
      <c r="C17" s="6">
        <v>1</v>
      </c>
      <c r="D17" s="6">
        <v>1</v>
      </c>
      <c r="E17" s="6">
        <v>1</v>
      </c>
      <c r="F17" s="6"/>
      <c r="G17" s="6">
        <v>1</v>
      </c>
      <c r="H17" s="6">
        <v>1</v>
      </c>
      <c r="I17" s="6">
        <v>1</v>
      </c>
      <c r="J17" s="6">
        <v>1</v>
      </c>
      <c r="K17" s="6"/>
      <c r="L17" s="6"/>
      <c r="M17" s="6">
        <v>1</v>
      </c>
      <c r="N17" s="6">
        <v>1</v>
      </c>
      <c r="O17" s="6"/>
      <c r="P17" s="6"/>
      <c r="Q17" s="6">
        <v>1</v>
      </c>
      <c r="R17" s="6">
        <v>1</v>
      </c>
      <c r="S17" s="6"/>
      <c r="T17" s="13"/>
      <c r="U17" s="6" t="str">
        <f t="shared" si="0"/>
        <v>P18</v>
      </c>
    </row>
    <row r="18" spans="1:21" x14ac:dyDescent="0.25">
      <c r="A18" s="112" t="s">
        <v>335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/>
      <c r="K18" s="6">
        <v>1</v>
      </c>
      <c r="L18" s="6">
        <v>1</v>
      </c>
      <c r="M18" s="6">
        <v>1</v>
      </c>
      <c r="N18" s="6">
        <v>1</v>
      </c>
      <c r="O18" s="6"/>
      <c r="P18" s="6">
        <v>1</v>
      </c>
      <c r="Q18" s="6">
        <v>1</v>
      </c>
      <c r="R18" s="6">
        <v>1</v>
      </c>
      <c r="S18" s="6">
        <v>1</v>
      </c>
      <c r="T18" s="13"/>
      <c r="U18" s="6" t="str">
        <f t="shared" si="0"/>
        <v>P19</v>
      </c>
    </row>
    <row r="19" spans="1:21" x14ac:dyDescent="0.25">
      <c r="A19" s="112" t="s">
        <v>336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/>
      <c r="K19" s="6"/>
      <c r="L19" s="6">
        <v>1</v>
      </c>
      <c r="M19" s="6">
        <v>1</v>
      </c>
      <c r="N19" s="6">
        <v>1</v>
      </c>
      <c r="O19" s="6"/>
      <c r="P19" s="6">
        <v>1</v>
      </c>
      <c r="Q19" s="6">
        <v>1</v>
      </c>
      <c r="R19" s="6">
        <v>1</v>
      </c>
      <c r="S19" s="6">
        <v>1</v>
      </c>
      <c r="T19" s="13"/>
      <c r="U19" s="6" t="str">
        <f t="shared" si="0"/>
        <v>P22</v>
      </c>
    </row>
    <row r="20" spans="1:21" x14ac:dyDescent="0.25">
      <c r="A20" s="112" t="s">
        <v>337</v>
      </c>
      <c r="B20" s="6">
        <v>1</v>
      </c>
      <c r="C20" s="6">
        <v>1</v>
      </c>
      <c r="D20" s="6">
        <v>1</v>
      </c>
      <c r="E20" s="6"/>
      <c r="F20" s="6"/>
      <c r="G20" s="6">
        <v>1</v>
      </c>
      <c r="H20" s="6">
        <v>1</v>
      </c>
      <c r="I20" s="6">
        <v>1</v>
      </c>
      <c r="J20" s="6"/>
      <c r="K20" s="6">
        <v>1</v>
      </c>
      <c r="L20" s="6"/>
      <c r="M20" s="6"/>
      <c r="N20" s="6"/>
      <c r="O20" s="6"/>
      <c r="P20" s="6"/>
      <c r="Q20" s="6"/>
      <c r="R20" s="6"/>
      <c r="S20" s="6"/>
      <c r="T20" s="13"/>
      <c r="U20" s="6" t="str">
        <f t="shared" si="0"/>
        <v>P23</v>
      </c>
    </row>
    <row r="21" spans="1:21" x14ac:dyDescent="0.25">
      <c r="A21" s="112" t="s">
        <v>338</v>
      </c>
      <c r="B21" s="6">
        <v>1</v>
      </c>
      <c r="C21" s="6">
        <v>1</v>
      </c>
      <c r="D21" s="6">
        <v>1</v>
      </c>
      <c r="E21" s="6"/>
      <c r="F21" s="6"/>
      <c r="G21" s="6">
        <v>1</v>
      </c>
      <c r="H21" s="6">
        <v>1</v>
      </c>
      <c r="I21" s="6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13"/>
      <c r="U21" s="6" t="str">
        <f t="shared" si="0"/>
        <v>P25</v>
      </c>
    </row>
    <row r="22" spans="1:21" x14ac:dyDescent="0.25">
      <c r="A22" s="112" t="s">
        <v>339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/>
      <c r="P22" s="6">
        <v>1</v>
      </c>
      <c r="Q22" s="6">
        <v>1</v>
      </c>
      <c r="R22" s="6">
        <v>1</v>
      </c>
      <c r="S22" s="6">
        <v>1</v>
      </c>
      <c r="T22" s="13"/>
      <c r="U22" s="6" t="str">
        <f t="shared" si="0"/>
        <v>P26</v>
      </c>
    </row>
    <row r="23" spans="1:21" x14ac:dyDescent="0.25">
      <c r="A23" s="112" t="s">
        <v>340</v>
      </c>
      <c r="B23" s="6">
        <v>1</v>
      </c>
      <c r="C23" s="6">
        <v>1</v>
      </c>
      <c r="D23" s="6">
        <v>1</v>
      </c>
      <c r="E23" s="6"/>
      <c r="F23" s="6"/>
      <c r="G23" s="6">
        <v>1</v>
      </c>
      <c r="H23" s="6">
        <v>1</v>
      </c>
      <c r="I23" s="6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13"/>
      <c r="U23" s="6" t="str">
        <f t="shared" si="0"/>
        <v>P27</v>
      </c>
    </row>
    <row r="24" spans="1:21" x14ac:dyDescent="0.25">
      <c r="A24" s="112" t="s">
        <v>341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/>
      <c r="P24" s="6">
        <v>1</v>
      </c>
      <c r="Q24" s="6">
        <v>1</v>
      </c>
      <c r="R24" s="6">
        <v>1</v>
      </c>
      <c r="S24" s="6">
        <v>1</v>
      </c>
      <c r="T24" s="13"/>
      <c r="U24" s="6" t="str">
        <f t="shared" si="0"/>
        <v>P28</v>
      </c>
    </row>
    <row r="25" spans="1:21" x14ac:dyDescent="0.25">
      <c r="A25" s="112" t="s">
        <v>342</v>
      </c>
      <c r="B25" s="6">
        <v>1</v>
      </c>
      <c r="C25" s="6">
        <v>1</v>
      </c>
      <c r="D25" s="6">
        <v>1</v>
      </c>
      <c r="E25" s="6"/>
      <c r="F25" s="6"/>
      <c r="G25" s="6">
        <v>1</v>
      </c>
      <c r="H25" s="6">
        <v>1</v>
      </c>
      <c r="I25" s="6"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13"/>
      <c r="U25" s="6" t="str">
        <f t="shared" si="0"/>
        <v>P29</v>
      </c>
    </row>
    <row r="26" spans="1:21" x14ac:dyDescent="0.25">
      <c r="A26" s="112" t="s">
        <v>343</v>
      </c>
      <c r="B26" s="6">
        <v>1</v>
      </c>
      <c r="C26" s="6">
        <v>1</v>
      </c>
      <c r="D26" s="6">
        <v>1</v>
      </c>
      <c r="E26" s="6"/>
      <c r="F26" s="6"/>
      <c r="G26" s="6">
        <v>1</v>
      </c>
      <c r="H26" s="6">
        <v>1</v>
      </c>
      <c r="I26" s="6">
        <v>1</v>
      </c>
      <c r="J26" s="6"/>
      <c r="K26" s="6">
        <v>1</v>
      </c>
      <c r="L26" s="6"/>
      <c r="M26" s="6">
        <v>1</v>
      </c>
      <c r="N26" s="6"/>
      <c r="O26" s="6"/>
      <c r="P26" s="6"/>
      <c r="Q26" s="6"/>
      <c r="R26" s="6"/>
      <c r="S26" s="6"/>
      <c r="T26" s="13"/>
      <c r="U26" s="6" t="str">
        <f t="shared" si="0"/>
        <v>P30</v>
      </c>
    </row>
    <row r="27" spans="1:21" x14ac:dyDescent="0.25">
      <c r="A27" s="112" t="s">
        <v>344</v>
      </c>
      <c r="B27" s="6">
        <v>1</v>
      </c>
      <c r="C27" s="6">
        <v>1</v>
      </c>
      <c r="D27" s="6">
        <v>1</v>
      </c>
      <c r="E27" s="6"/>
      <c r="F27" s="6"/>
      <c r="G27" s="6">
        <v>1</v>
      </c>
      <c r="H27" s="6">
        <v>1</v>
      </c>
      <c r="I27" s="6"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13"/>
      <c r="U27" s="6" t="str">
        <f t="shared" si="0"/>
        <v>P31</v>
      </c>
    </row>
    <row r="28" spans="1:21" x14ac:dyDescent="0.25">
      <c r="A28" s="112" t="s">
        <v>345</v>
      </c>
      <c r="B28" s="6">
        <v>1</v>
      </c>
      <c r="C28" s="6">
        <v>1</v>
      </c>
      <c r="D28" s="6">
        <v>1</v>
      </c>
      <c r="E28" s="6"/>
      <c r="F28" s="6"/>
      <c r="G28" s="6">
        <v>1</v>
      </c>
      <c r="H28" s="6">
        <v>1</v>
      </c>
      <c r="I28" s="6">
        <v>1</v>
      </c>
      <c r="J28" s="6"/>
      <c r="K28" s="6">
        <v>1</v>
      </c>
      <c r="L28" s="6"/>
      <c r="M28" s="6">
        <v>1</v>
      </c>
      <c r="N28" s="6"/>
      <c r="O28" s="6"/>
      <c r="P28" s="6"/>
      <c r="Q28" s="6"/>
      <c r="R28" s="6"/>
      <c r="S28" s="6"/>
      <c r="T28" s="13"/>
      <c r="U28" s="6" t="str">
        <f t="shared" si="0"/>
        <v>P32</v>
      </c>
    </row>
    <row r="29" spans="1:21" x14ac:dyDescent="0.25">
      <c r="A29" s="112" t="s">
        <v>346</v>
      </c>
      <c r="B29" s="6">
        <v>1</v>
      </c>
      <c r="C29" s="6">
        <v>1</v>
      </c>
      <c r="D29" s="6">
        <v>1</v>
      </c>
      <c r="E29" s="6"/>
      <c r="F29" s="6"/>
      <c r="G29" s="6">
        <v>1</v>
      </c>
      <c r="H29" s="6">
        <v>1</v>
      </c>
      <c r="I29" s="6"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13"/>
      <c r="U29" s="6" t="str">
        <f t="shared" si="0"/>
        <v>P33</v>
      </c>
    </row>
    <row r="30" spans="1:21" x14ac:dyDescent="0.25">
      <c r="A30" s="112" t="s">
        <v>347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/>
      <c r="K30" s="6">
        <v>1</v>
      </c>
      <c r="L30" s="6">
        <v>1</v>
      </c>
      <c r="M30" s="6">
        <v>1</v>
      </c>
      <c r="N30" s="6">
        <v>1</v>
      </c>
      <c r="O30" s="6"/>
      <c r="P30" s="6">
        <v>1</v>
      </c>
      <c r="Q30" s="6">
        <v>1</v>
      </c>
      <c r="R30" s="6">
        <v>1</v>
      </c>
      <c r="S30" s="6">
        <v>1</v>
      </c>
      <c r="T30" s="13"/>
      <c r="U30" s="6" t="str">
        <f t="shared" si="0"/>
        <v>P34</v>
      </c>
    </row>
    <row r="31" spans="1:21" x14ac:dyDescent="0.25">
      <c r="A31" s="112" t="s">
        <v>348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/>
      <c r="K31" s="6"/>
      <c r="L31" s="6">
        <v>1</v>
      </c>
      <c r="M31" s="6">
        <v>1</v>
      </c>
      <c r="N31" s="6">
        <v>1</v>
      </c>
      <c r="O31" s="6"/>
      <c r="P31" s="6">
        <v>1</v>
      </c>
      <c r="Q31" s="6">
        <v>1</v>
      </c>
      <c r="R31" s="6">
        <v>1</v>
      </c>
      <c r="S31" s="6">
        <v>1</v>
      </c>
      <c r="T31" s="13"/>
      <c r="U31" s="6" t="str">
        <f t="shared" si="0"/>
        <v>P35</v>
      </c>
    </row>
    <row r="32" spans="1:21" x14ac:dyDescent="0.25">
      <c r="A32" s="112" t="s">
        <v>349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/>
      <c r="P32" s="6">
        <v>1</v>
      </c>
      <c r="Q32" s="6">
        <v>1</v>
      </c>
      <c r="R32" s="6">
        <v>1</v>
      </c>
      <c r="S32" s="6">
        <v>1</v>
      </c>
      <c r="T32" s="13"/>
      <c r="U32" s="6" t="str">
        <f t="shared" si="0"/>
        <v>P36</v>
      </c>
    </row>
    <row r="33" spans="1:21" x14ac:dyDescent="0.25">
      <c r="A33" s="112" t="s">
        <v>350</v>
      </c>
      <c r="B33" s="6">
        <v>1</v>
      </c>
      <c r="C33" s="6">
        <v>1</v>
      </c>
      <c r="D33" s="6">
        <v>1</v>
      </c>
      <c r="E33" s="6"/>
      <c r="F33" s="6"/>
      <c r="G33" s="6">
        <v>1</v>
      </c>
      <c r="H33" s="6">
        <v>1</v>
      </c>
      <c r="I33" s="6">
        <v>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3"/>
      <c r="U33" s="6" t="str">
        <f t="shared" si="0"/>
        <v>P37</v>
      </c>
    </row>
    <row r="34" spans="1:21" x14ac:dyDescent="0.25">
      <c r="A34" s="112" t="s">
        <v>351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/>
      <c r="K34" s="6">
        <v>1</v>
      </c>
      <c r="L34" s="6">
        <v>1</v>
      </c>
      <c r="M34" s="6">
        <v>1</v>
      </c>
      <c r="N34" s="6">
        <v>1</v>
      </c>
      <c r="O34" s="6"/>
      <c r="P34" s="6">
        <v>1</v>
      </c>
      <c r="Q34" s="6">
        <v>1</v>
      </c>
      <c r="R34" s="6">
        <v>1</v>
      </c>
      <c r="S34" s="6">
        <v>1</v>
      </c>
      <c r="T34" s="13"/>
      <c r="U34" s="6" t="str">
        <f t="shared" si="0"/>
        <v>P38</v>
      </c>
    </row>
    <row r="35" spans="1:21" x14ac:dyDescent="0.25">
      <c r="A35" s="112" t="s">
        <v>352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/>
      <c r="K35" s="6"/>
      <c r="L35" s="6">
        <v>1</v>
      </c>
      <c r="M35" s="6">
        <v>1</v>
      </c>
      <c r="N35" s="6">
        <v>1</v>
      </c>
      <c r="O35" s="6"/>
      <c r="P35" s="6">
        <v>1</v>
      </c>
      <c r="Q35" s="6">
        <v>1</v>
      </c>
      <c r="R35" s="6">
        <v>1</v>
      </c>
      <c r="S35" s="6">
        <v>1</v>
      </c>
      <c r="T35" s="13"/>
      <c r="U35" s="6" t="str">
        <f t="shared" si="0"/>
        <v>P39</v>
      </c>
    </row>
    <row r="36" spans="1:21" x14ac:dyDescent="0.25">
      <c r="A36" s="112" t="s">
        <v>353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/>
      <c r="K36" s="6"/>
      <c r="L36" s="6">
        <v>1</v>
      </c>
      <c r="M36" s="6">
        <v>1</v>
      </c>
      <c r="N36" s="6">
        <v>1</v>
      </c>
      <c r="O36" s="6"/>
      <c r="P36" s="6">
        <v>1</v>
      </c>
      <c r="Q36" s="6">
        <v>1</v>
      </c>
      <c r="R36" s="6">
        <v>1</v>
      </c>
      <c r="S36" s="6">
        <v>1</v>
      </c>
      <c r="T36" s="13"/>
      <c r="U36" s="6" t="str">
        <f t="shared" si="0"/>
        <v>P40</v>
      </c>
    </row>
    <row r="37" spans="1:21" x14ac:dyDescent="0.25">
      <c r="A37" s="112" t="s">
        <v>354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/>
      <c r="K37" s="6"/>
      <c r="L37" s="6">
        <v>1</v>
      </c>
      <c r="M37" s="6">
        <v>1</v>
      </c>
      <c r="N37" s="6">
        <v>1</v>
      </c>
      <c r="O37" s="6"/>
      <c r="P37" s="6">
        <v>1</v>
      </c>
      <c r="Q37" s="6">
        <v>1</v>
      </c>
      <c r="R37" s="6">
        <v>1</v>
      </c>
      <c r="S37" s="6">
        <v>1</v>
      </c>
      <c r="T37" s="13"/>
      <c r="U37" s="6" t="str">
        <f t="shared" si="0"/>
        <v>P41</v>
      </c>
    </row>
    <row r="38" spans="1:21" x14ac:dyDescent="0.25">
      <c r="A38" s="112" t="s">
        <v>355</v>
      </c>
      <c r="B38" s="6">
        <v>1</v>
      </c>
      <c r="C38" s="6">
        <v>1</v>
      </c>
      <c r="D38" s="6">
        <v>1</v>
      </c>
      <c r="E38" s="6"/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/>
      <c r="M38" s="6">
        <v>1</v>
      </c>
      <c r="N38" s="6"/>
      <c r="O38" s="6"/>
      <c r="P38" s="6"/>
      <c r="Q38" s="6"/>
      <c r="R38" s="6"/>
      <c r="S38" s="6"/>
      <c r="T38" s="13"/>
      <c r="U38" s="6" t="str">
        <f t="shared" si="0"/>
        <v>P42</v>
      </c>
    </row>
    <row r="39" spans="1:21" x14ac:dyDescent="0.25">
      <c r="A39" s="112" t="s">
        <v>356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/>
      <c r="K39" s="6"/>
      <c r="L39" s="6">
        <v>1</v>
      </c>
      <c r="M39" s="6">
        <v>1</v>
      </c>
      <c r="N39" s="6">
        <v>1</v>
      </c>
      <c r="O39" s="6"/>
      <c r="P39" s="6">
        <v>1</v>
      </c>
      <c r="Q39" s="6">
        <v>1</v>
      </c>
      <c r="R39" s="6">
        <v>1</v>
      </c>
      <c r="S39" s="6">
        <v>1</v>
      </c>
      <c r="T39" s="13"/>
      <c r="U39" s="6" t="str">
        <f t="shared" si="0"/>
        <v>P43</v>
      </c>
    </row>
    <row r="40" spans="1:21" x14ac:dyDescent="0.25">
      <c r="A40" s="112" t="s">
        <v>357</v>
      </c>
      <c r="B40" s="6">
        <v>1</v>
      </c>
      <c r="C40" s="6">
        <v>1</v>
      </c>
      <c r="D40" s="6">
        <v>1</v>
      </c>
      <c r="E40" s="6"/>
      <c r="F40" s="6"/>
      <c r="G40" s="6">
        <v>1</v>
      </c>
      <c r="H40" s="6">
        <v>1</v>
      </c>
      <c r="I40" s="6">
        <v>1</v>
      </c>
      <c r="J40" s="6"/>
      <c r="K40" s="6">
        <v>1</v>
      </c>
      <c r="L40" s="6"/>
      <c r="M40" s="6"/>
      <c r="N40" s="6"/>
      <c r="O40" s="6"/>
      <c r="P40" s="6"/>
      <c r="Q40" s="6"/>
      <c r="R40" s="6"/>
      <c r="S40" s="6"/>
      <c r="T40" s="13"/>
      <c r="U40" s="6" t="str">
        <f t="shared" si="0"/>
        <v>P44</v>
      </c>
    </row>
    <row r="41" spans="1:21" x14ac:dyDescent="0.25">
      <c r="A41" s="112" t="s">
        <v>358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/>
      <c r="K41" s="6"/>
      <c r="L41" s="6">
        <v>1</v>
      </c>
      <c r="M41" s="6">
        <v>1</v>
      </c>
      <c r="N41" s="6">
        <v>1</v>
      </c>
      <c r="O41" s="6"/>
      <c r="P41" s="6">
        <v>1</v>
      </c>
      <c r="Q41" s="6">
        <v>1</v>
      </c>
      <c r="R41" s="6">
        <v>1</v>
      </c>
      <c r="S41" s="6">
        <v>1</v>
      </c>
      <c r="T41" s="13"/>
      <c r="U41" s="6" t="str">
        <f t="shared" si="0"/>
        <v>P45</v>
      </c>
    </row>
    <row r="42" spans="1:21" x14ac:dyDescent="0.25">
      <c r="A42" s="112" t="s">
        <v>359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/>
      <c r="P42" s="6">
        <v>1</v>
      </c>
      <c r="Q42" s="6">
        <v>1</v>
      </c>
      <c r="R42" s="6">
        <v>1</v>
      </c>
      <c r="S42" s="6">
        <v>1</v>
      </c>
      <c r="T42" s="13"/>
      <c r="U42" s="6" t="str">
        <f t="shared" si="0"/>
        <v>P46</v>
      </c>
    </row>
    <row r="43" spans="1:21" x14ac:dyDescent="0.25">
      <c r="A43" s="112" t="s">
        <v>360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3"/>
      <c r="U43" s="6" t="str">
        <f t="shared" si="0"/>
        <v>P47</v>
      </c>
    </row>
    <row r="44" spans="1:21" x14ac:dyDescent="0.25">
      <c r="A44" s="112" t="s">
        <v>361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/>
      <c r="P44" s="6">
        <v>1</v>
      </c>
      <c r="Q44" s="6">
        <v>1</v>
      </c>
      <c r="R44" s="6">
        <v>1</v>
      </c>
      <c r="S44" s="6">
        <v>1</v>
      </c>
      <c r="T44" s="13"/>
      <c r="U44" s="6" t="str">
        <f t="shared" si="0"/>
        <v>P48</v>
      </c>
    </row>
    <row r="45" spans="1:21" x14ac:dyDescent="0.25">
      <c r="A45" s="112" t="s">
        <v>362</v>
      </c>
      <c r="B45" s="6">
        <v>1</v>
      </c>
      <c r="C45" s="6">
        <v>1</v>
      </c>
      <c r="D45" s="6">
        <v>1</v>
      </c>
      <c r="E45" s="6"/>
      <c r="F45" s="6"/>
      <c r="G45" s="6">
        <v>1</v>
      </c>
      <c r="H45" s="6">
        <v>1</v>
      </c>
      <c r="I45" s="6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13"/>
      <c r="U45" s="6" t="str">
        <f t="shared" si="0"/>
        <v>P49</v>
      </c>
    </row>
    <row r="46" spans="1:21" x14ac:dyDescent="0.25">
      <c r="A46" s="112" t="s">
        <v>363</v>
      </c>
      <c r="B46" s="6">
        <v>1</v>
      </c>
      <c r="C46" s="6">
        <v>1</v>
      </c>
      <c r="D46" s="6">
        <v>1</v>
      </c>
      <c r="E46" s="6"/>
      <c r="F46" s="6"/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/>
      <c r="M46" s="6">
        <v>1</v>
      </c>
      <c r="N46" s="6"/>
      <c r="O46" s="6"/>
      <c r="P46" s="6"/>
      <c r="Q46" s="6"/>
      <c r="R46" s="6"/>
      <c r="S46" s="6"/>
      <c r="T46" s="13"/>
      <c r="U46" s="6" t="str">
        <f t="shared" si="0"/>
        <v>P50</v>
      </c>
    </row>
    <row r="47" spans="1:21" x14ac:dyDescent="0.25">
      <c r="A47" s="112" t="s">
        <v>364</v>
      </c>
      <c r="B47" s="6">
        <v>1</v>
      </c>
      <c r="C47" s="6"/>
      <c r="D47" s="6">
        <v>1</v>
      </c>
      <c r="E47" s="6"/>
      <c r="F47" s="6"/>
      <c r="G47" s="6">
        <v>1</v>
      </c>
      <c r="H47" s="6">
        <v>1</v>
      </c>
      <c r="I47" s="6">
        <v>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13"/>
      <c r="U47" s="6" t="str">
        <f t="shared" si="0"/>
        <v>P51</v>
      </c>
    </row>
    <row r="48" spans="1:21" x14ac:dyDescent="0.25">
      <c r="A48" s="112" t="s">
        <v>570</v>
      </c>
      <c r="B48" s="6">
        <v>1</v>
      </c>
      <c r="C48" s="6"/>
      <c r="D48" s="6">
        <v>1</v>
      </c>
      <c r="E48" s="6">
        <v>1</v>
      </c>
      <c r="F48" s="6"/>
      <c r="G48" s="6"/>
      <c r="H48" s="6"/>
      <c r="I48" s="6"/>
      <c r="J48" s="6">
        <v>1</v>
      </c>
      <c r="K48" s="6">
        <v>1</v>
      </c>
      <c r="L48" s="6"/>
      <c r="M48" s="6"/>
      <c r="N48" s="6"/>
      <c r="O48" s="6"/>
      <c r="P48" s="6"/>
      <c r="Q48" s="6"/>
      <c r="R48" s="6"/>
      <c r="S48" s="6"/>
      <c r="T48" s="13"/>
      <c r="U48" s="6" t="str">
        <f t="shared" si="0"/>
        <v>P52</v>
      </c>
    </row>
    <row r="49" spans="1:21" x14ac:dyDescent="0.25">
      <c r="A49" s="61" t="s">
        <v>571</v>
      </c>
      <c r="B49" s="6">
        <v>1</v>
      </c>
      <c r="C49" s="6"/>
      <c r="D49" s="6">
        <v>1</v>
      </c>
      <c r="E49" s="6"/>
      <c r="F49" s="6"/>
      <c r="G49" s="6">
        <v>1</v>
      </c>
      <c r="H49" s="6">
        <v>1</v>
      </c>
      <c r="I49" s="6">
        <v>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13"/>
      <c r="U49" s="6" t="str">
        <f t="shared" si="0"/>
        <v>P53</v>
      </c>
    </row>
    <row r="50" spans="1:21" x14ac:dyDescent="0.25">
      <c r="A50" s="61" t="s">
        <v>572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/>
      <c r="K50" s="6">
        <v>1</v>
      </c>
      <c r="L50" s="6">
        <v>1</v>
      </c>
      <c r="M50" s="6">
        <v>1</v>
      </c>
      <c r="N50" s="6">
        <v>1</v>
      </c>
      <c r="O50" s="6"/>
      <c r="P50" s="6">
        <v>1</v>
      </c>
      <c r="Q50" s="6">
        <v>1</v>
      </c>
      <c r="R50" s="6">
        <v>1</v>
      </c>
      <c r="S50" s="6">
        <v>1</v>
      </c>
      <c r="T50" s="13"/>
      <c r="U50" s="6" t="str">
        <f t="shared" si="0"/>
        <v>P54</v>
      </c>
    </row>
    <row r="51" spans="1:21" x14ac:dyDescent="0.25">
      <c r="A51" s="61" t="s">
        <v>573</v>
      </c>
      <c r="B51" s="6">
        <v>1</v>
      </c>
      <c r="C51" s="6"/>
      <c r="D51" s="6">
        <v>1</v>
      </c>
      <c r="E51" s="6"/>
      <c r="F51" s="6"/>
      <c r="G51" s="6">
        <v>1</v>
      </c>
      <c r="H51" s="6">
        <v>1</v>
      </c>
      <c r="I51" s="6"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13"/>
      <c r="U51" s="6" t="str">
        <f t="shared" si="0"/>
        <v>P55</v>
      </c>
    </row>
    <row r="52" spans="1:21" x14ac:dyDescent="0.25">
      <c r="A52" s="61" t="s">
        <v>574</v>
      </c>
      <c r="B52" s="6">
        <v>1</v>
      </c>
      <c r="C52" s="6">
        <v>1</v>
      </c>
      <c r="D52" s="6">
        <v>1</v>
      </c>
      <c r="E52" s="6"/>
      <c r="F52" s="6">
        <v>1</v>
      </c>
      <c r="G52" s="6"/>
      <c r="H52" s="6"/>
      <c r="I52" s="6"/>
      <c r="J52" s="6">
        <v>1</v>
      </c>
      <c r="K52" s="6">
        <v>1</v>
      </c>
      <c r="L52" s="6"/>
      <c r="M52" s="6"/>
      <c r="N52" s="6"/>
      <c r="O52" s="6"/>
      <c r="P52" s="6"/>
      <c r="Q52" s="6"/>
      <c r="R52" s="6"/>
      <c r="S52" s="6"/>
      <c r="T52" s="13"/>
      <c r="U52" s="6" t="str">
        <f t="shared" si="0"/>
        <v>P56</v>
      </c>
    </row>
    <row r="53" spans="1:21" x14ac:dyDescent="0.25">
      <c r="A53" s="61" t="s">
        <v>575</v>
      </c>
      <c r="B53" s="6">
        <v>1</v>
      </c>
      <c r="C53" s="6"/>
      <c r="D53" s="6">
        <v>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3"/>
      <c r="U53" s="6" t="str">
        <f t="shared" si="0"/>
        <v>P57</v>
      </c>
    </row>
    <row r="54" spans="1:21" x14ac:dyDescent="0.25">
      <c r="A54" s="61" t="s">
        <v>576</v>
      </c>
      <c r="B54" s="6">
        <v>1</v>
      </c>
      <c r="C54" s="6">
        <v>1</v>
      </c>
      <c r="D54" s="6">
        <v>1</v>
      </c>
      <c r="E54" s="6"/>
      <c r="F54" s="6">
        <v>1</v>
      </c>
      <c r="G54" s="6"/>
      <c r="H54" s="6"/>
      <c r="I54" s="6"/>
      <c r="J54" s="6">
        <v>1</v>
      </c>
      <c r="K54" s="6">
        <v>1</v>
      </c>
      <c r="L54" s="6"/>
      <c r="M54" s="6"/>
      <c r="N54" s="6"/>
      <c r="O54" s="6"/>
      <c r="P54" s="6"/>
      <c r="Q54" s="6"/>
      <c r="R54" s="6"/>
      <c r="S54" s="6"/>
      <c r="T54" s="13"/>
      <c r="U54" s="6" t="str">
        <f t="shared" si="0"/>
        <v>P58</v>
      </c>
    </row>
    <row r="55" spans="1:21" x14ac:dyDescent="0.25">
      <c r="A55" s="61" t="s">
        <v>577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/>
      <c r="K55" s="6"/>
      <c r="L55" s="6">
        <v>1</v>
      </c>
      <c r="M55" s="6">
        <v>1</v>
      </c>
      <c r="N55" s="6">
        <v>1</v>
      </c>
      <c r="O55" s="6"/>
      <c r="P55" s="6">
        <v>1</v>
      </c>
      <c r="Q55" s="6">
        <v>1</v>
      </c>
      <c r="R55" s="6">
        <v>1</v>
      </c>
      <c r="S55" s="6">
        <v>1</v>
      </c>
      <c r="T55" s="13"/>
      <c r="U55" s="6" t="str">
        <f t="shared" si="0"/>
        <v>P59</v>
      </c>
    </row>
    <row r="56" spans="1:21" x14ac:dyDescent="0.25">
      <c r="A56" s="61" t="s">
        <v>578</v>
      </c>
      <c r="B56" s="6">
        <v>1</v>
      </c>
      <c r="C56" s="6">
        <v>1</v>
      </c>
      <c r="D56" s="6">
        <v>1</v>
      </c>
      <c r="E56" s="6">
        <v>1</v>
      </c>
      <c r="F56" s="6"/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/>
      <c r="M56" s="6">
        <v>1</v>
      </c>
      <c r="N56" s="6">
        <v>1</v>
      </c>
      <c r="O56" s="6"/>
      <c r="P56" s="6"/>
      <c r="Q56" s="6">
        <v>1</v>
      </c>
      <c r="R56" s="6">
        <v>1</v>
      </c>
      <c r="S56" s="6"/>
      <c r="T56" s="13"/>
      <c r="U56" s="6" t="str">
        <f t="shared" si="0"/>
        <v>P60</v>
      </c>
    </row>
    <row r="57" spans="1:21" x14ac:dyDescent="0.25">
      <c r="A57" s="61" t="s">
        <v>579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/>
      <c r="K57" s="6"/>
      <c r="L57" s="6">
        <v>1</v>
      </c>
      <c r="M57" s="6">
        <v>1</v>
      </c>
      <c r="N57" s="6">
        <v>1</v>
      </c>
      <c r="O57" s="6"/>
      <c r="P57" s="6">
        <v>1</v>
      </c>
      <c r="Q57" s="6">
        <v>1</v>
      </c>
      <c r="R57" s="6">
        <v>1</v>
      </c>
      <c r="S57" s="6">
        <v>1</v>
      </c>
      <c r="T57" s="13"/>
      <c r="U57" s="6" t="str">
        <f t="shared" si="0"/>
        <v>P61</v>
      </c>
    </row>
    <row r="58" spans="1:21" x14ac:dyDescent="0.25">
      <c r="A58" s="61" t="s">
        <v>606</v>
      </c>
      <c r="B58" s="6">
        <v>1</v>
      </c>
      <c r="C58" s="6">
        <v>1</v>
      </c>
      <c r="D58" s="6">
        <v>1</v>
      </c>
      <c r="E58" s="6"/>
      <c r="F58" s="6"/>
      <c r="G58" s="6"/>
      <c r="H58" s="6"/>
      <c r="I58" s="6"/>
      <c r="J58" s="6">
        <v>1</v>
      </c>
      <c r="K58" s="6">
        <v>1</v>
      </c>
      <c r="L58" s="6"/>
      <c r="M58" s="6">
        <v>1</v>
      </c>
      <c r="N58" s="6"/>
      <c r="O58" s="6"/>
      <c r="P58" s="6"/>
      <c r="Q58" s="6"/>
      <c r="R58" s="6"/>
      <c r="S58" s="6"/>
      <c r="T58" s="13"/>
      <c r="U58" s="6" t="str">
        <f t="shared" si="0"/>
        <v>P62</v>
      </c>
    </row>
    <row r="59" spans="1:21" x14ac:dyDescent="0.25">
      <c r="A59" s="61" t="s">
        <v>580</v>
      </c>
      <c r="B59" s="6">
        <v>1</v>
      </c>
      <c r="C59" s="6"/>
      <c r="D59" s="6">
        <v>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3"/>
      <c r="U59" s="6" t="str">
        <f t="shared" si="0"/>
        <v>P63</v>
      </c>
    </row>
    <row r="60" spans="1:21" x14ac:dyDescent="0.25">
      <c r="A60" s="61" t="s">
        <v>581</v>
      </c>
      <c r="B60" s="6">
        <v>1</v>
      </c>
      <c r="C60" s="6">
        <v>1</v>
      </c>
      <c r="D60" s="6">
        <v>1</v>
      </c>
      <c r="E60" s="6"/>
      <c r="F60" s="6"/>
      <c r="G60" s="6"/>
      <c r="H60" s="6"/>
      <c r="I60" s="6"/>
      <c r="J60" s="6"/>
      <c r="K60" s="6">
        <v>1</v>
      </c>
      <c r="L60" s="6"/>
      <c r="M60" s="6"/>
      <c r="N60" s="6"/>
      <c r="O60" s="6"/>
      <c r="P60" s="6"/>
      <c r="Q60" s="6"/>
      <c r="R60" s="6"/>
      <c r="S60" s="6"/>
      <c r="T60" s="13"/>
      <c r="U60" s="6" t="str">
        <f t="shared" si="0"/>
        <v>P64</v>
      </c>
    </row>
    <row r="61" spans="1:21" x14ac:dyDescent="0.25">
      <c r="A61" s="61" t="s">
        <v>582</v>
      </c>
      <c r="B61" s="6">
        <v>1</v>
      </c>
      <c r="C61" s="6"/>
      <c r="D61" s="6">
        <v>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3"/>
      <c r="U61" s="6" t="str">
        <f t="shared" si="0"/>
        <v>P65</v>
      </c>
    </row>
    <row r="62" spans="1:21" x14ac:dyDescent="0.25">
      <c r="A62" s="61" t="s">
        <v>583</v>
      </c>
      <c r="B62" s="6">
        <v>1</v>
      </c>
      <c r="C62" s="6">
        <v>1</v>
      </c>
      <c r="D62" s="6">
        <v>1</v>
      </c>
      <c r="E62" s="6"/>
      <c r="F62" s="6"/>
      <c r="G62" s="6"/>
      <c r="H62" s="6"/>
      <c r="I62" s="6"/>
      <c r="J62" s="6"/>
      <c r="K62" s="6">
        <v>1</v>
      </c>
      <c r="L62" s="6"/>
      <c r="M62" s="6"/>
      <c r="N62" s="6"/>
      <c r="O62" s="6"/>
      <c r="P62" s="6"/>
      <c r="Q62" s="6"/>
      <c r="R62" s="6"/>
      <c r="S62" s="6"/>
      <c r="T62" s="13"/>
      <c r="U62" s="6" t="str">
        <f t="shared" si="0"/>
        <v>P66</v>
      </c>
    </row>
    <row r="63" spans="1:21" x14ac:dyDescent="0.25">
      <c r="A63" s="61" t="s">
        <v>584</v>
      </c>
      <c r="B63" s="6">
        <v>1</v>
      </c>
      <c r="C63" s="6"/>
      <c r="D63" s="6">
        <v>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3"/>
      <c r="U63" s="6" t="str">
        <f t="shared" si="0"/>
        <v>P67</v>
      </c>
    </row>
    <row r="64" spans="1:21" x14ac:dyDescent="0.25">
      <c r="A64" s="61" t="s">
        <v>585</v>
      </c>
      <c r="B64" s="6">
        <v>1</v>
      </c>
      <c r="C64" s="6">
        <v>1</v>
      </c>
      <c r="D64" s="6">
        <v>1</v>
      </c>
      <c r="E64" s="6"/>
      <c r="F64" s="6"/>
      <c r="G64" s="6"/>
      <c r="H64" s="6"/>
      <c r="I64" s="6"/>
      <c r="J64" s="6"/>
      <c r="K64" s="6">
        <v>1</v>
      </c>
      <c r="L64" s="6"/>
      <c r="M64" s="6"/>
      <c r="N64" s="6"/>
      <c r="O64" s="6"/>
      <c r="P64" s="6"/>
      <c r="Q64" s="6"/>
      <c r="R64" s="6"/>
      <c r="S64" s="6"/>
      <c r="T64" s="13"/>
      <c r="U64" s="6" t="str">
        <f t="shared" si="0"/>
        <v>P68</v>
      </c>
    </row>
    <row r="65" spans="1:21" x14ac:dyDescent="0.25">
      <c r="A65" s="61" t="s">
        <v>586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/>
      <c r="K65" s="6"/>
      <c r="L65" s="6">
        <v>1</v>
      </c>
      <c r="M65" s="6">
        <v>1</v>
      </c>
      <c r="N65" s="6">
        <v>1</v>
      </c>
      <c r="O65" s="6"/>
      <c r="P65" s="6">
        <v>1</v>
      </c>
      <c r="Q65" s="6">
        <v>1</v>
      </c>
      <c r="R65" s="6">
        <v>1</v>
      </c>
      <c r="S65" s="6">
        <v>1</v>
      </c>
      <c r="T65" s="13"/>
      <c r="U65" s="6" t="str">
        <f t="shared" si="0"/>
        <v>P69</v>
      </c>
    </row>
    <row r="66" spans="1:21" x14ac:dyDescent="0.25">
      <c r="A66" s="61" t="s">
        <v>587</v>
      </c>
      <c r="B66" s="6">
        <v>1</v>
      </c>
      <c r="C66" s="6">
        <v>1</v>
      </c>
      <c r="D66" s="6">
        <v>1</v>
      </c>
      <c r="E66" s="6">
        <v>1</v>
      </c>
      <c r="F66" s="6"/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/>
      <c r="M66" s="6"/>
      <c r="N66" s="6">
        <v>1</v>
      </c>
      <c r="O66" s="6"/>
      <c r="P66" s="6"/>
      <c r="Q66" s="6">
        <v>1</v>
      </c>
      <c r="R66" s="6">
        <v>1</v>
      </c>
      <c r="S66" s="6"/>
      <c r="T66" s="13"/>
      <c r="U66" s="6" t="str">
        <f t="shared" si="0"/>
        <v>P70</v>
      </c>
    </row>
    <row r="67" spans="1:21" x14ac:dyDescent="0.25">
      <c r="A67" s="61" t="s">
        <v>607</v>
      </c>
      <c r="B67" s="6">
        <v>1</v>
      </c>
      <c r="C67" s="6"/>
      <c r="D67" s="6">
        <v>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3"/>
      <c r="U67" s="6" t="str">
        <f t="shared" si="0"/>
        <v>P71</v>
      </c>
    </row>
    <row r="68" spans="1:21" x14ac:dyDescent="0.25">
      <c r="A68" s="61" t="s">
        <v>735</v>
      </c>
      <c r="B68" s="6">
        <v>1</v>
      </c>
      <c r="C68" s="6">
        <v>1</v>
      </c>
      <c r="D68" s="6">
        <v>1</v>
      </c>
      <c r="E68" s="6">
        <v>1</v>
      </c>
      <c r="F68" s="6"/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/>
      <c r="M68" s="6"/>
      <c r="N68" s="6">
        <v>1</v>
      </c>
      <c r="O68" s="6"/>
      <c r="P68" s="6"/>
      <c r="Q68" s="6">
        <v>1</v>
      </c>
      <c r="R68" s="6">
        <v>1</v>
      </c>
      <c r="S68" s="6"/>
      <c r="T68" s="13"/>
      <c r="U68" s="6"/>
    </row>
    <row r="69" spans="1:21" x14ac:dyDescent="0.25">
      <c r="A69" s="61" t="s">
        <v>736</v>
      </c>
      <c r="B69" s="6">
        <v>1</v>
      </c>
      <c r="C69" s="6">
        <v>1</v>
      </c>
      <c r="D69" s="6">
        <v>1</v>
      </c>
      <c r="E69" s="6"/>
      <c r="F69" s="6"/>
      <c r="G69" s="6">
        <v>1</v>
      </c>
      <c r="H69" s="6">
        <v>1</v>
      </c>
      <c r="I69" s="6">
        <v>1</v>
      </c>
      <c r="J69" s="6"/>
      <c r="K69" s="6">
        <v>1</v>
      </c>
      <c r="L69" s="6"/>
      <c r="M69" s="6"/>
      <c r="N69" s="6"/>
      <c r="O69" s="6"/>
      <c r="P69" s="6"/>
      <c r="Q69" s="6"/>
      <c r="R69" s="6"/>
      <c r="S69" s="6"/>
      <c r="T69" s="13"/>
      <c r="U69" s="6"/>
    </row>
    <row r="70" spans="1:21" x14ac:dyDescent="0.25">
      <c r="A70" s="61" t="s">
        <v>737</v>
      </c>
      <c r="B70" s="6">
        <v>1</v>
      </c>
      <c r="C70" s="6">
        <v>1</v>
      </c>
      <c r="D70" s="6">
        <v>1</v>
      </c>
      <c r="E70" s="6"/>
      <c r="F70" s="6"/>
      <c r="G70" s="6">
        <v>1</v>
      </c>
      <c r="H70" s="6">
        <v>1</v>
      </c>
      <c r="I70" s="6">
        <v>1</v>
      </c>
      <c r="J70" s="6"/>
      <c r="K70" s="6">
        <v>1</v>
      </c>
      <c r="L70" s="6"/>
      <c r="M70" s="6"/>
      <c r="N70" s="6"/>
      <c r="O70" s="6"/>
      <c r="P70" s="6"/>
      <c r="Q70" s="6"/>
      <c r="R70" s="6"/>
      <c r="S70" s="6"/>
      <c r="T70" s="13"/>
      <c r="U70" s="6"/>
    </row>
    <row r="71" spans="1:21" x14ac:dyDescent="0.25">
      <c r="A71" s="61" t="s">
        <v>745</v>
      </c>
      <c r="B71" s="6">
        <v>1</v>
      </c>
      <c r="C71" s="6"/>
      <c r="D71" s="6">
        <v>1</v>
      </c>
      <c r="E71" s="6"/>
      <c r="F71" s="6"/>
      <c r="G71" s="6">
        <v>1</v>
      </c>
      <c r="H71" s="6">
        <v>1</v>
      </c>
      <c r="I71" s="6">
        <v>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  <c r="U71" s="6"/>
    </row>
    <row r="72" spans="1:21" x14ac:dyDescent="0.25">
      <c r="A72" s="61" t="s">
        <v>746</v>
      </c>
      <c r="B72" s="6">
        <v>1</v>
      </c>
      <c r="C72" s="6"/>
      <c r="D72" s="6">
        <v>1</v>
      </c>
      <c r="E72" s="6"/>
      <c r="F72" s="6"/>
      <c r="G72" s="6">
        <v>1</v>
      </c>
      <c r="H72" s="6">
        <v>1</v>
      </c>
      <c r="I72" s="6">
        <v>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13"/>
      <c r="U72" s="6"/>
    </row>
    <row r="73" spans="1:21" x14ac:dyDescent="0.25">
      <c r="A73" s="6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3"/>
      <c r="U73" s="6"/>
    </row>
    <row r="74" spans="1:2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3"/>
      <c r="U74" s="6"/>
    </row>
  </sheetData>
  <conditionalFormatting sqref="B3:S8 B11:S12 B17:S17 B23:S29 B38:S38 B40:S40 B43:S43 B45:S47 B49:S54 B56:S56 B58:S62 B64:S64 B20:S21 B33:S33 B35:S35 B66:S74">
    <cfRule type="cellIs" dxfId="78" priority="47" operator="greaterThanOrEqual">
      <formula>1</formula>
    </cfRule>
    <cfRule type="cellIs" dxfId="77" priority="48" operator="equal">
      <formula>0</formula>
    </cfRule>
  </conditionalFormatting>
  <conditionalFormatting sqref="B9:S10">
    <cfRule type="cellIs" dxfId="76" priority="45" operator="greaterThanOrEqual">
      <formula>1</formula>
    </cfRule>
    <cfRule type="cellIs" dxfId="75" priority="46" operator="equal">
      <formula>0</formula>
    </cfRule>
  </conditionalFormatting>
  <conditionalFormatting sqref="B14:S14">
    <cfRule type="cellIs" dxfId="74" priority="43" operator="greaterThanOrEqual">
      <formula>1</formula>
    </cfRule>
    <cfRule type="cellIs" dxfId="73" priority="44" operator="equal">
      <formula>0</formula>
    </cfRule>
  </conditionalFormatting>
  <conditionalFormatting sqref="B16:S16">
    <cfRule type="cellIs" dxfId="72" priority="41" operator="greaterThanOrEqual">
      <formula>1</formula>
    </cfRule>
    <cfRule type="cellIs" dxfId="71" priority="42" operator="equal">
      <formula>0</formula>
    </cfRule>
  </conditionalFormatting>
  <conditionalFormatting sqref="B22:S22">
    <cfRule type="cellIs" dxfId="70" priority="39" operator="greaterThanOrEqual">
      <formula>1</formula>
    </cfRule>
    <cfRule type="cellIs" dxfId="69" priority="40" operator="equal">
      <formula>0</formula>
    </cfRule>
  </conditionalFormatting>
  <conditionalFormatting sqref="B36:S36">
    <cfRule type="cellIs" dxfId="68" priority="37" operator="greaterThanOrEqual">
      <formula>1</formula>
    </cfRule>
    <cfRule type="cellIs" dxfId="67" priority="38" operator="equal">
      <formula>0</formula>
    </cfRule>
  </conditionalFormatting>
  <conditionalFormatting sqref="B37:S37">
    <cfRule type="cellIs" dxfId="66" priority="35" operator="greaterThanOrEqual">
      <formula>1</formula>
    </cfRule>
    <cfRule type="cellIs" dxfId="65" priority="36" operator="equal">
      <formula>0</formula>
    </cfRule>
  </conditionalFormatting>
  <conditionalFormatting sqref="B39:S39">
    <cfRule type="cellIs" dxfId="64" priority="33" operator="greaterThanOrEqual">
      <formula>1</formula>
    </cfRule>
    <cfRule type="cellIs" dxfId="63" priority="34" operator="equal">
      <formula>0</formula>
    </cfRule>
  </conditionalFormatting>
  <conditionalFormatting sqref="B41:S41">
    <cfRule type="cellIs" dxfId="62" priority="31" operator="greaterThanOrEqual">
      <formula>1</formula>
    </cfRule>
    <cfRule type="cellIs" dxfId="61" priority="32" operator="equal">
      <formula>0</formula>
    </cfRule>
  </conditionalFormatting>
  <conditionalFormatting sqref="B42:S42">
    <cfRule type="cellIs" dxfId="60" priority="29" operator="greaterThanOrEqual">
      <formula>1</formula>
    </cfRule>
    <cfRule type="cellIs" dxfId="59" priority="30" operator="equal">
      <formula>0</formula>
    </cfRule>
  </conditionalFormatting>
  <conditionalFormatting sqref="B44:S44">
    <cfRule type="cellIs" dxfId="58" priority="27" operator="greaterThanOrEqual">
      <formula>1</formula>
    </cfRule>
    <cfRule type="cellIs" dxfId="57" priority="28" operator="equal">
      <formula>0</formula>
    </cfRule>
  </conditionalFormatting>
  <conditionalFormatting sqref="B48:S48">
    <cfRule type="cellIs" dxfId="56" priority="25" operator="greaterThanOrEqual">
      <formula>1</formula>
    </cfRule>
    <cfRule type="cellIs" dxfId="55" priority="26" operator="equal">
      <formula>0</formula>
    </cfRule>
  </conditionalFormatting>
  <conditionalFormatting sqref="B55:S55">
    <cfRule type="cellIs" dxfId="54" priority="23" operator="greaterThanOrEqual">
      <formula>1</formula>
    </cfRule>
    <cfRule type="cellIs" dxfId="53" priority="24" operator="equal">
      <formula>0</formula>
    </cfRule>
  </conditionalFormatting>
  <conditionalFormatting sqref="B57:S57">
    <cfRule type="cellIs" dxfId="52" priority="21" operator="greaterThanOrEqual">
      <formula>1</formula>
    </cfRule>
    <cfRule type="cellIs" dxfId="51" priority="22" operator="equal">
      <formula>0</formula>
    </cfRule>
  </conditionalFormatting>
  <conditionalFormatting sqref="B63:S63">
    <cfRule type="cellIs" dxfId="50" priority="19" operator="greaterThanOrEqual">
      <formula>1</formula>
    </cfRule>
    <cfRule type="cellIs" dxfId="49" priority="20" operator="equal">
      <formula>0</formula>
    </cfRule>
  </conditionalFormatting>
  <conditionalFormatting sqref="B65:S65">
    <cfRule type="cellIs" dxfId="48" priority="17" operator="greaterThanOrEqual">
      <formula>1</formula>
    </cfRule>
    <cfRule type="cellIs" dxfId="47" priority="18" operator="equal">
      <formula>0</formula>
    </cfRule>
  </conditionalFormatting>
  <conditionalFormatting sqref="B13:S13">
    <cfRule type="cellIs" dxfId="46" priority="15" operator="greaterThanOrEqual">
      <formula>1</formula>
    </cfRule>
    <cfRule type="cellIs" dxfId="45" priority="16" operator="equal">
      <formula>0</formula>
    </cfRule>
  </conditionalFormatting>
  <conditionalFormatting sqref="B15:S15">
    <cfRule type="cellIs" dxfId="44" priority="13" operator="greaterThanOrEqual">
      <formula>1</formula>
    </cfRule>
    <cfRule type="cellIs" dxfId="43" priority="14" operator="equal">
      <formula>0</formula>
    </cfRule>
  </conditionalFormatting>
  <conditionalFormatting sqref="B18:S18">
    <cfRule type="cellIs" dxfId="42" priority="11" operator="greaterThanOrEqual">
      <formula>1</formula>
    </cfRule>
    <cfRule type="cellIs" dxfId="41" priority="12" operator="equal">
      <formula>0</formula>
    </cfRule>
  </conditionalFormatting>
  <conditionalFormatting sqref="B19:S19">
    <cfRule type="cellIs" dxfId="40" priority="9" operator="greaterThanOrEqual">
      <formula>1</formula>
    </cfRule>
    <cfRule type="cellIs" dxfId="39" priority="10" operator="equal">
      <formula>0</formula>
    </cfRule>
  </conditionalFormatting>
  <conditionalFormatting sqref="B30:S30">
    <cfRule type="cellIs" dxfId="38" priority="7" operator="greaterThanOrEqual">
      <formula>1</formula>
    </cfRule>
    <cfRule type="cellIs" dxfId="37" priority="8" operator="equal">
      <formula>0</formula>
    </cfRule>
  </conditionalFormatting>
  <conditionalFormatting sqref="B31:S31">
    <cfRule type="cellIs" dxfId="36" priority="5" operator="greaterThanOrEqual">
      <formula>1</formula>
    </cfRule>
    <cfRule type="cellIs" dxfId="35" priority="6" operator="equal">
      <formula>0</formula>
    </cfRule>
  </conditionalFormatting>
  <conditionalFormatting sqref="B32:S32">
    <cfRule type="cellIs" dxfId="34" priority="3" operator="greaterThanOrEqual">
      <formula>1</formula>
    </cfRule>
    <cfRule type="cellIs" dxfId="33" priority="4" operator="equal">
      <formula>0</formula>
    </cfRule>
  </conditionalFormatting>
  <conditionalFormatting sqref="B34:S34">
    <cfRule type="cellIs" dxfId="32" priority="1" operator="greaterThanOrEqual">
      <formula>1</formula>
    </cfRule>
    <cfRule type="cellIs" dxfId="31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3:S74" xr:uid="{00000000-0002-0000-0800-000000000000}">
      <formula1>0</formula1>
    </dataValidation>
  </dataValidations>
  <pageMargins left="0.33" right="0.4" top="0.56000000000000005" bottom="0.47" header="0.3" footer="0.3"/>
  <pageSetup paperSize="9" scale="7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X144"/>
  <sheetViews>
    <sheetView zoomScale="70" zoomScaleNormal="70" workbookViewId="0">
      <pane xSplit="1" ySplit="3" topLeftCell="L9" activePane="bottomRight" state="frozen"/>
      <selection activeCell="I17" sqref="I17"/>
      <selection pane="topRight" activeCell="I17" sqref="I17"/>
      <selection pane="bottomLeft" activeCell="I17" sqref="I17"/>
      <selection pane="bottomRight" activeCell="A16" sqref="A16:XFD16"/>
    </sheetView>
  </sheetViews>
  <sheetFormatPr defaultRowHeight="15" x14ac:dyDescent="0.25"/>
  <cols>
    <col min="1" max="1" width="43.85546875" style="4" bestFit="1" customWidth="1"/>
    <col min="2" max="5" width="12.5703125" style="4" bestFit="1" customWidth="1"/>
    <col min="6" max="6" width="20.28515625" style="4" customWidth="1"/>
    <col min="7" max="7" width="17.85546875" style="4" bestFit="1" customWidth="1"/>
    <col min="8" max="9" width="12.5703125" style="4" bestFit="1" customWidth="1"/>
    <col min="10" max="11" width="44.42578125" style="4" bestFit="1" customWidth="1"/>
    <col min="12" max="12" width="44.42578125" style="4" customWidth="1"/>
    <col min="13" max="14" width="12.5703125" style="4" customWidth="1"/>
    <col min="15" max="16" width="11.5703125" style="4" customWidth="1"/>
    <col min="17" max="17" width="12.5703125" style="4" bestFit="1" customWidth="1"/>
    <col min="18" max="18" width="12.140625" style="4" customWidth="1"/>
    <col min="19" max="19" width="12.5703125" style="4" bestFit="1" customWidth="1"/>
    <col min="20" max="20" width="11.5703125" style="4" customWidth="1"/>
    <col min="21" max="21" width="12.5703125" style="4" customWidth="1"/>
    <col min="22" max="22" width="12.140625" style="4" hidden="1" customWidth="1"/>
    <col min="23" max="23" width="17.42578125" style="4" bestFit="1" customWidth="1"/>
    <col min="24" max="16384" width="9.140625" style="4"/>
  </cols>
  <sheetData>
    <row r="1" spans="1:24" x14ac:dyDescent="0.25">
      <c r="A1" s="2" t="s">
        <v>7</v>
      </c>
      <c r="B1" s="2">
        <v>7</v>
      </c>
      <c r="D1" s="2">
        <v>7</v>
      </c>
    </row>
    <row r="3" spans="1:24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623</v>
      </c>
      <c r="U3" s="9" t="s">
        <v>636</v>
      </c>
      <c r="V3" s="9" t="s">
        <v>162</v>
      </c>
      <c r="W3" s="23" t="s">
        <v>565</v>
      </c>
    </row>
    <row r="4" spans="1:24" x14ac:dyDescent="0.25">
      <c r="A4" s="24" t="s">
        <v>608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/>
      <c r="L4" s="6">
        <v>1</v>
      </c>
      <c r="M4" s="6">
        <v>1</v>
      </c>
      <c r="N4" s="6">
        <v>1</v>
      </c>
      <c r="O4" s="6"/>
      <c r="P4" s="6">
        <v>1</v>
      </c>
      <c r="Q4" s="6">
        <v>1</v>
      </c>
      <c r="R4" s="6">
        <v>1</v>
      </c>
      <c r="S4" s="6">
        <v>1</v>
      </c>
      <c r="T4" s="6">
        <v>12</v>
      </c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2881</v>
      </c>
      <c r="X4" s="4" t="str">
        <f>LEFT(A4,3)</f>
        <v>O01</v>
      </c>
    </row>
    <row r="5" spans="1:24" x14ac:dyDescent="0.25">
      <c r="A5" s="24" t="s">
        <v>365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/>
      <c r="P5" s="6">
        <v>1</v>
      </c>
      <c r="Q5" s="6">
        <v>1</v>
      </c>
      <c r="R5" s="6">
        <v>1</v>
      </c>
      <c r="S5" s="6">
        <v>1</v>
      </c>
      <c r="T5" s="6"/>
      <c r="U5" s="6"/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2620</v>
      </c>
      <c r="X5" s="4" t="str">
        <f t="shared" ref="X5:X68" si="0">LEFT(A5,3)</f>
        <v>O02</v>
      </c>
    </row>
    <row r="6" spans="1:24" x14ac:dyDescent="0.25">
      <c r="A6" s="24" t="s">
        <v>366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/>
      <c r="L6" s="6">
        <v>1</v>
      </c>
      <c r="M6" s="6">
        <v>1</v>
      </c>
      <c r="N6" s="6">
        <v>1</v>
      </c>
      <c r="O6" s="6"/>
      <c r="P6" s="6">
        <v>1</v>
      </c>
      <c r="Q6" s="6">
        <v>1</v>
      </c>
      <c r="R6" s="6">
        <v>1</v>
      </c>
      <c r="S6" s="6">
        <v>1</v>
      </c>
      <c r="T6" s="6"/>
      <c r="U6" s="6"/>
      <c r="V6" s="6"/>
      <c r="W6" s="13">
        <f t="shared" ref="W6:W69" si="1">(B6*$D$124)+(C6*$D$125)+(D6*$D$126)+(E6*$D$127)+(F6*$D$128)+(G6*$D$129)+(H6*$D$130)+(I6*$D$131)+(J6*$D$132)+(K6*$D$133)+(L6*$D$134)+(M6*$D$135)+(N6*$D$136)+(O6*$D$137)+(P6*$D$138)+(Q6*$D$139)+(R6*$D$140)+(S6*$D$141)+(T6*$D$142)+(U6*$D$143)+(V6*$D$144)</f>
        <v>2557</v>
      </c>
      <c r="X6" s="4" t="str">
        <f t="shared" si="0"/>
        <v>O03</v>
      </c>
    </row>
    <row r="7" spans="1:24" x14ac:dyDescent="0.25">
      <c r="A7" s="24" t="s">
        <v>367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/>
      <c r="P7" s="6">
        <v>1</v>
      </c>
      <c r="Q7" s="6">
        <v>1</v>
      </c>
      <c r="R7" s="6"/>
      <c r="S7" s="6">
        <v>1</v>
      </c>
      <c r="T7" s="6"/>
      <c r="U7" s="6"/>
      <c r="V7" s="6"/>
      <c r="W7" s="13">
        <f t="shared" si="1"/>
        <v>2371</v>
      </c>
      <c r="X7" s="4" t="str">
        <f t="shared" si="0"/>
        <v>O04</v>
      </c>
    </row>
    <row r="8" spans="1:24" x14ac:dyDescent="0.25">
      <c r="A8" s="24" t="s">
        <v>368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/>
      <c r="L8" s="6">
        <v>1</v>
      </c>
      <c r="M8" s="6">
        <v>1</v>
      </c>
      <c r="N8" s="6">
        <v>1</v>
      </c>
      <c r="O8" s="6"/>
      <c r="P8" s="6">
        <v>1</v>
      </c>
      <c r="Q8" s="6">
        <v>1</v>
      </c>
      <c r="R8" s="6">
        <v>1</v>
      </c>
      <c r="S8" s="6">
        <v>1</v>
      </c>
      <c r="T8" s="6"/>
      <c r="U8" s="6"/>
      <c r="V8" s="6"/>
      <c r="W8" s="13">
        <f t="shared" si="1"/>
        <v>2557</v>
      </c>
      <c r="X8" s="4" t="str">
        <f t="shared" si="0"/>
        <v>O05</v>
      </c>
    </row>
    <row r="9" spans="1:24" x14ac:dyDescent="0.25">
      <c r="A9" s="24" t="s">
        <v>369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/>
      <c r="L9" s="6"/>
      <c r="M9" s="6">
        <v>1</v>
      </c>
      <c r="N9" s="6">
        <v>1</v>
      </c>
      <c r="O9" s="6"/>
      <c r="P9" s="6">
        <v>1</v>
      </c>
      <c r="Q9" s="6">
        <v>1</v>
      </c>
      <c r="R9" s="6">
        <v>1</v>
      </c>
      <c r="S9" s="6">
        <v>1</v>
      </c>
      <c r="T9" s="6"/>
      <c r="U9" s="6"/>
      <c r="V9" s="6"/>
      <c r="W9" s="13">
        <f t="shared" si="1"/>
        <v>2172</v>
      </c>
      <c r="X9" s="4" t="str">
        <f t="shared" si="0"/>
        <v>O06</v>
      </c>
    </row>
    <row r="10" spans="1:24" x14ac:dyDescent="0.25">
      <c r="A10" s="24" t="s">
        <v>609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/>
      <c r="P10" s="6">
        <v>1</v>
      </c>
      <c r="Q10" s="6">
        <v>1</v>
      </c>
      <c r="R10" s="6">
        <v>1</v>
      </c>
      <c r="S10" s="6">
        <v>1</v>
      </c>
      <c r="T10" s="6"/>
      <c r="U10" s="6"/>
      <c r="V10" s="6"/>
      <c r="W10" s="13">
        <f t="shared" si="1"/>
        <v>2620</v>
      </c>
      <c r="X10" s="4" t="str">
        <f t="shared" si="0"/>
        <v>O07</v>
      </c>
    </row>
    <row r="11" spans="1:24" x14ac:dyDescent="0.25">
      <c r="A11" s="24" t="s">
        <v>370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/>
      <c r="P11" s="6">
        <v>1</v>
      </c>
      <c r="Q11" s="6">
        <v>1</v>
      </c>
      <c r="R11" s="6">
        <v>1</v>
      </c>
      <c r="S11" s="6">
        <v>1</v>
      </c>
      <c r="T11" s="6">
        <v>12</v>
      </c>
      <c r="U11" s="6"/>
      <c r="V11" s="6"/>
      <c r="W11" s="13">
        <f t="shared" si="1"/>
        <v>2944</v>
      </c>
      <c r="X11" s="4" t="str">
        <f t="shared" si="0"/>
        <v>O09</v>
      </c>
    </row>
    <row r="12" spans="1:24" x14ac:dyDescent="0.25">
      <c r="A12" s="24" t="s">
        <v>371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/>
      <c r="L12" s="6">
        <v>1</v>
      </c>
      <c r="M12" s="6">
        <v>1</v>
      </c>
      <c r="N12" s="6">
        <v>1</v>
      </c>
      <c r="O12" s="6"/>
      <c r="P12" s="6">
        <v>1</v>
      </c>
      <c r="Q12" s="6">
        <v>1</v>
      </c>
      <c r="R12" s="6">
        <v>1</v>
      </c>
      <c r="S12" s="6">
        <v>1</v>
      </c>
      <c r="T12" s="6">
        <v>12</v>
      </c>
      <c r="U12" s="6"/>
      <c r="V12" s="6"/>
      <c r="W12" s="13">
        <f t="shared" si="1"/>
        <v>2881</v>
      </c>
      <c r="X12" s="4" t="str">
        <f t="shared" si="0"/>
        <v>O12</v>
      </c>
    </row>
    <row r="13" spans="1:24" x14ac:dyDescent="0.25">
      <c r="A13" s="24" t="s">
        <v>372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/>
      <c r="P13" s="6">
        <v>1</v>
      </c>
      <c r="Q13" s="6">
        <v>1</v>
      </c>
      <c r="R13" s="6">
        <v>1</v>
      </c>
      <c r="S13" s="6">
        <v>1</v>
      </c>
      <c r="T13" s="6"/>
      <c r="U13" s="6"/>
      <c r="V13" s="6"/>
      <c r="W13" s="13">
        <f t="shared" si="1"/>
        <v>2620</v>
      </c>
      <c r="X13" s="4" t="str">
        <f t="shared" si="0"/>
        <v>O14</v>
      </c>
    </row>
    <row r="14" spans="1:24" x14ac:dyDescent="0.25">
      <c r="A14" s="24" t="s">
        <v>373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/>
      <c r="L14" s="6">
        <v>1</v>
      </c>
      <c r="M14" s="6">
        <v>1</v>
      </c>
      <c r="N14" s="6">
        <v>1</v>
      </c>
      <c r="O14" s="6"/>
      <c r="P14" s="6">
        <v>1</v>
      </c>
      <c r="Q14" s="6">
        <v>1</v>
      </c>
      <c r="R14" s="6">
        <v>1</v>
      </c>
      <c r="S14" s="6">
        <v>1</v>
      </c>
      <c r="T14" s="6"/>
      <c r="U14" s="6"/>
      <c r="V14" s="6"/>
      <c r="W14" s="13">
        <f t="shared" si="1"/>
        <v>2557</v>
      </c>
      <c r="X14" s="4" t="str">
        <f t="shared" si="0"/>
        <v>O19</v>
      </c>
    </row>
    <row r="15" spans="1:24" x14ac:dyDescent="0.25">
      <c r="A15" s="24" t="s">
        <v>374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/>
      <c r="P15" s="6">
        <v>1</v>
      </c>
      <c r="Q15" s="6">
        <v>1</v>
      </c>
      <c r="R15" s="6">
        <v>1</v>
      </c>
      <c r="S15" s="6">
        <v>1</v>
      </c>
      <c r="T15" s="6"/>
      <c r="U15" s="6"/>
      <c r="V15" s="6"/>
      <c r="W15" s="13">
        <f t="shared" si="1"/>
        <v>2620</v>
      </c>
      <c r="X15" s="4" t="str">
        <f t="shared" si="0"/>
        <v>O20</v>
      </c>
    </row>
    <row r="16" spans="1:24" x14ac:dyDescent="0.25">
      <c r="A16" s="24" t="s">
        <v>375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/>
      <c r="P16" s="6">
        <v>1</v>
      </c>
      <c r="Q16" s="6">
        <v>1</v>
      </c>
      <c r="R16" s="6">
        <v>1</v>
      </c>
      <c r="S16" s="6">
        <v>1</v>
      </c>
      <c r="T16" s="6"/>
      <c r="U16" s="6"/>
      <c r="V16" s="6"/>
      <c r="W16" s="13">
        <f t="shared" si="1"/>
        <v>2620</v>
      </c>
      <c r="X16" s="4" t="str">
        <f t="shared" si="0"/>
        <v>O21</v>
      </c>
    </row>
    <row r="17" spans="1:24" x14ac:dyDescent="0.25">
      <c r="A17" s="24" t="s">
        <v>376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t="shared" si="1"/>
        <v>0</v>
      </c>
      <c r="X17" s="4" t="str">
        <f t="shared" si="0"/>
        <v>O22</v>
      </c>
    </row>
    <row r="18" spans="1:24" x14ac:dyDescent="0.25">
      <c r="A18" s="24" t="s">
        <v>377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/>
      <c r="P18" s="6">
        <v>1</v>
      </c>
      <c r="Q18" s="6">
        <v>1</v>
      </c>
      <c r="R18" s="6">
        <v>1</v>
      </c>
      <c r="S18" s="6">
        <v>1</v>
      </c>
      <c r="T18" s="6"/>
      <c r="U18" s="6"/>
      <c r="V18" s="6"/>
      <c r="W18" s="13">
        <f t="shared" si="1"/>
        <v>2620</v>
      </c>
      <c r="X18" s="4" t="str">
        <f t="shared" si="0"/>
        <v>O23</v>
      </c>
    </row>
    <row r="19" spans="1:24" x14ac:dyDescent="0.25">
      <c r="A19" s="24" t="s">
        <v>378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/>
      <c r="M19" s="6">
        <v>1</v>
      </c>
      <c r="N19" s="6">
        <v>1</v>
      </c>
      <c r="O19" s="6"/>
      <c r="P19" s="6">
        <v>1</v>
      </c>
      <c r="Q19" s="6">
        <v>1</v>
      </c>
      <c r="R19" s="6">
        <v>1</v>
      </c>
      <c r="S19" s="6">
        <v>1</v>
      </c>
      <c r="T19" s="6"/>
      <c r="U19" s="6"/>
      <c r="V19" s="6"/>
      <c r="W19" s="13">
        <f t="shared" si="1"/>
        <v>2235</v>
      </c>
      <c r="X19" s="4" t="str">
        <f t="shared" si="0"/>
        <v>O25</v>
      </c>
    </row>
    <row r="20" spans="1:24" x14ac:dyDescent="0.25">
      <c r="A20" s="24" t="s">
        <v>379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/>
      <c r="P20" s="6">
        <v>1</v>
      </c>
      <c r="Q20" s="6">
        <v>1</v>
      </c>
      <c r="R20" s="6">
        <v>1</v>
      </c>
      <c r="S20" s="6">
        <v>1</v>
      </c>
      <c r="T20" s="6"/>
      <c r="U20" s="6"/>
      <c r="V20" s="6"/>
      <c r="W20" s="13">
        <f t="shared" si="1"/>
        <v>2620</v>
      </c>
      <c r="X20" s="4" t="str">
        <f t="shared" si="0"/>
        <v>O26</v>
      </c>
    </row>
    <row r="21" spans="1:24" x14ac:dyDescent="0.25">
      <c r="A21" s="24" t="s">
        <v>380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/>
      <c r="P21" s="6">
        <v>1</v>
      </c>
      <c r="Q21" s="6">
        <v>1</v>
      </c>
      <c r="R21" s="6">
        <v>1</v>
      </c>
      <c r="S21" s="6">
        <v>1</v>
      </c>
      <c r="T21" s="6"/>
      <c r="U21" s="6">
        <v>1</v>
      </c>
      <c r="V21" s="6"/>
      <c r="W21" s="13">
        <f t="shared" si="1"/>
        <v>2820</v>
      </c>
      <c r="X21" s="4" t="str">
        <f t="shared" si="0"/>
        <v>O27</v>
      </c>
    </row>
    <row r="22" spans="1:24" x14ac:dyDescent="0.25">
      <c r="A22" s="24" t="s">
        <v>381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/>
      <c r="P22" s="6">
        <v>1</v>
      </c>
      <c r="Q22" s="6">
        <v>1</v>
      </c>
      <c r="R22" s="6">
        <v>1</v>
      </c>
      <c r="S22" s="6">
        <v>1</v>
      </c>
      <c r="T22" s="6">
        <v>12</v>
      </c>
      <c r="U22" s="6">
        <v>1</v>
      </c>
      <c r="V22" s="6"/>
      <c r="W22" s="13">
        <f t="shared" si="1"/>
        <v>3144</v>
      </c>
      <c r="X22" s="4" t="str">
        <f t="shared" si="0"/>
        <v>O28</v>
      </c>
    </row>
    <row r="23" spans="1:24" x14ac:dyDescent="0.25">
      <c r="A23" s="24" t="s">
        <v>382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/>
      <c r="K23" s="6">
        <v>1</v>
      </c>
      <c r="L23" s="6">
        <v>1</v>
      </c>
      <c r="M23" s="6">
        <v>1</v>
      </c>
      <c r="N23" s="6">
        <v>1</v>
      </c>
      <c r="O23" s="6"/>
      <c r="P23" s="6">
        <v>1</v>
      </c>
      <c r="Q23" s="6">
        <v>1</v>
      </c>
      <c r="R23" s="6">
        <v>1</v>
      </c>
      <c r="S23" s="6">
        <v>1</v>
      </c>
      <c r="T23" s="6"/>
      <c r="U23" s="6"/>
      <c r="V23" s="6"/>
      <c r="W23" s="13">
        <f t="shared" si="1"/>
        <v>2555</v>
      </c>
      <c r="X23" s="4" t="str">
        <f t="shared" si="0"/>
        <v>O29</v>
      </c>
    </row>
    <row r="24" spans="1:24" x14ac:dyDescent="0.25">
      <c r="A24" s="24" t="s">
        <v>383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/>
      <c r="L24" s="6"/>
      <c r="M24" s="6">
        <v>1</v>
      </c>
      <c r="N24" s="6">
        <v>1</v>
      </c>
      <c r="O24" s="6"/>
      <c r="P24" s="6">
        <v>1</v>
      </c>
      <c r="Q24" s="6">
        <v>1</v>
      </c>
      <c r="R24" s="6">
        <v>1</v>
      </c>
      <c r="S24" s="6">
        <v>1</v>
      </c>
      <c r="T24" s="6"/>
      <c r="U24" s="6"/>
      <c r="V24" s="6"/>
      <c r="W24" s="13">
        <f t="shared" si="1"/>
        <v>2172</v>
      </c>
      <c r="X24" s="4" t="str">
        <f t="shared" si="0"/>
        <v>O31</v>
      </c>
    </row>
    <row r="25" spans="1:24" x14ac:dyDescent="0.25">
      <c r="A25" s="24" t="s">
        <v>384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/>
      <c r="P25" s="6">
        <v>1</v>
      </c>
      <c r="Q25" s="6">
        <v>1</v>
      </c>
      <c r="R25" s="6">
        <v>1</v>
      </c>
      <c r="S25" s="6">
        <v>1</v>
      </c>
      <c r="T25" s="6">
        <v>12</v>
      </c>
      <c r="U25" s="6"/>
      <c r="V25" s="6"/>
      <c r="W25" s="13">
        <f t="shared" si="1"/>
        <v>2944</v>
      </c>
      <c r="X25" s="4" t="str">
        <f t="shared" si="0"/>
        <v>O32</v>
      </c>
    </row>
    <row r="26" spans="1:24" x14ac:dyDescent="0.25">
      <c r="A26" s="24" t="s">
        <v>385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/>
      <c r="L26" s="6">
        <v>1</v>
      </c>
      <c r="M26" s="6">
        <v>1</v>
      </c>
      <c r="N26" s="6">
        <v>1</v>
      </c>
      <c r="O26" s="6"/>
      <c r="P26" s="6">
        <v>1</v>
      </c>
      <c r="Q26" s="6">
        <v>1</v>
      </c>
      <c r="R26" s="6">
        <v>1</v>
      </c>
      <c r="S26" s="6">
        <v>1</v>
      </c>
      <c r="T26" s="6"/>
      <c r="U26" s="6"/>
      <c r="V26" s="6"/>
      <c r="W26" s="13">
        <f t="shared" si="1"/>
        <v>2557</v>
      </c>
      <c r="X26" s="4" t="str">
        <f t="shared" si="0"/>
        <v>O33</v>
      </c>
    </row>
    <row r="27" spans="1:24" x14ac:dyDescent="0.25">
      <c r="A27" s="24" t="s">
        <v>386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/>
      <c r="H27" s="6">
        <v>1</v>
      </c>
      <c r="I27" s="6">
        <v>1</v>
      </c>
      <c r="J27" s="6">
        <v>1</v>
      </c>
      <c r="K27" s="6"/>
      <c r="L27" s="6">
        <v>1</v>
      </c>
      <c r="M27" s="6">
        <v>1</v>
      </c>
      <c r="N27" s="6">
        <v>1</v>
      </c>
      <c r="O27" s="6"/>
      <c r="P27" s="6">
        <v>1</v>
      </c>
      <c r="Q27" s="6">
        <v>1</v>
      </c>
      <c r="R27" s="6">
        <v>1</v>
      </c>
      <c r="S27" s="6">
        <v>1</v>
      </c>
      <c r="T27" s="6"/>
      <c r="U27" s="6">
        <v>1</v>
      </c>
      <c r="V27" s="6"/>
      <c r="W27" s="13">
        <f t="shared" si="1"/>
        <v>2692</v>
      </c>
      <c r="X27" s="4" t="str">
        <f t="shared" si="0"/>
        <v>O34</v>
      </c>
    </row>
    <row r="28" spans="1:24" x14ac:dyDescent="0.25">
      <c r="A28" s="24" t="s">
        <v>387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/>
      <c r="P28" s="6">
        <v>1</v>
      </c>
      <c r="Q28" s="6">
        <v>1</v>
      </c>
      <c r="R28" s="6">
        <v>1</v>
      </c>
      <c r="S28" s="6">
        <v>1</v>
      </c>
      <c r="T28" s="6"/>
      <c r="U28" s="6"/>
      <c r="V28" s="6"/>
      <c r="W28" s="13">
        <f t="shared" si="1"/>
        <v>2620</v>
      </c>
      <c r="X28" s="4" t="str">
        <f t="shared" si="0"/>
        <v>O35</v>
      </c>
    </row>
    <row r="29" spans="1:24" x14ac:dyDescent="0.25">
      <c r="A29" s="24" t="s">
        <v>388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/>
      <c r="L29" s="6"/>
      <c r="M29" s="6">
        <v>1</v>
      </c>
      <c r="N29" s="6">
        <v>1</v>
      </c>
      <c r="O29" s="6"/>
      <c r="P29" s="6">
        <v>1</v>
      </c>
      <c r="Q29" s="6">
        <v>1</v>
      </c>
      <c r="R29" s="6">
        <v>1</v>
      </c>
      <c r="S29" s="6">
        <v>1</v>
      </c>
      <c r="T29" s="6"/>
      <c r="U29" s="6"/>
      <c r="V29" s="6"/>
      <c r="W29" s="13">
        <f t="shared" si="1"/>
        <v>2172</v>
      </c>
      <c r="X29" s="4" t="str">
        <f t="shared" si="0"/>
        <v>O37</v>
      </c>
    </row>
    <row r="30" spans="1:24" x14ac:dyDescent="0.25">
      <c r="A30" s="24" t="s">
        <v>389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/>
      <c r="M30" s="6">
        <v>1</v>
      </c>
      <c r="N30" s="6">
        <v>1</v>
      </c>
      <c r="O30" s="6"/>
      <c r="P30" s="6">
        <v>1</v>
      </c>
      <c r="Q30" s="6">
        <v>1</v>
      </c>
      <c r="R30" s="6"/>
      <c r="S30" s="6">
        <v>1</v>
      </c>
      <c r="T30" s="6">
        <v>12</v>
      </c>
      <c r="U30" s="6"/>
      <c r="V30" s="6"/>
      <c r="W30" s="13">
        <f t="shared" si="1"/>
        <v>2310</v>
      </c>
      <c r="X30" s="4" t="str">
        <f t="shared" si="0"/>
        <v>O38</v>
      </c>
    </row>
    <row r="31" spans="1:24" x14ac:dyDescent="0.25">
      <c r="A31" s="24" t="s">
        <v>390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/>
      <c r="L31" s="6">
        <v>1</v>
      </c>
      <c r="M31" s="6">
        <v>1</v>
      </c>
      <c r="N31" s="6">
        <v>1</v>
      </c>
      <c r="O31" s="6"/>
      <c r="P31" s="6">
        <v>1</v>
      </c>
      <c r="Q31" s="6">
        <v>1</v>
      </c>
      <c r="R31" s="6">
        <v>1</v>
      </c>
      <c r="S31" s="6">
        <v>1</v>
      </c>
      <c r="T31" s="6"/>
      <c r="U31" s="6"/>
      <c r="V31" s="6"/>
      <c r="W31" s="13">
        <f t="shared" si="1"/>
        <v>2557</v>
      </c>
      <c r="X31" s="4" t="str">
        <f t="shared" si="0"/>
        <v>O39</v>
      </c>
    </row>
    <row r="32" spans="1:24" x14ac:dyDescent="0.25">
      <c r="A32" s="24" t="s">
        <v>391</v>
      </c>
      <c r="B32" s="6">
        <v>1</v>
      </c>
      <c r="C32" s="6">
        <v>2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/>
      <c r="P32" s="6">
        <v>1</v>
      </c>
      <c r="Q32" s="6">
        <v>1</v>
      </c>
      <c r="R32" s="6">
        <v>1</v>
      </c>
      <c r="S32" s="6">
        <v>1</v>
      </c>
      <c r="T32" s="6"/>
      <c r="U32" s="6"/>
      <c r="V32" s="6"/>
      <c r="W32" s="13">
        <f t="shared" si="1"/>
        <v>2660</v>
      </c>
      <c r="X32" s="4" t="str">
        <f t="shared" si="0"/>
        <v>O40</v>
      </c>
    </row>
    <row r="33" spans="1:24" s="20" customFormat="1" x14ac:dyDescent="0.25">
      <c r="A33" s="29" t="s">
        <v>392</v>
      </c>
      <c r="B33" s="6">
        <v>1</v>
      </c>
      <c r="C33" s="29"/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29"/>
      <c r="P33" s="6">
        <v>1</v>
      </c>
      <c r="Q33" s="6">
        <v>1</v>
      </c>
      <c r="R33" s="6">
        <v>1</v>
      </c>
      <c r="S33" s="6">
        <v>1</v>
      </c>
      <c r="T33" s="29"/>
      <c r="U33" s="29"/>
      <c r="V33" s="29"/>
      <c r="W33" s="39">
        <f t="shared" si="1"/>
        <v>2580</v>
      </c>
      <c r="X33" s="4" t="str">
        <f t="shared" si="0"/>
        <v>O41</v>
      </c>
    </row>
    <row r="34" spans="1:24" s="20" customFormat="1" x14ac:dyDescent="0.25">
      <c r="A34" s="29" t="s">
        <v>393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/>
      <c r="P34" s="6">
        <v>1</v>
      </c>
      <c r="Q34" s="6">
        <v>1</v>
      </c>
      <c r="R34" s="6">
        <v>1</v>
      </c>
      <c r="S34" s="6">
        <v>1</v>
      </c>
      <c r="T34" s="29">
        <v>12</v>
      </c>
      <c r="U34" s="29">
        <v>1</v>
      </c>
      <c r="V34" s="29"/>
      <c r="W34" s="39">
        <f t="shared" si="1"/>
        <v>3144</v>
      </c>
      <c r="X34" s="4" t="str">
        <f t="shared" si="0"/>
        <v>O42</v>
      </c>
    </row>
    <row r="35" spans="1:24" s="20" customFormat="1" x14ac:dyDescent="0.25">
      <c r="A35" s="29" t="s">
        <v>394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/>
      <c r="P35" s="6">
        <v>1</v>
      </c>
      <c r="Q35" s="6">
        <v>1</v>
      </c>
      <c r="R35" s="6">
        <v>1</v>
      </c>
      <c r="S35" s="6">
        <v>1</v>
      </c>
      <c r="T35" s="29"/>
      <c r="U35" s="29">
        <v>1</v>
      </c>
      <c r="V35" s="29"/>
      <c r="W35" s="39">
        <f t="shared" si="1"/>
        <v>2820</v>
      </c>
      <c r="X35" s="4" t="str">
        <f t="shared" si="0"/>
        <v>O43</v>
      </c>
    </row>
    <row r="36" spans="1:24" s="20" customFormat="1" x14ac:dyDescent="0.25">
      <c r="A36" s="29" t="s">
        <v>395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29"/>
      <c r="P36" s="6">
        <v>1</v>
      </c>
      <c r="Q36" s="6">
        <v>1</v>
      </c>
      <c r="R36" s="6">
        <v>1</v>
      </c>
      <c r="S36" s="6">
        <v>1</v>
      </c>
      <c r="T36" s="29"/>
      <c r="U36" s="29"/>
      <c r="V36" s="29"/>
      <c r="W36" s="39">
        <f t="shared" si="1"/>
        <v>2620</v>
      </c>
      <c r="X36" s="4" t="str">
        <f t="shared" si="0"/>
        <v>O44</v>
      </c>
    </row>
    <row r="37" spans="1:24" s="20" customFormat="1" x14ac:dyDescent="0.25">
      <c r="A37" s="29" t="s">
        <v>396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29"/>
      <c r="L37" s="6">
        <v>1</v>
      </c>
      <c r="M37" s="6">
        <v>1</v>
      </c>
      <c r="N37" s="6">
        <v>1</v>
      </c>
      <c r="O37" s="29"/>
      <c r="P37" s="6">
        <v>1</v>
      </c>
      <c r="Q37" s="6">
        <v>1</v>
      </c>
      <c r="R37" s="6">
        <v>1</v>
      </c>
      <c r="S37" s="6">
        <v>1</v>
      </c>
      <c r="T37" s="29"/>
      <c r="U37" s="29">
        <v>1</v>
      </c>
      <c r="V37" s="29"/>
      <c r="W37" s="39">
        <f t="shared" si="1"/>
        <v>2757</v>
      </c>
      <c r="X37" s="4" t="str">
        <f t="shared" si="0"/>
        <v>O45</v>
      </c>
    </row>
    <row r="38" spans="1:24" s="20" customFormat="1" x14ac:dyDescent="0.25">
      <c r="A38" s="29" t="s">
        <v>397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/>
      <c r="P38" s="6">
        <v>1</v>
      </c>
      <c r="Q38" s="6">
        <v>1</v>
      </c>
      <c r="R38" s="6">
        <v>1</v>
      </c>
      <c r="S38" s="6">
        <v>1</v>
      </c>
      <c r="T38" s="29">
        <v>12</v>
      </c>
      <c r="U38" s="29"/>
      <c r="V38" s="29"/>
      <c r="W38" s="39">
        <f t="shared" si="1"/>
        <v>2944</v>
      </c>
      <c r="X38" s="4" t="str">
        <f t="shared" si="0"/>
        <v>O46</v>
      </c>
    </row>
    <row r="39" spans="1:24" s="20" customFormat="1" x14ac:dyDescent="0.25">
      <c r="A39" s="29" t="s">
        <v>398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/>
      <c r="P39" s="6">
        <v>1</v>
      </c>
      <c r="Q39" s="6">
        <v>1</v>
      </c>
      <c r="R39" s="6">
        <v>1</v>
      </c>
      <c r="S39" s="6">
        <v>1</v>
      </c>
      <c r="T39" s="29">
        <v>12</v>
      </c>
      <c r="U39" s="29"/>
      <c r="V39" s="29"/>
      <c r="W39" s="39">
        <f t="shared" si="1"/>
        <v>2944</v>
      </c>
      <c r="X39" s="4" t="str">
        <f t="shared" si="0"/>
        <v>O47</v>
      </c>
    </row>
    <row r="40" spans="1:24" s="20" customFormat="1" x14ac:dyDescent="0.25">
      <c r="A40" s="29" t="s">
        <v>399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29"/>
      <c r="L40" s="29"/>
      <c r="M40" s="6">
        <v>1</v>
      </c>
      <c r="N40" s="6">
        <v>1</v>
      </c>
      <c r="O40" s="29"/>
      <c r="P40" s="6">
        <v>1</v>
      </c>
      <c r="Q40" s="6">
        <v>1</v>
      </c>
      <c r="R40" s="6">
        <v>1</v>
      </c>
      <c r="S40" s="6">
        <v>1</v>
      </c>
      <c r="T40" s="29"/>
      <c r="U40" s="29">
        <v>1</v>
      </c>
      <c r="V40" s="29"/>
      <c r="W40" s="39">
        <f t="shared" si="1"/>
        <v>2372</v>
      </c>
      <c r="X40" s="4" t="str">
        <f t="shared" si="0"/>
        <v>O48</v>
      </c>
    </row>
    <row r="41" spans="1:24" s="20" customFormat="1" x14ac:dyDescent="0.25">
      <c r="A41" s="29" t="s">
        <v>400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/>
      <c r="P41" s="6">
        <v>1</v>
      </c>
      <c r="Q41" s="6">
        <v>1</v>
      </c>
      <c r="R41" s="6">
        <v>1</v>
      </c>
      <c r="S41" s="6">
        <v>1</v>
      </c>
      <c r="T41" s="29">
        <v>12</v>
      </c>
      <c r="U41" s="29"/>
      <c r="V41" s="29"/>
      <c r="W41" s="39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2944</v>
      </c>
      <c r="X41" s="4" t="str">
        <f t="shared" si="0"/>
        <v>O49</v>
      </c>
    </row>
    <row r="42" spans="1:24" s="20" customFormat="1" x14ac:dyDescent="0.25">
      <c r="A42" s="29" t="s">
        <v>1013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/>
      <c r="L42" s="6">
        <v>1</v>
      </c>
      <c r="M42" s="6">
        <v>1</v>
      </c>
      <c r="N42" s="6">
        <v>1</v>
      </c>
      <c r="O42" s="6"/>
      <c r="P42" s="6">
        <v>1</v>
      </c>
      <c r="Q42" s="6">
        <v>1</v>
      </c>
      <c r="R42" s="6">
        <v>1</v>
      </c>
      <c r="S42" s="6">
        <v>1</v>
      </c>
      <c r="T42" s="88">
        <v>12</v>
      </c>
      <c r="U42" s="29"/>
      <c r="V42" s="29"/>
      <c r="W42" s="39">
        <f t="shared" si="1"/>
        <v>2881</v>
      </c>
      <c r="X42" s="4" t="str">
        <f t="shared" si="0"/>
        <v>O50</v>
      </c>
    </row>
    <row r="43" spans="1:24" s="20" customFormat="1" x14ac:dyDescent="0.25">
      <c r="A43" s="29" t="s">
        <v>401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/>
      <c r="L43" s="6">
        <v>1</v>
      </c>
      <c r="M43" s="6">
        <v>1</v>
      </c>
      <c r="N43" s="6">
        <v>1</v>
      </c>
      <c r="O43" s="6"/>
      <c r="P43" s="6">
        <v>1</v>
      </c>
      <c r="Q43" s="6">
        <v>1</v>
      </c>
      <c r="R43" s="6">
        <v>1</v>
      </c>
      <c r="S43" s="6">
        <v>1</v>
      </c>
      <c r="T43" s="88">
        <v>12</v>
      </c>
      <c r="U43" s="29"/>
      <c r="V43" s="29"/>
      <c r="W43" s="39">
        <f t="shared" si="1"/>
        <v>2881</v>
      </c>
      <c r="X43" s="4" t="str">
        <f t="shared" si="0"/>
        <v>O51</v>
      </c>
    </row>
    <row r="44" spans="1:24" s="20" customFormat="1" x14ac:dyDescent="0.25">
      <c r="A44" s="29" t="s">
        <v>402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/>
      <c r="L44" s="6">
        <v>1</v>
      </c>
      <c r="M44" s="6">
        <v>1</v>
      </c>
      <c r="N44" s="6">
        <v>1</v>
      </c>
      <c r="O44" s="6"/>
      <c r="P44" s="6">
        <v>1</v>
      </c>
      <c r="Q44" s="6">
        <v>1</v>
      </c>
      <c r="R44" s="6">
        <v>1</v>
      </c>
      <c r="S44" s="6">
        <v>1</v>
      </c>
      <c r="T44" s="88">
        <v>12</v>
      </c>
      <c r="U44" s="29"/>
      <c r="V44" s="29"/>
      <c r="W44" s="39">
        <f t="shared" si="1"/>
        <v>2881</v>
      </c>
      <c r="X44" s="4" t="str">
        <f t="shared" si="0"/>
        <v>O52</v>
      </c>
    </row>
    <row r="45" spans="1:24" s="20" customFormat="1" x14ac:dyDescent="0.25">
      <c r="A45" s="29" t="s">
        <v>403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/>
      <c r="P45" s="6">
        <v>1</v>
      </c>
      <c r="Q45" s="6">
        <v>1</v>
      </c>
      <c r="R45" s="6">
        <v>1</v>
      </c>
      <c r="S45" s="6">
        <v>1</v>
      </c>
      <c r="T45" s="88">
        <v>12</v>
      </c>
      <c r="U45" s="29"/>
      <c r="V45" s="29"/>
      <c r="W45" s="39">
        <f t="shared" si="1"/>
        <v>2944</v>
      </c>
      <c r="X45" s="4" t="str">
        <f t="shared" si="0"/>
        <v>O53</v>
      </c>
    </row>
    <row r="46" spans="1:24" s="20" customFormat="1" x14ac:dyDescent="0.25">
      <c r="A46" s="29" t="s">
        <v>404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/>
      <c r="P46" s="6">
        <v>1</v>
      </c>
      <c r="Q46" s="6">
        <v>1</v>
      </c>
      <c r="R46" s="6">
        <v>1</v>
      </c>
      <c r="S46" s="6">
        <v>1</v>
      </c>
      <c r="T46" s="88">
        <v>12</v>
      </c>
      <c r="U46" s="29">
        <v>1</v>
      </c>
      <c r="V46" s="29"/>
      <c r="W46" s="39">
        <f t="shared" si="1"/>
        <v>3144</v>
      </c>
      <c r="X46" s="4" t="str">
        <f t="shared" si="0"/>
        <v>O54</v>
      </c>
    </row>
    <row r="47" spans="1:24" s="20" customFormat="1" x14ac:dyDescent="0.25">
      <c r="A47" s="29" t="s">
        <v>405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/>
      <c r="L47" s="6">
        <v>1</v>
      </c>
      <c r="M47" s="6">
        <v>1</v>
      </c>
      <c r="N47" s="6">
        <v>1</v>
      </c>
      <c r="O47" s="6"/>
      <c r="P47" s="6">
        <v>1</v>
      </c>
      <c r="Q47" s="6">
        <v>1</v>
      </c>
      <c r="R47" s="6">
        <v>1</v>
      </c>
      <c r="S47" s="6">
        <v>1</v>
      </c>
      <c r="T47" s="88">
        <v>12</v>
      </c>
      <c r="U47" s="29"/>
      <c r="V47" s="29"/>
      <c r="W47" s="39">
        <f t="shared" si="1"/>
        <v>2881</v>
      </c>
      <c r="X47" s="4" t="str">
        <f t="shared" si="0"/>
        <v>O55</v>
      </c>
    </row>
    <row r="48" spans="1:24" s="20" customFormat="1" x14ac:dyDescent="0.25">
      <c r="A48" s="29" t="s">
        <v>406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/>
      <c r="L48" s="6">
        <v>1</v>
      </c>
      <c r="M48" s="6">
        <v>1</v>
      </c>
      <c r="N48" s="6">
        <v>1</v>
      </c>
      <c r="O48" s="6"/>
      <c r="P48" s="6">
        <v>1</v>
      </c>
      <c r="Q48" s="6">
        <v>1</v>
      </c>
      <c r="R48" s="6">
        <v>1</v>
      </c>
      <c r="S48" s="6">
        <v>1</v>
      </c>
      <c r="T48" s="88">
        <v>12</v>
      </c>
      <c r="U48" s="29"/>
      <c r="V48" s="29"/>
      <c r="W48" s="39">
        <f t="shared" si="1"/>
        <v>2881</v>
      </c>
      <c r="X48" s="4" t="str">
        <f t="shared" si="0"/>
        <v>O56</v>
      </c>
    </row>
    <row r="49" spans="1:24" s="20" customFormat="1" x14ac:dyDescent="0.25">
      <c r="A49" s="29" t="s">
        <v>407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/>
      <c r="P49" s="6">
        <v>1</v>
      </c>
      <c r="Q49" s="6">
        <v>1</v>
      </c>
      <c r="R49" s="6">
        <v>1</v>
      </c>
      <c r="S49" s="6">
        <v>1</v>
      </c>
      <c r="T49" s="29"/>
      <c r="U49" s="29"/>
      <c r="V49" s="29"/>
      <c r="W49" s="39">
        <f t="shared" si="1"/>
        <v>2620</v>
      </c>
      <c r="X49" s="4" t="str">
        <f t="shared" si="0"/>
        <v>O57</v>
      </c>
    </row>
    <row r="50" spans="1:24" s="20" customFormat="1" x14ac:dyDescent="0.25">
      <c r="A50" s="29" t="s">
        <v>408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39">
        <f t="shared" si="1"/>
        <v>0</v>
      </c>
      <c r="X50" s="4" t="str">
        <f t="shared" si="0"/>
        <v>O58</v>
      </c>
    </row>
    <row r="51" spans="1:24" s="20" customFormat="1" x14ac:dyDescent="0.25">
      <c r="A51" s="29" t="s">
        <v>409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/>
      <c r="L51" s="6">
        <v>1</v>
      </c>
      <c r="M51" s="6">
        <v>1</v>
      </c>
      <c r="N51" s="6">
        <v>1</v>
      </c>
      <c r="O51" s="6"/>
      <c r="P51" s="6">
        <v>1</v>
      </c>
      <c r="Q51" s="6">
        <v>1</v>
      </c>
      <c r="R51" s="6">
        <v>1</v>
      </c>
      <c r="S51" s="6">
        <v>1</v>
      </c>
      <c r="T51" s="29">
        <v>12</v>
      </c>
      <c r="U51" s="29">
        <v>1</v>
      </c>
      <c r="V51" s="29"/>
      <c r="W51" s="39">
        <f t="shared" si="1"/>
        <v>3081</v>
      </c>
      <c r="X51" s="4" t="str">
        <f t="shared" si="0"/>
        <v>O59</v>
      </c>
    </row>
    <row r="52" spans="1:24" s="20" customFormat="1" x14ac:dyDescent="0.25">
      <c r="A52" s="29" t="s">
        <v>410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/>
      <c r="L52" s="6">
        <v>1</v>
      </c>
      <c r="M52" s="6">
        <v>1</v>
      </c>
      <c r="N52" s="6">
        <v>1</v>
      </c>
      <c r="O52" s="6"/>
      <c r="P52" s="6">
        <v>1</v>
      </c>
      <c r="Q52" s="6">
        <v>1</v>
      </c>
      <c r="R52" s="6">
        <v>1</v>
      </c>
      <c r="S52" s="6">
        <v>1</v>
      </c>
      <c r="T52" s="29"/>
      <c r="U52" s="29">
        <v>1</v>
      </c>
      <c r="V52" s="29"/>
      <c r="W52" s="39">
        <f t="shared" si="1"/>
        <v>2757</v>
      </c>
      <c r="X52" s="4" t="str">
        <f t="shared" si="0"/>
        <v>O60</v>
      </c>
    </row>
    <row r="53" spans="1:24" s="20" customFormat="1" x14ac:dyDescent="0.25">
      <c r="A53" s="29" t="s">
        <v>411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/>
      <c r="L53" s="6">
        <v>1</v>
      </c>
      <c r="M53" s="6">
        <v>1</v>
      </c>
      <c r="N53" s="6">
        <v>1</v>
      </c>
      <c r="O53" s="6"/>
      <c r="P53" s="6">
        <v>1</v>
      </c>
      <c r="Q53" s="6">
        <v>1</v>
      </c>
      <c r="R53" s="6">
        <v>1</v>
      </c>
      <c r="S53" s="6">
        <v>1</v>
      </c>
      <c r="T53" s="29">
        <v>12</v>
      </c>
      <c r="U53" s="29"/>
      <c r="V53" s="29"/>
      <c r="W53" s="39">
        <f t="shared" si="1"/>
        <v>2881</v>
      </c>
      <c r="X53" s="4" t="str">
        <f t="shared" si="0"/>
        <v>O61</v>
      </c>
    </row>
    <row r="54" spans="1:24" s="20" customFormat="1" x14ac:dyDescent="0.25">
      <c r="A54" s="29" t="s">
        <v>412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/>
      <c r="L54" s="6">
        <v>1</v>
      </c>
      <c r="M54" s="6">
        <v>1</v>
      </c>
      <c r="N54" s="6">
        <v>1</v>
      </c>
      <c r="O54" s="6"/>
      <c r="P54" s="6">
        <v>1</v>
      </c>
      <c r="Q54" s="6">
        <v>1</v>
      </c>
      <c r="R54" s="6">
        <v>1</v>
      </c>
      <c r="S54" s="6">
        <v>1</v>
      </c>
      <c r="T54" s="29">
        <v>12</v>
      </c>
      <c r="U54" s="29">
        <v>1</v>
      </c>
      <c r="V54" s="29"/>
      <c r="W54" s="39">
        <f t="shared" si="1"/>
        <v>3081</v>
      </c>
      <c r="X54" s="4" t="str">
        <f t="shared" si="0"/>
        <v>O62</v>
      </c>
    </row>
    <row r="55" spans="1:24" s="20" customFormat="1" x14ac:dyDescent="0.25">
      <c r="A55" s="29" t="s">
        <v>413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29"/>
      <c r="L55" s="6">
        <v>1</v>
      </c>
      <c r="M55" s="6">
        <v>1</v>
      </c>
      <c r="N55" s="6">
        <v>1</v>
      </c>
      <c r="O55" s="29"/>
      <c r="P55" s="6">
        <v>1</v>
      </c>
      <c r="Q55" s="6">
        <v>1</v>
      </c>
      <c r="R55" s="6">
        <v>1</v>
      </c>
      <c r="S55" s="6">
        <v>1</v>
      </c>
      <c r="T55" s="29"/>
      <c r="U55" s="29"/>
      <c r="V55" s="29"/>
      <c r="W55" s="39">
        <f t="shared" si="1"/>
        <v>2557</v>
      </c>
      <c r="X55" s="4" t="str">
        <f t="shared" si="0"/>
        <v>O63</v>
      </c>
    </row>
    <row r="56" spans="1:24" s="20" customFormat="1" x14ac:dyDescent="0.25">
      <c r="A56" s="29" t="s">
        <v>414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/>
      <c r="L56" s="6">
        <v>1</v>
      </c>
      <c r="M56" s="6">
        <v>1</v>
      </c>
      <c r="N56" s="6">
        <v>1</v>
      </c>
      <c r="O56" s="6"/>
      <c r="P56" s="6">
        <v>1</v>
      </c>
      <c r="Q56" s="6">
        <v>1</v>
      </c>
      <c r="R56" s="6">
        <v>1</v>
      </c>
      <c r="S56" s="6">
        <v>1</v>
      </c>
      <c r="T56" s="29">
        <v>12</v>
      </c>
      <c r="U56" s="29"/>
      <c r="V56" s="29"/>
      <c r="W56" s="39">
        <f t="shared" si="1"/>
        <v>2881</v>
      </c>
      <c r="X56" s="4" t="str">
        <f t="shared" si="0"/>
        <v>O64</v>
      </c>
    </row>
    <row r="57" spans="1:24" s="20" customFormat="1" x14ac:dyDescent="0.25">
      <c r="A57" s="29" t="s">
        <v>415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/>
      <c r="L57" s="6">
        <v>1</v>
      </c>
      <c r="M57" s="6">
        <v>1</v>
      </c>
      <c r="N57" s="6">
        <v>1</v>
      </c>
      <c r="O57" s="6"/>
      <c r="P57" s="6">
        <v>1</v>
      </c>
      <c r="Q57" s="6">
        <v>1</v>
      </c>
      <c r="R57" s="6">
        <v>1</v>
      </c>
      <c r="S57" s="6">
        <v>1</v>
      </c>
      <c r="T57" s="29"/>
      <c r="U57" s="29">
        <v>1</v>
      </c>
      <c r="V57" s="29"/>
      <c r="W57" s="39">
        <f t="shared" si="1"/>
        <v>2757</v>
      </c>
      <c r="X57" s="4" t="str">
        <f t="shared" si="0"/>
        <v>O65</v>
      </c>
    </row>
    <row r="58" spans="1:24" s="20" customFormat="1" x14ac:dyDescent="0.25">
      <c r="A58" s="29" t="s">
        <v>416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/>
      <c r="L58" s="6">
        <v>1</v>
      </c>
      <c r="M58" s="6">
        <v>1</v>
      </c>
      <c r="N58" s="6">
        <v>1</v>
      </c>
      <c r="O58" s="6"/>
      <c r="P58" s="6">
        <v>1</v>
      </c>
      <c r="Q58" s="6">
        <v>1</v>
      </c>
      <c r="R58" s="6">
        <v>1</v>
      </c>
      <c r="S58" s="6">
        <v>1</v>
      </c>
      <c r="T58" s="29"/>
      <c r="U58" s="29"/>
      <c r="V58" s="29"/>
      <c r="W58" s="39">
        <f t="shared" si="1"/>
        <v>2557</v>
      </c>
      <c r="X58" s="4" t="str">
        <f t="shared" si="0"/>
        <v>O66</v>
      </c>
    </row>
    <row r="59" spans="1:24" s="20" customFormat="1" x14ac:dyDescent="0.25">
      <c r="A59" s="29" t="s">
        <v>417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/>
      <c r="P59" s="6">
        <v>1</v>
      </c>
      <c r="Q59" s="6">
        <v>1</v>
      </c>
      <c r="R59" s="6">
        <v>1</v>
      </c>
      <c r="S59" s="6">
        <v>1</v>
      </c>
      <c r="T59" s="29">
        <v>12</v>
      </c>
      <c r="U59" s="29"/>
      <c r="V59" s="29"/>
      <c r="W59" s="39">
        <f t="shared" si="1"/>
        <v>2944</v>
      </c>
      <c r="X59" s="4" t="str">
        <f t="shared" si="0"/>
        <v>O67</v>
      </c>
    </row>
    <row r="60" spans="1:24" s="20" customFormat="1" hidden="1" x14ac:dyDescent="0.25">
      <c r="A60" s="20" t="s">
        <v>593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>
        <v>1</v>
      </c>
      <c r="Q60" s="29"/>
      <c r="R60" s="29"/>
      <c r="S60" s="29"/>
      <c r="T60" s="29"/>
      <c r="U60" s="29"/>
      <c r="V60" s="29"/>
      <c r="W60" s="39">
        <f t="shared" si="1"/>
        <v>60</v>
      </c>
      <c r="X60" s="4" t="str">
        <f t="shared" si="0"/>
        <v>Tea</v>
      </c>
    </row>
    <row r="61" spans="1:24" s="20" customFormat="1" ht="15.75" customHeight="1" x14ac:dyDescent="0.25">
      <c r="A61" s="29" t="s">
        <v>418</v>
      </c>
      <c r="B61" s="6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/>
      <c r="L61" s="6">
        <v>1</v>
      </c>
      <c r="M61" s="6">
        <v>1</v>
      </c>
      <c r="N61" s="6">
        <v>1</v>
      </c>
      <c r="O61" s="6"/>
      <c r="P61" s="6">
        <v>1</v>
      </c>
      <c r="Q61" s="6">
        <v>1</v>
      </c>
      <c r="R61" s="6">
        <v>1</v>
      </c>
      <c r="S61" s="6">
        <v>1</v>
      </c>
      <c r="T61" s="29">
        <v>12</v>
      </c>
      <c r="U61" s="29">
        <v>1</v>
      </c>
      <c r="V61" s="29"/>
      <c r="W61" s="39">
        <f t="shared" si="1"/>
        <v>3081</v>
      </c>
      <c r="X61" s="4" t="str">
        <f t="shared" si="0"/>
        <v>O68</v>
      </c>
    </row>
    <row r="62" spans="1:24" s="20" customFormat="1" x14ac:dyDescent="0.25">
      <c r="A62" s="29" t="s">
        <v>419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  <c r="G62" s="29"/>
      <c r="H62" s="6">
        <v>1</v>
      </c>
      <c r="I62" s="6">
        <v>1</v>
      </c>
      <c r="J62" s="6">
        <v>1</v>
      </c>
      <c r="K62" s="29"/>
      <c r="L62" s="6">
        <v>1</v>
      </c>
      <c r="M62" s="6">
        <v>1</v>
      </c>
      <c r="N62" s="6">
        <v>1</v>
      </c>
      <c r="O62" s="29"/>
      <c r="P62" s="6">
        <v>1</v>
      </c>
      <c r="Q62" s="6">
        <v>1</v>
      </c>
      <c r="R62" s="6">
        <v>1</v>
      </c>
      <c r="S62" s="6">
        <v>1</v>
      </c>
      <c r="T62" s="29"/>
      <c r="U62" s="29"/>
      <c r="V62" s="29"/>
      <c r="W62" s="39">
        <f t="shared" si="1"/>
        <v>2492</v>
      </c>
      <c r="X62" s="4" t="str">
        <f t="shared" si="0"/>
        <v>O69</v>
      </c>
    </row>
    <row r="63" spans="1:24" s="20" customFormat="1" x14ac:dyDescent="0.25">
      <c r="A63" s="29" t="s">
        <v>610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/>
      <c r="P63" s="6">
        <v>1</v>
      </c>
      <c r="Q63" s="6">
        <v>1</v>
      </c>
      <c r="R63" s="6">
        <v>1</v>
      </c>
      <c r="S63" s="6">
        <v>1</v>
      </c>
      <c r="T63" s="29">
        <v>12</v>
      </c>
      <c r="U63" s="29">
        <v>1</v>
      </c>
      <c r="V63" s="29"/>
      <c r="W63" s="39">
        <f t="shared" si="1"/>
        <v>3144</v>
      </c>
      <c r="X63" s="4" t="str">
        <f t="shared" si="0"/>
        <v>O70</v>
      </c>
    </row>
    <row r="64" spans="1:24" s="20" customFormat="1" x14ac:dyDescent="0.25">
      <c r="A64" s="29" t="s">
        <v>611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29"/>
      <c r="P64" s="6">
        <v>1</v>
      </c>
      <c r="Q64" s="6">
        <v>1</v>
      </c>
      <c r="R64" s="6">
        <v>1</v>
      </c>
      <c r="S64" s="6">
        <v>1</v>
      </c>
      <c r="T64" s="29"/>
      <c r="U64" s="29"/>
      <c r="V64" s="29"/>
      <c r="W64" s="39">
        <f t="shared" si="1"/>
        <v>2620</v>
      </c>
      <c r="X64" s="4" t="str">
        <f t="shared" si="0"/>
        <v>O71</v>
      </c>
    </row>
    <row r="65" spans="1:24" s="20" customFormat="1" x14ac:dyDescent="0.25">
      <c r="A65" s="29" t="s">
        <v>612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/>
      <c r="L65" s="6">
        <v>1</v>
      </c>
      <c r="M65" s="6">
        <v>1</v>
      </c>
      <c r="N65" s="6">
        <v>1</v>
      </c>
      <c r="O65" s="6"/>
      <c r="P65" s="6">
        <v>1</v>
      </c>
      <c r="Q65" s="6">
        <v>1</v>
      </c>
      <c r="R65" s="6">
        <v>1</v>
      </c>
      <c r="S65" s="6">
        <v>1</v>
      </c>
      <c r="T65" s="29">
        <v>12</v>
      </c>
      <c r="U65" s="29"/>
      <c r="V65" s="29"/>
      <c r="W65" s="39">
        <f t="shared" si="1"/>
        <v>2881</v>
      </c>
      <c r="X65" s="4" t="str">
        <f t="shared" si="0"/>
        <v>O72</v>
      </c>
    </row>
    <row r="66" spans="1:24" s="20" customFormat="1" x14ac:dyDescent="0.25">
      <c r="A66" s="29" t="s">
        <v>613</v>
      </c>
      <c r="B66" s="6">
        <v>1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/>
      <c r="P66" s="6">
        <v>1</v>
      </c>
      <c r="Q66" s="6">
        <v>1</v>
      </c>
      <c r="R66" s="6">
        <v>1</v>
      </c>
      <c r="S66" s="6">
        <v>1</v>
      </c>
      <c r="T66" s="29"/>
      <c r="U66" s="29">
        <v>1</v>
      </c>
      <c r="V66" s="29"/>
      <c r="W66" s="39">
        <f t="shared" si="1"/>
        <v>2820</v>
      </c>
      <c r="X66" s="4" t="str">
        <f t="shared" si="0"/>
        <v>O73</v>
      </c>
    </row>
    <row r="67" spans="1:24" s="20" customFormat="1" x14ac:dyDescent="0.25">
      <c r="A67" s="29" t="s">
        <v>614</v>
      </c>
      <c r="B67" s="6">
        <v>1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29"/>
      <c r="L67" s="29"/>
      <c r="M67" s="6">
        <v>1</v>
      </c>
      <c r="N67" s="6">
        <v>1</v>
      </c>
      <c r="O67" s="29"/>
      <c r="P67" s="6">
        <v>1</v>
      </c>
      <c r="Q67" s="6">
        <v>1</v>
      </c>
      <c r="R67" s="6">
        <v>1</v>
      </c>
      <c r="S67" s="6">
        <v>1</v>
      </c>
      <c r="T67" s="29"/>
      <c r="U67" s="29"/>
      <c r="V67" s="29"/>
      <c r="W67" s="39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2172</v>
      </c>
      <c r="X67" s="4" t="str">
        <f t="shared" si="0"/>
        <v>O74</v>
      </c>
    </row>
    <row r="68" spans="1:24" s="20" customFormat="1" x14ac:dyDescent="0.25">
      <c r="A68" s="29" t="s">
        <v>615</v>
      </c>
      <c r="B68" s="6">
        <v>1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/>
      <c r="L68" s="6">
        <v>1</v>
      </c>
      <c r="M68" s="6">
        <v>1</v>
      </c>
      <c r="N68" s="6">
        <v>1</v>
      </c>
      <c r="O68" s="6"/>
      <c r="P68" s="6">
        <v>1</v>
      </c>
      <c r="Q68" s="6">
        <v>1</v>
      </c>
      <c r="R68" s="6">
        <v>1</v>
      </c>
      <c r="S68" s="6">
        <v>1</v>
      </c>
      <c r="T68" s="29"/>
      <c r="U68" s="29"/>
      <c r="V68" s="29"/>
      <c r="W68" s="39">
        <f t="shared" si="1"/>
        <v>2557</v>
      </c>
      <c r="X68" s="4" t="str">
        <f t="shared" si="0"/>
        <v>O75</v>
      </c>
    </row>
    <row r="69" spans="1:24" s="20" customFormat="1" x14ac:dyDescent="0.25">
      <c r="A69" s="29" t="s">
        <v>616</v>
      </c>
      <c r="B69" s="6">
        <v>1</v>
      </c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/>
      <c r="L69" s="6">
        <v>1</v>
      </c>
      <c r="M69" s="6">
        <v>1</v>
      </c>
      <c r="N69" s="6">
        <v>1</v>
      </c>
      <c r="O69" s="6"/>
      <c r="P69" s="6">
        <v>1</v>
      </c>
      <c r="Q69" s="6">
        <v>1</v>
      </c>
      <c r="R69" s="6">
        <v>1</v>
      </c>
      <c r="S69" s="6">
        <v>1</v>
      </c>
      <c r="T69" s="29"/>
      <c r="U69" s="29"/>
      <c r="V69" s="29"/>
      <c r="W69" s="39">
        <f t="shared" si="1"/>
        <v>2557</v>
      </c>
      <c r="X69" s="4" t="str">
        <f t="shared" ref="X69:X102" si="2">LEFT(A69,3)</f>
        <v>O76</v>
      </c>
    </row>
    <row r="70" spans="1:24" s="20" customFormat="1" x14ac:dyDescent="0.25">
      <c r="A70" s="29" t="s">
        <v>617</v>
      </c>
      <c r="B70" s="6">
        <v>1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/>
      <c r="P70" s="6">
        <v>1</v>
      </c>
      <c r="Q70" s="6">
        <v>1</v>
      </c>
      <c r="R70" s="6">
        <v>1</v>
      </c>
      <c r="S70" s="6">
        <v>1</v>
      </c>
      <c r="T70" s="29">
        <v>12</v>
      </c>
      <c r="U70" s="29">
        <v>1</v>
      </c>
      <c r="V70" s="29"/>
      <c r="W70" s="39">
        <f t="shared" ref="W70:W102" si="3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3144</v>
      </c>
      <c r="X70" s="4" t="str">
        <f t="shared" si="2"/>
        <v>O77</v>
      </c>
    </row>
    <row r="71" spans="1:24" s="20" customFormat="1" x14ac:dyDescent="0.25">
      <c r="A71" s="29" t="s">
        <v>618</v>
      </c>
      <c r="B71" s="6">
        <v>1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/>
      <c r="L71" s="6">
        <v>1</v>
      </c>
      <c r="M71" s="6">
        <v>1</v>
      </c>
      <c r="N71" s="6">
        <v>1</v>
      </c>
      <c r="O71" s="6"/>
      <c r="P71" s="6">
        <v>1</v>
      </c>
      <c r="Q71" s="6">
        <v>1</v>
      </c>
      <c r="R71" s="6">
        <v>1</v>
      </c>
      <c r="S71" s="6">
        <v>1</v>
      </c>
      <c r="T71" s="29"/>
      <c r="U71" s="29">
        <v>1</v>
      </c>
      <c r="V71" s="29"/>
      <c r="W71" s="39">
        <f t="shared" si="3"/>
        <v>2757</v>
      </c>
      <c r="X71" s="4" t="str">
        <f t="shared" si="2"/>
        <v>O78</v>
      </c>
    </row>
    <row r="72" spans="1:24" s="20" customFormat="1" x14ac:dyDescent="0.25">
      <c r="A72" s="29" t="s">
        <v>619</v>
      </c>
      <c r="B72" s="6">
        <v>1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/>
      <c r="P72" s="6">
        <v>1</v>
      </c>
      <c r="Q72" s="6">
        <v>1</v>
      </c>
      <c r="R72" s="6">
        <v>1</v>
      </c>
      <c r="S72" s="6">
        <v>1</v>
      </c>
      <c r="T72" s="29">
        <v>12</v>
      </c>
      <c r="U72" s="29">
        <v>1</v>
      </c>
      <c r="V72" s="29"/>
      <c r="W72" s="39">
        <f t="shared" si="3"/>
        <v>3144</v>
      </c>
      <c r="X72" s="4" t="str">
        <f t="shared" si="2"/>
        <v>O79</v>
      </c>
    </row>
    <row r="73" spans="1:24" s="20" customFormat="1" x14ac:dyDescent="0.25">
      <c r="A73" s="29" t="s">
        <v>620</v>
      </c>
      <c r="B73" s="6">
        <v>1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/>
      <c r="L73" s="6">
        <v>1</v>
      </c>
      <c r="M73" s="6">
        <v>1</v>
      </c>
      <c r="N73" s="6">
        <v>1</v>
      </c>
      <c r="O73" s="6"/>
      <c r="P73" s="6">
        <v>1</v>
      </c>
      <c r="Q73" s="6">
        <v>1</v>
      </c>
      <c r="R73" s="6">
        <v>1</v>
      </c>
      <c r="S73" s="6">
        <v>1</v>
      </c>
      <c r="T73" s="29">
        <v>12</v>
      </c>
      <c r="U73" s="29">
        <v>1</v>
      </c>
      <c r="V73" s="29"/>
      <c r="W73" s="39">
        <f t="shared" si="3"/>
        <v>3081</v>
      </c>
      <c r="X73" s="4" t="str">
        <f t="shared" si="2"/>
        <v>O80</v>
      </c>
    </row>
    <row r="74" spans="1:24" s="20" customFormat="1" x14ac:dyDescent="0.25">
      <c r="A74" s="29" t="s">
        <v>621</v>
      </c>
      <c r="B74" s="6">
        <v>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29"/>
      <c r="P74" s="6">
        <v>1</v>
      </c>
      <c r="Q74" s="6">
        <v>1</v>
      </c>
      <c r="R74" s="6">
        <v>1</v>
      </c>
      <c r="S74" s="6">
        <v>1</v>
      </c>
      <c r="T74" s="29"/>
      <c r="U74" s="29"/>
      <c r="V74" s="29"/>
      <c r="W74" s="39">
        <f t="shared" si="3"/>
        <v>2620</v>
      </c>
      <c r="X74" s="4" t="str">
        <f t="shared" si="2"/>
        <v>O81</v>
      </c>
    </row>
    <row r="75" spans="1:24" s="20" customFormat="1" x14ac:dyDescent="0.25">
      <c r="A75" s="29" t="s">
        <v>622</v>
      </c>
      <c r="B75" s="6">
        <v>1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/>
      <c r="L75" s="6">
        <v>1</v>
      </c>
      <c r="M75" s="6">
        <v>1</v>
      </c>
      <c r="N75" s="6">
        <v>1</v>
      </c>
      <c r="O75" s="6"/>
      <c r="P75" s="6">
        <v>1</v>
      </c>
      <c r="Q75" s="6">
        <v>1</v>
      </c>
      <c r="R75" s="6">
        <v>1</v>
      </c>
      <c r="S75" s="6">
        <v>1</v>
      </c>
      <c r="T75" s="29">
        <v>12</v>
      </c>
      <c r="U75" s="29"/>
      <c r="V75" s="29"/>
      <c r="W75" s="39">
        <f t="shared" si="3"/>
        <v>2881</v>
      </c>
      <c r="X75" s="4" t="str">
        <f t="shared" si="2"/>
        <v>O82</v>
      </c>
    </row>
    <row r="76" spans="1:24" s="20" customFormat="1" x14ac:dyDescent="0.25">
      <c r="A76" s="29" t="s">
        <v>740</v>
      </c>
      <c r="B76" s="6">
        <v>1</v>
      </c>
      <c r="C76" s="6">
        <v>1</v>
      </c>
      <c r="D76" s="6">
        <v>1</v>
      </c>
      <c r="E76" s="6">
        <v>1</v>
      </c>
      <c r="F76" s="6">
        <v>1</v>
      </c>
      <c r="G76" s="29"/>
      <c r="H76" s="6">
        <v>1</v>
      </c>
      <c r="I76" s="6">
        <v>1</v>
      </c>
      <c r="J76" s="6">
        <v>1</v>
      </c>
      <c r="K76" s="29"/>
      <c r="L76" s="29"/>
      <c r="M76" s="6">
        <v>1</v>
      </c>
      <c r="N76" s="6">
        <v>1</v>
      </c>
      <c r="O76" s="29"/>
      <c r="P76" s="6">
        <v>1</v>
      </c>
      <c r="Q76" s="6">
        <v>1</v>
      </c>
      <c r="R76" s="6">
        <v>1</v>
      </c>
      <c r="S76" s="6">
        <v>1</v>
      </c>
      <c r="T76" s="29"/>
      <c r="U76" s="29"/>
      <c r="V76" s="29"/>
      <c r="W76" s="39">
        <f t="shared" si="3"/>
        <v>2107</v>
      </c>
      <c r="X76" s="4" t="str">
        <f t="shared" si="2"/>
        <v>O83</v>
      </c>
    </row>
    <row r="77" spans="1:24" s="20" customFormat="1" x14ac:dyDescent="0.25">
      <c r="A77" s="29" t="s">
        <v>741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6">
        <v>1</v>
      </c>
      <c r="N77" s="6">
        <v>1</v>
      </c>
      <c r="O77" s="29"/>
      <c r="P77" s="6">
        <v>1</v>
      </c>
      <c r="Q77" s="6">
        <v>1</v>
      </c>
      <c r="R77" s="29"/>
      <c r="S77" s="6">
        <v>1</v>
      </c>
      <c r="T77" s="29"/>
      <c r="U77" s="29">
        <v>1</v>
      </c>
      <c r="V77" s="29"/>
      <c r="W77" s="39">
        <f t="shared" si="3"/>
        <v>1573</v>
      </c>
      <c r="X77" s="4" t="str">
        <f t="shared" si="2"/>
        <v>O84</v>
      </c>
    </row>
    <row r="78" spans="1:24" s="20" customFormat="1" x14ac:dyDescent="0.25">
      <c r="A78" s="29" t="s">
        <v>742</v>
      </c>
      <c r="B78" s="6">
        <v>1</v>
      </c>
      <c r="C78" s="6">
        <v>1</v>
      </c>
      <c r="D78" s="6">
        <v>1</v>
      </c>
      <c r="E78" s="6">
        <v>1</v>
      </c>
      <c r="F78" s="6">
        <v>1</v>
      </c>
      <c r="G78" s="29"/>
      <c r="H78" s="6">
        <v>1</v>
      </c>
      <c r="I78" s="6">
        <v>1</v>
      </c>
      <c r="J78" s="6">
        <v>1</v>
      </c>
      <c r="K78" s="29"/>
      <c r="L78" s="29"/>
      <c r="M78" s="6">
        <v>1</v>
      </c>
      <c r="N78" s="6">
        <v>1</v>
      </c>
      <c r="O78" s="29"/>
      <c r="P78" s="29"/>
      <c r="Q78" s="29"/>
      <c r="R78" s="29"/>
      <c r="S78" s="29"/>
      <c r="T78" s="29"/>
      <c r="U78" s="29"/>
      <c r="V78" s="29"/>
      <c r="W78" s="39">
        <f t="shared" si="3"/>
        <v>1334</v>
      </c>
      <c r="X78" s="4" t="str">
        <f t="shared" si="2"/>
        <v>O85</v>
      </c>
    </row>
    <row r="79" spans="1:24" s="20" customFormat="1" hidden="1" x14ac:dyDescent="0.25">
      <c r="A79" s="29" t="s">
        <v>95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39">
        <f t="shared" si="3"/>
        <v>0</v>
      </c>
      <c r="X79" s="4" t="str">
        <f t="shared" si="2"/>
        <v>Stu</v>
      </c>
    </row>
    <row r="80" spans="1:24" s="20" customFormat="1" hidden="1" x14ac:dyDescent="0.25">
      <c r="A80" s="29" t="s">
        <v>96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39">
        <f t="shared" si="3"/>
        <v>0</v>
      </c>
      <c r="X80" s="4" t="str">
        <f t="shared" si="2"/>
        <v>Stu</v>
      </c>
    </row>
    <row r="81" spans="1:24" s="20" customFormat="1" hidden="1" x14ac:dyDescent="0.25">
      <c r="A81" s="29" t="s">
        <v>97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39">
        <f t="shared" si="3"/>
        <v>0</v>
      </c>
      <c r="X81" s="4" t="str">
        <f t="shared" si="2"/>
        <v>Stu</v>
      </c>
    </row>
    <row r="82" spans="1:24" s="20" customFormat="1" hidden="1" x14ac:dyDescent="0.25">
      <c r="A82" s="29" t="s">
        <v>98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39">
        <f t="shared" si="3"/>
        <v>0</v>
      </c>
      <c r="X82" s="4" t="str">
        <f t="shared" si="2"/>
        <v>Stu</v>
      </c>
    </row>
    <row r="83" spans="1:24" s="20" customFormat="1" hidden="1" x14ac:dyDescent="0.25">
      <c r="A83" s="29" t="s">
        <v>99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39">
        <f t="shared" si="3"/>
        <v>0</v>
      </c>
      <c r="X83" s="4" t="str">
        <f t="shared" si="2"/>
        <v>Stu</v>
      </c>
    </row>
    <row r="84" spans="1:24" s="20" customFormat="1" hidden="1" x14ac:dyDescent="0.25">
      <c r="A84" s="29" t="s">
        <v>100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39">
        <f t="shared" si="3"/>
        <v>0</v>
      </c>
      <c r="X84" s="4" t="str">
        <f t="shared" si="2"/>
        <v>Stu</v>
      </c>
    </row>
    <row r="85" spans="1:24" s="20" customFormat="1" hidden="1" x14ac:dyDescent="0.25">
      <c r="A85" s="29" t="s">
        <v>101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9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  <c r="X85" s="4" t="str">
        <f t="shared" si="2"/>
        <v>Stu</v>
      </c>
    </row>
    <row r="86" spans="1:24" s="20" customFormat="1" hidden="1" x14ac:dyDescent="0.25">
      <c r="A86" s="29" t="s">
        <v>102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39">
        <f t="shared" si="3"/>
        <v>0</v>
      </c>
      <c r="X86" s="4" t="str">
        <f t="shared" si="2"/>
        <v>Stu</v>
      </c>
    </row>
    <row r="87" spans="1:24" s="20" customFormat="1" hidden="1" x14ac:dyDescent="0.25">
      <c r="A87" s="29" t="s">
        <v>103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39">
        <f t="shared" si="3"/>
        <v>0</v>
      </c>
      <c r="X87" s="4" t="str">
        <f t="shared" si="2"/>
        <v>Stu</v>
      </c>
    </row>
    <row r="88" spans="1:24" s="20" customFormat="1" hidden="1" x14ac:dyDescent="0.25">
      <c r="A88" s="29" t="s">
        <v>104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39">
        <f t="shared" si="3"/>
        <v>0</v>
      </c>
      <c r="X88" s="4" t="str">
        <f t="shared" si="2"/>
        <v>Stu</v>
      </c>
    </row>
    <row r="89" spans="1:24" s="20" customFormat="1" hidden="1" x14ac:dyDescent="0.25">
      <c r="A89" s="29" t="s">
        <v>105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39">
        <f t="shared" si="3"/>
        <v>0</v>
      </c>
      <c r="X89" s="4" t="str">
        <f t="shared" si="2"/>
        <v>Stu</v>
      </c>
    </row>
    <row r="90" spans="1:24" s="20" customFormat="1" hidden="1" x14ac:dyDescent="0.25">
      <c r="A90" s="29" t="s">
        <v>106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39">
        <f t="shared" si="3"/>
        <v>0</v>
      </c>
      <c r="X90" s="4" t="str">
        <f t="shared" si="2"/>
        <v>Stu</v>
      </c>
    </row>
    <row r="91" spans="1:24" s="20" customFormat="1" hidden="1" x14ac:dyDescent="0.25">
      <c r="A91" s="29" t="s">
        <v>107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39">
        <f t="shared" si="3"/>
        <v>0</v>
      </c>
      <c r="X91" s="4" t="str">
        <f t="shared" si="2"/>
        <v>Stu</v>
      </c>
    </row>
    <row r="92" spans="1:24" s="20" customFormat="1" hidden="1" x14ac:dyDescent="0.25">
      <c r="A92" s="29" t="s">
        <v>108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39">
        <f t="shared" si="3"/>
        <v>0</v>
      </c>
      <c r="X92" s="4" t="str">
        <f t="shared" si="2"/>
        <v>Stu</v>
      </c>
    </row>
    <row r="93" spans="1:24" s="20" customFormat="1" hidden="1" x14ac:dyDescent="0.25">
      <c r="A93" s="29" t="s">
        <v>109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39">
        <f t="shared" si="3"/>
        <v>0</v>
      </c>
      <c r="X93" s="4" t="str">
        <f t="shared" si="2"/>
        <v>Stu</v>
      </c>
    </row>
    <row r="94" spans="1:24" s="20" customFormat="1" hidden="1" x14ac:dyDescent="0.25">
      <c r="A94" s="29" t="s">
        <v>110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39">
        <f t="shared" si="3"/>
        <v>0</v>
      </c>
      <c r="X94" s="4" t="str">
        <f t="shared" si="2"/>
        <v>Stu</v>
      </c>
    </row>
    <row r="95" spans="1:24" s="20" customFormat="1" hidden="1" x14ac:dyDescent="0.25">
      <c r="A95" s="29" t="s">
        <v>111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39">
        <f t="shared" si="3"/>
        <v>0</v>
      </c>
      <c r="X95" s="4" t="str">
        <f t="shared" si="2"/>
        <v>Stu</v>
      </c>
    </row>
    <row r="96" spans="1:24" s="20" customFormat="1" hidden="1" x14ac:dyDescent="0.25">
      <c r="A96" s="29" t="s">
        <v>112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39">
        <f t="shared" si="3"/>
        <v>0</v>
      </c>
      <c r="X96" s="4" t="str">
        <f t="shared" si="2"/>
        <v>Stu</v>
      </c>
    </row>
    <row r="97" spans="1:24" s="20" customFormat="1" hidden="1" x14ac:dyDescent="0.25">
      <c r="A97" s="29" t="s">
        <v>113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39">
        <f t="shared" si="3"/>
        <v>0</v>
      </c>
      <c r="X97" s="4" t="str">
        <f t="shared" si="2"/>
        <v>Stu</v>
      </c>
    </row>
    <row r="98" spans="1:24" s="20" customFormat="1" hidden="1" x14ac:dyDescent="0.25">
      <c r="A98" s="29" t="s">
        <v>114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39">
        <f t="shared" si="3"/>
        <v>0</v>
      </c>
      <c r="X98" s="4" t="str">
        <f t="shared" si="2"/>
        <v>Stu</v>
      </c>
    </row>
    <row r="99" spans="1:24" s="20" customFormat="1" hidden="1" x14ac:dyDescent="0.25">
      <c r="A99" s="29" t="s">
        <v>115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9">
        <f t="shared" si="3"/>
        <v>0</v>
      </c>
      <c r="X99" s="4" t="str">
        <f t="shared" si="2"/>
        <v>Stu</v>
      </c>
    </row>
    <row r="100" spans="1:24" s="20" customFormat="1" hidden="1" x14ac:dyDescent="0.25">
      <c r="A100" s="29" t="s">
        <v>116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39">
        <f t="shared" si="3"/>
        <v>0</v>
      </c>
      <c r="X100" s="4" t="str">
        <f t="shared" si="2"/>
        <v>Stu</v>
      </c>
    </row>
    <row r="101" spans="1:24" s="20" customFormat="1" hidden="1" x14ac:dyDescent="0.25">
      <c r="A101" s="29" t="s">
        <v>117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39">
        <f t="shared" si="3"/>
        <v>0</v>
      </c>
      <c r="X101" s="4" t="str">
        <f t="shared" si="2"/>
        <v>Stu</v>
      </c>
    </row>
    <row r="102" spans="1:24" s="20" customFormat="1" hidden="1" x14ac:dyDescent="0.25">
      <c r="A102" s="29" t="s">
        <v>118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9">
        <f t="shared" si="3"/>
        <v>0</v>
      </c>
      <c r="X102" s="4" t="str">
        <f t="shared" si="2"/>
        <v>Stu</v>
      </c>
    </row>
    <row r="103" spans="1:24" s="20" customFormat="1" x14ac:dyDescent="0.25">
      <c r="W103" s="40">
        <f>SUM(W4:W102)</f>
        <v>193457</v>
      </c>
    </row>
    <row r="104" spans="1:24" hidden="1" x14ac:dyDescent="0.25"/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2" hidden="1" x14ac:dyDescent="0.25"/>
    <row r="115" spans="1:22" x14ac:dyDescent="0.25">
      <c r="A115" s="110" t="s">
        <v>675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2</v>
      </c>
      <c r="K115" s="4">
        <v>35</v>
      </c>
      <c r="L115" s="4">
        <v>9</v>
      </c>
      <c r="M115" s="4">
        <v>8</v>
      </c>
      <c r="N115" s="4">
        <v>8</v>
      </c>
      <c r="O115" s="4">
        <v>8</v>
      </c>
      <c r="P115" s="4">
        <v>8</v>
      </c>
      <c r="Q115" s="4">
        <v>8</v>
      </c>
      <c r="R115" s="4">
        <v>8</v>
      </c>
      <c r="S115" s="4">
        <v>8</v>
      </c>
    </row>
    <row r="116" spans="1:22" x14ac:dyDescent="0.25">
      <c r="A116" s="2" t="s">
        <v>122</v>
      </c>
      <c r="B116" s="31">
        <v>50</v>
      </c>
      <c r="C116" s="31">
        <v>46</v>
      </c>
      <c r="D116" s="31">
        <v>50</v>
      </c>
      <c r="E116" s="31">
        <v>50</v>
      </c>
      <c r="F116" s="31">
        <v>50</v>
      </c>
      <c r="G116" s="31">
        <v>50</v>
      </c>
      <c r="H116" s="31">
        <v>50</v>
      </c>
      <c r="I116" s="31">
        <v>50</v>
      </c>
      <c r="J116" s="31">
        <v>50</v>
      </c>
      <c r="K116" s="31"/>
      <c r="L116" s="32">
        <v>50</v>
      </c>
      <c r="M116" s="32">
        <v>50</v>
      </c>
      <c r="N116" s="32">
        <v>50</v>
      </c>
      <c r="O116" s="32"/>
      <c r="P116" s="32">
        <v>50</v>
      </c>
      <c r="Q116" s="32">
        <v>50</v>
      </c>
      <c r="R116" s="32">
        <v>50</v>
      </c>
      <c r="S116" s="32">
        <v>50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>
        <f>SUM(B105:B116)</f>
        <v>60</v>
      </c>
      <c r="C117" s="23">
        <f t="shared" ref="C117:V117" si="4">SUM(C105:C116)</f>
        <v>56</v>
      </c>
      <c r="D117" s="23">
        <f t="shared" si="4"/>
        <v>60</v>
      </c>
      <c r="E117" s="23">
        <f t="shared" si="4"/>
        <v>60</v>
      </c>
      <c r="F117" s="23">
        <f t="shared" si="4"/>
        <v>60</v>
      </c>
      <c r="G117" s="23">
        <f t="shared" si="4"/>
        <v>60</v>
      </c>
      <c r="H117" s="23">
        <f t="shared" si="4"/>
        <v>60</v>
      </c>
      <c r="I117" s="23">
        <f t="shared" si="4"/>
        <v>60</v>
      </c>
      <c r="J117" s="23">
        <f t="shared" si="4"/>
        <v>52</v>
      </c>
      <c r="K117" s="23">
        <f t="shared" si="4"/>
        <v>35</v>
      </c>
      <c r="L117" s="23">
        <f t="shared" si="4"/>
        <v>59</v>
      </c>
      <c r="M117" s="23">
        <f t="shared" si="4"/>
        <v>58</v>
      </c>
      <c r="N117" s="23">
        <f t="shared" si="4"/>
        <v>58</v>
      </c>
      <c r="O117" s="23">
        <f t="shared" si="4"/>
        <v>8</v>
      </c>
      <c r="P117" s="23">
        <f t="shared" si="4"/>
        <v>58</v>
      </c>
      <c r="Q117" s="23">
        <f t="shared" si="4"/>
        <v>58</v>
      </c>
      <c r="R117" s="23">
        <f t="shared" si="4"/>
        <v>58</v>
      </c>
      <c r="S117" s="23">
        <f t="shared" si="4"/>
        <v>58</v>
      </c>
      <c r="T117" s="23">
        <f t="shared" si="4"/>
        <v>0</v>
      </c>
      <c r="U117" s="23">
        <f t="shared" si="4"/>
        <v>0</v>
      </c>
      <c r="V117" s="23">
        <f t="shared" si="4"/>
        <v>0</v>
      </c>
    </row>
    <row r="118" spans="1:22" x14ac:dyDescent="0.25">
      <c r="A118" s="23" t="s">
        <v>1</v>
      </c>
      <c r="B118" s="23">
        <f>SUM(B4:B102)</f>
        <v>71</v>
      </c>
      <c r="C118" s="23">
        <f t="shared" ref="C118:V118" si="5">SUM(C4:C102)</f>
        <v>71</v>
      </c>
      <c r="D118" s="23">
        <f t="shared" si="5"/>
        <v>71</v>
      </c>
      <c r="E118" s="23">
        <f t="shared" si="5"/>
        <v>71</v>
      </c>
      <c r="F118" s="23">
        <f t="shared" si="5"/>
        <v>71</v>
      </c>
      <c r="G118" s="23">
        <f t="shared" si="5"/>
        <v>67</v>
      </c>
      <c r="H118" s="23">
        <f t="shared" si="5"/>
        <v>71</v>
      </c>
      <c r="I118" s="23">
        <f t="shared" si="5"/>
        <v>71</v>
      </c>
      <c r="J118" s="23">
        <f t="shared" si="5"/>
        <v>70</v>
      </c>
      <c r="K118" s="23">
        <f t="shared" si="5"/>
        <v>34</v>
      </c>
      <c r="L118" s="23">
        <f t="shared" si="5"/>
        <v>62</v>
      </c>
      <c r="M118" s="23">
        <f t="shared" si="5"/>
        <v>72</v>
      </c>
      <c r="N118" s="23">
        <f t="shared" si="5"/>
        <v>72</v>
      </c>
      <c r="O118" s="23">
        <f t="shared" si="5"/>
        <v>0</v>
      </c>
      <c r="P118" s="23">
        <f t="shared" si="5"/>
        <v>72</v>
      </c>
      <c r="Q118" s="23">
        <f t="shared" si="5"/>
        <v>71</v>
      </c>
      <c r="R118" s="23">
        <f t="shared" si="5"/>
        <v>68</v>
      </c>
      <c r="S118" s="23">
        <f t="shared" si="5"/>
        <v>71</v>
      </c>
      <c r="T118" s="23">
        <f t="shared" si="5"/>
        <v>348</v>
      </c>
      <c r="U118" s="23">
        <f t="shared" si="5"/>
        <v>20</v>
      </c>
      <c r="V118" s="23">
        <f t="shared" si="5"/>
        <v>0</v>
      </c>
    </row>
    <row r="119" spans="1:22" x14ac:dyDescent="0.25">
      <c r="A119" s="23" t="s">
        <v>2</v>
      </c>
      <c r="B119" s="23">
        <f>B117-B118</f>
        <v>-11</v>
      </c>
      <c r="C119" s="23">
        <f>C117-C118</f>
        <v>-15</v>
      </c>
      <c r="D119" s="23">
        <f>D117-D118</f>
        <v>-11</v>
      </c>
      <c r="E119" s="23">
        <f t="shared" ref="E119:V119" si="6">E117-E118</f>
        <v>-11</v>
      </c>
      <c r="F119" s="23">
        <f t="shared" si="6"/>
        <v>-11</v>
      </c>
      <c r="G119" s="23">
        <f t="shared" si="6"/>
        <v>-7</v>
      </c>
      <c r="H119" s="23">
        <f t="shared" si="6"/>
        <v>-11</v>
      </c>
      <c r="I119" s="23">
        <f t="shared" si="6"/>
        <v>-11</v>
      </c>
      <c r="J119" s="23">
        <f t="shared" si="6"/>
        <v>-18</v>
      </c>
      <c r="K119" s="23">
        <f t="shared" si="6"/>
        <v>1</v>
      </c>
      <c r="L119" s="23">
        <f t="shared" si="6"/>
        <v>-3</v>
      </c>
      <c r="M119" s="23">
        <f t="shared" si="6"/>
        <v>-14</v>
      </c>
      <c r="N119" s="23">
        <f t="shared" si="6"/>
        <v>-14</v>
      </c>
      <c r="O119" s="23">
        <f t="shared" si="6"/>
        <v>8</v>
      </c>
      <c r="P119" s="23">
        <f t="shared" si="6"/>
        <v>-14</v>
      </c>
      <c r="Q119" s="23">
        <f t="shared" si="6"/>
        <v>-13</v>
      </c>
      <c r="R119" s="23">
        <f t="shared" si="6"/>
        <v>-10</v>
      </c>
      <c r="S119" s="23">
        <f t="shared" si="6"/>
        <v>-13</v>
      </c>
      <c r="T119" s="23">
        <f t="shared" si="6"/>
        <v>-348</v>
      </c>
      <c r="U119" s="23">
        <f t="shared" si="6"/>
        <v>-20</v>
      </c>
      <c r="V119" s="23">
        <f t="shared" si="6"/>
        <v>0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>
        <f>B117*$D124</f>
        <v>3900</v>
      </c>
      <c r="C121" s="14">
        <f>C117*$D125</f>
        <v>2240</v>
      </c>
      <c r="D121" s="14">
        <f>D117*$D126</f>
        <v>3900</v>
      </c>
      <c r="E121" s="14">
        <f>E117*$D127</f>
        <v>3300</v>
      </c>
      <c r="F121" s="14">
        <f>F117*$D128</f>
        <v>3900</v>
      </c>
      <c r="G121" s="14">
        <f>G117*$D129</f>
        <v>3900</v>
      </c>
      <c r="H121" s="14">
        <f>H117*$D130</f>
        <v>3900</v>
      </c>
      <c r="I121" s="14">
        <f>I117*$D131</f>
        <v>3900</v>
      </c>
      <c r="J121" s="14">
        <f>J117*$D132</f>
        <v>3380</v>
      </c>
      <c r="K121" s="14">
        <f>K117*$D133</f>
        <v>2205</v>
      </c>
      <c r="L121" s="14">
        <f>L117*$D134</f>
        <v>22715</v>
      </c>
      <c r="M121" s="14">
        <f>M117*$D135</f>
        <v>25520</v>
      </c>
      <c r="N121" s="14">
        <f>N117*$D136</f>
        <v>23722</v>
      </c>
      <c r="O121" s="14">
        <f>O117*$D137</f>
        <v>0</v>
      </c>
      <c r="P121" s="14">
        <f>P117*$D138</f>
        <v>3480</v>
      </c>
      <c r="Q121" s="14">
        <f>Q117*$D139</f>
        <v>14442</v>
      </c>
      <c r="R121" s="14">
        <f>R117*$D140</f>
        <v>14442</v>
      </c>
      <c r="S121" s="14">
        <f>S117*$D141</f>
        <v>12470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2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4" t="s">
        <v>259</v>
      </c>
      <c r="B124" s="155" t="s">
        <v>259</v>
      </c>
      <c r="C124" s="156" t="s">
        <v>259</v>
      </c>
      <c r="D124" s="30">
        <v>65</v>
      </c>
      <c r="F124" s="10"/>
      <c r="G124" s="17">
        <f>SUM(B121:V121)</f>
        <v>151316</v>
      </c>
    </row>
    <row r="125" spans="1:22" x14ac:dyDescent="0.25">
      <c r="A125" s="154" t="s">
        <v>260</v>
      </c>
      <c r="B125" s="155" t="s">
        <v>260</v>
      </c>
      <c r="C125" s="156" t="s">
        <v>260</v>
      </c>
      <c r="D125" s="30">
        <v>40</v>
      </c>
    </row>
    <row r="126" spans="1:22" x14ac:dyDescent="0.25">
      <c r="A126" s="154" t="s">
        <v>261</v>
      </c>
      <c r="B126" s="155" t="s">
        <v>261</v>
      </c>
      <c r="C126" s="156" t="s">
        <v>261</v>
      </c>
      <c r="D126" s="30">
        <v>65</v>
      </c>
    </row>
    <row r="127" spans="1:22" x14ac:dyDescent="0.25">
      <c r="A127" s="154" t="s">
        <v>262</v>
      </c>
      <c r="B127" s="155" t="s">
        <v>262</v>
      </c>
      <c r="C127" s="156" t="s">
        <v>262</v>
      </c>
      <c r="D127" s="30">
        <v>55</v>
      </c>
    </row>
    <row r="128" spans="1:22" x14ac:dyDescent="0.25">
      <c r="A128" s="154" t="s">
        <v>263</v>
      </c>
      <c r="B128" s="155" t="s">
        <v>263</v>
      </c>
      <c r="C128" s="156" t="s">
        <v>263</v>
      </c>
      <c r="D128" s="30">
        <v>65</v>
      </c>
    </row>
    <row r="129" spans="1:8" x14ac:dyDescent="0.25">
      <c r="A129" s="154" t="s">
        <v>264</v>
      </c>
      <c r="B129" s="155" t="s">
        <v>264</v>
      </c>
      <c r="C129" s="156" t="s">
        <v>264</v>
      </c>
      <c r="D129" s="30">
        <v>65</v>
      </c>
      <c r="F129" s="146" t="s">
        <v>121</v>
      </c>
      <c r="G129" s="146"/>
      <c r="H129" s="147"/>
    </row>
    <row r="130" spans="1:8" x14ac:dyDescent="0.25">
      <c r="A130" s="154" t="s">
        <v>265</v>
      </c>
      <c r="B130" s="155" t="s">
        <v>265</v>
      </c>
      <c r="C130" s="156" t="s">
        <v>265</v>
      </c>
      <c r="D130" s="30">
        <v>65</v>
      </c>
      <c r="F130" s="148">
        <f>G124-W103</f>
        <v>-42141</v>
      </c>
      <c r="G130" s="147"/>
      <c r="H130" s="147"/>
    </row>
    <row r="131" spans="1:8" x14ac:dyDescent="0.25">
      <c r="A131" s="154" t="s">
        <v>266</v>
      </c>
      <c r="B131" s="155" t="s">
        <v>266</v>
      </c>
      <c r="C131" s="156" t="s">
        <v>266</v>
      </c>
      <c r="D131" s="37">
        <v>65</v>
      </c>
    </row>
    <row r="132" spans="1:8" x14ac:dyDescent="0.25">
      <c r="A132" s="154" t="s">
        <v>249</v>
      </c>
      <c r="B132" s="155" t="s">
        <v>249</v>
      </c>
      <c r="C132" s="156" t="s">
        <v>249</v>
      </c>
      <c r="D132" s="37">
        <v>65</v>
      </c>
    </row>
    <row r="133" spans="1:8" x14ac:dyDescent="0.25">
      <c r="A133" s="154" t="s">
        <v>250</v>
      </c>
      <c r="B133" s="155" t="s">
        <v>250</v>
      </c>
      <c r="C133" s="156" t="s">
        <v>250</v>
      </c>
      <c r="D133" s="37">
        <v>63</v>
      </c>
    </row>
    <row r="134" spans="1:8" x14ac:dyDescent="0.25">
      <c r="A134" s="150" t="s">
        <v>267</v>
      </c>
      <c r="B134" s="151" t="s">
        <v>267</v>
      </c>
      <c r="C134" s="152" t="s">
        <v>267</v>
      </c>
      <c r="D134" s="30">
        <v>385</v>
      </c>
    </row>
    <row r="135" spans="1:8" x14ac:dyDescent="0.25">
      <c r="A135" s="150" t="s">
        <v>252</v>
      </c>
      <c r="B135" s="151" t="s">
        <v>252</v>
      </c>
      <c r="C135" s="152" t="s">
        <v>252</v>
      </c>
      <c r="D135" s="30">
        <v>440</v>
      </c>
    </row>
    <row r="136" spans="1:8" x14ac:dyDescent="0.25">
      <c r="A136" s="150" t="s">
        <v>253</v>
      </c>
      <c r="B136" s="151" t="s">
        <v>253</v>
      </c>
      <c r="C136" s="152" t="s">
        <v>253</v>
      </c>
      <c r="D136" s="30">
        <v>409</v>
      </c>
    </row>
    <row r="137" spans="1:8" x14ac:dyDescent="0.25">
      <c r="A137" s="150" t="s">
        <v>254</v>
      </c>
      <c r="B137" s="151" t="s">
        <v>254</v>
      </c>
      <c r="C137" s="152" t="s">
        <v>254</v>
      </c>
      <c r="D137" s="37"/>
    </row>
    <row r="138" spans="1:8" x14ac:dyDescent="0.25">
      <c r="A138" s="150" t="s">
        <v>255</v>
      </c>
      <c r="B138" s="151" t="s">
        <v>255</v>
      </c>
      <c r="C138" s="152" t="s">
        <v>255</v>
      </c>
      <c r="D138" s="30">
        <v>60</v>
      </c>
    </row>
    <row r="139" spans="1:8" x14ac:dyDescent="0.25">
      <c r="A139" s="150" t="s">
        <v>256</v>
      </c>
      <c r="B139" s="151" t="s">
        <v>256</v>
      </c>
      <c r="C139" s="152" t="s">
        <v>256</v>
      </c>
      <c r="D139" s="30">
        <v>249</v>
      </c>
    </row>
    <row r="140" spans="1:8" x14ac:dyDescent="0.25">
      <c r="A140" s="150" t="s">
        <v>257</v>
      </c>
      <c r="B140" s="151" t="s">
        <v>257</v>
      </c>
      <c r="C140" s="152" t="s">
        <v>257</v>
      </c>
      <c r="D140" s="30">
        <v>249</v>
      </c>
    </row>
    <row r="141" spans="1:8" x14ac:dyDescent="0.25">
      <c r="A141" s="150" t="s">
        <v>258</v>
      </c>
      <c r="B141" s="151" t="s">
        <v>258</v>
      </c>
      <c r="C141" s="152" t="s">
        <v>258</v>
      </c>
      <c r="D141" s="30">
        <v>215</v>
      </c>
    </row>
    <row r="142" spans="1:8" x14ac:dyDescent="0.25">
      <c r="A142" s="149" t="s">
        <v>623</v>
      </c>
      <c r="B142" s="149"/>
      <c r="C142" s="149"/>
      <c r="D142" s="37">
        <v>27</v>
      </c>
    </row>
    <row r="143" spans="1:8" x14ac:dyDescent="0.25">
      <c r="A143" s="149" t="s">
        <v>636</v>
      </c>
      <c r="B143" s="149"/>
      <c r="C143" s="149"/>
      <c r="D143" s="6">
        <v>200</v>
      </c>
    </row>
    <row r="144" spans="1:8" x14ac:dyDescent="0.25">
      <c r="A144" s="149"/>
      <c r="B144" s="149"/>
      <c r="C144" s="149"/>
      <c r="D144" s="6"/>
    </row>
  </sheetData>
  <mergeCells count="24">
    <mergeCell ref="A132:C132"/>
    <mergeCell ref="A123:C123"/>
    <mergeCell ref="A124:C124"/>
    <mergeCell ref="A125:C125"/>
    <mergeCell ref="A126:C126"/>
    <mergeCell ref="A127:C127"/>
    <mergeCell ref="A128:C128"/>
    <mergeCell ref="A129:C129"/>
    <mergeCell ref="F129:H129"/>
    <mergeCell ref="A130:C130"/>
    <mergeCell ref="F130:H130"/>
    <mergeCell ref="A131:C131"/>
    <mergeCell ref="A144:C144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</mergeCells>
  <conditionalFormatting sqref="B4:V102">
    <cfRule type="cellIs" dxfId="30" priority="1" operator="greaterThanOrEqual">
      <formula>1</formula>
    </cfRule>
    <cfRule type="cellIs" dxfId="29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900-000000000000}">
      <formula1>0</formula1>
    </dataValidation>
  </dataValidations>
  <pageMargins left="0.7" right="0.7" top="0.75" bottom="0.75" header="0.3" footer="0.3"/>
  <pageSetup paperSize="9" scale="43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2:V78"/>
  <sheetViews>
    <sheetView zoomScale="55" zoomScaleNormal="55" workbookViewId="0">
      <pane xSplit="1" ySplit="3" topLeftCell="B63" activePane="bottomRight" state="frozen"/>
      <selection activeCell="I17" sqref="I17"/>
      <selection pane="topRight" activeCell="I17" sqref="I17"/>
      <selection pane="bottomLeft" activeCell="I17" sqref="I17"/>
      <selection pane="bottomRight" activeCell="A2" sqref="A2:U78"/>
    </sheetView>
  </sheetViews>
  <sheetFormatPr defaultRowHeight="15" x14ac:dyDescent="0.25"/>
  <cols>
    <col min="1" max="1" width="58.28515625" style="4" bestFit="1" customWidth="1"/>
    <col min="2" max="7" width="6.42578125" style="4" customWidth="1"/>
    <col min="8" max="19" width="9" style="4" customWidth="1"/>
    <col min="20" max="20" width="13.28515625" style="4" customWidth="1"/>
    <col min="21" max="21" width="7.7109375" style="4" customWidth="1"/>
    <col min="22" max="24" width="44.42578125" style="4" bestFit="1" customWidth="1"/>
    <col min="25" max="16384" width="9.140625" style="4"/>
  </cols>
  <sheetData>
    <row r="2" spans="1:22" s="115" customFormat="1" ht="45" x14ac:dyDescent="0.25">
      <c r="A2" s="117" t="s">
        <v>694</v>
      </c>
      <c r="B2" s="116" t="s">
        <v>691</v>
      </c>
      <c r="C2" s="116" t="s">
        <v>692</v>
      </c>
      <c r="D2" s="116" t="s">
        <v>693</v>
      </c>
      <c r="E2" s="116" t="s">
        <v>678</v>
      </c>
      <c r="F2" s="116" t="s">
        <v>545</v>
      </c>
      <c r="G2" s="116" t="s">
        <v>679</v>
      </c>
      <c r="H2" s="107" t="s">
        <v>680</v>
      </c>
      <c r="I2" s="107" t="s">
        <v>681</v>
      </c>
      <c r="J2" s="107" t="s">
        <v>682</v>
      </c>
      <c r="K2" s="107" t="s">
        <v>683</v>
      </c>
      <c r="L2" s="107" t="s">
        <v>684</v>
      </c>
      <c r="M2" s="107" t="s">
        <v>685</v>
      </c>
      <c r="N2" s="107" t="s">
        <v>686</v>
      </c>
      <c r="O2" s="107" t="s">
        <v>687</v>
      </c>
      <c r="P2" s="107" t="s">
        <v>688</v>
      </c>
      <c r="Q2" s="107" t="s">
        <v>689</v>
      </c>
      <c r="R2" s="107" t="s">
        <v>690</v>
      </c>
      <c r="S2" s="107" t="s">
        <v>540</v>
      </c>
    </row>
    <row r="3" spans="1:22" ht="20.25" customHeight="1" x14ac:dyDescent="0.25">
      <c r="A3" s="122" t="s">
        <v>0</v>
      </c>
      <c r="B3" s="122" t="s">
        <v>132</v>
      </c>
      <c r="C3" s="122" t="s">
        <v>133</v>
      </c>
      <c r="D3" s="122" t="s">
        <v>134</v>
      </c>
      <c r="E3" s="122" t="s">
        <v>135</v>
      </c>
      <c r="F3" s="122" t="s">
        <v>136</v>
      </c>
      <c r="G3" s="122" t="s">
        <v>137</v>
      </c>
      <c r="H3" s="122" t="s">
        <v>138</v>
      </c>
      <c r="I3" s="122" t="s">
        <v>139</v>
      </c>
      <c r="J3" s="122" t="s">
        <v>140</v>
      </c>
      <c r="K3" s="122" t="s">
        <v>160</v>
      </c>
      <c r="L3" s="122" t="s">
        <v>151</v>
      </c>
      <c r="M3" s="122" t="s">
        <v>152</v>
      </c>
      <c r="N3" s="122" t="s">
        <v>153</v>
      </c>
      <c r="O3" s="122" t="s">
        <v>154</v>
      </c>
      <c r="P3" s="122" t="s">
        <v>155</v>
      </c>
      <c r="Q3" s="122" t="s">
        <v>156</v>
      </c>
      <c r="R3" s="122" t="s">
        <v>157</v>
      </c>
      <c r="S3" s="122" t="s">
        <v>158</v>
      </c>
      <c r="T3" s="122" t="s">
        <v>565</v>
      </c>
      <c r="U3" s="122" t="s">
        <v>677</v>
      </c>
    </row>
    <row r="4" spans="1:22" ht="20.25" customHeight="1" x14ac:dyDescent="0.25">
      <c r="A4" s="123" t="s">
        <v>608</v>
      </c>
      <c r="B4" s="124">
        <v>1</v>
      </c>
      <c r="C4" s="124">
        <v>1</v>
      </c>
      <c r="D4" s="124">
        <v>1</v>
      </c>
      <c r="E4" s="124">
        <v>1</v>
      </c>
      <c r="F4" s="124">
        <v>1</v>
      </c>
      <c r="G4" s="124">
        <v>1</v>
      </c>
      <c r="H4" s="124">
        <v>1</v>
      </c>
      <c r="I4" s="124">
        <v>1</v>
      </c>
      <c r="J4" s="124">
        <v>1</v>
      </c>
      <c r="K4" s="124"/>
      <c r="L4" s="124">
        <v>1</v>
      </c>
      <c r="M4" s="124">
        <v>1</v>
      </c>
      <c r="N4" s="124">
        <v>1</v>
      </c>
      <c r="O4" s="124"/>
      <c r="P4" s="124">
        <v>1</v>
      </c>
      <c r="Q4" s="124">
        <v>1</v>
      </c>
      <c r="R4" s="124">
        <v>1</v>
      </c>
      <c r="S4" s="124">
        <v>1</v>
      </c>
      <c r="T4" s="124"/>
      <c r="U4" s="124" t="str">
        <f t="shared" ref="U4:U35" si="0">LEFT(A4,3)</f>
        <v>O01</v>
      </c>
    </row>
    <row r="5" spans="1:22" ht="20.25" customHeight="1" x14ac:dyDescent="0.25">
      <c r="A5" s="123" t="s">
        <v>365</v>
      </c>
      <c r="B5" s="124">
        <v>1</v>
      </c>
      <c r="C5" s="124">
        <v>1</v>
      </c>
      <c r="D5" s="124">
        <v>1</v>
      </c>
      <c r="E5" s="124">
        <v>1</v>
      </c>
      <c r="F5" s="124">
        <v>1</v>
      </c>
      <c r="G5" s="124">
        <v>1</v>
      </c>
      <c r="H5" s="124">
        <v>1</v>
      </c>
      <c r="I5" s="124">
        <v>1</v>
      </c>
      <c r="J5" s="124">
        <v>1</v>
      </c>
      <c r="K5" s="124">
        <v>1</v>
      </c>
      <c r="L5" s="124">
        <v>1</v>
      </c>
      <c r="M5" s="124">
        <v>1</v>
      </c>
      <c r="N5" s="124">
        <v>1</v>
      </c>
      <c r="O5" s="124"/>
      <c r="P5" s="124">
        <v>1</v>
      </c>
      <c r="Q5" s="124">
        <v>1</v>
      </c>
      <c r="R5" s="124">
        <v>1</v>
      </c>
      <c r="S5" s="124">
        <v>1</v>
      </c>
      <c r="T5" s="124"/>
      <c r="U5" s="124" t="str">
        <f t="shared" si="0"/>
        <v>O02</v>
      </c>
    </row>
    <row r="6" spans="1:22" ht="20.25" customHeight="1" x14ac:dyDescent="0.25">
      <c r="A6" s="123" t="s">
        <v>366</v>
      </c>
      <c r="B6" s="124">
        <v>1</v>
      </c>
      <c r="C6" s="124">
        <v>1</v>
      </c>
      <c r="D6" s="124">
        <v>1</v>
      </c>
      <c r="E6" s="124">
        <v>1</v>
      </c>
      <c r="F6" s="124">
        <v>1</v>
      </c>
      <c r="G6" s="124">
        <v>1</v>
      </c>
      <c r="H6" s="124">
        <v>1</v>
      </c>
      <c r="I6" s="124">
        <v>1</v>
      </c>
      <c r="J6" s="124">
        <v>1</v>
      </c>
      <c r="K6" s="124"/>
      <c r="L6" s="124">
        <v>1</v>
      </c>
      <c r="M6" s="124">
        <v>1</v>
      </c>
      <c r="N6" s="124">
        <v>1</v>
      </c>
      <c r="O6" s="124"/>
      <c r="P6" s="124">
        <v>1</v>
      </c>
      <c r="Q6" s="124">
        <v>1</v>
      </c>
      <c r="R6" s="124">
        <v>1</v>
      </c>
      <c r="S6" s="124">
        <v>1</v>
      </c>
      <c r="T6" s="124"/>
      <c r="U6" s="124" t="str">
        <f t="shared" si="0"/>
        <v>O03</v>
      </c>
      <c r="V6" s="20"/>
    </row>
    <row r="7" spans="1:22" ht="20.25" customHeight="1" x14ac:dyDescent="0.25">
      <c r="A7" s="123" t="s">
        <v>367</v>
      </c>
      <c r="B7" s="124">
        <v>1</v>
      </c>
      <c r="C7" s="124">
        <v>1</v>
      </c>
      <c r="D7" s="124">
        <v>1</v>
      </c>
      <c r="E7" s="124">
        <v>1</v>
      </c>
      <c r="F7" s="124">
        <v>1</v>
      </c>
      <c r="G7" s="124">
        <v>1</v>
      </c>
      <c r="H7" s="124">
        <v>1</v>
      </c>
      <c r="I7" s="124">
        <v>1</v>
      </c>
      <c r="J7" s="124">
        <v>1</v>
      </c>
      <c r="K7" s="124">
        <v>1</v>
      </c>
      <c r="L7" s="124">
        <v>1</v>
      </c>
      <c r="M7" s="124">
        <v>1</v>
      </c>
      <c r="N7" s="124">
        <v>1</v>
      </c>
      <c r="O7" s="124"/>
      <c r="P7" s="124">
        <v>1</v>
      </c>
      <c r="Q7" s="124">
        <v>1</v>
      </c>
      <c r="R7" s="124"/>
      <c r="S7" s="124">
        <v>1</v>
      </c>
      <c r="T7" s="124"/>
      <c r="U7" s="124" t="str">
        <f t="shared" si="0"/>
        <v>O04</v>
      </c>
      <c r="V7" s="20"/>
    </row>
    <row r="8" spans="1:22" ht="20.25" customHeight="1" x14ac:dyDescent="0.25">
      <c r="A8" s="123" t="s">
        <v>368</v>
      </c>
      <c r="B8" s="124">
        <v>1</v>
      </c>
      <c r="C8" s="124">
        <v>1</v>
      </c>
      <c r="D8" s="124">
        <v>1</v>
      </c>
      <c r="E8" s="124">
        <v>1</v>
      </c>
      <c r="F8" s="124">
        <v>1</v>
      </c>
      <c r="G8" s="124">
        <v>1</v>
      </c>
      <c r="H8" s="124">
        <v>1</v>
      </c>
      <c r="I8" s="124">
        <v>1</v>
      </c>
      <c r="J8" s="124">
        <v>1</v>
      </c>
      <c r="K8" s="124"/>
      <c r="L8" s="124">
        <v>1</v>
      </c>
      <c r="M8" s="124">
        <v>1</v>
      </c>
      <c r="N8" s="124">
        <v>1</v>
      </c>
      <c r="O8" s="124"/>
      <c r="P8" s="124">
        <v>1</v>
      </c>
      <c r="Q8" s="124">
        <v>1</v>
      </c>
      <c r="R8" s="124">
        <v>1</v>
      </c>
      <c r="S8" s="124">
        <v>1</v>
      </c>
      <c r="T8" s="124"/>
      <c r="U8" s="124" t="str">
        <f t="shared" si="0"/>
        <v>O05</v>
      </c>
      <c r="V8" s="20"/>
    </row>
    <row r="9" spans="1:22" ht="20.25" customHeight="1" x14ac:dyDescent="0.25">
      <c r="A9" s="123" t="s">
        <v>369</v>
      </c>
      <c r="B9" s="124">
        <v>1</v>
      </c>
      <c r="C9" s="124">
        <v>1</v>
      </c>
      <c r="D9" s="124">
        <v>1</v>
      </c>
      <c r="E9" s="124">
        <v>1</v>
      </c>
      <c r="F9" s="124">
        <v>1</v>
      </c>
      <c r="G9" s="124">
        <v>1</v>
      </c>
      <c r="H9" s="124">
        <v>1</v>
      </c>
      <c r="I9" s="124">
        <v>1</v>
      </c>
      <c r="J9" s="124">
        <v>1</v>
      </c>
      <c r="K9" s="124"/>
      <c r="L9" s="124"/>
      <c r="M9" s="124">
        <v>1</v>
      </c>
      <c r="N9" s="124">
        <v>1</v>
      </c>
      <c r="O9" s="124"/>
      <c r="P9" s="124">
        <v>1</v>
      </c>
      <c r="Q9" s="124">
        <v>1</v>
      </c>
      <c r="R9" s="124">
        <v>1</v>
      </c>
      <c r="S9" s="124">
        <v>1</v>
      </c>
      <c r="T9" s="124"/>
      <c r="U9" s="124" t="str">
        <f t="shared" si="0"/>
        <v>O06</v>
      </c>
      <c r="V9" s="20"/>
    </row>
    <row r="10" spans="1:22" ht="20.25" customHeight="1" x14ac:dyDescent="0.25">
      <c r="A10" s="123" t="s">
        <v>609</v>
      </c>
      <c r="B10" s="124">
        <v>1</v>
      </c>
      <c r="C10" s="124">
        <v>1</v>
      </c>
      <c r="D10" s="124">
        <v>1</v>
      </c>
      <c r="E10" s="124">
        <v>1</v>
      </c>
      <c r="F10" s="124">
        <v>1</v>
      </c>
      <c r="G10" s="124">
        <v>1</v>
      </c>
      <c r="H10" s="124">
        <v>1</v>
      </c>
      <c r="I10" s="124">
        <v>1</v>
      </c>
      <c r="J10" s="124">
        <v>1</v>
      </c>
      <c r="K10" s="124">
        <v>1</v>
      </c>
      <c r="L10" s="124">
        <v>1</v>
      </c>
      <c r="M10" s="124">
        <v>1</v>
      </c>
      <c r="N10" s="124">
        <v>1</v>
      </c>
      <c r="O10" s="124"/>
      <c r="P10" s="124">
        <v>1</v>
      </c>
      <c r="Q10" s="124">
        <v>1</v>
      </c>
      <c r="R10" s="124">
        <v>1</v>
      </c>
      <c r="S10" s="124">
        <v>1</v>
      </c>
      <c r="T10" s="124"/>
      <c r="U10" s="124" t="str">
        <f t="shared" si="0"/>
        <v>O07</v>
      </c>
      <c r="V10" s="20"/>
    </row>
    <row r="11" spans="1:22" ht="20.25" customHeight="1" x14ac:dyDescent="0.25">
      <c r="A11" s="123" t="s">
        <v>370</v>
      </c>
      <c r="B11" s="124">
        <v>1</v>
      </c>
      <c r="C11" s="124">
        <v>1</v>
      </c>
      <c r="D11" s="124">
        <v>1</v>
      </c>
      <c r="E11" s="124">
        <v>1</v>
      </c>
      <c r="F11" s="124">
        <v>1</v>
      </c>
      <c r="G11" s="124">
        <v>1</v>
      </c>
      <c r="H11" s="124">
        <v>1</v>
      </c>
      <c r="I11" s="124">
        <v>1</v>
      </c>
      <c r="J11" s="124">
        <v>1</v>
      </c>
      <c r="K11" s="124">
        <v>1</v>
      </c>
      <c r="L11" s="124">
        <v>1</v>
      </c>
      <c r="M11" s="124">
        <v>1</v>
      </c>
      <c r="N11" s="124">
        <v>1</v>
      </c>
      <c r="O11" s="124"/>
      <c r="P11" s="124">
        <v>1</v>
      </c>
      <c r="Q11" s="124">
        <v>1</v>
      </c>
      <c r="R11" s="124">
        <v>1</v>
      </c>
      <c r="S11" s="124">
        <v>1</v>
      </c>
      <c r="T11" s="124"/>
      <c r="U11" s="124" t="str">
        <f t="shared" si="0"/>
        <v>O09</v>
      </c>
      <c r="V11" s="20"/>
    </row>
    <row r="12" spans="1:22" ht="20.25" customHeight="1" x14ac:dyDescent="0.25">
      <c r="A12" s="123" t="s">
        <v>371</v>
      </c>
      <c r="B12" s="124">
        <v>1</v>
      </c>
      <c r="C12" s="124">
        <v>1</v>
      </c>
      <c r="D12" s="124">
        <v>1</v>
      </c>
      <c r="E12" s="124">
        <v>1</v>
      </c>
      <c r="F12" s="124">
        <v>1</v>
      </c>
      <c r="G12" s="124">
        <v>1</v>
      </c>
      <c r="H12" s="124">
        <v>1</v>
      </c>
      <c r="I12" s="124">
        <v>1</v>
      </c>
      <c r="J12" s="124">
        <v>1</v>
      </c>
      <c r="K12" s="124"/>
      <c r="L12" s="124">
        <v>1</v>
      </c>
      <c r="M12" s="124">
        <v>1</v>
      </c>
      <c r="N12" s="124">
        <v>1</v>
      </c>
      <c r="O12" s="124"/>
      <c r="P12" s="124">
        <v>1</v>
      </c>
      <c r="Q12" s="124">
        <v>1</v>
      </c>
      <c r="R12" s="124">
        <v>1</v>
      </c>
      <c r="S12" s="124">
        <v>1</v>
      </c>
      <c r="T12" s="124"/>
      <c r="U12" s="124" t="str">
        <f t="shared" si="0"/>
        <v>O12</v>
      </c>
      <c r="V12" s="20"/>
    </row>
    <row r="13" spans="1:22" ht="20.25" customHeight="1" x14ac:dyDescent="0.25">
      <c r="A13" s="123" t="s">
        <v>372</v>
      </c>
      <c r="B13" s="124">
        <v>1</v>
      </c>
      <c r="C13" s="124">
        <v>1</v>
      </c>
      <c r="D13" s="124">
        <v>1</v>
      </c>
      <c r="E13" s="124">
        <v>1</v>
      </c>
      <c r="F13" s="124">
        <v>1</v>
      </c>
      <c r="G13" s="124">
        <v>1</v>
      </c>
      <c r="H13" s="124">
        <v>1</v>
      </c>
      <c r="I13" s="124">
        <v>1</v>
      </c>
      <c r="J13" s="124">
        <v>1</v>
      </c>
      <c r="K13" s="124">
        <v>1</v>
      </c>
      <c r="L13" s="124">
        <v>1</v>
      </c>
      <c r="M13" s="124">
        <v>1</v>
      </c>
      <c r="N13" s="124">
        <v>1</v>
      </c>
      <c r="O13" s="124"/>
      <c r="P13" s="124">
        <v>1</v>
      </c>
      <c r="Q13" s="124">
        <v>1</v>
      </c>
      <c r="R13" s="124">
        <v>1</v>
      </c>
      <c r="S13" s="124">
        <v>1</v>
      </c>
      <c r="T13" s="124"/>
      <c r="U13" s="124" t="str">
        <f t="shared" si="0"/>
        <v>O14</v>
      </c>
      <c r="V13" s="20"/>
    </row>
    <row r="14" spans="1:22" ht="20.25" customHeight="1" x14ac:dyDescent="0.25">
      <c r="A14" s="123" t="s">
        <v>373</v>
      </c>
      <c r="B14" s="124">
        <v>1</v>
      </c>
      <c r="C14" s="124">
        <v>1</v>
      </c>
      <c r="D14" s="124">
        <v>1</v>
      </c>
      <c r="E14" s="124">
        <v>1</v>
      </c>
      <c r="F14" s="124">
        <v>1</v>
      </c>
      <c r="G14" s="124">
        <v>1</v>
      </c>
      <c r="H14" s="124">
        <v>1</v>
      </c>
      <c r="I14" s="124">
        <v>1</v>
      </c>
      <c r="J14" s="124">
        <v>1</v>
      </c>
      <c r="K14" s="124"/>
      <c r="L14" s="124">
        <v>1</v>
      </c>
      <c r="M14" s="124">
        <v>1</v>
      </c>
      <c r="N14" s="124">
        <v>1</v>
      </c>
      <c r="O14" s="124"/>
      <c r="P14" s="124">
        <v>1</v>
      </c>
      <c r="Q14" s="124">
        <v>1</v>
      </c>
      <c r="R14" s="124">
        <v>1</v>
      </c>
      <c r="S14" s="124">
        <v>1</v>
      </c>
      <c r="T14" s="124"/>
      <c r="U14" s="124" t="str">
        <f t="shared" si="0"/>
        <v>O19</v>
      </c>
      <c r="V14" s="20"/>
    </row>
    <row r="15" spans="1:22" ht="20.25" customHeight="1" x14ac:dyDescent="0.25">
      <c r="A15" s="123" t="s">
        <v>374</v>
      </c>
      <c r="B15" s="124">
        <v>1</v>
      </c>
      <c r="C15" s="124">
        <v>1</v>
      </c>
      <c r="D15" s="124">
        <v>1</v>
      </c>
      <c r="E15" s="124">
        <v>1</v>
      </c>
      <c r="F15" s="124">
        <v>1</v>
      </c>
      <c r="G15" s="124">
        <v>1</v>
      </c>
      <c r="H15" s="124">
        <v>1</v>
      </c>
      <c r="I15" s="124">
        <v>1</v>
      </c>
      <c r="J15" s="124">
        <v>1</v>
      </c>
      <c r="K15" s="124">
        <v>1</v>
      </c>
      <c r="L15" s="124">
        <v>1</v>
      </c>
      <c r="M15" s="124">
        <v>1</v>
      </c>
      <c r="N15" s="124">
        <v>1</v>
      </c>
      <c r="O15" s="124"/>
      <c r="P15" s="124">
        <v>1</v>
      </c>
      <c r="Q15" s="124">
        <v>1</v>
      </c>
      <c r="R15" s="124">
        <v>1</v>
      </c>
      <c r="S15" s="124">
        <v>1</v>
      </c>
      <c r="T15" s="124"/>
      <c r="U15" s="124" t="str">
        <f t="shared" si="0"/>
        <v>O20</v>
      </c>
      <c r="V15" s="20"/>
    </row>
    <row r="16" spans="1:22" ht="20.25" customHeight="1" x14ac:dyDescent="0.25">
      <c r="A16" s="123" t="s">
        <v>375</v>
      </c>
      <c r="B16" s="124">
        <v>1</v>
      </c>
      <c r="C16" s="124">
        <v>1</v>
      </c>
      <c r="D16" s="124">
        <v>1</v>
      </c>
      <c r="E16" s="124">
        <v>1</v>
      </c>
      <c r="F16" s="124">
        <v>1</v>
      </c>
      <c r="G16" s="124">
        <v>1</v>
      </c>
      <c r="H16" s="124">
        <v>1</v>
      </c>
      <c r="I16" s="124">
        <v>1</v>
      </c>
      <c r="J16" s="124">
        <v>1</v>
      </c>
      <c r="K16" s="124">
        <v>1</v>
      </c>
      <c r="L16" s="124">
        <v>1</v>
      </c>
      <c r="M16" s="124">
        <v>1</v>
      </c>
      <c r="N16" s="124">
        <v>1</v>
      </c>
      <c r="O16" s="124"/>
      <c r="P16" s="124">
        <v>1</v>
      </c>
      <c r="Q16" s="124">
        <v>1</v>
      </c>
      <c r="R16" s="124">
        <v>1</v>
      </c>
      <c r="S16" s="124">
        <v>1</v>
      </c>
      <c r="T16" s="124"/>
      <c r="U16" s="124" t="str">
        <f t="shared" si="0"/>
        <v>O21</v>
      </c>
      <c r="V16" s="20"/>
    </row>
    <row r="17" spans="1:22" ht="20.25" customHeight="1" x14ac:dyDescent="0.25">
      <c r="A17" s="123" t="s">
        <v>376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 t="str">
        <f t="shared" si="0"/>
        <v>O22</v>
      </c>
      <c r="V17" s="20"/>
    </row>
    <row r="18" spans="1:22" ht="20.25" customHeight="1" x14ac:dyDescent="0.25">
      <c r="A18" s="123" t="s">
        <v>377</v>
      </c>
      <c r="B18" s="124">
        <v>1</v>
      </c>
      <c r="C18" s="124">
        <v>1</v>
      </c>
      <c r="D18" s="124">
        <v>1</v>
      </c>
      <c r="E18" s="124">
        <v>1</v>
      </c>
      <c r="F18" s="124">
        <v>1</v>
      </c>
      <c r="G18" s="124">
        <v>1</v>
      </c>
      <c r="H18" s="124">
        <v>1</v>
      </c>
      <c r="I18" s="124">
        <v>1</v>
      </c>
      <c r="J18" s="124">
        <v>1</v>
      </c>
      <c r="K18" s="124">
        <v>1</v>
      </c>
      <c r="L18" s="124">
        <v>1</v>
      </c>
      <c r="M18" s="124">
        <v>1</v>
      </c>
      <c r="N18" s="124">
        <v>1</v>
      </c>
      <c r="O18" s="124"/>
      <c r="P18" s="124">
        <v>1</v>
      </c>
      <c r="Q18" s="124">
        <v>1</v>
      </c>
      <c r="R18" s="124">
        <v>1</v>
      </c>
      <c r="S18" s="124">
        <v>1</v>
      </c>
      <c r="T18" s="124"/>
      <c r="U18" s="124" t="str">
        <f t="shared" si="0"/>
        <v>O23</v>
      </c>
      <c r="V18" s="20"/>
    </row>
    <row r="19" spans="1:22" ht="20.25" customHeight="1" x14ac:dyDescent="0.25">
      <c r="A19" s="123" t="s">
        <v>378</v>
      </c>
      <c r="B19" s="124">
        <v>1</v>
      </c>
      <c r="C19" s="124">
        <v>1</v>
      </c>
      <c r="D19" s="124">
        <v>1</v>
      </c>
      <c r="E19" s="124">
        <v>1</v>
      </c>
      <c r="F19" s="124">
        <v>1</v>
      </c>
      <c r="G19" s="124">
        <v>1</v>
      </c>
      <c r="H19" s="124">
        <v>1</v>
      </c>
      <c r="I19" s="124">
        <v>1</v>
      </c>
      <c r="J19" s="124">
        <v>1</v>
      </c>
      <c r="K19" s="124">
        <v>1</v>
      </c>
      <c r="L19" s="124"/>
      <c r="M19" s="124">
        <v>1</v>
      </c>
      <c r="N19" s="124">
        <v>1</v>
      </c>
      <c r="O19" s="124"/>
      <c r="P19" s="124">
        <v>1</v>
      </c>
      <c r="Q19" s="124">
        <v>1</v>
      </c>
      <c r="R19" s="124">
        <v>1</v>
      </c>
      <c r="S19" s="124">
        <v>1</v>
      </c>
      <c r="T19" s="124"/>
      <c r="U19" s="124" t="str">
        <f t="shared" si="0"/>
        <v>O25</v>
      </c>
      <c r="V19" s="20"/>
    </row>
    <row r="20" spans="1:22" ht="20.25" customHeight="1" x14ac:dyDescent="0.25">
      <c r="A20" s="123" t="s">
        <v>379</v>
      </c>
      <c r="B20" s="124">
        <v>1</v>
      </c>
      <c r="C20" s="124">
        <v>1</v>
      </c>
      <c r="D20" s="124">
        <v>1</v>
      </c>
      <c r="E20" s="124">
        <v>1</v>
      </c>
      <c r="F20" s="124">
        <v>1</v>
      </c>
      <c r="G20" s="124">
        <v>1</v>
      </c>
      <c r="H20" s="124">
        <v>1</v>
      </c>
      <c r="I20" s="124">
        <v>1</v>
      </c>
      <c r="J20" s="124">
        <v>1</v>
      </c>
      <c r="K20" s="124">
        <v>1</v>
      </c>
      <c r="L20" s="124">
        <v>1</v>
      </c>
      <c r="M20" s="124">
        <v>1</v>
      </c>
      <c r="N20" s="124">
        <v>1</v>
      </c>
      <c r="O20" s="124"/>
      <c r="P20" s="124">
        <v>1</v>
      </c>
      <c r="Q20" s="124">
        <v>1</v>
      </c>
      <c r="R20" s="124">
        <v>1</v>
      </c>
      <c r="S20" s="124">
        <v>1</v>
      </c>
      <c r="T20" s="124"/>
      <c r="U20" s="124" t="str">
        <f t="shared" si="0"/>
        <v>O26</v>
      </c>
      <c r="V20" s="20"/>
    </row>
    <row r="21" spans="1:22" ht="20.25" customHeight="1" x14ac:dyDescent="0.25">
      <c r="A21" s="123" t="s">
        <v>380</v>
      </c>
      <c r="B21" s="124">
        <v>1</v>
      </c>
      <c r="C21" s="124">
        <v>1</v>
      </c>
      <c r="D21" s="124">
        <v>1</v>
      </c>
      <c r="E21" s="124">
        <v>1</v>
      </c>
      <c r="F21" s="124">
        <v>1</v>
      </c>
      <c r="G21" s="124">
        <v>1</v>
      </c>
      <c r="H21" s="124">
        <v>1</v>
      </c>
      <c r="I21" s="124">
        <v>1</v>
      </c>
      <c r="J21" s="124">
        <v>1</v>
      </c>
      <c r="K21" s="124">
        <v>1</v>
      </c>
      <c r="L21" s="124">
        <v>1</v>
      </c>
      <c r="M21" s="124">
        <v>1</v>
      </c>
      <c r="N21" s="124">
        <v>1</v>
      </c>
      <c r="O21" s="124"/>
      <c r="P21" s="124">
        <v>1</v>
      </c>
      <c r="Q21" s="124">
        <v>1</v>
      </c>
      <c r="R21" s="124">
        <v>1</v>
      </c>
      <c r="S21" s="124">
        <v>1</v>
      </c>
      <c r="T21" s="124"/>
      <c r="U21" s="124" t="str">
        <f t="shared" si="0"/>
        <v>O27</v>
      </c>
      <c r="V21" s="20"/>
    </row>
    <row r="22" spans="1:22" ht="20.25" customHeight="1" x14ac:dyDescent="0.25">
      <c r="A22" s="123" t="s">
        <v>381</v>
      </c>
      <c r="B22" s="124">
        <v>1</v>
      </c>
      <c r="C22" s="124">
        <v>1</v>
      </c>
      <c r="D22" s="124">
        <v>1</v>
      </c>
      <c r="E22" s="124">
        <v>1</v>
      </c>
      <c r="F22" s="124">
        <v>1</v>
      </c>
      <c r="G22" s="124">
        <v>1</v>
      </c>
      <c r="H22" s="124">
        <v>1</v>
      </c>
      <c r="I22" s="124">
        <v>1</v>
      </c>
      <c r="J22" s="124">
        <v>1</v>
      </c>
      <c r="K22" s="124">
        <v>1</v>
      </c>
      <c r="L22" s="124">
        <v>1</v>
      </c>
      <c r="M22" s="124">
        <v>1</v>
      </c>
      <c r="N22" s="124">
        <v>1</v>
      </c>
      <c r="O22" s="124"/>
      <c r="P22" s="124">
        <v>1</v>
      </c>
      <c r="Q22" s="124">
        <v>1</v>
      </c>
      <c r="R22" s="124">
        <v>1</v>
      </c>
      <c r="S22" s="124">
        <v>1</v>
      </c>
      <c r="T22" s="124"/>
      <c r="U22" s="124" t="str">
        <f t="shared" si="0"/>
        <v>O28</v>
      </c>
      <c r="V22" s="20"/>
    </row>
    <row r="23" spans="1:22" ht="20.25" customHeight="1" x14ac:dyDescent="0.25">
      <c r="A23" s="123" t="s">
        <v>382</v>
      </c>
      <c r="B23" s="124">
        <v>1</v>
      </c>
      <c r="C23" s="124">
        <v>1</v>
      </c>
      <c r="D23" s="124">
        <v>1</v>
      </c>
      <c r="E23" s="124">
        <v>1</v>
      </c>
      <c r="F23" s="124">
        <v>1</v>
      </c>
      <c r="G23" s="124">
        <v>1</v>
      </c>
      <c r="H23" s="124">
        <v>1</v>
      </c>
      <c r="I23" s="124">
        <v>1</v>
      </c>
      <c r="J23" s="124"/>
      <c r="K23" s="124">
        <v>1</v>
      </c>
      <c r="L23" s="124">
        <v>1</v>
      </c>
      <c r="M23" s="124">
        <v>1</v>
      </c>
      <c r="N23" s="124">
        <v>1</v>
      </c>
      <c r="O23" s="124"/>
      <c r="P23" s="124">
        <v>1</v>
      </c>
      <c r="Q23" s="124">
        <v>1</v>
      </c>
      <c r="R23" s="124">
        <v>1</v>
      </c>
      <c r="S23" s="124">
        <v>1</v>
      </c>
      <c r="T23" s="124"/>
      <c r="U23" s="124" t="str">
        <f t="shared" si="0"/>
        <v>O29</v>
      </c>
      <c r="V23" s="20"/>
    </row>
    <row r="24" spans="1:22" ht="20.25" customHeight="1" x14ac:dyDescent="0.25">
      <c r="A24" s="123" t="s">
        <v>383</v>
      </c>
      <c r="B24" s="124">
        <v>1</v>
      </c>
      <c r="C24" s="124">
        <v>1</v>
      </c>
      <c r="D24" s="124">
        <v>1</v>
      </c>
      <c r="E24" s="124">
        <v>1</v>
      </c>
      <c r="F24" s="124">
        <v>1</v>
      </c>
      <c r="G24" s="124">
        <v>1</v>
      </c>
      <c r="H24" s="124">
        <v>1</v>
      </c>
      <c r="I24" s="124">
        <v>1</v>
      </c>
      <c r="J24" s="124">
        <v>1</v>
      </c>
      <c r="K24" s="124"/>
      <c r="L24" s="124"/>
      <c r="M24" s="124">
        <v>1</v>
      </c>
      <c r="N24" s="124">
        <v>1</v>
      </c>
      <c r="O24" s="124"/>
      <c r="P24" s="124">
        <v>1</v>
      </c>
      <c r="Q24" s="124">
        <v>1</v>
      </c>
      <c r="R24" s="124">
        <v>1</v>
      </c>
      <c r="S24" s="124">
        <v>1</v>
      </c>
      <c r="T24" s="124"/>
      <c r="U24" s="124" t="str">
        <f t="shared" si="0"/>
        <v>O31</v>
      </c>
    </row>
    <row r="25" spans="1:22" ht="20.25" customHeight="1" x14ac:dyDescent="0.25">
      <c r="A25" s="123" t="s">
        <v>384</v>
      </c>
      <c r="B25" s="124">
        <v>1</v>
      </c>
      <c r="C25" s="124">
        <v>1</v>
      </c>
      <c r="D25" s="124">
        <v>1</v>
      </c>
      <c r="E25" s="124">
        <v>1</v>
      </c>
      <c r="F25" s="124">
        <v>1</v>
      </c>
      <c r="G25" s="124">
        <v>1</v>
      </c>
      <c r="H25" s="124">
        <v>1</v>
      </c>
      <c r="I25" s="124">
        <v>1</v>
      </c>
      <c r="J25" s="124">
        <v>1</v>
      </c>
      <c r="K25" s="124">
        <v>1</v>
      </c>
      <c r="L25" s="124">
        <v>1</v>
      </c>
      <c r="M25" s="124">
        <v>1</v>
      </c>
      <c r="N25" s="124">
        <v>1</v>
      </c>
      <c r="O25" s="124"/>
      <c r="P25" s="124">
        <v>1</v>
      </c>
      <c r="Q25" s="124">
        <v>1</v>
      </c>
      <c r="R25" s="124">
        <v>1</v>
      </c>
      <c r="S25" s="124">
        <v>1</v>
      </c>
      <c r="T25" s="124"/>
      <c r="U25" s="124" t="str">
        <f t="shared" si="0"/>
        <v>O32</v>
      </c>
    </row>
    <row r="26" spans="1:22" ht="20.25" customHeight="1" x14ac:dyDescent="0.25">
      <c r="A26" s="123" t="s">
        <v>385</v>
      </c>
      <c r="B26" s="124">
        <v>1</v>
      </c>
      <c r="C26" s="124">
        <v>1</v>
      </c>
      <c r="D26" s="124">
        <v>1</v>
      </c>
      <c r="E26" s="124">
        <v>1</v>
      </c>
      <c r="F26" s="124">
        <v>1</v>
      </c>
      <c r="G26" s="124">
        <v>1</v>
      </c>
      <c r="H26" s="124">
        <v>1</v>
      </c>
      <c r="I26" s="124">
        <v>1</v>
      </c>
      <c r="J26" s="124">
        <v>1</v>
      </c>
      <c r="K26" s="124"/>
      <c r="L26" s="124">
        <v>1</v>
      </c>
      <c r="M26" s="124">
        <v>1</v>
      </c>
      <c r="N26" s="124">
        <v>1</v>
      </c>
      <c r="O26" s="124"/>
      <c r="P26" s="124">
        <v>1</v>
      </c>
      <c r="Q26" s="124">
        <v>1</v>
      </c>
      <c r="R26" s="124">
        <v>1</v>
      </c>
      <c r="S26" s="124">
        <v>1</v>
      </c>
      <c r="T26" s="124"/>
      <c r="U26" s="124" t="str">
        <f t="shared" si="0"/>
        <v>O33</v>
      </c>
    </row>
    <row r="27" spans="1:22" ht="20.25" customHeight="1" x14ac:dyDescent="0.25">
      <c r="A27" s="123" t="s">
        <v>386</v>
      </c>
      <c r="B27" s="124">
        <v>1</v>
      </c>
      <c r="C27" s="124">
        <v>1</v>
      </c>
      <c r="D27" s="124">
        <v>1</v>
      </c>
      <c r="E27" s="124">
        <v>1</v>
      </c>
      <c r="F27" s="124">
        <v>1</v>
      </c>
      <c r="G27" s="124"/>
      <c r="H27" s="124">
        <v>1</v>
      </c>
      <c r="I27" s="124">
        <v>1</v>
      </c>
      <c r="J27" s="124">
        <v>1</v>
      </c>
      <c r="K27" s="124"/>
      <c r="L27" s="124">
        <v>1</v>
      </c>
      <c r="M27" s="124">
        <v>1</v>
      </c>
      <c r="N27" s="124">
        <v>1</v>
      </c>
      <c r="O27" s="124"/>
      <c r="P27" s="124">
        <v>1</v>
      </c>
      <c r="Q27" s="124">
        <v>1</v>
      </c>
      <c r="R27" s="124">
        <v>1</v>
      </c>
      <c r="S27" s="124">
        <v>1</v>
      </c>
      <c r="T27" s="124"/>
      <c r="U27" s="124" t="str">
        <f t="shared" si="0"/>
        <v>O34</v>
      </c>
    </row>
    <row r="28" spans="1:22" ht="20.25" customHeight="1" x14ac:dyDescent="0.25">
      <c r="A28" s="123" t="s">
        <v>387</v>
      </c>
      <c r="B28" s="124">
        <v>1</v>
      </c>
      <c r="C28" s="124">
        <v>1</v>
      </c>
      <c r="D28" s="124">
        <v>1</v>
      </c>
      <c r="E28" s="124">
        <v>1</v>
      </c>
      <c r="F28" s="124">
        <v>1</v>
      </c>
      <c r="G28" s="124">
        <v>1</v>
      </c>
      <c r="H28" s="124">
        <v>1</v>
      </c>
      <c r="I28" s="124">
        <v>1</v>
      </c>
      <c r="J28" s="124">
        <v>1</v>
      </c>
      <c r="K28" s="124">
        <v>1</v>
      </c>
      <c r="L28" s="124">
        <v>1</v>
      </c>
      <c r="M28" s="124">
        <v>1</v>
      </c>
      <c r="N28" s="124">
        <v>1</v>
      </c>
      <c r="O28" s="124"/>
      <c r="P28" s="124">
        <v>1</v>
      </c>
      <c r="Q28" s="124">
        <v>1</v>
      </c>
      <c r="R28" s="124">
        <v>1</v>
      </c>
      <c r="S28" s="124">
        <v>1</v>
      </c>
      <c r="T28" s="124"/>
      <c r="U28" s="124" t="str">
        <f t="shared" si="0"/>
        <v>O35</v>
      </c>
    </row>
    <row r="29" spans="1:22" ht="20.25" customHeight="1" x14ac:dyDescent="0.25">
      <c r="A29" s="123" t="s">
        <v>388</v>
      </c>
      <c r="B29" s="124">
        <v>1</v>
      </c>
      <c r="C29" s="124">
        <v>1</v>
      </c>
      <c r="D29" s="124">
        <v>1</v>
      </c>
      <c r="E29" s="124">
        <v>1</v>
      </c>
      <c r="F29" s="124">
        <v>1</v>
      </c>
      <c r="G29" s="124">
        <v>1</v>
      </c>
      <c r="H29" s="124">
        <v>1</v>
      </c>
      <c r="I29" s="124">
        <v>1</v>
      </c>
      <c r="J29" s="124">
        <v>1</v>
      </c>
      <c r="K29" s="124"/>
      <c r="L29" s="124"/>
      <c r="M29" s="124">
        <v>1</v>
      </c>
      <c r="N29" s="124">
        <v>1</v>
      </c>
      <c r="O29" s="124"/>
      <c r="P29" s="124">
        <v>1</v>
      </c>
      <c r="Q29" s="124">
        <v>1</v>
      </c>
      <c r="R29" s="124">
        <v>1</v>
      </c>
      <c r="S29" s="124">
        <v>1</v>
      </c>
      <c r="T29" s="124"/>
      <c r="U29" s="124" t="str">
        <f t="shared" si="0"/>
        <v>O37</v>
      </c>
    </row>
    <row r="30" spans="1:22" ht="20.25" customHeight="1" x14ac:dyDescent="0.25">
      <c r="A30" s="123" t="s">
        <v>389</v>
      </c>
      <c r="B30" s="124">
        <v>1</v>
      </c>
      <c r="C30" s="124">
        <v>1</v>
      </c>
      <c r="D30" s="124">
        <v>1</v>
      </c>
      <c r="E30" s="124">
        <v>1</v>
      </c>
      <c r="F30" s="124">
        <v>1</v>
      </c>
      <c r="G30" s="124">
        <v>1</v>
      </c>
      <c r="H30" s="124">
        <v>1</v>
      </c>
      <c r="I30" s="124">
        <v>1</v>
      </c>
      <c r="J30" s="124">
        <v>1</v>
      </c>
      <c r="K30" s="124">
        <v>1</v>
      </c>
      <c r="L30" s="124"/>
      <c r="M30" s="124">
        <v>1</v>
      </c>
      <c r="N30" s="124">
        <v>1</v>
      </c>
      <c r="O30" s="124"/>
      <c r="P30" s="124">
        <v>1</v>
      </c>
      <c r="Q30" s="124">
        <v>1</v>
      </c>
      <c r="R30" s="124"/>
      <c r="S30" s="124">
        <v>1</v>
      </c>
      <c r="T30" s="124"/>
      <c r="U30" s="124" t="str">
        <f t="shared" si="0"/>
        <v>O38</v>
      </c>
    </row>
    <row r="31" spans="1:22" ht="20.25" customHeight="1" x14ac:dyDescent="0.25">
      <c r="A31" s="123" t="s">
        <v>390</v>
      </c>
      <c r="B31" s="124">
        <v>1</v>
      </c>
      <c r="C31" s="124">
        <v>1</v>
      </c>
      <c r="D31" s="124">
        <v>1</v>
      </c>
      <c r="E31" s="124">
        <v>1</v>
      </c>
      <c r="F31" s="124">
        <v>1</v>
      </c>
      <c r="G31" s="124">
        <v>1</v>
      </c>
      <c r="H31" s="124">
        <v>1</v>
      </c>
      <c r="I31" s="124">
        <v>1</v>
      </c>
      <c r="J31" s="124">
        <v>1</v>
      </c>
      <c r="K31" s="124"/>
      <c r="L31" s="124">
        <v>1</v>
      </c>
      <c r="M31" s="124">
        <v>1</v>
      </c>
      <c r="N31" s="124">
        <v>1</v>
      </c>
      <c r="O31" s="124"/>
      <c r="P31" s="124">
        <v>1</v>
      </c>
      <c r="Q31" s="124">
        <v>1</v>
      </c>
      <c r="R31" s="124">
        <v>1</v>
      </c>
      <c r="S31" s="124">
        <v>1</v>
      </c>
      <c r="T31" s="124"/>
      <c r="U31" s="124" t="str">
        <f t="shared" si="0"/>
        <v>O39</v>
      </c>
    </row>
    <row r="32" spans="1:22" ht="20.25" customHeight="1" x14ac:dyDescent="0.25">
      <c r="A32" s="123" t="s">
        <v>391</v>
      </c>
      <c r="B32" s="124">
        <v>1</v>
      </c>
      <c r="C32" s="124">
        <v>2</v>
      </c>
      <c r="D32" s="124">
        <v>1</v>
      </c>
      <c r="E32" s="124">
        <v>1</v>
      </c>
      <c r="F32" s="124">
        <v>1</v>
      </c>
      <c r="G32" s="124">
        <v>1</v>
      </c>
      <c r="H32" s="124">
        <v>1</v>
      </c>
      <c r="I32" s="124">
        <v>1</v>
      </c>
      <c r="J32" s="124">
        <v>1</v>
      </c>
      <c r="K32" s="124">
        <v>1</v>
      </c>
      <c r="L32" s="124">
        <v>1</v>
      </c>
      <c r="M32" s="124">
        <v>1</v>
      </c>
      <c r="N32" s="124">
        <v>1</v>
      </c>
      <c r="O32" s="124"/>
      <c r="P32" s="124">
        <v>1</v>
      </c>
      <c r="Q32" s="124">
        <v>1</v>
      </c>
      <c r="R32" s="124">
        <v>1</v>
      </c>
      <c r="S32" s="124">
        <v>1</v>
      </c>
      <c r="T32" s="124"/>
      <c r="U32" s="124" t="str">
        <f t="shared" si="0"/>
        <v>O40</v>
      </c>
    </row>
    <row r="33" spans="1:21" ht="20.25" customHeight="1" x14ac:dyDescent="0.25">
      <c r="A33" s="123" t="s">
        <v>392</v>
      </c>
      <c r="B33" s="124">
        <v>1</v>
      </c>
      <c r="C33" s="124"/>
      <c r="D33" s="124">
        <v>1</v>
      </c>
      <c r="E33" s="124">
        <v>1</v>
      </c>
      <c r="F33" s="124">
        <v>1</v>
      </c>
      <c r="G33" s="124">
        <v>1</v>
      </c>
      <c r="H33" s="124">
        <v>1</v>
      </c>
      <c r="I33" s="124">
        <v>1</v>
      </c>
      <c r="J33" s="124">
        <v>1</v>
      </c>
      <c r="K33" s="124">
        <v>1</v>
      </c>
      <c r="L33" s="124">
        <v>1</v>
      </c>
      <c r="M33" s="124">
        <v>1</v>
      </c>
      <c r="N33" s="124">
        <v>1</v>
      </c>
      <c r="O33" s="124"/>
      <c r="P33" s="124">
        <v>1</v>
      </c>
      <c r="Q33" s="124">
        <v>1</v>
      </c>
      <c r="R33" s="124">
        <v>1</v>
      </c>
      <c r="S33" s="124">
        <v>1</v>
      </c>
      <c r="T33" s="124"/>
      <c r="U33" s="124" t="str">
        <f t="shared" si="0"/>
        <v>O41</v>
      </c>
    </row>
    <row r="34" spans="1:21" ht="20.25" customHeight="1" x14ac:dyDescent="0.25">
      <c r="A34" s="123" t="s">
        <v>393</v>
      </c>
      <c r="B34" s="124">
        <v>1</v>
      </c>
      <c r="C34" s="124">
        <v>1</v>
      </c>
      <c r="D34" s="124">
        <v>1</v>
      </c>
      <c r="E34" s="124">
        <v>1</v>
      </c>
      <c r="F34" s="124">
        <v>1</v>
      </c>
      <c r="G34" s="124">
        <v>1</v>
      </c>
      <c r="H34" s="124">
        <v>1</v>
      </c>
      <c r="I34" s="124">
        <v>1</v>
      </c>
      <c r="J34" s="124">
        <v>1</v>
      </c>
      <c r="K34" s="124">
        <v>1</v>
      </c>
      <c r="L34" s="124">
        <v>1</v>
      </c>
      <c r="M34" s="124">
        <v>1</v>
      </c>
      <c r="N34" s="124">
        <v>1</v>
      </c>
      <c r="O34" s="124"/>
      <c r="P34" s="124">
        <v>1</v>
      </c>
      <c r="Q34" s="124">
        <v>1</v>
      </c>
      <c r="R34" s="124">
        <v>1</v>
      </c>
      <c r="S34" s="124">
        <v>1</v>
      </c>
      <c r="T34" s="124"/>
      <c r="U34" s="124" t="str">
        <f t="shared" si="0"/>
        <v>O42</v>
      </c>
    </row>
    <row r="35" spans="1:21" ht="20.25" customHeight="1" x14ac:dyDescent="0.25">
      <c r="A35" s="123" t="s">
        <v>394</v>
      </c>
      <c r="B35" s="124">
        <v>1</v>
      </c>
      <c r="C35" s="124">
        <v>1</v>
      </c>
      <c r="D35" s="124">
        <v>1</v>
      </c>
      <c r="E35" s="124">
        <v>1</v>
      </c>
      <c r="F35" s="124">
        <v>1</v>
      </c>
      <c r="G35" s="124">
        <v>1</v>
      </c>
      <c r="H35" s="124">
        <v>1</v>
      </c>
      <c r="I35" s="124">
        <v>1</v>
      </c>
      <c r="J35" s="124">
        <v>1</v>
      </c>
      <c r="K35" s="124">
        <v>1</v>
      </c>
      <c r="L35" s="124">
        <v>1</v>
      </c>
      <c r="M35" s="124">
        <v>1</v>
      </c>
      <c r="N35" s="124">
        <v>1</v>
      </c>
      <c r="O35" s="124"/>
      <c r="P35" s="124">
        <v>1</v>
      </c>
      <c r="Q35" s="124">
        <v>1</v>
      </c>
      <c r="R35" s="124">
        <v>1</v>
      </c>
      <c r="S35" s="124">
        <v>1</v>
      </c>
      <c r="T35" s="124"/>
      <c r="U35" s="124" t="str">
        <f t="shared" si="0"/>
        <v>O43</v>
      </c>
    </row>
    <row r="36" spans="1:21" ht="20.25" customHeight="1" x14ac:dyDescent="0.25">
      <c r="A36" s="123" t="s">
        <v>395</v>
      </c>
      <c r="B36" s="124">
        <v>1</v>
      </c>
      <c r="C36" s="124">
        <v>1</v>
      </c>
      <c r="D36" s="124">
        <v>1</v>
      </c>
      <c r="E36" s="124">
        <v>1</v>
      </c>
      <c r="F36" s="124">
        <v>1</v>
      </c>
      <c r="G36" s="124">
        <v>1</v>
      </c>
      <c r="H36" s="124">
        <v>1</v>
      </c>
      <c r="I36" s="124">
        <v>1</v>
      </c>
      <c r="J36" s="124">
        <v>1</v>
      </c>
      <c r="K36" s="124">
        <v>1</v>
      </c>
      <c r="L36" s="124">
        <v>1</v>
      </c>
      <c r="M36" s="124">
        <v>1</v>
      </c>
      <c r="N36" s="124">
        <v>1</v>
      </c>
      <c r="O36" s="124"/>
      <c r="P36" s="124">
        <v>1</v>
      </c>
      <c r="Q36" s="124">
        <v>1</v>
      </c>
      <c r="R36" s="124">
        <v>1</v>
      </c>
      <c r="S36" s="124">
        <v>1</v>
      </c>
      <c r="T36" s="124"/>
      <c r="U36" s="124" t="str">
        <f t="shared" ref="U36:U67" si="1">LEFT(A36,3)</f>
        <v>O44</v>
      </c>
    </row>
    <row r="37" spans="1:21" ht="20.25" customHeight="1" x14ac:dyDescent="0.25">
      <c r="A37" s="123" t="s">
        <v>396</v>
      </c>
      <c r="B37" s="124">
        <v>1</v>
      </c>
      <c r="C37" s="124">
        <v>1</v>
      </c>
      <c r="D37" s="124">
        <v>1</v>
      </c>
      <c r="E37" s="124">
        <v>1</v>
      </c>
      <c r="F37" s="124">
        <v>1</v>
      </c>
      <c r="G37" s="124">
        <v>1</v>
      </c>
      <c r="H37" s="124">
        <v>1</v>
      </c>
      <c r="I37" s="124">
        <v>1</v>
      </c>
      <c r="J37" s="124">
        <v>1</v>
      </c>
      <c r="K37" s="124"/>
      <c r="L37" s="124">
        <v>1</v>
      </c>
      <c r="M37" s="124">
        <v>1</v>
      </c>
      <c r="N37" s="124">
        <v>1</v>
      </c>
      <c r="O37" s="124"/>
      <c r="P37" s="124">
        <v>1</v>
      </c>
      <c r="Q37" s="124">
        <v>1</v>
      </c>
      <c r="R37" s="124">
        <v>1</v>
      </c>
      <c r="S37" s="124">
        <v>1</v>
      </c>
      <c r="T37" s="124"/>
      <c r="U37" s="124" t="str">
        <f t="shared" si="1"/>
        <v>O45</v>
      </c>
    </row>
    <row r="38" spans="1:21" ht="20.25" customHeight="1" x14ac:dyDescent="0.25">
      <c r="A38" s="123" t="s">
        <v>397</v>
      </c>
      <c r="B38" s="124">
        <v>1</v>
      </c>
      <c r="C38" s="124">
        <v>1</v>
      </c>
      <c r="D38" s="124">
        <v>1</v>
      </c>
      <c r="E38" s="124">
        <v>1</v>
      </c>
      <c r="F38" s="124">
        <v>1</v>
      </c>
      <c r="G38" s="124">
        <v>1</v>
      </c>
      <c r="H38" s="124">
        <v>1</v>
      </c>
      <c r="I38" s="124">
        <v>1</v>
      </c>
      <c r="J38" s="124">
        <v>1</v>
      </c>
      <c r="K38" s="124">
        <v>1</v>
      </c>
      <c r="L38" s="124">
        <v>1</v>
      </c>
      <c r="M38" s="124">
        <v>1</v>
      </c>
      <c r="N38" s="124">
        <v>1</v>
      </c>
      <c r="O38" s="124"/>
      <c r="P38" s="124">
        <v>1</v>
      </c>
      <c r="Q38" s="124">
        <v>1</v>
      </c>
      <c r="R38" s="124">
        <v>1</v>
      </c>
      <c r="S38" s="124">
        <v>1</v>
      </c>
      <c r="T38" s="124"/>
      <c r="U38" s="124" t="str">
        <f t="shared" si="1"/>
        <v>O46</v>
      </c>
    </row>
    <row r="39" spans="1:21" ht="20.25" customHeight="1" x14ac:dyDescent="0.25">
      <c r="A39" s="123" t="s">
        <v>398</v>
      </c>
      <c r="B39" s="124">
        <v>1</v>
      </c>
      <c r="C39" s="124">
        <v>1</v>
      </c>
      <c r="D39" s="124">
        <v>1</v>
      </c>
      <c r="E39" s="124">
        <v>1</v>
      </c>
      <c r="F39" s="124">
        <v>1</v>
      </c>
      <c r="G39" s="124">
        <v>1</v>
      </c>
      <c r="H39" s="124">
        <v>1</v>
      </c>
      <c r="I39" s="124">
        <v>1</v>
      </c>
      <c r="J39" s="124">
        <v>1</v>
      </c>
      <c r="K39" s="124">
        <v>1</v>
      </c>
      <c r="L39" s="124">
        <v>1</v>
      </c>
      <c r="M39" s="124">
        <v>1</v>
      </c>
      <c r="N39" s="124">
        <v>1</v>
      </c>
      <c r="O39" s="124"/>
      <c r="P39" s="124">
        <v>1</v>
      </c>
      <c r="Q39" s="124">
        <v>1</v>
      </c>
      <c r="R39" s="124">
        <v>1</v>
      </c>
      <c r="S39" s="124">
        <v>1</v>
      </c>
      <c r="T39" s="124"/>
      <c r="U39" s="124" t="str">
        <f t="shared" si="1"/>
        <v>O47</v>
      </c>
    </row>
    <row r="40" spans="1:21" ht="20.25" customHeight="1" x14ac:dyDescent="0.25">
      <c r="A40" s="123" t="s">
        <v>399</v>
      </c>
      <c r="B40" s="124">
        <v>1</v>
      </c>
      <c r="C40" s="124">
        <v>1</v>
      </c>
      <c r="D40" s="124">
        <v>1</v>
      </c>
      <c r="E40" s="124">
        <v>1</v>
      </c>
      <c r="F40" s="124">
        <v>1</v>
      </c>
      <c r="G40" s="124">
        <v>1</v>
      </c>
      <c r="H40" s="124">
        <v>1</v>
      </c>
      <c r="I40" s="124">
        <v>1</v>
      </c>
      <c r="J40" s="124">
        <v>1</v>
      </c>
      <c r="K40" s="124"/>
      <c r="L40" s="124"/>
      <c r="M40" s="124">
        <v>1</v>
      </c>
      <c r="N40" s="124">
        <v>1</v>
      </c>
      <c r="O40" s="124"/>
      <c r="P40" s="124">
        <v>1</v>
      </c>
      <c r="Q40" s="124">
        <v>1</v>
      </c>
      <c r="R40" s="124">
        <v>1</v>
      </c>
      <c r="S40" s="124">
        <v>1</v>
      </c>
      <c r="T40" s="124"/>
      <c r="U40" s="124" t="str">
        <f t="shared" si="1"/>
        <v>O48</v>
      </c>
    </row>
    <row r="41" spans="1:21" ht="20.25" customHeight="1" x14ac:dyDescent="0.25">
      <c r="A41" s="123" t="s">
        <v>400</v>
      </c>
      <c r="B41" s="124">
        <v>1</v>
      </c>
      <c r="C41" s="124">
        <v>1</v>
      </c>
      <c r="D41" s="124">
        <v>1</v>
      </c>
      <c r="E41" s="124">
        <v>1</v>
      </c>
      <c r="F41" s="124">
        <v>1</v>
      </c>
      <c r="G41" s="124">
        <v>1</v>
      </c>
      <c r="H41" s="124">
        <v>1</v>
      </c>
      <c r="I41" s="124">
        <v>1</v>
      </c>
      <c r="J41" s="124">
        <v>1</v>
      </c>
      <c r="K41" s="124">
        <v>1</v>
      </c>
      <c r="L41" s="124">
        <v>1</v>
      </c>
      <c r="M41" s="124">
        <v>1</v>
      </c>
      <c r="N41" s="124">
        <v>1</v>
      </c>
      <c r="O41" s="124"/>
      <c r="P41" s="124">
        <v>1</v>
      </c>
      <c r="Q41" s="124">
        <v>1</v>
      </c>
      <c r="R41" s="124">
        <v>1</v>
      </c>
      <c r="S41" s="124">
        <v>1</v>
      </c>
      <c r="T41" s="124"/>
      <c r="U41" s="124" t="str">
        <f t="shared" si="1"/>
        <v>O49</v>
      </c>
    </row>
    <row r="42" spans="1:21" ht="20.25" customHeight="1" x14ac:dyDescent="0.25">
      <c r="A42" s="123" t="s">
        <v>1013</v>
      </c>
      <c r="B42" s="124">
        <v>1</v>
      </c>
      <c r="C42" s="124">
        <v>1</v>
      </c>
      <c r="D42" s="124">
        <v>1</v>
      </c>
      <c r="E42" s="124">
        <v>1</v>
      </c>
      <c r="F42" s="124">
        <v>1</v>
      </c>
      <c r="G42" s="124">
        <v>1</v>
      </c>
      <c r="H42" s="124">
        <v>1</v>
      </c>
      <c r="I42" s="124">
        <v>1</v>
      </c>
      <c r="J42" s="124">
        <v>1</v>
      </c>
      <c r="K42" s="124"/>
      <c r="L42" s="124">
        <v>1</v>
      </c>
      <c r="M42" s="124">
        <v>1</v>
      </c>
      <c r="N42" s="124">
        <v>1</v>
      </c>
      <c r="O42" s="124"/>
      <c r="P42" s="124">
        <v>1</v>
      </c>
      <c r="Q42" s="124">
        <v>1</v>
      </c>
      <c r="R42" s="124">
        <v>1</v>
      </c>
      <c r="S42" s="124">
        <v>1</v>
      </c>
      <c r="T42" s="124"/>
      <c r="U42" s="124" t="str">
        <f t="shared" si="1"/>
        <v>O50</v>
      </c>
    </row>
    <row r="43" spans="1:21" ht="20.25" customHeight="1" x14ac:dyDescent="0.25">
      <c r="A43" s="123" t="s">
        <v>401</v>
      </c>
      <c r="B43" s="124">
        <v>1</v>
      </c>
      <c r="C43" s="124">
        <v>1</v>
      </c>
      <c r="D43" s="124">
        <v>1</v>
      </c>
      <c r="E43" s="124">
        <v>1</v>
      </c>
      <c r="F43" s="124">
        <v>1</v>
      </c>
      <c r="G43" s="124">
        <v>1</v>
      </c>
      <c r="H43" s="124">
        <v>1</v>
      </c>
      <c r="I43" s="124">
        <v>1</v>
      </c>
      <c r="J43" s="124">
        <v>1</v>
      </c>
      <c r="K43" s="124"/>
      <c r="L43" s="124">
        <v>1</v>
      </c>
      <c r="M43" s="124">
        <v>1</v>
      </c>
      <c r="N43" s="124">
        <v>1</v>
      </c>
      <c r="O43" s="124"/>
      <c r="P43" s="124">
        <v>1</v>
      </c>
      <c r="Q43" s="124">
        <v>1</v>
      </c>
      <c r="R43" s="124">
        <v>1</v>
      </c>
      <c r="S43" s="124">
        <v>1</v>
      </c>
      <c r="T43" s="124"/>
      <c r="U43" s="124" t="str">
        <f t="shared" si="1"/>
        <v>O51</v>
      </c>
    </row>
    <row r="44" spans="1:21" ht="20.25" customHeight="1" x14ac:dyDescent="0.25">
      <c r="A44" s="123" t="s">
        <v>402</v>
      </c>
      <c r="B44" s="124">
        <v>1</v>
      </c>
      <c r="C44" s="124">
        <v>1</v>
      </c>
      <c r="D44" s="124">
        <v>1</v>
      </c>
      <c r="E44" s="124">
        <v>1</v>
      </c>
      <c r="F44" s="124">
        <v>1</v>
      </c>
      <c r="G44" s="124">
        <v>1</v>
      </c>
      <c r="H44" s="124">
        <v>1</v>
      </c>
      <c r="I44" s="124">
        <v>1</v>
      </c>
      <c r="J44" s="124">
        <v>1</v>
      </c>
      <c r="K44" s="124"/>
      <c r="L44" s="124">
        <v>1</v>
      </c>
      <c r="M44" s="124">
        <v>1</v>
      </c>
      <c r="N44" s="124">
        <v>1</v>
      </c>
      <c r="O44" s="124"/>
      <c r="P44" s="124">
        <v>1</v>
      </c>
      <c r="Q44" s="124">
        <v>1</v>
      </c>
      <c r="R44" s="124">
        <v>1</v>
      </c>
      <c r="S44" s="124">
        <v>1</v>
      </c>
      <c r="T44" s="124"/>
      <c r="U44" s="124" t="str">
        <f t="shared" si="1"/>
        <v>O52</v>
      </c>
    </row>
    <row r="45" spans="1:21" ht="20.25" customHeight="1" x14ac:dyDescent="0.25">
      <c r="A45" s="123" t="s">
        <v>403</v>
      </c>
      <c r="B45" s="124">
        <v>1</v>
      </c>
      <c r="C45" s="124">
        <v>1</v>
      </c>
      <c r="D45" s="124">
        <v>1</v>
      </c>
      <c r="E45" s="124">
        <v>1</v>
      </c>
      <c r="F45" s="124">
        <v>1</v>
      </c>
      <c r="G45" s="124">
        <v>1</v>
      </c>
      <c r="H45" s="124">
        <v>1</v>
      </c>
      <c r="I45" s="124">
        <v>1</v>
      </c>
      <c r="J45" s="124">
        <v>1</v>
      </c>
      <c r="K45" s="124">
        <v>1</v>
      </c>
      <c r="L45" s="124">
        <v>1</v>
      </c>
      <c r="M45" s="124">
        <v>1</v>
      </c>
      <c r="N45" s="124">
        <v>1</v>
      </c>
      <c r="O45" s="124"/>
      <c r="P45" s="124">
        <v>1</v>
      </c>
      <c r="Q45" s="124">
        <v>1</v>
      </c>
      <c r="R45" s="124">
        <v>1</v>
      </c>
      <c r="S45" s="124">
        <v>1</v>
      </c>
      <c r="T45" s="124"/>
      <c r="U45" s="124" t="str">
        <f t="shared" si="1"/>
        <v>O53</v>
      </c>
    </row>
    <row r="46" spans="1:21" ht="20.25" customHeight="1" x14ac:dyDescent="0.25">
      <c r="A46" s="123" t="s">
        <v>404</v>
      </c>
      <c r="B46" s="124">
        <v>1</v>
      </c>
      <c r="C46" s="124">
        <v>1</v>
      </c>
      <c r="D46" s="124">
        <v>1</v>
      </c>
      <c r="E46" s="124">
        <v>1</v>
      </c>
      <c r="F46" s="124">
        <v>1</v>
      </c>
      <c r="G46" s="124">
        <v>1</v>
      </c>
      <c r="H46" s="124">
        <v>1</v>
      </c>
      <c r="I46" s="124">
        <v>1</v>
      </c>
      <c r="J46" s="124">
        <v>1</v>
      </c>
      <c r="K46" s="124">
        <v>1</v>
      </c>
      <c r="L46" s="124">
        <v>1</v>
      </c>
      <c r="M46" s="124">
        <v>1</v>
      </c>
      <c r="N46" s="124">
        <v>1</v>
      </c>
      <c r="O46" s="124"/>
      <c r="P46" s="124">
        <v>1</v>
      </c>
      <c r="Q46" s="124">
        <v>1</v>
      </c>
      <c r="R46" s="124">
        <v>1</v>
      </c>
      <c r="S46" s="124">
        <v>1</v>
      </c>
      <c r="T46" s="124"/>
      <c r="U46" s="124" t="str">
        <f t="shared" si="1"/>
        <v>O54</v>
      </c>
    </row>
    <row r="47" spans="1:21" ht="20.25" customHeight="1" x14ac:dyDescent="0.25">
      <c r="A47" s="123" t="s">
        <v>405</v>
      </c>
      <c r="B47" s="124">
        <v>1</v>
      </c>
      <c r="C47" s="124">
        <v>1</v>
      </c>
      <c r="D47" s="124">
        <v>1</v>
      </c>
      <c r="E47" s="124">
        <v>1</v>
      </c>
      <c r="F47" s="124">
        <v>1</v>
      </c>
      <c r="G47" s="124">
        <v>1</v>
      </c>
      <c r="H47" s="124">
        <v>1</v>
      </c>
      <c r="I47" s="124">
        <v>1</v>
      </c>
      <c r="J47" s="124">
        <v>1</v>
      </c>
      <c r="K47" s="124"/>
      <c r="L47" s="124">
        <v>1</v>
      </c>
      <c r="M47" s="124">
        <v>1</v>
      </c>
      <c r="N47" s="124">
        <v>1</v>
      </c>
      <c r="O47" s="124"/>
      <c r="P47" s="124">
        <v>1</v>
      </c>
      <c r="Q47" s="124">
        <v>1</v>
      </c>
      <c r="R47" s="124">
        <v>1</v>
      </c>
      <c r="S47" s="124">
        <v>1</v>
      </c>
      <c r="T47" s="124"/>
      <c r="U47" s="124" t="str">
        <f t="shared" si="1"/>
        <v>O55</v>
      </c>
    </row>
    <row r="48" spans="1:21" ht="20.25" customHeight="1" x14ac:dyDescent="0.25">
      <c r="A48" s="123" t="s">
        <v>406</v>
      </c>
      <c r="B48" s="124">
        <v>1</v>
      </c>
      <c r="C48" s="124">
        <v>1</v>
      </c>
      <c r="D48" s="124">
        <v>1</v>
      </c>
      <c r="E48" s="124">
        <v>1</v>
      </c>
      <c r="F48" s="124">
        <v>1</v>
      </c>
      <c r="G48" s="124">
        <v>1</v>
      </c>
      <c r="H48" s="124">
        <v>1</v>
      </c>
      <c r="I48" s="124">
        <v>1</v>
      </c>
      <c r="J48" s="124">
        <v>1</v>
      </c>
      <c r="K48" s="124"/>
      <c r="L48" s="124">
        <v>1</v>
      </c>
      <c r="M48" s="124">
        <v>1</v>
      </c>
      <c r="N48" s="124">
        <v>1</v>
      </c>
      <c r="O48" s="124"/>
      <c r="P48" s="124">
        <v>1</v>
      </c>
      <c r="Q48" s="124">
        <v>1</v>
      </c>
      <c r="R48" s="124">
        <v>1</v>
      </c>
      <c r="S48" s="124">
        <v>1</v>
      </c>
      <c r="T48" s="124"/>
      <c r="U48" s="124" t="str">
        <f t="shared" si="1"/>
        <v>O56</v>
      </c>
    </row>
    <row r="49" spans="1:21" ht="20.25" customHeight="1" x14ac:dyDescent="0.25">
      <c r="A49" s="123" t="s">
        <v>407</v>
      </c>
      <c r="B49" s="124">
        <v>1</v>
      </c>
      <c r="C49" s="124">
        <v>1</v>
      </c>
      <c r="D49" s="124">
        <v>1</v>
      </c>
      <c r="E49" s="124">
        <v>1</v>
      </c>
      <c r="F49" s="124">
        <v>1</v>
      </c>
      <c r="G49" s="124">
        <v>1</v>
      </c>
      <c r="H49" s="124">
        <v>1</v>
      </c>
      <c r="I49" s="124">
        <v>1</v>
      </c>
      <c r="J49" s="124">
        <v>1</v>
      </c>
      <c r="K49" s="124">
        <v>1</v>
      </c>
      <c r="L49" s="124">
        <v>1</v>
      </c>
      <c r="M49" s="124">
        <v>1</v>
      </c>
      <c r="N49" s="124">
        <v>1</v>
      </c>
      <c r="O49" s="124"/>
      <c r="P49" s="124">
        <v>1</v>
      </c>
      <c r="Q49" s="124">
        <v>1</v>
      </c>
      <c r="R49" s="124">
        <v>1</v>
      </c>
      <c r="S49" s="124">
        <v>1</v>
      </c>
      <c r="T49" s="124"/>
      <c r="U49" s="124" t="str">
        <f t="shared" si="1"/>
        <v>O57</v>
      </c>
    </row>
    <row r="50" spans="1:21" ht="20.25" customHeight="1" x14ac:dyDescent="0.25">
      <c r="A50" s="123" t="s">
        <v>408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 t="str">
        <f t="shared" si="1"/>
        <v>O58</v>
      </c>
    </row>
    <row r="51" spans="1:21" ht="20.25" customHeight="1" x14ac:dyDescent="0.25">
      <c r="A51" s="123" t="s">
        <v>409</v>
      </c>
      <c r="B51" s="124">
        <v>1</v>
      </c>
      <c r="C51" s="124">
        <v>1</v>
      </c>
      <c r="D51" s="124">
        <v>1</v>
      </c>
      <c r="E51" s="124">
        <v>1</v>
      </c>
      <c r="F51" s="124">
        <v>1</v>
      </c>
      <c r="G51" s="124">
        <v>1</v>
      </c>
      <c r="H51" s="124">
        <v>1</v>
      </c>
      <c r="I51" s="124">
        <v>1</v>
      </c>
      <c r="J51" s="124">
        <v>1</v>
      </c>
      <c r="K51" s="124"/>
      <c r="L51" s="124">
        <v>1</v>
      </c>
      <c r="M51" s="124">
        <v>1</v>
      </c>
      <c r="N51" s="124">
        <v>1</v>
      </c>
      <c r="O51" s="124"/>
      <c r="P51" s="124">
        <v>1</v>
      </c>
      <c r="Q51" s="124">
        <v>1</v>
      </c>
      <c r="R51" s="124">
        <v>1</v>
      </c>
      <c r="S51" s="124">
        <v>1</v>
      </c>
      <c r="T51" s="124"/>
      <c r="U51" s="124" t="str">
        <f t="shared" si="1"/>
        <v>O59</v>
      </c>
    </row>
    <row r="52" spans="1:21" ht="20.25" customHeight="1" x14ac:dyDescent="0.25">
      <c r="A52" s="123" t="s">
        <v>410</v>
      </c>
      <c r="B52" s="124">
        <v>1</v>
      </c>
      <c r="C52" s="124">
        <v>1</v>
      </c>
      <c r="D52" s="124">
        <v>1</v>
      </c>
      <c r="E52" s="124">
        <v>1</v>
      </c>
      <c r="F52" s="124">
        <v>1</v>
      </c>
      <c r="G52" s="124">
        <v>1</v>
      </c>
      <c r="H52" s="124">
        <v>1</v>
      </c>
      <c r="I52" s="124">
        <v>1</v>
      </c>
      <c r="J52" s="124">
        <v>1</v>
      </c>
      <c r="K52" s="124"/>
      <c r="L52" s="124">
        <v>1</v>
      </c>
      <c r="M52" s="124">
        <v>1</v>
      </c>
      <c r="N52" s="124">
        <v>1</v>
      </c>
      <c r="O52" s="124"/>
      <c r="P52" s="124">
        <v>1</v>
      </c>
      <c r="Q52" s="124">
        <v>1</v>
      </c>
      <c r="R52" s="124">
        <v>1</v>
      </c>
      <c r="S52" s="124">
        <v>1</v>
      </c>
      <c r="T52" s="124"/>
      <c r="U52" s="124" t="str">
        <f t="shared" si="1"/>
        <v>O60</v>
      </c>
    </row>
    <row r="53" spans="1:21" ht="20.25" customHeight="1" x14ac:dyDescent="0.25">
      <c r="A53" s="123" t="s">
        <v>411</v>
      </c>
      <c r="B53" s="124">
        <v>1</v>
      </c>
      <c r="C53" s="124">
        <v>1</v>
      </c>
      <c r="D53" s="124">
        <v>1</v>
      </c>
      <c r="E53" s="124">
        <v>1</v>
      </c>
      <c r="F53" s="124">
        <v>1</v>
      </c>
      <c r="G53" s="124">
        <v>1</v>
      </c>
      <c r="H53" s="124">
        <v>1</v>
      </c>
      <c r="I53" s="124">
        <v>1</v>
      </c>
      <c r="J53" s="124">
        <v>1</v>
      </c>
      <c r="K53" s="124"/>
      <c r="L53" s="124">
        <v>1</v>
      </c>
      <c r="M53" s="124">
        <v>1</v>
      </c>
      <c r="N53" s="124">
        <v>1</v>
      </c>
      <c r="O53" s="124"/>
      <c r="P53" s="124">
        <v>1</v>
      </c>
      <c r="Q53" s="124">
        <v>1</v>
      </c>
      <c r="R53" s="124">
        <v>1</v>
      </c>
      <c r="S53" s="124">
        <v>1</v>
      </c>
      <c r="T53" s="124"/>
      <c r="U53" s="124" t="str">
        <f t="shared" si="1"/>
        <v>O61</v>
      </c>
    </row>
    <row r="54" spans="1:21" ht="20.25" customHeight="1" x14ac:dyDescent="0.25">
      <c r="A54" s="123" t="s">
        <v>412</v>
      </c>
      <c r="B54" s="124">
        <v>1</v>
      </c>
      <c r="C54" s="124">
        <v>1</v>
      </c>
      <c r="D54" s="124">
        <v>1</v>
      </c>
      <c r="E54" s="124">
        <v>1</v>
      </c>
      <c r="F54" s="124">
        <v>1</v>
      </c>
      <c r="G54" s="124">
        <v>1</v>
      </c>
      <c r="H54" s="124">
        <v>1</v>
      </c>
      <c r="I54" s="124">
        <v>1</v>
      </c>
      <c r="J54" s="124">
        <v>1</v>
      </c>
      <c r="K54" s="124"/>
      <c r="L54" s="124">
        <v>1</v>
      </c>
      <c r="M54" s="124">
        <v>1</v>
      </c>
      <c r="N54" s="124">
        <v>1</v>
      </c>
      <c r="O54" s="124"/>
      <c r="P54" s="124">
        <v>1</v>
      </c>
      <c r="Q54" s="124">
        <v>1</v>
      </c>
      <c r="R54" s="124">
        <v>1</v>
      </c>
      <c r="S54" s="124">
        <v>1</v>
      </c>
      <c r="T54" s="124"/>
      <c r="U54" s="124" t="str">
        <f t="shared" si="1"/>
        <v>O62</v>
      </c>
    </row>
    <row r="55" spans="1:21" ht="20.25" customHeight="1" x14ac:dyDescent="0.25">
      <c r="A55" s="123" t="s">
        <v>413</v>
      </c>
      <c r="B55" s="124">
        <v>1</v>
      </c>
      <c r="C55" s="124">
        <v>1</v>
      </c>
      <c r="D55" s="124">
        <v>1</v>
      </c>
      <c r="E55" s="124">
        <v>1</v>
      </c>
      <c r="F55" s="124">
        <v>1</v>
      </c>
      <c r="G55" s="124">
        <v>1</v>
      </c>
      <c r="H55" s="124">
        <v>1</v>
      </c>
      <c r="I55" s="124">
        <v>1</v>
      </c>
      <c r="J55" s="124">
        <v>1</v>
      </c>
      <c r="K55" s="124"/>
      <c r="L55" s="124">
        <v>1</v>
      </c>
      <c r="M55" s="124">
        <v>1</v>
      </c>
      <c r="N55" s="124">
        <v>1</v>
      </c>
      <c r="O55" s="124"/>
      <c r="P55" s="124">
        <v>1</v>
      </c>
      <c r="Q55" s="124">
        <v>1</v>
      </c>
      <c r="R55" s="124">
        <v>1</v>
      </c>
      <c r="S55" s="124">
        <v>1</v>
      </c>
      <c r="T55" s="124"/>
      <c r="U55" s="124" t="str">
        <f t="shared" si="1"/>
        <v>O63</v>
      </c>
    </row>
    <row r="56" spans="1:21" ht="20.25" customHeight="1" x14ac:dyDescent="0.25">
      <c r="A56" s="123" t="s">
        <v>414</v>
      </c>
      <c r="B56" s="124">
        <v>1</v>
      </c>
      <c r="C56" s="124">
        <v>1</v>
      </c>
      <c r="D56" s="124">
        <v>1</v>
      </c>
      <c r="E56" s="124">
        <v>1</v>
      </c>
      <c r="F56" s="124">
        <v>1</v>
      </c>
      <c r="G56" s="124">
        <v>1</v>
      </c>
      <c r="H56" s="124">
        <v>1</v>
      </c>
      <c r="I56" s="124">
        <v>1</v>
      </c>
      <c r="J56" s="124">
        <v>1</v>
      </c>
      <c r="K56" s="124"/>
      <c r="L56" s="124">
        <v>1</v>
      </c>
      <c r="M56" s="124">
        <v>1</v>
      </c>
      <c r="N56" s="124">
        <v>1</v>
      </c>
      <c r="O56" s="124"/>
      <c r="P56" s="124">
        <v>1</v>
      </c>
      <c r="Q56" s="124">
        <v>1</v>
      </c>
      <c r="R56" s="124">
        <v>1</v>
      </c>
      <c r="S56" s="124">
        <v>1</v>
      </c>
      <c r="T56" s="124"/>
      <c r="U56" s="124" t="str">
        <f t="shared" si="1"/>
        <v>O64</v>
      </c>
    </row>
    <row r="57" spans="1:21" ht="20.25" customHeight="1" x14ac:dyDescent="0.25">
      <c r="A57" s="123" t="s">
        <v>415</v>
      </c>
      <c r="B57" s="124">
        <v>1</v>
      </c>
      <c r="C57" s="124">
        <v>1</v>
      </c>
      <c r="D57" s="124">
        <v>1</v>
      </c>
      <c r="E57" s="124">
        <v>1</v>
      </c>
      <c r="F57" s="124">
        <v>1</v>
      </c>
      <c r="G57" s="124">
        <v>1</v>
      </c>
      <c r="H57" s="124">
        <v>1</v>
      </c>
      <c r="I57" s="124">
        <v>1</v>
      </c>
      <c r="J57" s="124">
        <v>1</v>
      </c>
      <c r="K57" s="124"/>
      <c r="L57" s="124">
        <v>1</v>
      </c>
      <c r="M57" s="124">
        <v>1</v>
      </c>
      <c r="N57" s="124">
        <v>1</v>
      </c>
      <c r="O57" s="124"/>
      <c r="P57" s="124">
        <v>1</v>
      </c>
      <c r="Q57" s="124">
        <v>1</v>
      </c>
      <c r="R57" s="124">
        <v>1</v>
      </c>
      <c r="S57" s="124">
        <v>1</v>
      </c>
      <c r="T57" s="124"/>
      <c r="U57" s="124" t="str">
        <f t="shared" si="1"/>
        <v>O65</v>
      </c>
    </row>
    <row r="58" spans="1:21" ht="20.25" customHeight="1" x14ac:dyDescent="0.25">
      <c r="A58" s="123" t="s">
        <v>416</v>
      </c>
      <c r="B58" s="124">
        <v>1</v>
      </c>
      <c r="C58" s="124">
        <v>1</v>
      </c>
      <c r="D58" s="124">
        <v>1</v>
      </c>
      <c r="E58" s="124">
        <v>1</v>
      </c>
      <c r="F58" s="124">
        <v>1</v>
      </c>
      <c r="G58" s="124">
        <v>1</v>
      </c>
      <c r="H58" s="124">
        <v>1</v>
      </c>
      <c r="I58" s="124">
        <v>1</v>
      </c>
      <c r="J58" s="124">
        <v>1</v>
      </c>
      <c r="K58" s="124"/>
      <c r="L58" s="124">
        <v>1</v>
      </c>
      <c r="M58" s="124">
        <v>1</v>
      </c>
      <c r="N58" s="124">
        <v>1</v>
      </c>
      <c r="O58" s="124"/>
      <c r="P58" s="124">
        <v>1</v>
      </c>
      <c r="Q58" s="124">
        <v>1</v>
      </c>
      <c r="R58" s="124">
        <v>1</v>
      </c>
      <c r="S58" s="124">
        <v>1</v>
      </c>
      <c r="T58" s="124"/>
      <c r="U58" s="124" t="str">
        <f t="shared" si="1"/>
        <v>O66</v>
      </c>
    </row>
    <row r="59" spans="1:21" ht="20.25" customHeight="1" x14ac:dyDescent="0.25">
      <c r="A59" s="123" t="s">
        <v>417</v>
      </c>
      <c r="B59" s="124">
        <v>1</v>
      </c>
      <c r="C59" s="124">
        <v>1</v>
      </c>
      <c r="D59" s="124">
        <v>1</v>
      </c>
      <c r="E59" s="124">
        <v>1</v>
      </c>
      <c r="F59" s="124">
        <v>1</v>
      </c>
      <c r="G59" s="124">
        <v>1</v>
      </c>
      <c r="H59" s="124">
        <v>1</v>
      </c>
      <c r="I59" s="124">
        <v>1</v>
      </c>
      <c r="J59" s="124">
        <v>1</v>
      </c>
      <c r="K59" s="124">
        <v>1</v>
      </c>
      <c r="L59" s="124">
        <v>1</v>
      </c>
      <c r="M59" s="124">
        <v>1</v>
      </c>
      <c r="N59" s="124">
        <v>1</v>
      </c>
      <c r="O59" s="124"/>
      <c r="P59" s="124">
        <v>1</v>
      </c>
      <c r="Q59" s="124">
        <v>1</v>
      </c>
      <c r="R59" s="124">
        <v>1</v>
      </c>
      <c r="S59" s="124">
        <v>1</v>
      </c>
      <c r="T59" s="124"/>
      <c r="U59" s="124" t="str">
        <f t="shared" si="1"/>
        <v>O67</v>
      </c>
    </row>
    <row r="60" spans="1:21" ht="20.25" customHeight="1" x14ac:dyDescent="0.25">
      <c r="A60" s="123" t="s">
        <v>418</v>
      </c>
      <c r="B60" s="124">
        <v>1</v>
      </c>
      <c r="C60" s="124">
        <v>1</v>
      </c>
      <c r="D60" s="124">
        <v>1</v>
      </c>
      <c r="E60" s="124">
        <v>1</v>
      </c>
      <c r="F60" s="124">
        <v>1</v>
      </c>
      <c r="G60" s="124">
        <v>1</v>
      </c>
      <c r="H60" s="124">
        <v>1</v>
      </c>
      <c r="I60" s="124">
        <v>1</v>
      </c>
      <c r="J60" s="124">
        <v>1</v>
      </c>
      <c r="K60" s="124"/>
      <c r="L60" s="124">
        <v>1</v>
      </c>
      <c r="M60" s="124">
        <v>1</v>
      </c>
      <c r="N60" s="124">
        <v>1</v>
      </c>
      <c r="O60" s="124"/>
      <c r="P60" s="124">
        <v>1</v>
      </c>
      <c r="Q60" s="124">
        <v>1</v>
      </c>
      <c r="R60" s="124">
        <v>1</v>
      </c>
      <c r="S60" s="124">
        <v>1</v>
      </c>
      <c r="T60" s="124"/>
      <c r="U60" s="124" t="str">
        <f t="shared" si="1"/>
        <v>O68</v>
      </c>
    </row>
    <row r="61" spans="1:21" ht="20.25" customHeight="1" x14ac:dyDescent="0.25">
      <c r="A61" s="123" t="s">
        <v>419</v>
      </c>
      <c r="B61" s="124">
        <v>1</v>
      </c>
      <c r="C61" s="124">
        <v>1</v>
      </c>
      <c r="D61" s="124">
        <v>1</v>
      </c>
      <c r="E61" s="124">
        <v>1</v>
      </c>
      <c r="F61" s="124">
        <v>1</v>
      </c>
      <c r="G61" s="124"/>
      <c r="H61" s="124">
        <v>1</v>
      </c>
      <c r="I61" s="124">
        <v>1</v>
      </c>
      <c r="J61" s="124">
        <v>1</v>
      </c>
      <c r="K61" s="124"/>
      <c r="L61" s="124">
        <v>1</v>
      </c>
      <c r="M61" s="124">
        <v>1</v>
      </c>
      <c r="N61" s="124">
        <v>1</v>
      </c>
      <c r="O61" s="124"/>
      <c r="P61" s="124">
        <v>1</v>
      </c>
      <c r="Q61" s="124">
        <v>1</v>
      </c>
      <c r="R61" s="124">
        <v>1</v>
      </c>
      <c r="S61" s="124">
        <v>1</v>
      </c>
      <c r="T61" s="124"/>
      <c r="U61" s="124" t="str">
        <f t="shared" si="1"/>
        <v>O69</v>
      </c>
    </row>
    <row r="62" spans="1:21" ht="20.25" customHeight="1" x14ac:dyDescent="0.25">
      <c r="A62" s="123" t="s">
        <v>610</v>
      </c>
      <c r="B62" s="124">
        <v>1</v>
      </c>
      <c r="C62" s="124">
        <v>1</v>
      </c>
      <c r="D62" s="124">
        <v>1</v>
      </c>
      <c r="E62" s="124">
        <v>1</v>
      </c>
      <c r="F62" s="124">
        <v>1</v>
      </c>
      <c r="G62" s="124">
        <v>1</v>
      </c>
      <c r="H62" s="124">
        <v>1</v>
      </c>
      <c r="I62" s="124">
        <v>1</v>
      </c>
      <c r="J62" s="124">
        <v>1</v>
      </c>
      <c r="K62" s="124">
        <v>1</v>
      </c>
      <c r="L62" s="124">
        <v>1</v>
      </c>
      <c r="M62" s="124">
        <v>1</v>
      </c>
      <c r="N62" s="124">
        <v>1</v>
      </c>
      <c r="O62" s="124"/>
      <c r="P62" s="124">
        <v>1</v>
      </c>
      <c r="Q62" s="124">
        <v>1</v>
      </c>
      <c r="R62" s="124">
        <v>1</v>
      </c>
      <c r="S62" s="124">
        <v>1</v>
      </c>
      <c r="T62" s="124"/>
      <c r="U62" s="124" t="str">
        <f t="shared" si="1"/>
        <v>O70</v>
      </c>
    </row>
    <row r="63" spans="1:21" ht="20.25" customHeight="1" x14ac:dyDescent="0.25">
      <c r="A63" s="123" t="s">
        <v>611</v>
      </c>
      <c r="B63" s="124">
        <v>1</v>
      </c>
      <c r="C63" s="124">
        <v>1</v>
      </c>
      <c r="D63" s="124">
        <v>1</v>
      </c>
      <c r="E63" s="124">
        <v>1</v>
      </c>
      <c r="F63" s="124">
        <v>1</v>
      </c>
      <c r="G63" s="124">
        <v>1</v>
      </c>
      <c r="H63" s="124">
        <v>1</v>
      </c>
      <c r="I63" s="124">
        <v>1</v>
      </c>
      <c r="J63" s="124">
        <v>1</v>
      </c>
      <c r="K63" s="124">
        <v>1</v>
      </c>
      <c r="L63" s="124">
        <v>1</v>
      </c>
      <c r="M63" s="124">
        <v>1</v>
      </c>
      <c r="N63" s="124">
        <v>1</v>
      </c>
      <c r="O63" s="124"/>
      <c r="P63" s="124">
        <v>1</v>
      </c>
      <c r="Q63" s="124">
        <v>1</v>
      </c>
      <c r="R63" s="124">
        <v>1</v>
      </c>
      <c r="S63" s="124">
        <v>1</v>
      </c>
      <c r="T63" s="124"/>
      <c r="U63" s="124" t="str">
        <f t="shared" si="1"/>
        <v>O71</v>
      </c>
    </row>
    <row r="64" spans="1:21" ht="20.25" customHeight="1" x14ac:dyDescent="0.25">
      <c r="A64" s="123" t="s">
        <v>612</v>
      </c>
      <c r="B64" s="124">
        <v>1</v>
      </c>
      <c r="C64" s="124">
        <v>1</v>
      </c>
      <c r="D64" s="124">
        <v>1</v>
      </c>
      <c r="E64" s="124">
        <v>1</v>
      </c>
      <c r="F64" s="124">
        <v>1</v>
      </c>
      <c r="G64" s="124">
        <v>1</v>
      </c>
      <c r="H64" s="124">
        <v>1</v>
      </c>
      <c r="I64" s="124">
        <v>1</v>
      </c>
      <c r="J64" s="124">
        <v>1</v>
      </c>
      <c r="K64" s="124"/>
      <c r="L64" s="124">
        <v>1</v>
      </c>
      <c r="M64" s="124">
        <v>1</v>
      </c>
      <c r="N64" s="124">
        <v>1</v>
      </c>
      <c r="O64" s="124"/>
      <c r="P64" s="124">
        <v>1</v>
      </c>
      <c r="Q64" s="124">
        <v>1</v>
      </c>
      <c r="R64" s="124">
        <v>1</v>
      </c>
      <c r="S64" s="124">
        <v>1</v>
      </c>
      <c r="T64" s="124"/>
      <c r="U64" s="124" t="str">
        <f t="shared" si="1"/>
        <v>O72</v>
      </c>
    </row>
    <row r="65" spans="1:21" ht="20.25" customHeight="1" x14ac:dyDescent="0.25">
      <c r="A65" s="123" t="s">
        <v>613</v>
      </c>
      <c r="B65" s="124">
        <v>1</v>
      </c>
      <c r="C65" s="124">
        <v>1</v>
      </c>
      <c r="D65" s="124">
        <v>1</v>
      </c>
      <c r="E65" s="124">
        <v>1</v>
      </c>
      <c r="F65" s="124">
        <v>1</v>
      </c>
      <c r="G65" s="124">
        <v>1</v>
      </c>
      <c r="H65" s="124">
        <v>1</v>
      </c>
      <c r="I65" s="124">
        <v>1</v>
      </c>
      <c r="J65" s="124">
        <v>1</v>
      </c>
      <c r="K65" s="124">
        <v>1</v>
      </c>
      <c r="L65" s="124">
        <v>1</v>
      </c>
      <c r="M65" s="124">
        <v>1</v>
      </c>
      <c r="N65" s="124">
        <v>1</v>
      </c>
      <c r="O65" s="124"/>
      <c r="P65" s="124">
        <v>1</v>
      </c>
      <c r="Q65" s="124">
        <v>1</v>
      </c>
      <c r="R65" s="124">
        <v>1</v>
      </c>
      <c r="S65" s="124">
        <v>1</v>
      </c>
      <c r="T65" s="124"/>
      <c r="U65" s="124" t="str">
        <f t="shared" si="1"/>
        <v>O73</v>
      </c>
    </row>
    <row r="66" spans="1:21" ht="20.25" customHeight="1" x14ac:dyDescent="0.25">
      <c r="A66" s="123" t="s">
        <v>614</v>
      </c>
      <c r="B66" s="124">
        <v>1</v>
      </c>
      <c r="C66" s="124">
        <v>1</v>
      </c>
      <c r="D66" s="124">
        <v>1</v>
      </c>
      <c r="E66" s="124">
        <v>1</v>
      </c>
      <c r="F66" s="124">
        <v>1</v>
      </c>
      <c r="G66" s="124">
        <v>1</v>
      </c>
      <c r="H66" s="124">
        <v>1</v>
      </c>
      <c r="I66" s="124">
        <v>1</v>
      </c>
      <c r="J66" s="124">
        <v>1</v>
      </c>
      <c r="K66" s="124"/>
      <c r="L66" s="124"/>
      <c r="M66" s="124">
        <v>1</v>
      </c>
      <c r="N66" s="124">
        <v>1</v>
      </c>
      <c r="O66" s="124"/>
      <c r="P66" s="124">
        <v>1</v>
      </c>
      <c r="Q66" s="124">
        <v>1</v>
      </c>
      <c r="R66" s="124">
        <v>1</v>
      </c>
      <c r="S66" s="124">
        <v>1</v>
      </c>
      <c r="T66" s="124"/>
      <c r="U66" s="124" t="str">
        <f t="shared" si="1"/>
        <v>O74</v>
      </c>
    </row>
    <row r="67" spans="1:21" ht="20.25" customHeight="1" x14ac:dyDescent="0.25">
      <c r="A67" s="123" t="s">
        <v>615</v>
      </c>
      <c r="B67" s="124">
        <v>1</v>
      </c>
      <c r="C67" s="124">
        <v>1</v>
      </c>
      <c r="D67" s="124">
        <v>1</v>
      </c>
      <c r="E67" s="124">
        <v>1</v>
      </c>
      <c r="F67" s="124">
        <v>1</v>
      </c>
      <c r="G67" s="124">
        <v>1</v>
      </c>
      <c r="H67" s="124">
        <v>1</v>
      </c>
      <c r="I67" s="124">
        <v>1</v>
      </c>
      <c r="J67" s="124">
        <v>1</v>
      </c>
      <c r="K67" s="124"/>
      <c r="L67" s="124">
        <v>1</v>
      </c>
      <c r="M67" s="124">
        <v>1</v>
      </c>
      <c r="N67" s="124">
        <v>1</v>
      </c>
      <c r="O67" s="124"/>
      <c r="P67" s="124">
        <v>1</v>
      </c>
      <c r="Q67" s="124">
        <v>1</v>
      </c>
      <c r="R67" s="124">
        <v>1</v>
      </c>
      <c r="S67" s="124">
        <v>1</v>
      </c>
      <c r="T67" s="124"/>
      <c r="U67" s="124" t="str">
        <f t="shared" si="1"/>
        <v>O75</v>
      </c>
    </row>
    <row r="68" spans="1:21" ht="20.25" customHeight="1" x14ac:dyDescent="0.25">
      <c r="A68" s="123" t="s">
        <v>616</v>
      </c>
      <c r="B68" s="124">
        <v>1</v>
      </c>
      <c r="C68" s="124">
        <v>1</v>
      </c>
      <c r="D68" s="124">
        <v>1</v>
      </c>
      <c r="E68" s="124">
        <v>1</v>
      </c>
      <c r="F68" s="124">
        <v>1</v>
      </c>
      <c r="G68" s="124">
        <v>1</v>
      </c>
      <c r="H68" s="124">
        <v>1</v>
      </c>
      <c r="I68" s="124">
        <v>1</v>
      </c>
      <c r="J68" s="124">
        <v>1</v>
      </c>
      <c r="K68" s="124"/>
      <c r="L68" s="124">
        <v>1</v>
      </c>
      <c r="M68" s="124">
        <v>1</v>
      </c>
      <c r="N68" s="124">
        <v>1</v>
      </c>
      <c r="O68" s="124"/>
      <c r="P68" s="124">
        <v>1</v>
      </c>
      <c r="Q68" s="124">
        <v>1</v>
      </c>
      <c r="R68" s="124">
        <v>1</v>
      </c>
      <c r="S68" s="124">
        <v>1</v>
      </c>
      <c r="T68" s="124"/>
      <c r="U68" s="124" t="str">
        <f t="shared" ref="U68:U73" si="2">LEFT(A68,3)</f>
        <v>O76</v>
      </c>
    </row>
    <row r="69" spans="1:21" ht="20.25" customHeight="1" x14ac:dyDescent="0.25">
      <c r="A69" s="123" t="s">
        <v>617</v>
      </c>
      <c r="B69" s="124">
        <v>1</v>
      </c>
      <c r="C69" s="124">
        <v>1</v>
      </c>
      <c r="D69" s="124">
        <v>1</v>
      </c>
      <c r="E69" s="124">
        <v>1</v>
      </c>
      <c r="F69" s="124">
        <v>1</v>
      </c>
      <c r="G69" s="124">
        <v>1</v>
      </c>
      <c r="H69" s="124">
        <v>1</v>
      </c>
      <c r="I69" s="124">
        <v>1</v>
      </c>
      <c r="J69" s="124">
        <v>1</v>
      </c>
      <c r="K69" s="124">
        <v>1</v>
      </c>
      <c r="L69" s="124">
        <v>1</v>
      </c>
      <c r="M69" s="124">
        <v>1</v>
      </c>
      <c r="N69" s="124">
        <v>1</v>
      </c>
      <c r="O69" s="124"/>
      <c r="P69" s="124">
        <v>1</v>
      </c>
      <c r="Q69" s="124">
        <v>1</v>
      </c>
      <c r="R69" s="124">
        <v>1</v>
      </c>
      <c r="S69" s="124">
        <v>1</v>
      </c>
      <c r="T69" s="124"/>
      <c r="U69" s="124" t="str">
        <f t="shared" si="2"/>
        <v>O77</v>
      </c>
    </row>
    <row r="70" spans="1:21" ht="20.25" customHeight="1" x14ac:dyDescent="0.25">
      <c r="A70" s="123" t="s">
        <v>618</v>
      </c>
      <c r="B70" s="124">
        <v>1</v>
      </c>
      <c r="C70" s="124">
        <v>1</v>
      </c>
      <c r="D70" s="124">
        <v>1</v>
      </c>
      <c r="E70" s="124">
        <v>1</v>
      </c>
      <c r="F70" s="124">
        <v>1</v>
      </c>
      <c r="G70" s="124">
        <v>1</v>
      </c>
      <c r="H70" s="124">
        <v>1</v>
      </c>
      <c r="I70" s="124">
        <v>1</v>
      </c>
      <c r="J70" s="124">
        <v>1</v>
      </c>
      <c r="K70" s="124"/>
      <c r="L70" s="124">
        <v>1</v>
      </c>
      <c r="M70" s="124">
        <v>1</v>
      </c>
      <c r="N70" s="124">
        <v>1</v>
      </c>
      <c r="O70" s="124"/>
      <c r="P70" s="124">
        <v>1</v>
      </c>
      <c r="Q70" s="124">
        <v>1</v>
      </c>
      <c r="R70" s="124">
        <v>1</v>
      </c>
      <c r="S70" s="124">
        <v>1</v>
      </c>
      <c r="T70" s="124"/>
      <c r="U70" s="124" t="str">
        <f t="shared" si="2"/>
        <v>O78</v>
      </c>
    </row>
    <row r="71" spans="1:21" ht="20.25" customHeight="1" x14ac:dyDescent="0.25">
      <c r="A71" s="123" t="s">
        <v>619</v>
      </c>
      <c r="B71" s="124">
        <v>1</v>
      </c>
      <c r="C71" s="124">
        <v>1</v>
      </c>
      <c r="D71" s="124">
        <v>1</v>
      </c>
      <c r="E71" s="124">
        <v>1</v>
      </c>
      <c r="F71" s="124">
        <v>1</v>
      </c>
      <c r="G71" s="124">
        <v>1</v>
      </c>
      <c r="H71" s="124">
        <v>1</v>
      </c>
      <c r="I71" s="124">
        <v>1</v>
      </c>
      <c r="J71" s="124">
        <v>1</v>
      </c>
      <c r="K71" s="124">
        <v>1</v>
      </c>
      <c r="L71" s="124">
        <v>1</v>
      </c>
      <c r="M71" s="124">
        <v>1</v>
      </c>
      <c r="N71" s="124">
        <v>1</v>
      </c>
      <c r="O71" s="124"/>
      <c r="P71" s="124">
        <v>1</v>
      </c>
      <c r="Q71" s="124">
        <v>1</v>
      </c>
      <c r="R71" s="124">
        <v>1</v>
      </c>
      <c r="S71" s="124">
        <v>1</v>
      </c>
      <c r="T71" s="124"/>
      <c r="U71" s="124" t="str">
        <f t="shared" si="2"/>
        <v>O79</v>
      </c>
    </row>
    <row r="72" spans="1:21" ht="20.25" customHeight="1" x14ac:dyDescent="0.25">
      <c r="A72" s="123" t="s">
        <v>620</v>
      </c>
      <c r="B72" s="124">
        <v>1</v>
      </c>
      <c r="C72" s="124">
        <v>1</v>
      </c>
      <c r="D72" s="124">
        <v>1</v>
      </c>
      <c r="E72" s="124">
        <v>1</v>
      </c>
      <c r="F72" s="124">
        <v>1</v>
      </c>
      <c r="G72" s="124">
        <v>1</v>
      </c>
      <c r="H72" s="124">
        <v>1</v>
      </c>
      <c r="I72" s="124">
        <v>1</v>
      </c>
      <c r="J72" s="124">
        <v>1</v>
      </c>
      <c r="K72" s="124"/>
      <c r="L72" s="124">
        <v>1</v>
      </c>
      <c r="M72" s="124">
        <v>1</v>
      </c>
      <c r="N72" s="124">
        <v>1</v>
      </c>
      <c r="O72" s="124"/>
      <c r="P72" s="124">
        <v>1</v>
      </c>
      <c r="Q72" s="124">
        <v>1</v>
      </c>
      <c r="R72" s="124">
        <v>1</v>
      </c>
      <c r="S72" s="124">
        <v>1</v>
      </c>
      <c r="T72" s="124"/>
      <c r="U72" s="124" t="str">
        <f t="shared" si="2"/>
        <v>O80</v>
      </c>
    </row>
    <row r="73" spans="1:21" ht="20.25" customHeight="1" x14ac:dyDescent="0.25">
      <c r="A73" s="123" t="s">
        <v>621</v>
      </c>
      <c r="B73" s="124">
        <v>1</v>
      </c>
      <c r="C73" s="124">
        <v>1</v>
      </c>
      <c r="D73" s="124">
        <v>1</v>
      </c>
      <c r="E73" s="124">
        <v>1</v>
      </c>
      <c r="F73" s="124">
        <v>1</v>
      </c>
      <c r="G73" s="124">
        <v>1</v>
      </c>
      <c r="H73" s="124">
        <v>1</v>
      </c>
      <c r="I73" s="124">
        <v>1</v>
      </c>
      <c r="J73" s="124">
        <v>1</v>
      </c>
      <c r="K73" s="124">
        <v>1</v>
      </c>
      <c r="L73" s="124">
        <v>1</v>
      </c>
      <c r="M73" s="124">
        <v>1</v>
      </c>
      <c r="N73" s="124">
        <v>1</v>
      </c>
      <c r="O73" s="124"/>
      <c r="P73" s="124">
        <v>1</v>
      </c>
      <c r="Q73" s="124">
        <v>1</v>
      </c>
      <c r="R73" s="124">
        <v>1</v>
      </c>
      <c r="S73" s="124">
        <v>1</v>
      </c>
      <c r="T73" s="124"/>
      <c r="U73" s="124" t="str">
        <f t="shared" si="2"/>
        <v>O81</v>
      </c>
    </row>
    <row r="74" spans="1:21" ht="20.25" customHeight="1" x14ac:dyDescent="0.25">
      <c r="A74" s="123" t="s">
        <v>622</v>
      </c>
      <c r="B74" s="124">
        <v>1</v>
      </c>
      <c r="C74" s="124">
        <v>1</v>
      </c>
      <c r="D74" s="124">
        <v>1</v>
      </c>
      <c r="E74" s="124">
        <v>1</v>
      </c>
      <c r="F74" s="124">
        <v>1</v>
      </c>
      <c r="G74" s="124">
        <v>1</v>
      </c>
      <c r="H74" s="124">
        <v>1</v>
      </c>
      <c r="I74" s="124">
        <v>1</v>
      </c>
      <c r="J74" s="124">
        <v>1</v>
      </c>
      <c r="K74" s="124"/>
      <c r="L74" s="124">
        <v>1</v>
      </c>
      <c r="M74" s="124">
        <v>1</v>
      </c>
      <c r="N74" s="124">
        <v>1</v>
      </c>
      <c r="O74" s="124"/>
      <c r="P74" s="124">
        <v>1</v>
      </c>
      <c r="Q74" s="124">
        <v>1</v>
      </c>
      <c r="R74" s="124">
        <v>1</v>
      </c>
      <c r="S74" s="124">
        <v>1</v>
      </c>
      <c r="T74" s="6"/>
      <c r="U74" s="124" t="str">
        <f t="shared" ref="U74:U77" si="3">LEFT(A74,3)</f>
        <v>O82</v>
      </c>
    </row>
    <row r="75" spans="1:21" ht="20.25" customHeight="1" x14ac:dyDescent="0.25">
      <c r="A75" s="123" t="s">
        <v>740</v>
      </c>
      <c r="B75" s="124">
        <v>1</v>
      </c>
      <c r="C75" s="124">
        <v>1</v>
      </c>
      <c r="D75" s="124">
        <v>1</v>
      </c>
      <c r="E75" s="124">
        <v>1</v>
      </c>
      <c r="F75" s="124">
        <v>1</v>
      </c>
      <c r="G75" s="124"/>
      <c r="H75" s="124">
        <v>1</v>
      </c>
      <c r="I75" s="124">
        <v>1</v>
      </c>
      <c r="J75" s="124">
        <v>1</v>
      </c>
      <c r="K75" s="124"/>
      <c r="L75" s="124"/>
      <c r="M75" s="124">
        <v>1</v>
      </c>
      <c r="N75" s="124">
        <v>1</v>
      </c>
      <c r="O75" s="124"/>
      <c r="P75" s="124">
        <v>1</v>
      </c>
      <c r="Q75" s="124">
        <v>1</v>
      </c>
      <c r="R75" s="124">
        <v>1</v>
      </c>
      <c r="S75" s="124">
        <v>1</v>
      </c>
      <c r="T75" s="6"/>
      <c r="U75" s="124" t="str">
        <f t="shared" si="3"/>
        <v>O83</v>
      </c>
    </row>
    <row r="76" spans="1:21" ht="20.25" customHeight="1" x14ac:dyDescent="0.25">
      <c r="A76" s="123" t="s">
        <v>741</v>
      </c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>
        <v>1</v>
      </c>
      <c r="N76" s="124">
        <v>1</v>
      </c>
      <c r="O76" s="124"/>
      <c r="P76" s="124">
        <v>1</v>
      </c>
      <c r="Q76" s="124">
        <v>1</v>
      </c>
      <c r="R76" s="124"/>
      <c r="S76" s="124">
        <v>1</v>
      </c>
      <c r="T76" s="6"/>
      <c r="U76" s="124" t="str">
        <f t="shared" si="3"/>
        <v>O84</v>
      </c>
    </row>
    <row r="77" spans="1:21" ht="20.25" customHeight="1" x14ac:dyDescent="0.25">
      <c r="A77" s="123" t="s">
        <v>742</v>
      </c>
      <c r="B77" s="124">
        <v>1</v>
      </c>
      <c r="C77" s="124">
        <v>1</v>
      </c>
      <c r="D77" s="124">
        <v>1</v>
      </c>
      <c r="E77" s="124">
        <v>1</v>
      </c>
      <c r="F77" s="124">
        <v>1</v>
      </c>
      <c r="G77" s="124"/>
      <c r="H77" s="124">
        <v>1</v>
      </c>
      <c r="I77" s="124">
        <v>1</v>
      </c>
      <c r="J77" s="124">
        <v>1</v>
      </c>
      <c r="K77" s="124"/>
      <c r="L77" s="124"/>
      <c r="M77" s="124">
        <v>1</v>
      </c>
      <c r="N77" s="124">
        <v>1</v>
      </c>
      <c r="O77" s="124"/>
      <c r="P77" s="124"/>
      <c r="Q77" s="124"/>
      <c r="R77" s="124"/>
      <c r="S77" s="124"/>
      <c r="T77" s="6"/>
      <c r="U77" s="124" t="str">
        <f t="shared" si="3"/>
        <v>O85</v>
      </c>
    </row>
    <row r="78" spans="1:21" ht="20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</sheetData>
  <conditionalFormatting sqref="B4:T73">
    <cfRule type="cellIs" dxfId="28" priority="5" operator="greaterThanOrEqual">
      <formula>1</formula>
    </cfRule>
  </conditionalFormatting>
  <conditionalFormatting sqref="B4:S73">
    <cfRule type="cellIs" dxfId="27" priority="6" operator="equal">
      <formula>0</formula>
    </cfRule>
  </conditionalFormatting>
  <conditionalFormatting sqref="B74:S76">
    <cfRule type="cellIs" dxfId="26" priority="3" operator="greaterThanOrEqual">
      <formula>1</formula>
    </cfRule>
  </conditionalFormatting>
  <conditionalFormatting sqref="B74:S76">
    <cfRule type="cellIs" dxfId="25" priority="4" operator="equal">
      <formula>0</formula>
    </cfRule>
  </conditionalFormatting>
  <conditionalFormatting sqref="B77:S77">
    <cfRule type="cellIs" dxfId="24" priority="1" operator="greaterThanOrEqual">
      <formula>1</formula>
    </cfRule>
  </conditionalFormatting>
  <conditionalFormatting sqref="B77:S77">
    <cfRule type="cellIs" dxfId="23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T73" xr:uid="{00000000-0002-0000-0A00-000000000000}">
      <formula1>0</formula1>
    </dataValidation>
  </dataValidations>
  <pageMargins left="0.2" right="0.39" top="0.52" bottom="0.4" header="0.3" footer="0.3"/>
  <pageSetup paperSize="9" scale="62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X144"/>
  <sheetViews>
    <sheetView zoomScale="85" zoomScaleNormal="85" workbookViewId="0">
      <pane xSplit="1" ySplit="3" topLeftCell="N35" activePane="bottomRight" state="frozen"/>
      <selection activeCell="I17" sqref="I17"/>
      <selection pane="topRight" activeCell="I17" sqref="I17"/>
      <selection pane="bottomLeft" activeCell="I17" sqref="I17"/>
      <selection pane="bottomRight" activeCell="A42" sqref="A42:XFD42"/>
    </sheetView>
  </sheetViews>
  <sheetFormatPr defaultRowHeight="15" x14ac:dyDescent="0.25"/>
  <cols>
    <col min="1" max="1" width="43.85546875" style="4" bestFit="1" customWidth="1"/>
    <col min="2" max="5" width="12.5703125" style="4" bestFit="1" customWidth="1"/>
    <col min="6" max="6" width="20.28515625" style="4" customWidth="1"/>
    <col min="7" max="7" width="17.85546875" style="4" bestFit="1" customWidth="1"/>
    <col min="8" max="9" width="12.5703125" style="4" bestFit="1" customWidth="1"/>
    <col min="10" max="11" width="11.5703125" style="4" bestFit="1" customWidth="1"/>
    <col min="12" max="14" width="12.5703125" style="4" customWidth="1"/>
    <col min="15" max="15" width="13" style="4" bestFit="1" customWidth="1"/>
    <col min="16" max="16" width="11.5703125" style="4" customWidth="1"/>
    <col min="17" max="17" width="12.5703125" style="4" bestFit="1" customWidth="1"/>
    <col min="18" max="18" width="12.140625" style="4" customWidth="1"/>
    <col min="19" max="20" width="12.5703125" style="4" bestFit="1" customWidth="1"/>
    <col min="21" max="21" width="12.5703125" style="4" customWidth="1"/>
    <col min="22" max="22" width="12.140625" style="4" customWidth="1"/>
    <col min="23" max="23" width="17.140625" style="4" bestFit="1" customWidth="1"/>
    <col min="24" max="16384" width="9.140625" style="4"/>
  </cols>
  <sheetData>
    <row r="1" spans="1:24" x14ac:dyDescent="0.25">
      <c r="A1" s="2" t="s">
        <v>7</v>
      </c>
      <c r="B1" s="2">
        <v>8</v>
      </c>
    </row>
    <row r="3" spans="1:24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4" x14ac:dyDescent="0.25">
      <c r="A4" s="24" t="s">
        <v>624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/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/>
      <c r="S4" s="6"/>
      <c r="T4" s="6">
        <v>1</v>
      </c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2504</v>
      </c>
      <c r="X4" s="4" t="str">
        <f>LEFT(A4,3)</f>
        <v>N01</v>
      </c>
    </row>
    <row r="5" spans="1:24" x14ac:dyDescent="0.25">
      <c r="A5" s="24" t="s">
        <v>420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/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/>
      <c r="T5" s="6">
        <v>1</v>
      </c>
      <c r="U5" s="6">
        <v>12</v>
      </c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3190</v>
      </c>
      <c r="X5" s="4" t="str">
        <f t="shared" ref="X5:X68" si="0">LEFT(A5,3)</f>
        <v>N02</v>
      </c>
    </row>
    <row r="6" spans="1:24" x14ac:dyDescent="0.25">
      <c r="A6" s="24" t="s">
        <v>421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/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/>
      <c r="S6" s="6"/>
      <c r="T6" s="6">
        <v>1</v>
      </c>
      <c r="U6" s="6"/>
      <c r="V6" s="6"/>
      <c r="W6" s="13">
        <f t="shared" ref="W6:W69" si="1">(B6*$D$124)+(C6*$D$125)+(D6*$D$126)+(E6*$D$127)+(F6*$D$128)+(G6*$D$129)+(H6*$D$130)+(I6*$D$131)+(J6*$D$132)+(K6*$D$133)+(L6*$D$134)+(M6*$D$135)+(N6*$D$136)+(O6*$D$137)+(P6*$D$138)+(Q6*$D$139)+(R6*$D$140)+(S6*$D$141)+(T6*$D$142)+(U6*$D$143)+(V6*$D$144)</f>
        <v>2504</v>
      </c>
      <c r="X6" s="4" t="str">
        <f t="shared" si="0"/>
        <v>N03</v>
      </c>
    </row>
    <row r="7" spans="1:24" x14ac:dyDescent="0.25">
      <c r="A7" s="24" t="s">
        <v>422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/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/>
      <c r="S7" s="6"/>
      <c r="T7" s="6">
        <v>1</v>
      </c>
      <c r="U7" s="6"/>
      <c r="V7" s="6"/>
      <c r="W7" s="13">
        <f t="shared" si="1"/>
        <v>2504</v>
      </c>
      <c r="X7" s="4" t="str">
        <f t="shared" si="0"/>
        <v>N05</v>
      </c>
    </row>
    <row r="8" spans="1:24" x14ac:dyDescent="0.25">
      <c r="A8" s="24" t="s">
        <v>423</v>
      </c>
      <c r="B8" s="6">
        <v>1</v>
      </c>
      <c r="C8" s="6">
        <v>1</v>
      </c>
      <c r="D8" s="6">
        <v>1</v>
      </c>
      <c r="E8" s="6">
        <v>1</v>
      </c>
      <c r="F8" s="6"/>
      <c r="G8" s="6">
        <v>1</v>
      </c>
      <c r="H8" s="6">
        <v>1</v>
      </c>
      <c r="I8" s="6">
        <v>1</v>
      </c>
      <c r="J8" s="6">
        <v>1</v>
      </c>
      <c r="K8" s="6"/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/>
      <c r="S8" s="6"/>
      <c r="T8" s="6">
        <v>1</v>
      </c>
      <c r="U8" s="6"/>
      <c r="V8" s="6"/>
      <c r="W8" s="13">
        <f t="shared" si="1"/>
        <v>2439</v>
      </c>
      <c r="X8" s="4" t="str">
        <f t="shared" si="0"/>
        <v>N06</v>
      </c>
    </row>
    <row r="9" spans="1:24" x14ac:dyDescent="0.25">
      <c r="A9" s="24" t="s">
        <v>424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/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/>
      <c r="S9" s="6"/>
      <c r="T9" s="6">
        <v>1</v>
      </c>
      <c r="U9" s="6"/>
      <c r="V9" s="6"/>
      <c r="W9" s="13">
        <f t="shared" si="1"/>
        <v>2504</v>
      </c>
      <c r="X9" s="4" t="str">
        <f t="shared" si="0"/>
        <v>N11</v>
      </c>
    </row>
    <row r="10" spans="1:24" x14ac:dyDescent="0.25">
      <c r="A10" s="24" t="s">
        <v>425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/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/>
      <c r="T10" s="6">
        <v>1</v>
      </c>
      <c r="U10" s="6"/>
      <c r="V10" s="6"/>
      <c r="W10" s="13">
        <f t="shared" si="1"/>
        <v>2866</v>
      </c>
      <c r="X10" s="4" t="str">
        <f t="shared" si="0"/>
        <v>N14</v>
      </c>
    </row>
    <row r="11" spans="1:24" x14ac:dyDescent="0.25">
      <c r="A11" s="24" t="s">
        <v>426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/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/>
      <c r="S11" s="6"/>
      <c r="T11" s="6">
        <v>1</v>
      </c>
      <c r="U11" s="6"/>
      <c r="V11" s="6"/>
      <c r="W11" s="13">
        <f t="shared" si="1"/>
        <v>2504</v>
      </c>
      <c r="X11" s="4" t="str">
        <f t="shared" si="0"/>
        <v>N15</v>
      </c>
    </row>
    <row r="12" spans="1:24" x14ac:dyDescent="0.25">
      <c r="A12" s="24" t="s">
        <v>427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/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/>
      <c r="S12" s="6"/>
      <c r="T12" s="6">
        <v>1</v>
      </c>
      <c r="U12" s="6"/>
      <c r="V12" s="6"/>
      <c r="W12" s="13">
        <f t="shared" si="1"/>
        <v>2504</v>
      </c>
      <c r="X12" s="4" t="str">
        <f t="shared" si="0"/>
        <v>N16</v>
      </c>
    </row>
    <row r="13" spans="1:24" x14ac:dyDescent="0.25">
      <c r="A13" s="24" t="s">
        <v>428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/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/>
      <c r="T13" s="6">
        <v>1</v>
      </c>
      <c r="U13" s="6"/>
      <c r="V13" s="6"/>
      <c r="W13" s="13">
        <f t="shared" si="1"/>
        <v>2866</v>
      </c>
      <c r="X13" s="4" t="str">
        <f t="shared" si="0"/>
        <v>N17</v>
      </c>
    </row>
    <row r="14" spans="1:24" x14ac:dyDescent="0.25">
      <c r="A14" s="24" t="s">
        <v>429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/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/>
      <c r="S14" s="6"/>
      <c r="T14" s="6">
        <v>1</v>
      </c>
      <c r="U14" s="6">
        <v>12</v>
      </c>
      <c r="V14" s="6">
        <v>1</v>
      </c>
      <c r="W14" s="13">
        <f t="shared" si="1"/>
        <v>3028</v>
      </c>
      <c r="X14" s="4" t="str">
        <f t="shared" si="0"/>
        <v>N18</v>
      </c>
    </row>
    <row r="15" spans="1:24" x14ac:dyDescent="0.25">
      <c r="A15" s="24" t="s">
        <v>430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/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/>
      <c r="S15" s="6"/>
      <c r="T15" s="6">
        <v>1</v>
      </c>
      <c r="U15" s="6">
        <v>12</v>
      </c>
      <c r="V15" s="6"/>
      <c r="W15" s="13">
        <f t="shared" si="1"/>
        <v>2828</v>
      </c>
      <c r="X15" s="4" t="str">
        <f t="shared" si="0"/>
        <v>N19</v>
      </c>
    </row>
    <row r="16" spans="1:24" x14ac:dyDescent="0.25">
      <c r="A16" s="24" t="s">
        <v>431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/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/>
      <c r="S16" s="6"/>
      <c r="T16" s="6">
        <v>1</v>
      </c>
      <c r="U16" s="6">
        <v>12</v>
      </c>
      <c r="V16" s="6"/>
      <c r="W16" s="13">
        <f t="shared" si="1"/>
        <v>2828</v>
      </c>
      <c r="X16" s="4" t="str">
        <f t="shared" si="0"/>
        <v>N20</v>
      </c>
    </row>
    <row r="17" spans="1:24" x14ac:dyDescent="0.25">
      <c r="A17" s="24" t="s">
        <v>432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/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/>
      <c r="S17" s="6"/>
      <c r="T17" s="6">
        <v>1</v>
      </c>
      <c r="U17" s="6">
        <v>12</v>
      </c>
      <c r="V17" s="6"/>
      <c r="W17" s="13">
        <f t="shared" si="1"/>
        <v>2828</v>
      </c>
      <c r="X17" s="4" t="str">
        <f t="shared" si="0"/>
        <v>N24</v>
      </c>
    </row>
    <row r="18" spans="1:24" x14ac:dyDescent="0.25">
      <c r="A18" s="24" t="s">
        <v>433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/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/>
      <c r="S18" s="6"/>
      <c r="T18" s="6">
        <v>1</v>
      </c>
      <c r="U18" s="6"/>
      <c r="V18" s="6"/>
      <c r="W18" s="13">
        <f t="shared" si="1"/>
        <v>2504</v>
      </c>
      <c r="X18" s="4" t="str">
        <f t="shared" si="0"/>
        <v>N25</v>
      </c>
    </row>
    <row r="19" spans="1:24" x14ac:dyDescent="0.25">
      <c r="A19" s="24" t="s">
        <v>434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/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/>
      <c r="T19" s="6">
        <v>1</v>
      </c>
      <c r="U19" s="6">
        <v>12</v>
      </c>
      <c r="V19" s="6"/>
      <c r="W19" s="13">
        <f t="shared" si="1"/>
        <v>3190</v>
      </c>
      <c r="X19" s="4" t="str">
        <f t="shared" si="0"/>
        <v>N38</v>
      </c>
    </row>
    <row r="20" spans="1:24" x14ac:dyDescent="0.25">
      <c r="A20" s="24" t="s">
        <v>435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/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/>
      <c r="S20" s="6"/>
      <c r="T20" s="6">
        <v>1</v>
      </c>
      <c r="U20" s="6"/>
      <c r="V20" s="6"/>
      <c r="W20" s="13">
        <f t="shared" si="1"/>
        <v>2504</v>
      </c>
      <c r="X20" s="4" t="str">
        <f t="shared" si="0"/>
        <v>N39</v>
      </c>
    </row>
    <row r="21" spans="1:24" x14ac:dyDescent="0.25">
      <c r="A21" s="24" t="s">
        <v>436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/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/>
      <c r="S21" s="6"/>
      <c r="T21" s="6">
        <v>1</v>
      </c>
      <c r="U21" s="6"/>
      <c r="V21" s="6"/>
      <c r="W21" s="13">
        <f t="shared" si="1"/>
        <v>2504</v>
      </c>
      <c r="X21" s="4" t="str">
        <f t="shared" si="0"/>
        <v>N40</v>
      </c>
    </row>
    <row r="22" spans="1:24" x14ac:dyDescent="0.25">
      <c r="A22" s="24" t="s">
        <v>437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/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/>
      <c r="S22" s="6"/>
      <c r="T22" s="6">
        <v>1</v>
      </c>
      <c r="U22" s="6"/>
      <c r="V22" s="6"/>
      <c r="W22" s="13">
        <f t="shared" si="1"/>
        <v>2504</v>
      </c>
      <c r="X22" s="4" t="str">
        <f t="shared" si="0"/>
        <v>N41</v>
      </c>
    </row>
    <row r="23" spans="1:24" x14ac:dyDescent="0.25">
      <c r="A23" s="24" t="s">
        <v>438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/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/>
      <c r="S23" s="6"/>
      <c r="T23" s="6">
        <v>1</v>
      </c>
      <c r="U23" s="6"/>
      <c r="V23" s="6"/>
      <c r="W23" s="13">
        <f t="shared" si="1"/>
        <v>2504</v>
      </c>
      <c r="X23" s="4" t="str">
        <f t="shared" si="0"/>
        <v>N43</v>
      </c>
    </row>
    <row r="24" spans="1:24" x14ac:dyDescent="0.25">
      <c r="A24" s="24" t="s">
        <v>625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/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/>
      <c r="S24" s="6"/>
      <c r="T24" s="6">
        <v>1</v>
      </c>
      <c r="U24" s="6"/>
      <c r="V24" s="6"/>
      <c r="W24" s="13">
        <f t="shared" si="1"/>
        <v>2504</v>
      </c>
      <c r="X24" s="4" t="str">
        <f t="shared" si="0"/>
        <v>N45</v>
      </c>
    </row>
    <row r="25" spans="1:24" x14ac:dyDescent="0.25">
      <c r="A25" s="24" t="s">
        <v>439</v>
      </c>
      <c r="B25" s="6">
        <v>1</v>
      </c>
      <c r="C25" s="6">
        <v>1</v>
      </c>
      <c r="D25" s="6">
        <v>1</v>
      </c>
      <c r="E25" s="6">
        <v>1</v>
      </c>
      <c r="F25" s="6"/>
      <c r="G25" s="6"/>
      <c r="H25" s="6">
        <v>1</v>
      </c>
      <c r="I25" s="6">
        <v>1</v>
      </c>
      <c r="J25" s="6">
        <v>1</v>
      </c>
      <c r="K25" s="6"/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/>
      <c r="S25" s="6"/>
      <c r="T25" s="6">
        <v>1</v>
      </c>
      <c r="U25" s="6"/>
      <c r="V25" s="6"/>
      <c r="W25" s="13">
        <f t="shared" si="1"/>
        <v>2439</v>
      </c>
      <c r="X25" s="4" t="str">
        <f t="shared" si="0"/>
        <v>N47</v>
      </c>
    </row>
    <row r="26" spans="1:24" x14ac:dyDescent="0.25">
      <c r="A26" s="24" t="s">
        <v>440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/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/>
      <c r="S26" s="6"/>
      <c r="T26" s="6">
        <v>1</v>
      </c>
      <c r="U26" s="6"/>
      <c r="V26" s="6"/>
      <c r="W26" s="13">
        <f t="shared" si="1"/>
        <v>2504</v>
      </c>
      <c r="X26" s="4" t="str">
        <f t="shared" si="0"/>
        <v>N50</v>
      </c>
    </row>
    <row r="27" spans="1:24" x14ac:dyDescent="0.25">
      <c r="A27" s="24" t="s">
        <v>441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/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/>
      <c r="T27" s="6">
        <v>1</v>
      </c>
      <c r="U27" s="6"/>
      <c r="V27" s="6"/>
      <c r="W27" s="13">
        <f t="shared" si="1"/>
        <v>2866</v>
      </c>
      <c r="X27" s="4" t="str">
        <f t="shared" si="0"/>
        <v>N51</v>
      </c>
    </row>
    <row r="28" spans="1:24" x14ac:dyDescent="0.25">
      <c r="A28" s="24" t="s">
        <v>442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/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/>
      <c r="S28" s="6"/>
      <c r="T28" s="6">
        <v>1</v>
      </c>
      <c r="U28" s="6">
        <v>12</v>
      </c>
      <c r="V28" s="6"/>
      <c r="W28" s="13">
        <f t="shared" si="1"/>
        <v>2828</v>
      </c>
      <c r="X28" s="4" t="str">
        <f t="shared" si="0"/>
        <v>N52</v>
      </c>
    </row>
    <row r="29" spans="1:24" x14ac:dyDescent="0.25">
      <c r="A29" s="24" t="s">
        <v>443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/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/>
      <c r="S29" s="6"/>
      <c r="T29" s="6">
        <v>1</v>
      </c>
      <c r="U29" s="6"/>
      <c r="V29" s="6"/>
      <c r="W29" s="13">
        <f t="shared" si="1"/>
        <v>2504</v>
      </c>
      <c r="X29" s="4" t="str">
        <f t="shared" si="0"/>
        <v>N58</v>
      </c>
    </row>
    <row r="30" spans="1:24" x14ac:dyDescent="0.25">
      <c r="A30" s="24" t="s">
        <v>444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/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/>
      <c r="S30" s="6"/>
      <c r="T30" s="6">
        <v>1</v>
      </c>
      <c r="U30" s="6"/>
      <c r="V30" s="6"/>
      <c r="W30" s="13">
        <f t="shared" si="1"/>
        <v>2504</v>
      </c>
      <c r="X30" s="4" t="str">
        <f t="shared" si="0"/>
        <v>N60</v>
      </c>
    </row>
    <row r="31" spans="1:24" x14ac:dyDescent="0.25">
      <c r="A31" s="24" t="s">
        <v>445</v>
      </c>
      <c r="B31" s="6">
        <v>1</v>
      </c>
      <c r="C31" s="6">
        <v>1</v>
      </c>
      <c r="D31" s="6">
        <v>1</v>
      </c>
      <c r="E31" s="6">
        <v>1</v>
      </c>
      <c r="F31" s="6"/>
      <c r="G31" s="6"/>
      <c r="H31" s="6">
        <v>1</v>
      </c>
      <c r="I31" s="6">
        <v>1</v>
      </c>
      <c r="J31" s="6">
        <v>1</v>
      </c>
      <c r="K31" s="6"/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/>
      <c r="S31" s="6"/>
      <c r="T31" s="6">
        <v>1</v>
      </c>
      <c r="U31" s="6"/>
      <c r="V31" s="6"/>
      <c r="W31" s="13">
        <f t="shared" si="1"/>
        <v>2439</v>
      </c>
      <c r="X31" s="4" t="str">
        <f t="shared" si="0"/>
        <v>N62</v>
      </c>
    </row>
    <row r="32" spans="1:24" x14ac:dyDescent="0.25">
      <c r="A32" s="24" t="s">
        <v>446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/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/>
      <c r="S32" s="6"/>
      <c r="T32" s="6">
        <v>1</v>
      </c>
      <c r="U32" s="6"/>
      <c r="V32" s="6"/>
      <c r="W32" s="13">
        <f t="shared" si="1"/>
        <v>2504</v>
      </c>
      <c r="X32" s="4" t="str">
        <f t="shared" si="0"/>
        <v>N63</v>
      </c>
    </row>
    <row r="33" spans="1:24" s="20" customFormat="1" x14ac:dyDescent="0.25">
      <c r="A33" s="29" t="s">
        <v>447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/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/>
      <c r="S33" s="6"/>
      <c r="T33" s="6">
        <v>1</v>
      </c>
      <c r="U33" s="29"/>
      <c r="V33" s="29"/>
      <c r="W33" s="39">
        <f t="shared" si="1"/>
        <v>2504</v>
      </c>
      <c r="X33" s="4" t="str">
        <f t="shared" si="0"/>
        <v>N66</v>
      </c>
    </row>
    <row r="34" spans="1:24" s="20" customFormat="1" x14ac:dyDescent="0.25">
      <c r="A34" s="29" t="s">
        <v>448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/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/>
      <c r="S34" s="6"/>
      <c r="T34" s="6">
        <v>1</v>
      </c>
      <c r="U34" s="29">
        <v>12</v>
      </c>
      <c r="V34" s="29">
        <v>1</v>
      </c>
      <c r="W34" s="39">
        <f t="shared" si="1"/>
        <v>3028</v>
      </c>
      <c r="X34" s="4" t="str">
        <f t="shared" si="0"/>
        <v>N69</v>
      </c>
    </row>
    <row r="35" spans="1:24" s="20" customFormat="1" x14ac:dyDescent="0.25">
      <c r="A35" s="29" t="s">
        <v>449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/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/>
      <c r="S35" s="6"/>
      <c r="T35" s="6">
        <v>1</v>
      </c>
      <c r="U35" s="29"/>
      <c r="V35" s="29"/>
      <c r="W35" s="39">
        <f t="shared" si="1"/>
        <v>2504</v>
      </c>
      <c r="X35" s="4" t="str">
        <f t="shared" si="0"/>
        <v>N70</v>
      </c>
    </row>
    <row r="36" spans="1:24" s="20" customFormat="1" x14ac:dyDescent="0.25">
      <c r="A36" s="29" t="s">
        <v>450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/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/>
      <c r="S36" s="6"/>
      <c r="T36" s="6">
        <v>1</v>
      </c>
      <c r="U36" s="29"/>
      <c r="V36" s="29"/>
      <c r="W36" s="39">
        <f t="shared" si="1"/>
        <v>2504</v>
      </c>
      <c r="X36" s="4" t="str">
        <f t="shared" si="0"/>
        <v>N71</v>
      </c>
    </row>
    <row r="37" spans="1:24" s="20" customFormat="1" x14ac:dyDescent="0.25">
      <c r="A37" s="29" t="s">
        <v>451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/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/>
      <c r="S37" s="6"/>
      <c r="T37" s="6">
        <v>1</v>
      </c>
      <c r="U37" s="29">
        <v>12</v>
      </c>
      <c r="V37" s="29"/>
      <c r="W37" s="39">
        <f t="shared" si="1"/>
        <v>2828</v>
      </c>
      <c r="X37" s="4" t="str">
        <f t="shared" si="0"/>
        <v>N72</v>
      </c>
    </row>
    <row r="38" spans="1:24" s="20" customFormat="1" x14ac:dyDescent="0.25">
      <c r="A38" s="29" t="s">
        <v>452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/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/>
      <c r="T38" s="6">
        <v>1</v>
      </c>
      <c r="U38" s="29">
        <v>12</v>
      </c>
      <c r="V38" s="29"/>
      <c r="W38" s="39">
        <f t="shared" si="1"/>
        <v>3190</v>
      </c>
      <c r="X38" s="4" t="str">
        <f t="shared" si="0"/>
        <v>N73</v>
      </c>
    </row>
    <row r="39" spans="1:24" s="20" customFormat="1" x14ac:dyDescent="0.25">
      <c r="A39" s="29" t="s">
        <v>453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/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/>
      <c r="T39" s="6">
        <v>1</v>
      </c>
      <c r="U39" s="29"/>
      <c r="V39" s="29"/>
      <c r="W39" s="39">
        <f t="shared" si="1"/>
        <v>2866</v>
      </c>
      <c r="X39" s="4" t="str">
        <f t="shared" si="0"/>
        <v>N74</v>
      </c>
    </row>
    <row r="40" spans="1:24" s="20" customFormat="1" x14ac:dyDescent="0.25">
      <c r="A40" s="29" t="s">
        <v>454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/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/>
      <c r="S40" s="6"/>
      <c r="T40" s="6">
        <v>1</v>
      </c>
      <c r="U40" s="29">
        <v>12</v>
      </c>
      <c r="V40" s="29"/>
      <c r="W40" s="39">
        <f t="shared" si="1"/>
        <v>2828</v>
      </c>
      <c r="X40" s="4" t="str">
        <f t="shared" si="0"/>
        <v>N75</v>
      </c>
    </row>
    <row r="41" spans="1:24" s="20" customFormat="1" x14ac:dyDescent="0.25">
      <c r="A41" s="29" t="s">
        <v>455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/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/>
      <c r="S41" s="6"/>
      <c r="T41" s="6">
        <v>1</v>
      </c>
      <c r="U41" s="29">
        <v>12</v>
      </c>
      <c r="V41" s="29">
        <v>1</v>
      </c>
      <c r="W41" s="39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3028</v>
      </c>
      <c r="X41" s="4" t="str">
        <f t="shared" si="0"/>
        <v>N77</v>
      </c>
    </row>
    <row r="42" spans="1:24" s="20" customFormat="1" x14ac:dyDescent="0.25">
      <c r="A42" s="29" t="s">
        <v>456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/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/>
      <c r="T42" s="6">
        <v>1</v>
      </c>
      <c r="U42" s="29"/>
      <c r="V42" s="29">
        <v>1</v>
      </c>
      <c r="W42" s="39">
        <f t="shared" si="1"/>
        <v>3066</v>
      </c>
      <c r="X42" s="4" t="str">
        <f t="shared" si="0"/>
        <v>N78</v>
      </c>
    </row>
    <row r="43" spans="1:24" s="20" customFormat="1" x14ac:dyDescent="0.25">
      <c r="A43" s="29" t="s">
        <v>457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/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/>
      <c r="S43" s="6"/>
      <c r="T43" s="6">
        <v>1</v>
      </c>
      <c r="U43" s="29"/>
      <c r="V43" s="29"/>
      <c r="W43" s="39">
        <f t="shared" si="1"/>
        <v>2504</v>
      </c>
      <c r="X43" s="4" t="str">
        <f t="shared" si="0"/>
        <v>N79</v>
      </c>
    </row>
    <row r="44" spans="1:24" s="20" customFormat="1" x14ac:dyDescent="0.25">
      <c r="A44" s="29" t="s">
        <v>458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/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/>
      <c r="S44" s="6"/>
      <c r="T44" s="6">
        <v>1</v>
      </c>
      <c r="U44" s="29"/>
      <c r="V44" s="29"/>
      <c r="W44" s="39">
        <f t="shared" si="1"/>
        <v>2504</v>
      </c>
      <c r="X44" s="4" t="str">
        <f t="shared" si="0"/>
        <v>N80</v>
      </c>
    </row>
    <row r="45" spans="1:24" s="20" customFormat="1" x14ac:dyDescent="0.25">
      <c r="A45" s="29" t="s">
        <v>459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/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/>
      <c r="S45" s="6"/>
      <c r="T45" s="6">
        <v>1</v>
      </c>
      <c r="U45" s="29">
        <v>12</v>
      </c>
      <c r="V45" s="29"/>
      <c r="W45" s="39">
        <f t="shared" si="1"/>
        <v>2828</v>
      </c>
      <c r="X45" s="4" t="str">
        <f t="shared" si="0"/>
        <v>N81</v>
      </c>
    </row>
    <row r="46" spans="1:24" s="20" customFormat="1" x14ac:dyDescent="0.25">
      <c r="A46" s="29" t="s">
        <v>460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/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/>
      <c r="S46" s="6"/>
      <c r="T46" s="6">
        <v>1</v>
      </c>
      <c r="U46" s="29"/>
      <c r="V46" s="29">
        <v>1</v>
      </c>
      <c r="W46" s="39">
        <f t="shared" si="1"/>
        <v>2704</v>
      </c>
      <c r="X46" s="4" t="str">
        <f t="shared" si="0"/>
        <v>N83</v>
      </c>
    </row>
    <row r="47" spans="1:24" s="20" customFormat="1" x14ac:dyDescent="0.25">
      <c r="A47" s="29" t="s">
        <v>461</v>
      </c>
      <c r="B47" s="6">
        <v>1</v>
      </c>
      <c r="C47" s="6">
        <v>1</v>
      </c>
      <c r="D47" s="6">
        <v>1</v>
      </c>
      <c r="E47" s="6">
        <v>1</v>
      </c>
      <c r="F47" s="6"/>
      <c r="G47" s="6">
        <v>1</v>
      </c>
      <c r="H47" s="6">
        <v>1</v>
      </c>
      <c r="I47" s="6">
        <v>1</v>
      </c>
      <c r="J47" s="6">
        <v>1</v>
      </c>
      <c r="K47" s="6"/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/>
      <c r="S47" s="6"/>
      <c r="T47" s="6">
        <v>1</v>
      </c>
      <c r="U47" s="29"/>
      <c r="V47" s="29"/>
      <c r="W47" s="39">
        <f t="shared" si="1"/>
        <v>2439</v>
      </c>
      <c r="X47" s="4" t="str">
        <f t="shared" si="0"/>
        <v>N85</v>
      </c>
    </row>
    <row r="48" spans="1:24" s="20" customFormat="1" x14ac:dyDescent="0.25">
      <c r="A48" s="29" t="s">
        <v>1014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/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/>
      <c r="T48" s="6">
        <v>1</v>
      </c>
      <c r="U48" s="29">
        <v>12</v>
      </c>
      <c r="V48" s="29">
        <v>1</v>
      </c>
      <c r="W48" s="39">
        <f t="shared" si="1"/>
        <v>3390</v>
      </c>
      <c r="X48" s="4" t="str">
        <f t="shared" si="0"/>
        <v>N86</v>
      </c>
    </row>
    <row r="49" spans="1:24" s="20" customFormat="1" x14ac:dyDescent="0.25">
      <c r="A49" s="29" t="s">
        <v>1015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/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/>
      <c r="S49" s="6"/>
      <c r="T49" s="6">
        <v>1</v>
      </c>
      <c r="U49" s="29">
        <v>12</v>
      </c>
      <c r="V49" s="29">
        <v>1</v>
      </c>
      <c r="W49" s="39">
        <f t="shared" si="1"/>
        <v>3028</v>
      </c>
      <c r="X49" s="4" t="str">
        <f t="shared" si="0"/>
        <v>N87</v>
      </c>
    </row>
    <row r="50" spans="1:24" s="20" customFormat="1" x14ac:dyDescent="0.25">
      <c r="A50" s="29" t="s">
        <v>1016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/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/>
      <c r="S50" s="6"/>
      <c r="T50" s="6">
        <v>1</v>
      </c>
      <c r="U50" s="29"/>
      <c r="V50" s="29">
        <v>1</v>
      </c>
      <c r="W50" s="39">
        <f t="shared" si="1"/>
        <v>2704</v>
      </c>
      <c r="X50" s="4" t="str">
        <f t="shared" si="0"/>
        <v>N88</v>
      </c>
    </row>
    <row r="51" spans="1:24" s="20" customFormat="1" x14ac:dyDescent="0.25">
      <c r="A51" s="29" t="s">
        <v>1017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/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/>
      <c r="S51" s="6"/>
      <c r="T51" s="6">
        <v>1</v>
      </c>
      <c r="U51" s="29">
        <v>12</v>
      </c>
      <c r="V51" s="29"/>
      <c r="W51" s="39">
        <f t="shared" si="1"/>
        <v>2828</v>
      </c>
      <c r="X51" s="4" t="str">
        <f t="shared" si="0"/>
        <v>N89</v>
      </c>
    </row>
    <row r="52" spans="1:24" s="20" customFormat="1" x14ac:dyDescent="0.25">
      <c r="A52" s="29" t="s">
        <v>927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/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/>
      <c r="S52" s="6"/>
      <c r="T52" s="6">
        <v>1</v>
      </c>
      <c r="U52" s="29">
        <v>12</v>
      </c>
      <c r="V52" s="29">
        <v>1</v>
      </c>
      <c r="W52" s="39">
        <f t="shared" si="1"/>
        <v>3028</v>
      </c>
      <c r="X52" s="4" t="str">
        <f t="shared" si="0"/>
        <v>N90</v>
      </c>
    </row>
    <row r="53" spans="1:24" s="20" customFormat="1" x14ac:dyDescent="0.25">
      <c r="A53" s="29" t="s">
        <v>928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/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/>
      <c r="S53" s="6"/>
      <c r="T53" s="6">
        <v>1</v>
      </c>
      <c r="U53" s="29"/>
      <c r="V53" s="29">
        <v>1</v>
      </c>
      <c r="W53" s="39">
        <f t="shared" si="1"/>
        <v>2704</v>
      </c>
      <c r="X53" s="4" t="str">
        <f t="shared" si="0"/>
        <v>N91</v>
      </c>
    </row>
    <row r="54" spans="1:24" s="20" customFormat="1" x14ac:dyDescent="0.25">
      <c r="A54" s="29" t="s">
        <v>929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/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/>
      <c r="S54" s="6"/>
      <c r="T54" s="6">
        <v>1</v>
      </c>
      <c r="U54" s="29">
        <v>12</v>
      </c>
      <c r="V54" s="29">
        <v>1</v>
      </c>
      <c r="W54" s="39">
        <f t="shared" si="1"/>
        <v>3028</v>
      </c>
      <c r="X54" s="4" t="str">
        <f t="shared" si="0"/>
        <v>N92</v>
      </c>
    </row>
    <row r="55" spans="1:24" s="20" customFormat="1" x14ac:dyDescent="0.25">
      <c r="A55" s="29" t="s">
        <v>930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/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/>
      <c r="S55" s="6"/>
      <c r="T55" s="6">
        <v>1</v>
      </c>
      <c r="U55" s="29">
        <v>12</v>
      </c>
      <c r="V55" s="29">
        <v>1</v>
      </c>
      <c r="W55" s="39">
        <f t="shared" si="1"/>
        <v>3028</v>
      </c>
      <c r="X55" s="4" t="str">
        <f t="shared" si="0"/>
        <v>N93</v>
      </c>
    </row>
    <row r="56" spans="1:24" s="20" customFormat="1" x14ac:dyDescent="0.25">
      <c r="A56" s="29" t="s">
        <v>931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/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/>
      <c r="T56" s="6">
        <v>1</v>
      </c>
      <c r="U56" s="29">
        <v>12</v>
      </c>
      <c r="V56" s="29">
        <v>1</v>
      </c>
      <c r="W56" s="39">
        <f t="shared" si="1"/>
        <v>3390</v>
      </c>
      <c r="X56" s="4" t="str">
        <f t="shared" si="0"/>
        <v>N94</v>
      </c>
    </row>
    <row r="57" spans="1:24" s="20" customFormat="1" x14ac:dyDescent="0.25">
      <c r="A57" s="29" t="s">
        <v>932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/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/>
      <c r="S57" s="6"/>
      <c r="T57" s="6">
        <v>1</v>
      </c>
      <c r="U57" s="29"/>
      <c r="V57" s="29">
        <v>1</v>
      </c>
      <c r="W57" s="39">
        <f t="shared" si="1"/>
        <v>2704</v>
      </c>
      <c r="X57" s="4" t="str">
        <f t="shared" si="0"/>
        <v>N95</v>
      </c>
    </row>
    <row r="58" spans="1:24" s="20" customFormat="1" x14ac:dyDescent="0.25">
      <c r="A58" s="29" t="s">
        <v>933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39">
        <f t="shared" si="1"/>
        <v>0</v>
      </c>
      <c r="X58" s="4" t="str">
        <f t="shared" si="0"/>
        <v>N96</v>
      </c>
    </row>
    <row r="59" spans="1:24" s="20" customFormat="1" x14ac:dyDescent="0.25">
      <c r="A59" s="29" t="s">
        <v>934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/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/>
      <c r="T59" s="6">
        <v>1</v>
      </c>
      <c r="U59" s="29">
        <v>12</v>
      </c>
      <c r="V59" s="29">
        <v>1</v>
      </c>
      <c r="W59" s="39">
        <f t="shared" si="1"/>
        <v>3390</v>
      </c>
      <c r="X59" s="4" t="str">
        <f t="shared" si="0"/>
        <v>N97</v>
      </c>
    </row>
    <row r="60" spans="1:24" s="20" customFormat="1" x14ac:dyDescent="0.25">
      <c r="A60" s="29" t="s">
        <v>935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/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/>
      <c r="S60" s="6"/>
      <c r="T60" s="6">
        <v>1</v>
      </c>
      <c r="U60" s="29"/>
      <c r="V60" s="29">
        <v>1</v>
      </c>
      <c r="W60" s="39">
        <f t="shared" si="1"/>
        <v>2704</v>
      </c>
      <c r="X60" s="4" t="str">
        <f t="shared" si="0"/>
        <v>N98</v>
      </c>
    </row>
    <row r="61" spans="1:24" s="20" customFormat="1" x14ac:dyDescent="0.25">
      <c r="A61" s="29" t="s">
        <v>936</v>
      </c>
      <c r="B61" s="6">
        <v>1</v>
      </c>
      <c r="C61" s="6">
        <v>1</v>
      </c>
      <c r="D61" s="6">
        <v>1</v>
      </c>
      <c r="E61" s="6">
        <v>1</v>
      </c>
      <c r="F61" s="6"/>
      <c r="G61" s="6"/>
      <c r="H61" s="6">
        <v>1</v>
      </c>
      <c r="I61" s="6">
        <v>1</v>
      </c>
      <c r="J61" s="6">
        <v>1</v>
      </c>
      <c r="K61" s="6"/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/>
      <c r="S61" s="6"/>
      <c r="T61" s="6">
        <v>1</v>
      </c>
      <c r="U61" s="29"/>
      <c r="V61" s="29"/>
      <c r="W61" s="39">
        <f t="shared" si="1"/>
        <v>2439</v>
      </c>
      <c r="X61" s="4" t="str">
        <f t="shared" si="0"/>
        <v>N99</v>
      </c>
    </row>
    <row r="62" spans="1:24" s="20" customFormat="1" x14ac:dyDescent="0.25">
      <c r="A62" s="29" t="s">
        <v>937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/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/>
      <c r="S62" s="6"/>
      <c r="T62" s="6">
        <v>1</v>
      </c>
      <c r="U62" s="29"/>
      <c r="V62" s="29">
        <v>1</v>
      </c>
      <c r="W62" s="39">
        <f t="shared" si="1"/>
        <v>2704</v>
      </c>
      <c r="X62" s="4" t="str">
        <f>LEFT(A62,4)</f>
        <v>N100</v>
      </c>
    </row>
    <row r="63" spans="1:24" s="20" customFormat="1" x14ac:dyDescent="0.25">
      <c r="A63" s="29" t="s">
        <v>938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/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/>
      <c r="S63" s="6"/>
      <c r="T63" s="6">
        <v>1</v>
      </c>
      <c r="U63" s="29"/>
      <c r="V63" s="29">
        <v>1</v>
      </c>
      <c r="W63" s="39">
        <f t="shared" si="1"/>
        <v>2704</v>
      </c>
      <c r="X63" s="4" t="str">
        <f t="shared" ref="X63:X66" si="2">LEFT(A63,4)</f>
        <v>N101</v>
      </c>
    </row>
    <row r="64" spans="1:24" s="20" customFormat="1" x14ac:dyDescent="0.25">
      <c r="A64" s="29" t="s">
        <v>939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/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/>
      <c r="S64" s="6"/>
      <c r="T64" s="6">
        <v>1</v>
      </c>
      <c r="U64" s="29"/>
      <c r="V64" s="29"/>
      <c r="W64" s="39">
        <f t="shared" si="1"/>
        <v>2504</v>
      </c>
      <c r="X64" s="4" t="str">
        <f t="shared" si="2"/>
        <v>N102</v>
      </c>
    </row>
    <row r="65" spans="1:24" s="20" customFormat="1" x14ac:dyDescent="0.25">
      <c r="A65" s="29" t="s">
        <v>940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/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/>
      <c r="S65" s="6"/>
      <c r="T65" s="6">
        <v>1</v>
      </c>
      <c r="U65" s="29">
        <v>12</v>
      </c>
      <c r="V65" s="29">
        <v>1</v>
      </c>
      <c r="W65" s="39">
        <f t="shared" si="1"/>
        <v>3028</v>
      </c>
      <c r="X65" s="4" t="str">
        <f t="shared" si="2"/>
        <v>N103</v>
      </c>
    </row>
    <row r="66" spans="1:24" s="20" customFormat="1" x14ac:dyDescent="0.25">
      <c r="A66" s="29" t="s">
        <v>941</v>
      </c>
      <c r="B66" s="6">
        <v>1</v>
      </c>
      <c r="C66" s="6">
        <v>1</v>
      </c>
      <c r="D66" s="6">
        <v>1</v>
      </c>
      <c r="E66" s="6">
        <v>1</v>
      </c>
      <c r="F66" s="6">
        <v>1</v>
      </c>
      <c r="G66" s="6"/>
      <c r="H66" s="6">
        <v>1</v>
      </c>
      <c r="I66" s="6">
        <v>1</v>
      </c>
      <c r="J66" s="6">
        <v>1</v>
      </c>
      <c r="K66" s="6"/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/>
      <c r="S66" s="6"/>
      <c r="T66" s="6">
        <v>1</v>
      </c>
      <c r="U66" s="29">
        <v>12</v>
      </c>
      <c r="V66" s="29">
        <v>1</v>
      </c>
      <c r="W66" s="39">
        <f t="shared" si="1"/>
        <v>3028</v>
      </c>
      <c r="X66" s="4" t="str">
        <f t="shared" si="2"/>
        <v>N104</v>
      </c>
    </row>
    <row r="67" spans="1:24" s="20" customFormat="1" x14ac:dyDescent="0.25">
      <c r="A67" s="29" t="s">
        <v>593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6">
        <v>1</v>
      </c>
      <c r="N67" s="29"/>
      <c r="O67" s="29"/>
      <c r="P67" s="29"/>
      <c r="Q67" s="29"/>
      <c r="R67" s="29"/>
      <c r="S67" s="29"/>
      <c r="T67" s="29"/>
      <c r="U67" s="29"/>
      <c r="V67" s="29"/>
      <c r="W67" s="39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55</v>
      </c>
      <c r="X67" s="4" t="str">
        <f t="shared" si="0"/>
        <v>Tea</v>
      </c>
    </row>
    <row r="68" spans="1:24" s="20" customFormat="1" x14ac:dyDescent="0.25">
      <c r="A68" s="29" t="s">
        <v>635</v>
      </c>
      <c r="B68" s="6">
        <v>1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/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/>
      <c r="S68" s="6"/>
      <c r="T68" s="6">
        <v>1</v>
      </c>
      <c r="U68" s="29">
        <v>12</v>
      </c>
      <c r="V68" s="29">
        <v>1</v>
      </c>
      <c r="W68" s="39">
        <f t="shared" si="1"/>
        <v>3028</v>
      </c>
      <c r="X68" s="4" t="str">
        <f t="shared" si="0"/>
        <v>N36</v>
      </c>
    </row>
    <row r="69" spans="1:24" s="20" customFormat="1" x14ac:dyDescent="0.25">
      <c r="A69" s="29" t="s">
        <v>664</v>
      </c>
      <c r="B69" s="6">
        <v>1</v>
      </c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29"/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29"/>
      <c r="S69" s="29"/>
      <c r="T69" s="6">
        <v>1</v>
      </c>
      <c r="U69" s="29"/>
      <c r="V69" s="29"/>
      <c r="W69" s="39">
        <f t="shared" si="1"/>
        <v>2504</v>
      </c>
      <c r="X69" s="4" t="str">
        <f t="shared" ref="X69" si="3">LEFT(A69,4)</f>
        <v>N105</v>
      </c>
    </row>
    <row r="70" spans="1:24" s="20" customForma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39">
        <f t="shared" ref="W70:W102" si="4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  <c r="X70" s="4" t="str">
        <f t="shared" ref="X69:X102" si="5">LEFT(A70,3)</f>
        <v/>
      </c>
    </row>
    <row r="71" spans="1:24" s="20" customFormat="1" hidden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39">
        <f t="shared" si="4"/>
        <v>0</v>
      </c>
      <c r="X71" s="4" t="str">
        <f t="shared" si="5"/>
        <v/>
      </c>
    </row>
    <row r="72" spans="1:24" s="20" customFormat="1" hidden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39">
        <f t="shared" si="4"/>
        <v>0</v>
      </c>
      <c r="X72" s="4" t="str">
        <f t="shared" si="5"/>
        <v/>
      </c>
    </row>
    <row r="73" spans="1:24" s="20" customFormat="1" hidden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39">
        <f t="shared" si="4"/>
        <v>0</v>
      </c>
      <c r="X73" s="4" t="str">
        <f t="shared" si="5"/>
        <v/>
      </c>
    </row>
    <row r="74" spans="1:24" s="20" customFormat="1" hidden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39">
        <f t="shared" si="4"/>
        <v>0</v>
      </c>
      <c r="X74" s="4" t="str">
        <f t="shared" si="5"/>
        <v/>
      </c>
    </row>
    <row r="75" spans="1:24" s="20" customFormat="1" hidden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39">
        <f t="shared" si="4"/>
        <v>0</v>
      </c>
      <c r="X75" s="4" t="str">
        <f t="shared" si="5"/>
        <v/>
      </c>
    </row>
    <row r="76" spans="1:24" s="20" customFormat="1" hidden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39">
        <f t="shared" si="4"/>
        <v>0</v>
      </c>
      <c r="X76" s="4" t="str">
        <f t="shared" si="5"/>
        <v/>
      </c>
    </row>
    <row r="77" spans="1:24" s="20" customFormat="1" hidden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39">
        <f t="shared" si="4"/>
        <v>0</v>
      </c>
      <c r="X77" s="4" t="str">
        <f t="shared" si="5"/>
        <v/>
      </c>
    </row>
    <row r="78" spans="1:24" s="20" customFormat="1" hidden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39">
        <f t="shared" si="4"/>
        <v>0</v>
      </c>
      <c r="X78" s="4" t="str">
        <f t="shared" si="5"/>
        <v/>
      </c>
    </row>
    <row r="79" spans="1:24" s="20" customFormat="1" hidden="1" x14ac:dyDescent="0.25">
      <c r="A79" s="29" t="s">
        <v>95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39">
        <f t="shared" si="4"/>
        <v>0</v>
      </c>
      <c r="X79" s="4" t="str">
        <f t="shared" si="5"/>
        <v>Stu</v>
      </c>
    </row>
    <row r="80" spans="1:24" s="20" customFormat="1" hidden="1" x14ac:dyDescent="0.25">
      <c r="A80" s="29" t="s">
        <v>96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39">
        <f t="shared" si="4"/>
        <v>0</v>
      </c>
      <c r="X80" s="4" t="str">
        <f t="shared" si="5"/>
        <v>Stu</v>
      </c>
    </row>
    <row r="81" spans="1:24" s="20" customFormat="1" hidden="1" x14ac:dyDescent="0.25">
      <c r="A81" s="29" t="s">
        <v>97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39">
        <f t="shared" si="4"/>
        <v>0</v>
      </c>
      <c r="X81" s="4" t="str">
        <f t="shared" si="5"/>
        <v>Stu</v>
      </c>
    </row>
    <row r="82" spans="1:24" s="20" customFormat="1" hidden="1" x14ac:dyDescent="0.25">
      <c r="A82" s="29" t="s">
        <v>98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39">
        <f t="shared" si="4"/>
        <v>0</v>
      </c>
      <c r="X82" s="4" t="str">
        <f t="shared" si="5"/>
        <v>Stu</v>
      </c>
    </row>
    <row r="83" spans="1:24" s="20" customFormat="1" hidden="1" x14ac:dyDescent="0.25">
      <c r="A83" s="29" t="s">
        <v>99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39">
        <f t="shared" si="4"/>
        <v>0</v>
      </c>
      <c r="X83" s="4" t="str">
        <f t="shared" si="5"/>
        <v>Stu</v>
      </c>
    </row>
    <row r="84" spans="1:24" s="20" customFormat="1" hidden="1" x14ac:dyDescent="0.25">
      <c r="A84" s="29" t="s">
        <v>100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39">
        <f t="shared" si="4"/>
        <v>0</v>
      </c>
      <c r="X84" s="4" t="str">
        <f t="shared" si="5"/>
        <v>Stu</v>
      </c>
    </row>
    <row r="85" spans="1:24" s="20" customFormat="1" hidden="1" x14ac:dyDescent="0.25">
      <c r="A85" s="29" t="s">
        <v>101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9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  <c r="X85" s="4" t="str">
        <f t="shared" si="5"/>
        <v>Stu</v>
      </c>
    </row>
    <row r="86" spans="1:24" s="20" customFormat="1" hidden="1" x14ac:dyDescent="0.25">
      <c r="A86" s="29" t="s">
        <v>102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39">
        <f t="shared" si="4"/>
        <v>0</v>
      </c>
      <c r="X86" s="4" t="str">
        <f t="shared" si="5"/>
        <v>Stu</v>
      </c>
    </row>
    <row r="87" spans="1:24" s="20" customFormat="1" hidden="1" x14ac:dyDescent="0.25">
      <c r="A87" s="29" t="s">
        <v>103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39">
        <f t="shared" si="4"/>
        <v>0</v>
      </c>
      <c r="X87" s="4" t="str">
        <f t="shared" si="5"/>
        <v>Stu</v>
      </c>
    </row>
    <row r="88" spans="1:24" s="20" customFormat="1" hidden="1" x14ac:dyDescent="0.25">
      <c r="A88" s="29" t="s">
        <v>104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39">
        <f t="shared" si="4"/>
        <v>0</v>
      </c>
      <c r="X88" s="4" t="str">
        <f t="shared" si="5"/>
        <v>Stu</v>
      </c>
    </row>
    <row r="89" spans="1:24" s="20" customFormat="1" hidden="1" x14ac:dyDescent="0.25">
      <c r="A89" s="29" t="s">
        <v>105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39">
        <f t="shared" si="4"/>
        <v>0</v>
      </c>
      <c r="X89" s="4" t="str">
        <f t="shared" si="5"/>
        <v>Stu</v>
      </c>
    </row>
    <row r="90" spans="1:24" s="20" customFormat="1" hidden="1" x14ac:dyDescent="0.25">
      <c r="A90" s="29" t="s">
        <v>106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39">
        <f t="shared" si="4"/>
        <v>0</v>
      </c>
      <c r="X90" s="4" t="str">
        <f t="shared" si="5"/>
        <v>Stu</v>
      </c>
    </row>
    <row r="91" spans="1:24" s="20" customFormat="1" hidden="1" x14ac:dyDescent="0.25">
      <c r="A91" s="29" t="s">
        <v>107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39">
        <f t="shared" si="4"/>
        <v>0</v>
      </c>
      <c r="X91" s="4" t="str">
        <f t="shared" si="5"/>
        <v>Stu</v>
      </c>
    </row>
    <row r="92" spans="1:24" s="20" customFormat="1" hidden="1" x14ac:dyDescent="0.25">
      <c r="A92" s="29" t="s">
        <v>108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39">
        <f t="shared" si="4"/>
        <v>0</v>
      </c>
      <c r="X92" s="4" t="str">
        <f t="shared" si="5"/>
        <v>Stu</v>
      </c>
    </row>
    <row r="93" spans="1:24" s="20" customFormat="1" hidden="1" x14ac:dyDescent="0.25">
      <c r="A93" s="29" t="s">
        <v>109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39">
        <f t="shared" si="4"/>
        <v>0</v>
      </c>
      <c r="X93" s="4" t="str">
        <f t="shared" si="5"/>
        <v>Stu</v>
      </c>
    </row>
    <row r="94" spans="1:24" s="20" customFormat="1" hidden="1" x14ac:dyDescent="0.25">
      <c r="A94" s="29" t="s">
        <v>110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39">
        <f t="shared" si="4"/>
        <v>0</v>
      </c>
      <c r="X94" s="4" t="str">
        <f t="shared" si="5"/>
        <v>Stu</v>
      </c>
    </row>
    <row r="95" spans="1:24" s="20" customFormat="1" hidden="1" x14ac:dyDescent="0.25">
      <c r="A95" s="29" t="s">
        <v>111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39">
        <f t="shared" si="4"/>
        <v>0</v>
      </c>
      <c r="X95" s="4" t="str">
        <f t="shared" si="5"/>
        <v>Stu</v>
      </c>
    </row>
    <row r="96" spans="1:24" s="20" customFormat="1" hidden="1" x14ac:dyDescent="0.25">
      <c r="A96" s="29" t="s">
        <v>112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39">
        <f t="shared" si="4"/>
        <v>0</v>
      </c>
      <c r="X96" s="4" t="str">
        <f t="shared" si="5"/>
        <v>Stu</v>
      </c>
    </row>
    <row r="97" spans="1:24" s="20" customFormat="1" hidden="1" x14ac:dyDescent="0.25">
      <c r="A97" s="29" t="s">
        <v>113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39">
        <f t="shared" si="4"/>
        <v>0</v>
      </c>
      <c r="X97" s="4" t="str">
        <f t="shared" si="5"/>
        <v>Stu</v>
      </c>
    </row>
    <row r="98" spans="1:24" s="20" customFormat="1" hidden="1" x14ac:dyDescent="0.25">
      <c r="A98" s="29" t="s">
        <v>114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39">
        <f t="shared" si="4"/>
        <v>0</v>
      </c>
      <c r="X98" s="4" t="str">
        <f t="shared" si="5"/>
        <v>Stu</v>
      </c>
    </row>
    <row r="99" spans="1:24" s="20" customFormat="1" hidden="1" x14ac:dyDescent="0.25">
      <c r="A99" s="29" t="s">
        <v>115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9">
        <f t="shared" si="4"/>
        <v>0</v>
      </c>
      <c r="X99" s="4" t="str">
        <f t="shared" si="5"/>
        <v>Stu</v>
      </c>
    </row>
    <row r="100" spans="1:24" s="20" customFormat="1" hidden="1" x14ac:dyDescent="0.25">
      <c r="A100" s="29" t="s">
        <v>116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39">
        <f t="shared" si="4"/>
        <v>0</v>
      </c>
      <c r="X100" s="4" t="str">
        <f t="shared" si="5"/>
        <v>Stu</v>
      </c>
    </row>
    <row r="101" spans="1:24" s="20" customFormat="1" hidden="1" x14ac:dyDescent="0.25">
      <c r="A101" s="29" t="s">
        <v>117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39">
        <f t="shared" si="4"/>
        <v>0</v>
      </c>
      <c r="X101" s="4" t="str">
        <f t="shared" si="5"/>
        <v>Stu</v>
      </c>
    </row>
    <row r="102" spans="1:24" s="20" customFormat="1" hidden="1" x14ac:dyDescent="0.25">
      <c r="A102" s="29" t="s">
        <v>118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9">
        <f t="shared" si="4"/>
        <v>0</v>
      </c>
      <c r="X102" s="4" t="str">
        <f t="shared" si="5"/>
        <v>Stu</v>
      </c>
    </row>
    <row r="103" spans="1:24" s="20" customFormat="1" x14ac:dyDescent="0.25">
      <c r="W103" s="40">
        <f>SUM(W4:W102)</f>
        <v>175944</v>
      </c>
    </row>
    <row r="104" spans="1:24" hidden="1" x14ac:dyDescent="0.25"/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2" hidden="1" x14ac:dyDescent="0.25"/>
    <row r="114" spans="1:22" hidden="1" x14ac:dyDescent="0.25"/>
    <row r="115" spans="1:22" x14ac:dyDescent="0.25">
      <c r="A115" s="110" t="s">
        <v>676</v>
      </c>
      <c r="B115" s="4">
        <v>12</v>
      </c>
      <c r="C115" s="4">
        <v>13</v>
      </c>
      <c r="D115" s="4">
        <v>19</v>
      </c>
      <c r="E115" s="4">
        <v>19</v>
      </c>
      <c r="F115" s="4">
        <v>11</v>
      </c>
      <c r="G115" s="4">
        <v>13</v>
      </c>
      <c r="H115" s="4">
        <v>13</v>
      </c>
      <c r="I115" s="4">
        <v>13</v>
      </c>
      <c r="J115" s="4">
        <v>13</v>
      </c>
      <c r="K115" s="4">
        <v>0</v>
      </c>
      <c r="L115" s="4">
        <v>8</v>
      </c>
      <c r="M115" s="4">
        <v>9</v>
      </c>
      <c r="N115" s="4">
        <v>9</v>
      </c>
      <c r="O115" s="4">
        <v>18</v>
      </c>
      <c r="P115" s="4">
        <v>6</v>
      </c>
      <c r="Q115" s="4">
        <v>6</v>
      </c>
      <c r="R115" s="4">
        <v>11</v>
      </c>
      <c r="S115" s="4">
        <v>0</v>
      </c>
      <c r="T115" s="4">
        <v>10</v>
      </c>
    </row>
    <row r="116" spans="1:22" x14ac:dyDescent="0.25">
      <c r="A116" s="2" t="s">
        <v>122</v>
      </c>
      <c r="B116" s="31">
        <v>65</v>
      </c>
      <c r="C116" s="31">
        <v>65</v>
      </c>
      <c r="D116" s="31">
        <v>65</v>
      </c>
      <c r="E116" s="31">
        <v>65</v>
      </c>
      <c r="F116" s="31">
        <v>65</v>
      </c>
      <c r="G116" s="31"/>
      <c r="H116" s="31">
        <v>65</v>
      </c>
      <c r="I116" s="31">
        <v>65</v>
      </c>
      <c r="J116" s="31">
        <v>65</v>
      </c>
      <c r="K116" s="31"/>
      <c r="L116" s="32">
        <v>65</v>
      </c>
      <c r="M116" s="32">
        <v>65</v>
      </c>
      <c r="N116" s="32">
        <v>65</v>
      </c>
      <c r="O116" s="32">
        <v>65</v>
      </c>
      <c r="P116" s="32">
        <v>65</v>
      </c>
      <c r="Q116" s="32">
        <v>65</v>
      </c>
      <c r="R116" s="32"/>
      <c r="S116" s="32"/>
      <c r="T116" s="6">
        <v>64</v>
      </c>
      <c r="U116" s="4">
        <v>0</v>
      </c>
      <c r="V116" s="4">
        <v>0</v>
      </c>
    </row>
    <row r="117" spans="1:22" x14ac:dyDescent="0.25">
      <c r="A117" s="23" t="s">
        <v>5</v>
      </c>
      <c r="B117" s="23">
        <f>SUM(B105:B116)</f>
        <v>77</v>
      </c>
      <c r="C117" s="23">
        <f t="shared" ref="C117:V117" si="6">SUM(C105:C116)</f>
        <v>78</v>
      </c>
      <c r="D117" s="23">
        <f t="shared" si="6"/>
        <v>84</v>
      </c>
      <c r="E117" s="23">
        <f t="shared" si="6"/>
        <v>84</v>
      </c>
      <c r="F117" s="23">
        <f t="shared" si="6"/>
        <v>76</v>
      </c>
      <c r="G117" s="23">
        <f t="shared" si="6"/>
        <v>13</v>
      </c>
      <c r="H117" s="23">
        <f t="shared" si="6"/>
        <v>78</v>
      </c>
      <c r="I117" s="23">
        <f t="shared" si="6"/>
        <v>78</v>
      </c>
      <c r="J117" s="23">
        <f t="shared" si="6"/>
        <v>78</v>
      </c>
      <c r="K117" s="23">
        <f t="shared" si="6"/>
        <v>0</v>
      </c>
      <c r="L117" s="23">
        <f t="shared" si="6"/>
        <v>73</v>
      </c>
      <c r="M117" s="23">
        <f t="shared" si="6"/>
        <v>74</v>
      </c>
      <c r="N117" s="23">
        <f t="shared" si="6"/>
        <v>74</v>
      </c>
      <c r="O117" s="23">
        <f t="shared" si="6"/>
        <v>83</v>
      </c>
      <c r="P117" s="23">
        <f t="shared" si="6"/>
        <v>71</v>
      </c>
      <c r="Q117" s="23">
        <f t="shared" si="6"/>
        <v>71</v>
      </c>
      <c r="R117" s="23">
        <f t="shared" si="6"/>
        <v>11</v>
      </c>
      <c r="S117" s="23">
        <f t="shared" si="6"/>
        <v>0</v>
      </c>
      <c r="T117" s="23">
        <f t="shared" si="6"/>
        <v>74</v>
      </c>
      <c r="U117" s="23">
        <f t="shared" si="6"/>
        <v>0</v>
      </c>
      <c r="V117" s="23">
        <f t="shared" si="6"/>
        <v>0</v>
      </c>
    </row>
    <row r="118" spans="1:22" x14ac:dyDescent="0.25">
      <c r="A118" s="23" t="s">
        <v>1</v>
      </c>
      <c r="B118" s="23">
        <f>SUM(B4:B102)</f>
        <v>64</v>
      </c>
      <c r="C118" s="23">
        <f t="shared" ref="C118:V118" si="7">SUM(C4:C102)</f>
        <v>64</v>
      </c>
      <c r="D118" s="23">
        <f t="shared" si="7"/>
        <v>64</v>
      </c>
      <c r="E118" s="23">
        <f t="shared" si="7"/>
        <v>64</v>
      </c>
      <c r="F118" s="23">
        <f t="shared" si="7"/>
        <v>59</v>
      </c>
      <c r="G118" s="23">
        <f t="shared" si="7"/>
        <v>60</v>
      </c>
      <c r="H118" s="23">
        <f t="shared" si="7"/>
        <v>64</v>
      </c>
      <c r="I118" s="23">
        <f t="shared" si="7"/>
        <v>64</v>
      </c>
      <c r="J118" s="23">
        <f t="shared" si="7"/>
        <v>64</v>
      </c>
      <c r="K118" s="23">
        <f t="shared" si="7"/>
        <v>0</v>
      </c>
      <c r="L118" s="23">
        <f t="shared" si="7"/>
        <v>64</v>
      </c>
      <c r="M118" s="23">
        <f t="shared" si="7"/>
        <v>65</v>
      </c>
      <c r="N118" s="23">
        <f t="shared" si="7"/>
        <v>64</v>
      </c>
      <c r="O118" s="23">
        <f t="shared" si="7"/>
        <v>64</v>
      </c>
      <c r="P118" s="23">
        <f t="shared" si="7"/>
        <v>64</v>
      </c>
      <c r="Q118" s="23">
        <f t="shared" si="7"/>
        <v>64</v>
      </c>
      <c r="R118" s="23">
        <f t="shared" si="7"/>
        <v>11</v>
      </c>
      <c r="S118" s="23">
        <f t="shared" si="7"/>
        <v>0</v>
      </c>
      <c r="T118" s="23">
        <f t="shared" si="7"/>
        <v>64</v>
      </c>
      <c r="U118" s="23">
        <f t="shared" si="7"/>
        <v>288</v>
      </c>
      <c r="V118" s="23">
        <f t="shared" si="7"/>
        <v>21</v>
      </c>
    </row>
    <row r="119" spans="1:22" x14ac:dyDescent="0.25">
      <c r="A119" s="23" t="s">
        <v>2</v>
      </c>
      <c r="B119" s="23">
        <f>B117-B118</f>
        <v>13</v>
      </c>
      <c r="C119" s="23">
        <f>C117-C118</f>
        <v>14</v>
      </c>
      <c r="D119" s="23">
        <f>D117-D118</f>
        <v>20</v>
      </c>
      <c r="E119" s="23">
        <f t="shared" ref="E119:V119" si="8">E117-E118</f>
        <v>20</v>
      </c>
      <c r="F119" s="23">
        <f t="shared" si="8"/>
        <v>17</v>
      </c>
      <c r="G119" s="23">
        <f t="shared" si="8"/>
        <v>-47</v>
      </c>
      <c r="H119" s="23">
        <f t="shared" si="8"/>
        <v>14</v>
      </c>
      <c r="I119" s="23">
        <f t="shared" si="8"/>
        <v>14</v>
      </c>
      <c r="J119" s="23">
        <f t="shared" si="8"/>
        <v>14</v>
      </c>
      <c r="K119" s="23">
        <f t="shared" si="8"/>
        <v>0</v>
      </c>
      <c r="L119" s="23">
        <f t="shared" si="8"/>
        <v>9</v>
      </c>
      <c r="M119" s="23">
        <f t="shared" si="8"/>
        <v>9</v>
      </c>
      <c r="N119" s="23">
        <f t="shared" si="8"/>
        <v>10</v>
      </c>
      <c r="O119" s="23">
        <f t="shared" si="8"/>
        <v>19</v>
      </c>
      <c r="P119" s="23">
        <f t="shared" si="8"/>
        <v>7</v>
      </c>
      <c r="Q119" s="23">
        <f t="shared" si="8"/>
        <v>7</v>
      </c>
      <c r="R119" s="23">
        <f t="shared" si="8"/>
        <v>0</v>
      </c>
      <c r="S119" s="23">
        <f t="shared" si="8"/>
        <v>0</v>
      </c>
      <c r="T119" s="23">
        <f t="shared" si="8"/>
        <v>10</v>
      </c>
      <c r="U119" s="23">
        <f t="shared" si="8"/>
        <v>-288</v>
      </c>
      <c r="V119" s="23">
        <f t="shared" si="8"/>
        <v>-21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>
        <f>B117*$D124</f>
        <v>5005</v>
      </c>
      <c r="C121" s="14">
        <f>C117*$D125</f>
        <v>3120</v>
      </c>
      <c r="D121" s="14">
        <f>D117*$D126</f>
        <v>5460</v>
      </c>
      <c r="E121" s="14">
        <f>E117*$D127</f>
        <v>5040</v>
      </c>
      <c r="F121" s="14">
        <f>F117*$D128</f>
        <v>4940</v>
      </c>
      <c r="G121" s="14">
        <f>G117*$D129</f>
        <v>0</v>
      </c>
      <c r="H121" s="14">
        <f>H117*$D130</f>
        <v>4680</v>
      </c>
      <c r="I121" s="14">
        <f>I117*$D131</f>
        <v>5070</v>
      </c>
      <c r="J121" s="14">
        <f>J117*$D132</f>
        <v>5070</v>
      </c>
      <c r="K121" s="14">
        <f>K117*$D133</f>
        <v>0</v>
      </c>
      <c r="L121" s="14">
        <f>L117*$D134</f>
        <v>30733</v>
      </c>
      <c r="M121" s="14">
        <f>M117*$D135</f>
        <v>4070</v>
      </c>
      <c r="N121" s="14">
        <f>N117*$D136</f>
        <v>28860</v>
      </c>
      <c r="O121" s="14">
        <f>O117*$D137</f>
        <v>36520</v>
      </c>
      <c r="P121" s="14">
        <f>P117*$D138</f>
        <v>17679</v>
      </c>
      <c r="Q121" s="14">
        <f>Q117*$D139</f>
        <v>17679</v>
      </c>
      <c r="R121" s="14">
        <f>R117*$D140</f>
        <v>3982</v>
      </c>
      <c r="S121" s="14">
        <f>S117*$D141</f>
        <v>0</v>
      </c>
      <c r="T121" s="14">
        <f>T117*$D142</f>
        <v>15910</v>
      </c>
      <c r="U121" s="14">
        <f>U117*$D143</f>
        <v>0</v>
      </c>
      <c r="V121" s="14">
        <f>V117*$D144</f>
        <v>0</v>
      </c>
    </row>
    <row r="123" spans="1:22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4" t="s">
        <v>268</v>
      </c>
      <c r="B124" s="155" t="s">
        <v>268</v>
      </c>
      <c r="C124" s="156" t="s">
        <v>268</v>
      </c>
      <c r="D124" s="30">
        <v>65</v>
      </c>
      <c r="F124" s="10"/>
      <c r="G124" s="17">
        <f>SUM(B121:V121)</f>
        <v>193818</v>
      </c>
    </row>
    <row r="125" spans="1:22" x14ac:dyDescent="0.25">
      <c r="A125" s="154" t="s">
        <v>269</v>
      </c>
      <c r="B125" s="155" t="s">
        <v>269</v>
      </c>
      <c r="C125" s="156" t="s">
        <v>269</v>
      </c>
      <c r="D125" s="30">
        <v>40</v>
      </c>
    </row>
    <row r="126" spans="1:22" x14ac:dyDescent="0.25">
      <c r="A126" s="154" t="s">
        <v>270</v>
      </c>
      <c r="B126" s="155" t="s">
        <v>270</v>
      </c>
      <c r="C126" s="156" t="s">
        <v>270</v>
      </c>
      <c r="D126" s="30">
        <v>65</v>
      </c>
    </row>
    <row r="127" spans="1:22" x14ac:dyDescent="0.25">
      <c r="A127" s="154" t="s">
        <v>271</v>
      </c>
      <c r="B127" s="155" t="s">
        <v>271</v>
      </c>
      <c r="C127" s="156" t="s">
        <v>271</v>
      </c>
      <c r="D127" s="30">
        <v>60</v>
      </c>
    </row>
    <row r="128" spans="1:22" x14ac:dyDescent="0.25">
      <c r="A128" s="154" t="s">
        <v>272</v>
      </c>
      <c r="B128" s="155" t="s">
        <v>272</v>
      </c>
      <c r="C128" s="156" t="s">
        <v>272</v>
      </c>
      <c r="D128" s="37">
        <v>65</v>
      </c>
    </row>
    <row r="129" spans="1:8" x14ac:dyDescent="0.25">
      <c r="A129" s="154" t="s">
        <v>273</v>
      </c>
      <c r="B129" s="155" t="s">
        <v>273</v>
      </c>
      <c r="C129" s="156" t="s">
        <v>273</v>
      </c>
      <c r="D129" s="37"/>
      <c r="F129" s="146" t="s">
        <v>121</v>
      </c>
      <c r="G129" s="146"/>
      <c r="H129" s="147"/>
    </row>
    <row r="130" spans="1:8" x14ac:dyDescent="0.25">
      <c r="A130" s="154" t="s">
        <v>274</v>
      </c>
      <c r="B130" s="155" t="s">
        <v>274</v>
      </c>
      <c r="C130" s="156" t="s">
        <v>274</v>
      </c>
      <c r="D130" s="30">
        <v>60</v>
      </c>
      <c r="F130" s="148">
        <f>G124-W103</f>
        <v>17874</v>
      </c>
      <c r="G130" s="147"/>
      <c r="H130" s="147"/>
    </row>
    <row r="131" spans="1:8" x14ac:dyDescent="0.25">
      <c r="A131" s="154" t="s">
        <v>275</v>
      </c>
      <c r="B131" s="155" t="s">
        <v>275</v>
      </c>
      <c r="C131" s="156" t="s">
        <v>275</v>
      </c>
      <c r="D131" s="30">
        <v>65</v>
      </c>
    </row>
    <row r="132" spans="1:8" x14ac:dyDescent="0.25">
      <c r="A132" s="154" t="s">
        <v>276</v>
      </c>
      <c r="B132" s="155" t="s">
        <v>276</v>
      </c>
      <c r="C132" s="156" t="s">
        <v>276</v>
      </c>
      <c r="D132" s="30">
        <v>65</v>
      </c>
    </row>
    <row r="133" spans="1:8" x14ac:dyDescent="0.25">
      <c r="A133" s="154" t="s">
        <v>250</v>
      </c>
      <c r="B133" s="155" t="s">
        <v>250</v>
      </c>
      <c r="C133" s="156" t="s">
        <v>250</v>
      </c>
      <c r="D133" s="37"/>
    </row>
    <row r="134" spans="1:8" x14ac:dyDescent="0.25">
      <c r="A134" s="150" t="s">
        <v>277</v>
      </c>
      <c r="B134" s="151" t="s">
        <v>277</v>
      </c>
      <c r="C134" s="152" t="s">
        <v>277</v>
      </c>
      <c r="D134" s="30">
        <v>421</v>
      </c>
    </row>
    <row r="135" spans="1:8" x14ac:dyDescent="0.25">
      <c r="A135" s="150" t="s">
        <v>278</v>
      </c>
      <c r="B135" s="151" t="s">
        <v>278</v>
      </c>
      <c r="C135" s="152" t="s">
        <v>278</v>
      </c>
      <c r="D135" s="30">
        <v>55</v>
      </c>
    </row>
    <row r="136" spans="1:8" x14ac:dyDescent="0.25">
      <c r="A136" s="150" t="s">
        <v>279</v>
      </c>
      <c r="B136" s="151" t="s">
        <v>279</v>
      </c>
      <c r="C136" s="152" t="s">
        <v>279</v>
      </c>
      <c r="D136" s="30">
        <v>390</v>
      </c>
    </row>
    <row r="137" spans="1:8" x14ac:dyDescent="0.25">
      <c r="A137" s="150" t="s">
        <v>280</v>
      </c>
      <c r="B137" s="151" t="s">
        <v>280</v>
      </c>
      <c r="C137" s="152" t="s">
        <v>280</v>
      </c>
      <c r="D137" s="30">
        <v>440</v>
      </c>
    </row>
    <row r="138" spans="1:8" x14ac:dyDescent="0.25">
      <c r="A138" s="150" t="s">
        <v>281</v>
      </c>
      <c r="B138" s="151" t="s">
        <v>281</v>
      </c>
      <c r="C138" s="152" t="s">
        <v>281</v>
      </c>
      <c r="D138" s="30">
        <v>249</v>
      </c>
    </row>
    <row r="139" spans="1:8" x14ac:dyDescent="0.25">
      <c r="A139" s="150" t="s">
        <v>256</v>
      </c>
      <c r="B139" s="151" t="s">
        <v>256</v>
      </c>
      <c r="C139" s="152" t="s">
        <v>256</v>
      </c>
      <c r="D139" s="30">
        <v>249</v>
      </c>
    </row>
    <row r="140" spans="1:8" x14ac:dyDescent="0.25">
      <c r="A140" s="150" t="s">
        <v>282</v>
      </c>
      <c r="B140" s="151" t="s">
        <v>282</v>
      </c>
      <c r="C140" s="152" t="s">
        <v>282</v>
      </c>
      <c r="D140" s="37">
        <v>362</v>
      </c>
    </row>
    <row r="141" spans="1:8" x14ac:dyDescent="0.25">
      <c r="A141" s="150" t="s">
        <v>283</v>
      </c>
      <c r="B141" s="151" t="s">
        <v>283</v>
      </c>
      <c r="C141" s="152" t="s">
        <v>283</v>
      </c>
      <c r="D141" s="37"/>
    </row>
    <row r="142" spans="1:8" x14ac:dyDescent="0.25">
      <c r="A142" s="150" t="s">
        <v>284</v>
      </c>
      <c r="B142" s="151" t="s">
        <v>284</v>
      </c>
      <c r="C142" s="152" t="s">
        <v>284</v>
      </c>
      <c r="D142" s="30">
        <v>215</v>
      </c>
    </row>
    <row r="143" spans="1:8" x14ac:dyDescent="0.25">
      <c r="A143" s="149" t="s">
        <v>634</v>
      </c>
      <c r="B143" s="149"/>
      <c r="C143" s="149"/>
      <c r="D143" s="6">
        <v>27</v>
      </c>
    </row>
    <row r="144" spans="1:8" x14ac:dyDescent="0.25">
      <c r="A144" s="149" t="s">
        <v>636</v>
      </c>
      <c r="B144" s="149"/>
      <c r="C144" s="149"/>
      <c r="D144" s="6">
        <v>200</v>
      </c>
    </row>
  </sheetData>
  <mergeCells count="24">
    <mergeCell ref="A132:C132"/>
    <mergeCell ref="A123:C123"/>
    <mergeCell ref="A124:C124"/>
    <mergeCell ref="A125:C125"/>
    <mergeCell ref="A126:C126"/>
    <mergeCell ref="A127:C127"/>
    <mergeCell ref="A128:C128"/>
    <mergeCell ref="A129:C129"/>
    <mergeCell ref="F129:H129"/>
    <mergeCell ref="A130:C130"/>
    <mergeCell ref="F130:H130"/>
    <mergeCell ref="A131:C131"/>
    <mergeCell ref="A144:C144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</mergeCells>
  <conditionalFormatting sqref="B4:V102">
    <cfRule type="cellIs" dxfId="22" priority="1" operator="greaterThanOrEqual">
      <formula>1</formula>
    </cfRule>
    <cfRule type="cellIs" dxfId="21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B00-000000000000}">
      <formula1>0</formula1>
    </dataValidation>
  </dataValidations>
  <pageMargins left="0.7" right="0.53" top="0.26" bottom="0.2" header="0.2" footer="0.2"/>
  <pageSetup paperSize="9" scale="4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V101"/>
  <sheetViews>
    <sheetView zoomScale="70" zoomScaleNormal="70" workbookViewId="0">
      <pane xSplit="1" ySplit="1" topLeftCell="K65" activePane="bottomRight" state="frozen"/>
      <selection activeCell="I17" sqref="I17"/>
      <selection pane="topRight" activeCell="I17" sqref="I17"/>
      <selection pane="bottomLeft" activeCell="I17" sqref="I17"/>
      <selection pane="bottomRight" activeCell="A2" sqref="A2:V70"/>
    </sheetView>
  </sheetViews>
  <sheetFormatPr defaultRowHeight="15" x14ac:dyDescent="0.25"/>
  <cols>
    <col min="1" max="1" width="39.140625" style="4" customWidth="1"/>
    <col min="2" max="19" width="8.28515625" style="4" customWidth="1"/>
    <col min="20" max="20" width="9.28515625" style="4" bestFit="1" customWidth="1"/>
    <col min="21" max="21" width="13.85546875" style="4" customWidth="1"/>
    <col min="22" max="16384" width="9.140625" style="4"/>
  </cols>
  <sheetData>
    <row r="1" spans="1:22" x14ac:dyDescent="0.25">
      <c r="A1" s="2"/>
      <c r="B1" s="2"/>
    </row>
    <row r="2" spans="1:22" ht="33.75" x14ac:dyDescent="0.25">
      <c r="A2" s="118" t="s">
        <v>703</v>
      </c>
      <c r="B2" s="116" t="s">
        <v>550</v>
      </c>
      <c r="C2" s="116" t="s">
        <v>695</v>
      </c>
      <c r="D2" s="116" t="s">
        <v>693</v>
      </c>
      <c r="E2" s="116" t="s">
        <v>696</v>
      </c>
      <c r="F2" s="116" t="s">
        <v>697</v>
      </c>
      <c r="G2" s="116" t="s">
        <v>698</v>
      </c>
      <c r="H2" s="116" t="s">
        <v>699</v>
      </c>
      <c r="I2" s="116" t="s">
        <v>700</v>
      </c>
      <c r="J2" s="116" t="s">
        <v>701</v>
      </c>
      <c r="K2" s="116" t="s">
        <v>683</v>
      </c>
      <c r="L2" s="116" t="s">
        <v>686</v>
      </c>
      <c r="M2" s="116" t="s">
        <v>702</v>
      </c>
      <c r="N2" s="116" t="s">
        <v>684</v>
      </c>
      <c r="O2" s="116" t="s">
        <v>685</v>
      </c>
      <c r="P2" s="116" t="s">
        <v>690</v>
      </c>
      <c r="Q2" s="116" t="s">
        <v>689</v>
      </c>
      <c r="R2" s="116" t="s">
        <v>561</v>
      </c>
      <c r="S2" s="116" t="s">
        <v>687</v>
      </c>
      <c r="T2" s="116" t="s">
        <v>540</v>
      </c>
      <c r="U2" s="6"/>
      <c r="V2" s="6"/>
    </row>
    <row r="3" spans="1:22" s="2" customFormat="1" ht="22.5" customHeigh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111" t="s">
        <v>565</v>
      </c>
      <c r="V3" s="111" t="s">
        <v>677</v>
      </c>
    </row>
    <row r="4" spans="1:22" ht="22.5" customHeight="1" x14ac:dyDescent="0.25">
      <c r="A4" s="112" t="s">
        <v>624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/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/>
      <c r="S4" s="6"/>
      <c r="T4" s="6">
        <v>1</v>
      </c>
      <c r="U4" s="13"/>
      <c r="V4" s="13" t="str">
        <f>LEFT(A4,3)</f>
        <v>N01</v>
      </c>
    </row>
    <row r="5" spans="1:22" ht="22.5" customHeight="1" x14ac:dyDescent="0.25">
      <c r="A5" s="112" t="s">
        <v>420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/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/>
      <c r="T5" s="6">
        <v>1</v>
      </c>
      <c r="U5" s="13"/>
      <c r="V5" s="13" t="str">
        <f t="shared" ref="V5:V52" si="0">LEFT(A5,3)</f>
        <v>N02</v>
      </c>
    </row>
    <row r="6" spans="1:22" ht="22.5" customHeight="1" x14ac:dyDescent="0.25">
      <c r="A6" s="112" t="s">
        <v>421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/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/>
      <c r="S6" s="6"/>
      <c r="T6" s="6">
        <v>1</v>
      </c>
      <c r="U6" s="13"/>
      <c r="V6" s="13" t="str">
        <f t="shared" si="0"/>
        <v>N03</v>
      </c>
    </row>
    <row r="7" spans="1:22" ht="22.5" customHeight="1" x14ac:dyDescent="0.25">
      <c r="A7" s="112" t="s">
        <v>422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/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/>
      <c r="S7" s="6"/>
      <c r="T7" s="6">
        <v>1</v>
      </c>
      <c r="U7" s="13"/>
      <c r="V7" s="13" t="str">
        <f t="shared" si="0"/>
        <v>N05</v>
      </c>
    </row>
    <row r="8" spans="1:22" ht="22.5" customHeight="1" x14ac:dyDescent="0.25">
      <c r="A8" s="112" t="s">
        <v>423</v>
      </c>
      <c r="B8" s="6">
        <v>1</v>
      </c>
      <c r="C8" s="6">
        <v>1</v>
      </c>
      <c r="D8" s="6">
        <v>1</v>
      </c>
      <c r="E8" s="6">
        <v>1</v>
      </c>
      <c r="F8" s="6"/>
      <c r="G8" s="6">
        <v>1</v>
      </c>
      <c r="H8" s="6">
        <v>1</v>
      </c>
      <c r="I8" s="6">
        <v>1</v>
      </c>
      <c r="J8" s="6">
        <v>1</v>
      </c>
      <c r="K8" s="6"/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/>
      <c r="S8" s="6"/>
      <c r="T8" s="6">
        <v>1</v>
      </c>
      <c r="U8" s="13"/>
      <c r="V8" s="13" t="str">
        <f t="shared" si="0"/>
        <v>N06</v>
      </c>
    </row>
    <row r="9" spans="1:22" ht="22.5" customHeight="1" x14ac:dyDescent="0.25">
      <c r="A9" s="112" t="s">
        <v>424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/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/>
      <c r="S9" s="6"/>
      <c r="T9" s="6">
        <v>1</v>
      </c>
      <c r="U9" s="13"/>
      <c r="V9" s="13" t="str">
        <f t="shared" si="0"/>
        <v>N11</v>
      </c>
    </row>
    <row r="10" spans="1:22" ht="22.5" customHeight="1" x14ac:dyDescent="0.25">
      <c r="A10" s="112" t="s">
        <v>425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/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/>
      <c r="T10" s="6">
        <v>1</v>
      </c>
      <c r="U10" s="13"/>
      <c r="V10" s="13" t="str">
        <f t="shared" si="0"/>
        <v>N14</v>
      </c>
    </row>
    <row r="11" spans="1:22" ht="22.5" customHeight="1" x14ac:dyDescent="0.25">
      <c r="A11" s="112" t="s">
        <v>426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/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/>
      <c r="S11" s="6"/>
      <c r="T11" s="6">
        <v>1</v>
      </c>
      <c r="U11" s="13"/>
      <c r="V11" s="13" t="str">
        <f t="shared" si="0"/>
        <v>N15</v>
      </c>
    </row>
    <row r="12" spans="1:22" ht="22.5" customHeight="1" x14ac:dyDescent="0.25">
      <c r="A12" s="112" t="s">
        <v>427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/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/>
      <c r="S12" s="6"/>
      <c r="T12" s="6">
        <v>1</v>
      </c>
      <c r="U12" s="13"/>
      <c r="V12" s="13" t="str">
        <f t="shared" si="0"/>
        <v>N16</v>
      </c>
    </row>
    <row r="13" spans="1:22" ht="22.5" customHeight="1" x14ac:dyDescent="0.25">
      <c r="A13" s="112" t="s">
        <v>428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/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/>
      <c r="T13" s="6">
        <v>1</v>
      </c>
      <c r="U13" s="13"/>
      <c r="V13" s="13" t="str">
        <f t="shared" si="0"/>
        <v>N17</v>
      </c>
    </row>
    <row r="14" spans="1:22" ht="22.5" customHeight="1" x14ac:dyDescent="0.25">
      <c r="A14" s="112" t="s">
        <v>429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/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/>
      <c r="S14" s="6"/>
      <c r="T14" s="6">
        <v>1</v>
      </c>
      <c r="U14" s="13"/>
      <c r="V14" s="13" t="str">
        <f t="shared" si="0"/>
        <v>N18</v>
      </c>
    </row>
    <row r="15" spans="1:22" ht="22.5" customHeight="1" x14ac:dyDescent="0.25">
      <c r="A15" s="112" t="s">
        <v>430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/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/>
      <c r="S15" s="6"/>
      <c r="T15" s="6">
        <v>1</v>
      </c>
      <c r="U15" s="13"/>
      <c r="V15" s="13" t="str">
        <f t="shared" si="0"/>
        <v>N19</v>
      </c>
    </row>
    <row r="16" spans="1:22" ht="22.5" customHeight="1" x14ac:dyDescent="0.25">
      <c r="A16" s="112" t="s">
        <v>431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/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/>
      <c r="S16" s="6"/>
      <c r="T16" s="6">
        <v>1</v>
      </c>
      <c r="U16" s="13"/>
      <c r="V16" s="13" t="str">
        <f t="shared" si="0"/>
        <v>N20</v>
      </c>
    </row>
    <row r="17" spans="1:22" ht="22.5" customHeight="1" x14ac:dyDescent="0.25">
      <c r="A17" s="112" t="s">
        <v>432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/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/>
      <c r="S17" s="6"/>
      <c r="T17" s="6">
        <v>1</v>
      </c>
      <c r="U17" s="13"/>
      <c r="V17" s="13" t="str">
        <f t="shared" si="0"/>
        <v>N24</v>
      </c>
    </row>
    <row r="18" spans="1:22" ht="22.5" customHeight="1" x14ac:dyDescent="0.25">
      <c r="A18" s="112" t="s">
        <v>433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/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/>
      <c r="S18" s="6"/>
      <c r="T18" s="6">
        <v>1</v>
      </c>
      <c r="U18" s="13"/>
      <c r="V18" s="13" t="str">
        <f t="shared" si="0"/>
        <v>N25</v>
      </c>
    </row>
    <row r="19" spans="1:22" ht="22.5" customHeight="1" x14ac:dyDescent="0.25">
      <c r="A19" s="112" t="s">
        <v>434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/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/>
      <c r="T19" s="6">
        <v>1</v>
      </c>
      <c r="U19" s="13"/>
      <c r="V19" s="13" t="str">
        <f t="shared" si="0"/>
        <v>N38</v>
      </c>
    </row>
    <row r="20" spans="1:22" ht="22.5" customHeight="1" x14ac:dyDescent="0.25">
      <c r="A20" s="112" t="s">
        <v>435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/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/>
      <c r="S20" s="6"/>
      <c r="T20" s="6">
        <v>1</v>
      </c>
      <c r="U20" s="13"/>
      <c r="V20" s="13" t="str">
        <f t="shared" si="0"/>
        <v>N39</v>
      </c>
    </row>
    <row r="21" spans="1:22" ht="22.5" customHeight="1" x14ac:dyDescent="0.25">
      <c r="A21" s="112" t="s">
        <v>436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/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/>
      <c r="S21" s="6"/>
      <c r="T21" s="6">
        <v>1</v>
      </c>
      <c r="U21" s="13"/>
      <c r="V21" s="13" t="str">
        <f t="shared" si="0"/>
        <v>N40</v>
      </c>
    </row>
    <row r="22" spans="1:22" ht="22.5" customHeight="1" x14ac:dyDescent="0.25">
      <c r="A22" s="112" t="s">
        <v>437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/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/>
      <c r="S22" s="6"/>
      <c r="T22" s="6">
        <v>1</v>
      </c>
      <c r="U22" s="13"/>
      <c r="V22" s="13" t="str">
        <f t="shared" si="0"/>
        <v>N41</v>
      </c>
    </row>
    <row r="23" spans="1:22" ht="22.5" customHeight="1" x14ac:dyDescent="0.25">
      <c r="A23" s="112" t="s">
        <v>438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/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/>
      <c r="S23" s="6"/>
      <c r="T23" s="6">
        <v>1</v>
      </c>
      <c r="U23" s="13"/>
      <c r="V23" s="13" t="str">
        <f t="shared" si="0"/>
        <v>N43</v>
      </c>
    </row>
    <row r="24" spans="1:22" ht="22.5" customHeight="1" x14ac:dyDescent="0.25">
      <c r="A24" s="112" t="s">
        <v>625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/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/>
      <c r="S24" s="6"/>
      <c r="T24" s="6">
        <v>1</v>
      </c>
      <c r="U24" s="13"/>
      <c r="V24" s="13" t="str">
        <f t="shared" si="0"/>
        <v>N45</v>
      </c>
    </row>
    <row r="25" spans="1:22" ht="22.5" customHeight="1" x14ac:dyDescent="0.25">
      <c r="A25" s="112" t="s">
        <v>439</v>
      </c>
      <c r="B25" s="6">
        <v>1</v>
      </c>
      <c r="C25" s="6">
        <v>1</v>
      </c>
      <c r="D25" s="6">
        <v>1</v>
      </c>
      <c r="E25" s="6">
        <v>1</v>
      </c>
      <c r="F25" s="6"/>
      <c r="G25" s="6"/>
      <c r="H25" s="6">
        <v>1</v>
      </c>
      <c r="I25" s="6">
        <v>1</v>
      </c>
      <c r="J25" s="6">
        <v>1</v>
      </c>
      <c r="K25" s="6"/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/>
      <c r="S25" s="6"/>
      <c r="T25" s="6">
        <v>1</v>
      </c>
      <c r="U25" s="13"/>
      <c r="V25" s="13" t="str">
        <f t="shared" si="0"/>
        <v>N47</v>
      </c>
    </row>
    <row r="26" spans="1:22" ht="22.5" customHeight="1" x14ac:dyDescent="0.25">
      <c r="A26" s="112" t="s">
        <v>440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/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/>
      <c r="S26" s="6"/>
      <c r="T26" s="6">
        <v>1</v>
      </c>
      <c r="U26" s="13"/>
      <c r="V26" s="13" t="str">
        <f t="shared" si="0"/>
        <v>N50</v>
      </c>
    </row>
    <row r="27" spans="1:22" ht="22.5" customHeight="1" x14ac:dyDescent="0.25">
      <c r="A27" s="112" t="s">
        <v>441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/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/>
      <c r="T27" s="6">
        <v>1</v>
      </c>
      <c r="U27" s="13"/>
      <c r="V27" s="13" t="str">
        <f t="shared" si="0"/>
        <v>N51</v>
      </c>
    </row>
    <row r="28" spans="1:22" ht="22.5" customHeight="1" x14ac:dyDescent="0.25">
      <c r="A28" s="112" t="s">
        <v>442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/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/>
      <c r="S28" s="6"/>
      <c r="T28" s="6">
        <v>1</v>
      </c>
      <c r="U28" s="13"/>
      <c r="V28" s="13" t="str">
        <f t="shared" si="0"/>
        <v>N52</v>
      </c>
    </row>
    <row r="29" spans="1:22" ht="22.5" customHeight="1" x14ac:dyDescent="0.25">
      <c r="A29" s="112" t="s">
        <v>443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/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/>
      <c r="S29" s="6"/>
      <c r="T29" s="6">
        <v>1</v>
      </c>
      <c r="U29" s="13"/>
      <c r="V29" s="13" t="str">
        <f t="shared" si="0"/>
        <v>N58</v>
      </c>
    </row>
    <row r="30" spans="1:22" ht="22.5" customHeight="1" x14ac:dyDescent="0.25">
      <c r="A30" s="112" t="s">
        <v>444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/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/>
      <c r="S30" s="6"/>
      <c r="T30" s="6">
        <v>1</v>
      </c>
      <c r="U30" s="13"/>
      <c r="V30" s="13" t="str">
        <f t="shared" si="0"/>
        <v>N60</v>
      </c>
    </row>
    <row r="31" spans="1:22" ht="22.5" customHeight="1" x14ac:dyDescent="0.25">
      <c r="A31" s="112" t="s">
        <v>445</v>
      </c>
      <c r="B31" s="6">
        <v>1</v>
      </c>
      <c r="C31" s="6">
        <v>1</v>
      </c>
      <c r="D31" s="6">
        <v>1</v>
      </c>
      <c r="E31" s="6">
        <v>1</v>
      </c>
      <c r="F31" s="6"/>
      <c r="G31" s="6"/>
      <c r="H31" s="6">
        <v>1</v>
      </c>
      <c r="I31" s="6">
        <v>1</v>
      </c>
      <c r="J31" s="6">
        <v>1</v>
      </c>
      <c r="K31" s="6"/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/>
      <c r="S31" s="6"/>
      <c r="T31" s="6">
        <v>1</v>
      </c>
      <c r="U31" s="13"/>
      <c r="V31" s="13" t="str">
        <f t="shared" si="0"/>
        <v>N62</v>
      </c>
    </row>
    <row r="32" spans="1:22" ht="22.5" customHeight="1" x14ac:dyDescent="0.25">
      <c r="A32" s="112" t="s">
        <v>446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/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/>
      <c r="S32" s="6"/>
      <c r="T32" s="6">
        <v>1</v>
      </c>
      <c r="U32" s="13"/>
      <c r="V32" s="13" t="str">
        <f t="shared" si="0"/>
        <v>N63</v>
      </c>
    </row>
    <row r="33" spans="1:22" s="20" customFormat="1" ht="22.5" customHeight="1" x14ac:dyDescent="0.25">
      <c r="A33" s="112" t="s">
        <v>447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/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/>
      <c r="S33" s="6"/>
      <c r="T33" s="6">
        <v>1</v>
      </c>
      <c r="U33" s="39"/>
      <c r="V33" s="13" t="str">
        <f t="shared" si="0"/>
        <v>N66</v>
      </c>
    </row>
    <row r="34" spans="1:22" s="20" customFormat="1" ht="22.5" customHeight="1" x14ac:dyDescent="0.25">
      <c r="A34" s="112" t="s">
        <v>448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/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/>
      <c r="S34" s="6"/>
      <c r="T34" s="6">
        <v>1</v>
      </c>
      <c r="U34" s="39"/>
      <c r="V34" s="13" t="str">
        <f t="shared" si="0"/>
        <v>N69</v>
      </c>
    </row>
    <row r="35" spans="1:22" s="20" customFormat="1" ht="22.5" customHeight="1" x14ac:dyDescent="0.25">
      <c r="A35" s="112" t="s">
        <v>449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/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/>
      <c r="S35" s="6"/>
      <c r="T35" s="6">
        <v>1</v>
      </c>
      <c r="U35" s="39"/>
      <c r="V35" s="13" t="str">
        <f t="shared" si="0"/>
        <v>N70</v>
      </c>
    </row>
    <row r="36" spans="1:22" s="20" customFormat="1" ht="22.5" customHeight="1" x14ac:dyDescent="0.25">
      <c r="A36" s="112" t="s">
        <v>450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/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/>
      <c r="S36" s="6"/>
      <c r="T36" s="6">
        <v>1</v>
      </c>
      <c r="U36" s="39"/>
      <c r="V36" s="13" t="str">
        <f t="shared" si="0"/>
        <v>N71</v>
      </c>
    </row>
    <row r="37" spans="1:22" s="20" customFormat="1" ht="22.5" customHeight="1" x14ac:dyDescent="0.25">
      <c r="A37" s="112" t="s">
        <v>451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/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/>
      <c r="S37" s="6"/>
      <c r="T37" s="6">
        <v>1</v>
      </c>
      <c r="U37" s="39"/>
      <c r="V37" s="13" t="str">
        <f t="shared" si="0"/>
        <v>N72</v>
      </c>
    </row>
    <row r="38" spans="1:22" s="20" customFormat="1" ht="22.5" customHeight="1" x14ac:dyDescent="0.25">
      <c r="A38" s="112" t="s">
        <v>452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/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/>
      <c r="T38" s="6">
        <v>1</v>
      </c>
      <c r="U38" s="39"/>
      <c r="V38" s="13" t="str">
        <f t="shared" si="0"/>
        <v>N73</v>
      </c>
    </row>
    <row r="39" spans="1:22" s="20" customFormat="1" ht="22.5" customHeight="1" x14ac:dyDescent="0.25">
      <c r="A39" s="112" t="s">
        <v>453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/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/>
      <c r="T39" s="6">
        <v>1</v>
      </c>
      <c r="U39" s="39"/>
      <c r="V39" s="13" t="str">
        <f t="shared" si="0"/>
        <v>N74</v>
      </c>
    </row>
    <row r="40" spans="1:22" s="20" customFormat="1" ht="22.5" customHeight="1" x14ac:dyDescent="0.25">
      <c r="A40" s="112" t="s">
        <v>454</v>
      </c>
      <c r="B40" s="6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/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/>
      <c r="S40" s="6"/>
      <c r="T40" s="6">
        <v>1</v>
      </c>
      <c r="U40" s="39"/>
      <c r="V40" s="13" t="str">
        <f t="shared" si="0"/>
        <v>N75</v>
      </c>
    </row>
    <row r="41" spans="1:22" s="20" customFormat="1" ht="22.5" customHeight="1" x14ac:dyDescent="0.25">
      <c r="A41" s="112" t="s">
        <v>455</v>
      </c>
      <c r="B41" s="6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/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/>
      <c r="S41" s="6"/>
      <c r="T41" s="6">
        <v>1</v>
      </c>
      <c r="U41" s="39"/>
      <c r="V41" s="13" t="str">
        <f t="shared" si="0"/>
        <v>N77</v>
      </c>
    </row>
    <row r="42" spans="1:22" s="20" customFormat="1" ht="22.5" customHeight="1" x14ac:dyDescent="0.25">
      <c r="A42" s="112" t="s">
        <v>456</v>
      </c>
      <c r="B42" s="6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/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/>
      <c r="T42" s="6">
        <v>1</v>
      </c>
      <c r="U42" s="39"/>
      <c r="V42" s="13" t="str">
        <f t="shared" si="0"/>
        <v>N78</v>
      </c>
    </row>
    <row r="43" spans="1:22" s="20" customFormat="1" ht="22.5" customHeight="1" x14ac:dyDescent="0.25">
      <c r="A43" s="112" t="s">
        <v>457</v>
      </c>
      <c r="B43" s="6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/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/>
      <c r="S43" s="6"/>
      <c r="T43" s="6">
        <v>1</v>
      </c>
      <c r="U43" s="39"/>
      <c r="V43" s="13" t="str">
        <f t="shared" si="0"/>
        <v>N79</v>
      </c>
    </row>
    <row r="44" spans="1:22" s="20" customFormat="1" ht="22.5" customHeight="1" x14ac:dyDescent="0.25">
      <c r="A44" s="112" t="s">
        <v>458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/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/>
      <c r="S44" s="6"/>
      <c r="T44" s="6">
        <v>1</v>
      </c>
      <c r="U44" s="39"/>
      <c r="V44" s="13" t="str">
        <f t="shared" si="0"/>
        <v>N80</v>
      </c>
    </row>
    <row r="45" spans="1:22" s="20" customFormat="1" ht="22.5" customHeight="1" x14ac:dyDescent="0.25">
      <c r="A45" s="112" t="s">
        <v>459</v>
      </c>
      <c r="B45" s="6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/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/>
      <c r="S45" s="6"/>
      <c r="T45" s="6">
        <v>1</v>
      </c>
      <c r="U45" s="39"/>
      <c r="V45" s="13" t="str">
        <f t="shared" si="0"/>
        <v>N81</v>
      </c>
    </row>
    <row r="46" spans="1:22" s="20" customFormat="1" ht="22.5" customHeight="1" x14ac:dyDescent="0.25">
      <c r="A46" s="112" t="s">
        <v>460</v>
      </c>
      <c r="B46" s="6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/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/>
      <c r="S46" s="6"/>
      <c r="T46" s="6">
        <v>1</v>
      </c>
      <c r="U46" s="39"/>
      <c r="V46" s="13" t="str">
        <f t="shared" si="0"/>
        <v>N83</v>
      </c>
    </row>
    <row r="47" spans="1:22" s="20" customFormat="1" ht="22.5" customHeight="1" x14ac:dyDescent="0.25">
      <c r="A47" s="112" t="s">
        <v>461</v>
      </c>
      <c r="B47" s="6">
        <v>1</v>
      </c>
      <c r="C47" s="6">
        <v>1</v>
      </c>
      <c r="D47" s="6">
        <v>1</v>
      </c>
      <c r="E47" s="6">
        <v>1</v>
      </c>
      <c r="F47" s="6"/>
      <c r="G47" s="6">
        <v>1</v>
      </c>
      <c r="H47" s="6">
        <v>1</v>
      </c>
      <c r="I47" s="6">
        <v>1</v>
      </c>
      <c r="J47" s="6">
        <v>1</v>
      </c>
      <c r="K47" s="6"/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/>
      <c r="S47" s="6"/>
      <c r="T47" s="6">
        <v>1</v>
      </c>
      <c r="U47" s="39"/>
      <c r="V47" s="13" t="str">
        <f t="shared" si="0"/>
        <v>N85</v>
      </c>
    </row>
    <row r="48" spans="1:22" s="20" customFormat="1" ht="22.5" customHeight="1" x14ac:dyDescent="0.25">
      <c r="A48" s="112" t="s">
        <v>1014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/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/>
      <c r="T48" s="6">
        <v>1</v>
      </c>
      <c r="U48" s="39"/>
      <c r="V48" s="13" t="str">
        <f t="shared" si="0"/>
        <v>N86</v>
      </c>
    </row>
    <row r="49" spans="1:22" s="20" customFormat="1" ht="22.5" customHeight="1" x14ac:dyDescent="0.25">
      <c r="A49" s="112" t="s">
        <v>1015</v>
      </c>
      <c r="B49" s="6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/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/>
      <c r="S49" s="6"/>
      <c r="T49" s="6">
        <v>1</v>
      </c>
      <c r="U49" s="39"/>
      <c r="V49" s="13" t="str">
        <f t="shared" si="0"/>
        <v>N87</v>
      </c>
    </row>
    <row r="50" spans="1:22" s="20" customFormat="1" ht="22.5" customHeight="1" x14ac:dyDescent="0.25">
      <c r="A50" s="112" t="s">
        <v>1016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/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/>
      <c r="S50" s="6"/>
      <c r="T50" s="6">
        <v>1</v>
      </c>
      <c r="U50" s="39"/>
      <c r="V50" s="13" t="str">
        <f t="shared" si="0"/>
        <v>N88</v>
      </c>
    </row>
    <row r="51" spans="1:22" s="20" customFormat="1" ht="22.5" customHeight="1" x14ac:dyDescent="0.25">
      <c r="A51" s="112" t="s">
        <v>1017</v>
      </c>
      <c r="B51" s="6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/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/>
      <c r="S51" s="6"/>
      <c r="T51" s="6">
        <v>1</v>
      </c>
      <c r="U51" s="39"/>
      <c r="V51" s="13" t="str">
        <f t="shared" si="0"/>
        <v>N89</v>
      </c>
    </row>
    <row r="52" spans="1:22" s="20" customFormat="1" ht="22.5" customHeight="1" x14ac:dyDescent="0.25">
      <c r="A52" s="112" t="s">
        <v>462</v>
      </c>
      <c r="B52" s="6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/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/>
      <c r="S52" s="6"/>
      <c r="T52" s="6">
        <v>1</v>
      </c>
      <c r="U52" s="39"/>
      <c r="V52" s="13" t="str">
        <f t="shared" si="0"/>
        <v>N-9</v>
      </c>
    </row>
    <row r="53" spans="1:22" s="20" customFormat="1" ht="22.5" customHeight="1" x14ac:dyDescent="0.25">
      <c r="A53" s="112" t="s">
        <v>463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/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/>
      <c r="S53" s="6"/>
      <c r="T53" s="6">
        <v>1</v>
      </c>
      <c r="U53" s="39"/>
      <c r="V53" s="13" t="str">
        <f>LEFT(A53,5)</f>
        <v xml:space="preserve">
N-91</v>
      </c>
    </row>
    <row r="54" spans="1:22" s="20" customFormat="1" ht="22.5" customHeight="1" x14ac:dyDescent="0.25">
      <c r="A54" s="112" t="s">
        <v>464</v>
      </c>
      <c r="B54" s="6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/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/>
      <c r="S54" s="6"/>
      <c r="T54" s="6">
        <v>1</v>
      </c>
      <c r="U54" s="39"/>
      <c r="V54" s="13" t="str">
        <f t="shared" ref="V54:V59" si="1">LEFT(A54,5)</f>
        <v xml:space="preserve">
N-92</v>
      </c>
    </row>
    <row r="55" spans="1:22" s="20" customFormat="1" ht="22.5" customHeight="1" x14ac:dyDescent="0.25">
      <c r="A55" s="112" t="s">
        <v>465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/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/>
      <c r="S55" s="6"/>
      <c r="T55" s="6">
        <v>1</v>
      </c>
      <c r="U55" s="39"/>
      <c r="V55" s="13" t="str">
        <f t="shared" si="1"/>
        <v xml:space="preserve">
N-93</v>
      </c>
    </row>
    <row r="56" spans="1:22" s="20" customFormat="1" ht="22.5" customHeight="1" x14ac:dyDescent="0.25">
      <c r="A56" s="112" t="s">
        <v>466</v>
      </c>
      <c r="B56" s="6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/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/>
      <c r="T56" s="6">
        <v>1</v>
      </c>
      <c r="U56" s="39"/>
      <c r="V56" s="13" t="str">
        <f t="shared" si="1"/>
        <v xml:space="preserve">
N-94</v>
      </c>
    </row>
    <row r="57" spans="1:22" s="20" customFormat="1" ht="22.5" customHeight="1" x14ac:dyDescent="0.25">
      <c r="A57" s="112" t="s">
        <v>467</v>
      </c>
      <c r="B57" s="6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/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/>
      <c r="S57" s="6"/>
      <c r="T57" s="6">
        <v>1</v>
      </c>
      <c r="U57" s="39"/>
      <c r="V57" s="13" t="str">
        <f t="shared" si="1"/>
        <v xml:space="preserve">
N-95</v>
      </c>
    </row>
    <row r="58" spans="1:22" s="20" customFormat="1" ht="22.5" customHeight="1" x14ac:dyDescent="0.25">
      <c r="A58" s="112" t="s">
        <v>468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39"/>
      <c r="V58" s="13" t="str">
        <f t="shared" si="1"/>
        <v xml:space="preserve">
N-96</v>
      </c>
    </row>
    <row r="59" spans="1:22" s="20" customFormat="1" ht="22.5" customHeight="1" x14ac:dyDescent="0.25">
      <c r="A59" s="112" t="s">
        <v>469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/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/>
      <c r="T59" s="6">
        <v>1</v>
      </c>
      <c r="U59" s="39"/>
      <c r="V59" s="13" t="str">
        <f t="shared" si="1"/>
        <v xml:space="preserve">
N-97</v>
      </c>
    </row>
    <row r="60" spans="1:22" s="20" customFormat="1" ht="22.5" customHeight="1" x14ac:dyDescent="0.25">
      <c r="A60" s="112" t="s">
        <v>470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/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/>
      <c r="S60" s="6"/>
      <c r="T60" s="6">
        <v>1</v>
      </c>
      <c r="U60" s="39"/>
      <c r="V60" s="13" t="str">
        <f>LEFT(A60,4)</f>
        <v xml:space="preserve">
N98</v>
      </c>
    </row>
    <row r="61" spans="1:22" s="20" customFormat="1" ht="22.5" customHeight="1" x14ac:dyDescent="0.25">
      <c r="A61" s="112" t="s">
        <v>626</v>
      </c>
      <c r="B61" s="6">
        <v>1</v>
      </c>
      <c r="C61" s="6">
        <v>1</v>
      </c>
      <c r="D61" s="6">
        <v>1</v>
      </c>
      <c r="E61" s="6">
        <v>1</v>
      </c>
      <c r="F61" s="6"/>
      <c r="G61" s="6"/>
      <c r="H61" s="6">
        <v>1</v>
      </c>
      <c r="I61" s="6">
        <v>1</v>
      </c>
      <c r="J61" s="6">
        <v>1</v>
      </c>
      <c r="K61" s="6"/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/>
      <c r="S61" s="6"/>
      <c r="T61" s="6">
        <v>1</v>
      </c>
      <c r="U61" s="39"/>
      <c r="V61" s="13" t="str">
        <f>LEFT(A61,4)</f>
        <v xml:space="preserve">
N99</v>
      </c>
    </row>
    <row r="62" spans="1:22" s="20" customFormat="1" ht="22.5" customHeight="1" x14ac:dyDescent="0.25">
      <c r="A62" s="112" t="s">
        <v>627</v>
      </c>
      <c r="B62" s="6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/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/>
      <c r="S62" s="6"/>
      <c r="T62" s="6">
        <v>1</v>
      </c>
      <c r="U62" s="39"/>
      <c r="V62" s="13" t="str">
        <f>LEFT(A62,5)</f>
        <v xml:space="preserve">
N100</v>
      </c>
    </row>
    <row r="63" spans="1:22" s="20" customFormat="1" ht="22.5" customHeight="1" x14ac:dyDescent="0.25">
      <c r="A63" s="112" t="s">
        <v>628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/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/>
      <c r="S63" s="6"/>
      <c r="T63" s="6">
        <v>1</v>
      </c>
      <c r="U63" s="39"/>
      <c r="V63" s="13" t="str">
        <f t="shared" ref="V63:V68" si="2">LEFT(A63,5)</f>
        <v xml:space="preserve">
N101</v>
      </c>
    </row>
    <row r="64" spans="1:22" s="20" customFormat="1" ht="22.5" customHeight="1" x14ac:dyDescent="0.25">
      <c r="A64" s="112" t="s">
        <v>629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/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/>
      <c r="S64" s="6"/>
      <c r="T64" s="6">
        <v>1</v>
      </c>
      <c r="U64" s="39"/>
      <c r="V64" s="13" t="str">
        <f t="shared" si="2"/>
        <v xml:space="preserve">
N102</v>
      </c>
    </row>
    <row r="65" spans="1:22" s="20" customFormat="1" ht="22.5" customHeight="1" x14ac:dyDescent="0.25">
      <c r="A65" s="112" t="s">
        <v>630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/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/>
      <c r="S65" s="6"/>
      <c r="T65" s="6">
        <v>1</v>
      </c>
      <c r="U65" s="39"/>
      <c r="V65" s="13" t="str">
        <f t="shared" si="2"/>
        <v xml:space="preserve">
N103</v>
      </c>
    </row>
    <row r="66" spans="1:22" s="20" customFormat="1" ht="22.5" customHeight="1" x14ac:dyDescent="0.25">
      <c r="A66" s="112" t="s">
        <v>631</v>
      </c>
      <c r="B66" s="6">
        <v>1</v>
      </c>
      <c r="C66" s="6">
        <v>1</v>
      </c>
      <c r="D66" s="6">
        <v>1</v>
      </c>
      <c r="E66" s="6">
        <v>1</v>
      </c>
      <c r="F66" s="6">
        <v>1</v>
      </c>
      <c r="G66" s="6"/>
      <c r="H66" s="6">
        <v>1</v>
      </c>
      <c r="I66" s="6">
        <v>1</v>
      </c>
      <c r="J66" s="6">
        <v>1</v>
      </c>
      <c r="K66" s="6"/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/>
      <c r="S66" s="6"/>
      <c r="T66" s="6">
        <v>1</v>
      </c>
      <c r="U66" s="39"/>
      <c r="V66" s="13" t="str">
        <f t="shared" si="2"/>
        <v xml:space="preserve">
N104</v>
      </c>
    </row>
    <row r="67" spans="1:22" s="20" customFormat="1" ht="22.5" customHeight="1" x14ac:dyDescent="0.25">
      <c r="A67" s="112" t="s">
        <v>635</v>
      </c>
      <c r="B67" s="6">
        <v>1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/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/>
      <c r="S67" s="6"/>
      <c r="T67" s="6">
        <v>1</v>
      </c>
      <c r="U67" s="39"/>
      <c r="V67" s="13" t="str">
        <f>LEFT(A67,4)</f>
        <v xml:space="preserve">N36 </v>
      </c>
    </row>
    <row r="68" spans="1:22" s="20" customFormat="1" ht="22.5" customHeight="1" x14ac:dyDescent="0.25">
      <c r="A68" s="112" t="s">
        <v>664</v>
      </c>
      <c r="B68" s="112">
        <v>1</v>
      </c>
      <c r="C68" s="112">
        <v>1</v>
      </c>
      <c r="D68" s="112">
        <v>1</v>
      </c>
      <c r="E68" s="112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/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/>
      <c r="S68" s="6"/>
      <c r="T68" s="6">
        <v>1</v>
      </c>
      <c r="U68" s="39"/>
      <c r="V68" s="13" t="str">
        <f t="shared" si="2"/>
        <v xml:space="preserve">N105 </v>
      </c>
    </row>
    <row r="69" spans="1:22" s="20" customFormat="1" ht="22.5" customHeight="1" x14ac:dyDescent="0.25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39"/>
      <c r="V69" s="39"/>
    </row>
    <row r="70" spans="1:22" s="20" customFormat="1" ht="22.5" customHeight="1" x14ac:dyDescent="0.25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39"/>
      <c r="V70" s="39"/>
    </row>
    <row r="71" spans="1:22" s="20" customFormat="1" ht="22.5" customHeight="1" x14ac:dyDescent="0.25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39"/>
      <c r="V71" s="39"/>
    </row>
    <row r="72" spans="1:22" s="20" customFormat="1" ht="22.5" customHeight="1" x14ac:dyDescent="0.25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39"/>
      <c r="V72" s="39"/>
    </row>
    <row r="73" spans="1:22" s="20" customFormat="1" ht="22.5" customHeight="1" x14ac:dyDescent="0.25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39"/>
      <c r="V73" s="39"/>
    </row>
    <row r="74" spans="1:22" s="20" customFormat="1" ht="22.5" customHeight="1" x14ac:dyDescent="0.25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39"/>
      <c r="V74" s="39"/>
    </row>
    <row r="75" spans="1:22" s="20" customFormat="1" ht="22.5" customHeight="1" x14ac:dyDescent="0.25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39"/>
      <c r="V75" s="39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</sheetData>
  <conditionalFormatting sqref="B4:T75">
    <cfRule type="cellIs" dxfId="20" priority="1" operator="greaterThanOrEqual">
      <formula>1</formula>
    </cfRule>
    <cfRule type="cellIs" dxfId="19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T75" xr:uid="{00000000-0002-0000-0C00-000000000000}">
      <formula1>0</formula1>
    </dataValidation>
  </dataValidations>
  <pageMargins left="0.47" right="0.31" top="0.56000000000000005" bottom="0.4" header="0.3" footer="0.3"/>
  <pageSetup paperSize="9" scale="6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X144"/>
  <sheetViews>
    <sheetView zoomScaleNormal="100" workbookViewId="0">
      <pane xSplit="1" ySplit="3" topLeftCell="I31" activePane="bottomRight" state="frozen"/>
      <selection activeCell="I17" sqref="I17"/>
      <selection pane="topRight" activeCell="I17" sqref="I17"/>
      <selection pane="bottomLeft" activeCell="I17" sqref="I17"/>
      <selection pane="bottomRight" activeCell="X56" sqref="X4:X56"/>
    </sheetView>
  </sheetViews>
  <sheetFormatPr defaultRowHeight="15" x14ac:dyDescent="0.25"/>
  <cols>
    <col min="1" max="1" width="43.85546875" style="4" bestFit="1" customWidth="1"/>
    <col min="2" max="2" width="12.5703125" style="4" bestFit="1" customWidth="1"/>
    <col min="3" max="5" width="12.5703125" style="4" customWidth="1"/>
    <col min="6" max="6" width="20.28515625" style="4" customWidth="1"/>
    <col min="7" max="7" width="18.85546875" style="4" customWidth="1"/>
    <col min="8" max="9" width="12.5703125" style="4" customWidth="1"/>
    <col min="10" max="11" width="11.5703125" style="4" customWidth="1"/>
    <col min="12" max="14" width="12.5703125" style="4" customWidth="1"/>
    <col min="15" max="16" width="13" style="4" customWidth="1"/>
    <col min="17" max="17" width="12.5703125" style="4" customWidth="1"/>
    <col min="18" max="18" width="12.140625" style="4" customWidth="1"/>
    <col min="19" max="21" width="12.5703125" style="4" hidden="1" customWidth="1"/>
    <col min="22" max="22" width="12.140625" style="4" hidden="1" customWidth="1"/>
    <col min="23" max="23" width="18.5703125" style="4" bestFit="1" customWidth="1"/>
    <col min="24" max="16384" width="9.140625" style="4"/>
  </cols>
  <sheetData>
    <row r="1" spans="1:24" x14ac:dyDescent="0.25">
      <c r="A1" s="2" t="s">
        <v>7</v>
      </c>
      <c r="B1" s="2">
        <v>9</v>
      </c>
    </row>
    <row r="3" spans="1:24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4" x14ac:dyDescent="0.25">
      <c r="A4" s="24" t="s">
        <v>471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>
        <v>1</v>
      </c>
      <c r="N4" s="6">
        <v>1</v>
      </c>
      <c r="O4" s="6">
        <v>1</v>
      </c>
      <c r="P4" s="6"/>
      <c r="Q4" s="6">
        <v>1</v>
      </c>
      <c r="R4" s="6"/>
      <c r="S4" s="6"/>
      <c r="T4" s="6"/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1445</v>
      </c>
      <c r="X4" s="4" t="str">
        <f>LEFT(A4,3)</f>
        <v>M01</v>
      </c>
    </row>
    <row r="5" spans="1:24" x14ac:dyDescent="0.25">
      <c r="A5" s="24" t="s">
        <v>472</v>
      </c>
      <c r="B5" s="6">
        <v>1</v>
      </c>
      <c r="C5" s="6">
        <v>1</v>
      </c>
      <c r="D5" s="6"/>
      <c r="E5" s="6"/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/>
      <c r="Q5" s="6">
        <v>1</v>
      </c>
      <c r="R5" s="6"/>
      <c r="S5" s="6"/>
      <c r="T5" s="6"/>
      <c r="U5" s="6"/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2215</v>
      </c>
      <c r="X5" s="4" t="str">
        <f t="shared" ref="X5:X68" si="0">LEFT(A5,3)</f>
        <v>M03</v>
      </c>
    </row>
    <row r="6" spans="1:24" x14ac:dyDescent="0.25">
      <c r="A6" s="24" t="s">
        <v>473</v>
      </c>
      <c r="B6" s="6">
        <v>1</v>
      </c>
      <c r="C6" s="6">
        <v>1</v>
      </c>
      <c r="D6" s="6"/>
      <c r="E6" s="6"/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/>
      <c r="W6" s="13">
        <f t="shared" ref="W6:W69" si="1">(B6*$D$124)+(C6*$D$125)+(D6*$D$126)+(E6*$D$127)+(F6*$D$128)+(G6*$D$129)+(H6*$D$130)+(I6*$D$131)+(J6*$D$132)+(K6*$D$133)+(L6*$D$134)+(M6*$D$135)+(N6*$D$136)+(O6*$D$137)+(P6*$D$138)+(Q6*$D$139)+(R6*$D$140)+(S6*$D$141)+(T6*$D$142)+(U6*$D$143)+(V6*$D$144)</f>
        <v>2215</v>
      </c>
      <c r="X6" s="4" t="str">
        <f t="shared" si="0"/>
        <v>M05</v>
      </c>
    </row>
    <row r="7" spans="1:24" x14ac:dyDescent="0.25">
      <c r="A7" s="24" t="s">
        <v>474</v>
      </c>
      <c r="B7" s="6">
        <v>1</v>
      </c>
      <c r="C7" s="6">
        <v>1</v>
      </c>
      <c r="D7" s="6"/>
      <c r="E7" s="6"/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/>
      <c r="Q7" s="6">
        <v>1</v>
      </c>
      <c r="R7" s="6">
        <v>12</v>
      </c>
      <c r="S7" s="6"/>
      <c r="T7" s="6"/>
      <c r="U7" s="6"/>
      <c r="V7" s="6"/>
      <c r="W7" s="13">
        <f t="shared" si="1"/>
        <v>2539</v>
      </c>
      <c r="X7" s="4" t="str">
        <f t="shared" si="0"/>
        <v>M16</v>
      </c>
    </row>
    <row r="8" spans="1:24" x14ac:dyDescent="0.25">
      <c r="A8" s="24" t="s">
        <v>475</v>
      </c>
      <c r="B8" s="6">
        <v>1</v>
      </c>
      <c r="C8" s="6">
        <v>1</v>
      </c>
      <c r="D8" s="6"/>
      <c r="E8" s="6"/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/>
      <c r="Q8" s="6">
        <v>1</v>
      </c>
      <c r="R8" s="6">
        <v>12</v>
      </c>
      <c r="S8" s="6"/>
      <c r="T8" s="6"/>
      <c r="U8" s="6"/>
      <c r="V8" s="6"/>
      <c r="W8" s="13">
        <f t="shared" si="1"/>
        <v>2539</v>
      </c>
      <c r="X8" s="4" t="str">
        <f t="shared" si="0"/>
        <v>M21</v>
      </c>
    </row>
    <row r="9" spans="1:24" x14ac:dyDescent="0.25">
      <c r="A9" s="24" t="s">
        <v>476</v>
      </c>
      <c r="B9" s="6">
        <v>1</v>
      </c>
      <c r="C9" s="6">
        <v>1</v>
      </c>
      <c r="D9" s="6"/>
      <c r="E9" s="6"/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/>
      <c r="Q9" s="6">
        <v>1</v>
      </c>
      <c r="R9" s="6"/>
      <c r="S9" s="6"/>
      <c r="T9" s="6"/>
      <c r="U9" s="6"/>
      <c r="V9" s="6"/>
      <c r="W9" s="13">
        <f t="shared" si="1"/>
        <v>2215</v>
      </c>
      <c r="X9" s="4" t="str">
        <f t="shared" si="0"/>
        <v>M30</v>
      </c>
    </row>
    <row r="10" spans="1:24" x14ac:dyDescent="0.25">
      <c r="A10" s="24" t="s">
        <v>477</v>
      </c>
      <c r="B10" s="6">
        <v>1</v>
      </c>
      <c r="C10" s="6">
        <v>1</v>
      </c>
      <c r="D10" s="6"/>
      <c r="E10" s="6"/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/>
      <c r="Q10" s="6">
        <v>1</v>
      </c>
      <c r="R10" s="6"/>
      <c r="S10" s="6"/>
      <c r="T10" s="6"/>
      <c r="U10" s="6"/>
      <c r="V10" s="6"/>
      <c r="W10" s="13">
        <f t="shared" si="1"/>
        <v>2215</v>
      </c>
      <c r="X10" s="4" t="str">
        <f t="shared" si="0"/>
        <v>M31</v>
      </c>
    </row>
    <row r="11" spans="1:24" x14ac:dyDescent="0.25">
      <c r="A11" s="24" t="s">
        <v>478</v>
      </c>
      <c r="B11" s="6">
        <v>1</v>
      </c>
      <c r="C11" s="6">
        <v>1</v>
      </c>
      <c r="D11" s="6"/>
      <c r="E11" s="6"/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/>
      <c r="Q11" s="6">
        <v>1</v>
      </c>
      <c r="R11" s="6"/>
      <c r="S11" s="6"/>
      <c r="T11" s="6"/>
      <c r="U11" s="6"/>
      <c r="V11" s="6"/>
      <c r="W11" s="13">
        <f t="shared" si="1"/>
        <v>2215</v>
      </c>
      <c r="X11" s="4" t="str">
        <f t="shared" si="0"/>
        <v>M34</v>
      </c>
    </row>
    <row r="12" spans="1:24" x14ac:dyDescent="0.25">
      <c r="A12" s="24" t="s">
        <v>479</v>
      </c>
      <c r="B12" s="6">
        <v>1</v>
      </c>
      <c r="C12" s="6">
        <v>1</v>
      </c>
      <c r="D12" s="6"/>
      <c r="E12" s="6"/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/>
      <c r="Q12" s="6">
        <v>1</v>
      </c>
      <c r="R12" s="6">
        <v>12</v>
      </c>
      <c r="S12" s="6"/>
      <c r="T12" s="6"/>
      <c r="U12" s="6"/>
      <c r="V12" s="6"/>
      <c r="W12" s="13">
        <f t="shared" si="1"/>
        <v>2539</v>
      </c>
      <c r="X12" s="4" t="str">
        <f t="shared" si="0"/>
        <v>M36</v>
      </c>
    </row>
    <row r="13" spans="1:24" x14ac:dyDescent="0.25">
      <c r="A13" s="24" t="s">
        <v>480</v>
      </c>
      <c r="B13" s="6">
        <v>1</v>
      </c>
      <c r="C13" s="6">
        <v>1</v>
      </c>
      <c r="D13" s="6"/>
      <c r="E13" s="6"/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/>
      <c r="Q13" s="6">
        <v>1</v>
      </c>
      <c r="R13" s="6"/>
      <c r="S13" s="6"/>
      <c r="T13" s="6"/>
      <c r="U13" s="6"/>
      <c r="V13" s="6"/>
      <c r="W13" s="13">
        <f t="shared" si="1"/>
        <v>2215</v>
      </c>
      <c r="X13" s="4" t="str">
        <f t="shared" si="0"/>
        <v>M40</v>
      </c>
    </row>
    <row r="14" spans="1:24" x14ac:dyDescent="0.25">
      <c r="A14" s="24" t="s">
        <v>481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>
        <v>1</v>
      </c>
      <c r="N14" s="6">
        <v>1</v>
      </c>
      <c r="O14" s="6">
        <v>1</v>
      </c>
      <c r="P14" s="6"/>
      <c r="Q14" s="6">
        <v>1</v>
      </c>
      <c r="R14" s="6"/>
      <c r="S14" s="6"/>
      <c r="T14" s="6"/>
      <c r="U14" s="6"/>
      <c r="V14" s="6"/>
      <c r="W14" s="13">
        <f t="shared" si="1"/>
        <v>1445</v>
      </c>
      <c r="X14" s="4" t="str">
        <f t="shared" si="0"/>
        <v>M45</v>
      </c>
    </row>
    <row r="15" spans="1:24" x14ac:dyDescent="0.25">
      <c r="A15" s="24" t="s">
        <v>482</v>
      </c>
      <c r="B15" s="6">
        <v>1</v>
      </c>
      <c r="C15" s="6">
        <v>1</v>
      </c>
      <c r="D15" s="6"/>
      <c r="E15" s="6"/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/>
      <c r="Q15" s="6">
        <v>1</v>
      </c>
      <c r="R15" s="6">
        <v>12</v>
      </c>
      <c r="S15" s="6"/>
      <c r="T15" s="6"/>
      <c r="U15" s="6"/>
      <c r="V15" s="6"/>
      <c r="W15" s="13">
        <f t="shared" si="1"/>
        <v>2539</v>
      </c>
      <c r="X15" s="4" t="str">
        <f t="shared" si="0"/>
        <v>M47</v>
      </c>
    </row>
    <row r="16" spans="1:24" x14ac:dyDescent="0.25">
      <c r="A16" s="24" t="s">
        <v>483</v>
      </c>
      <c r="B16" s="6">
        <v>1</v>
      </c>
      <c r="C16" s="6">
        <v>1</v>
      </c>
      <c r="D16" s="6"/>
      <c r="E16" s="6"/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/>
      <c r="Q16" s="6">
        <v>1</v>
      </c>
      <c r="R16" s="6">
        <v>12</v>
      </c>
      <c r="S16" s="6"/>
      <c r="T16" s="6"/>
      <c r="U16" s="6"/>
      <c r="V16" s="6"/>
      <c r="W16" s="13">
        <f t="shared" si="1"/>
        <v>2539</v>
      </c>
      <c r="X16" s="4" t="str">
        <f t="shared" si="0"/>
        <v>M49</v>
      </c>
    </row>
    <row r="17" spans="1:24" x14ac:dyDescent="0.25">
      <c r="A17" s="24" t="s">
        <v>484</v>
      </c>
      <c r="B17" s="6">
        <v>1</v>
      </c>
      <c r="C17" s="6">
        <v>1</v>
      </c>
      <c r="D17" s="6"/>
      <c r="E17" s="6"/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/>
      <c r="Q17" s="6">
        <v>1</v>
      </c>
      <c r="R17" s="6"/>
      <c r="S17" s="6"/>
      <c r="T17" s="6"/>
      <c r="U17" s="6"/>
      <c r="V17" s="6"/>
      <c r="W17" s="13">
        <f t="shared" si="1"/>
        <v>2215</v>
      </c>
      <c r="X17" s="4" t="str">
        <f t="shared" si="0"/>
        <v>M51</v>
      </c>
    </row>
    <row r="18" spans="1:24" x14ac:dyDescent="0.25">
      <c r="A18" s="24" t="s">
        <v>485</v>
      </c>
      <c r="B18" s="6">
        <v>1</v>
      </c>
      <c r="C18" s="6">
        <v>1</v>
      </c>
      <c r="D18" s="6"/>
      <c r="E18" s="6"/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/>
      <c r="Q18" s="6">
        <v>1</v>
      </c>
      <c r="R18" s="6">
        <v>12</v>
      </c>
      <c r="S18" s="6"/>
      <c r="T18" s="6"/>
      <c r="U18" s="6"/>
      <c r="V18" s="6"/>
      <c r="W18" s="13">
        <f t="shared" si="1"/>
        <v>2539</v>
      </c>
      <c r="X18" s="4" t="str">
        <f t="shared" si="0"/>
        <v>M54</v>
      </c>
    </row>
    <row r="19" spans="1:24" x14ac:dyDescent="0.25">
      <c r="A19" s="24" t="s">
        <v>486</v>
      </c>
      <c r="B19" s="6">
        <v>1</v>
      </c>
      <c r="C19" s="6">
        <v>1</v>
      </c>
      <c r="D19" s="6"/>
      <c r="E19" s="6"/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/>
      <c r="Q19" s="6">
        <v>1</v>
      </c>
      <c r="R19" s="6"/>
      <c r="S19" s="6"/>
      <c r="T19" s="6"/>
      <c r="U19" s="6"/>
      <c r="V19" s="6"/>
      <c r="W19" s="13">
        <f t="shared" si="1"/>
        <v>2215</v>
      </c>
      <c r="X19" s="4" t="str">
        <f t="shared" si="0"/>
        <v>M57</v>
      </c>
    </row>
    <row r="20" spans="1:24" x14ac:dyDescent="0.25">
      <c r="A20" s="24" t="s">
        <v>487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>
        <v>1</v>
      </c>
      <c r="M20" s="6">
        <v>1</v>
      </c>
      <c r="N20" s="6">
        <v>1</v>
      </c>
      <c r="O20" s="6">
        <v>1</v>
      </c>
      <c r="P20" s="6"/>
      <c r="Q20" s="6">
        <v>1</v>
      </c>
      <c r="R20" s="6"/>
      <c r="S20" s="6"/>
      <c r="T20" s="6"/>
      <c r="U20" s="6"/>
      <c r="V20" s="6"/>
      <c r="W20" s="13">
        <f t="shared" si="1"/>
        <v>1495</v>
      </c>
      <c r="X20" s="4" t="str">
        <f t="shared" si="0"/>
        <v>M58</v>
      </c>
    </row>
    <row r="21" spans="1:24" x14ac:dyDescent="0.25">
      <c r="A21" s="24" t="s">
        <v>488</v>
      </c>
      <c r="B21" s="6">
        <v>1</v>
      </c>
      <c r="C21" s="6">
        <v>1</v>
      </c>
      <c r="D21" s="6"/>
      <c r="E21" s="6"/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/>
      <c r="Q21" s="6">
        <v>1</v>
      </c>
      <c r="R21" s="6"/>
      <c r="S21" s="6"/>
      <c r="T21" s="6"/>
      <c r="U21" s="6"/>
      <c r="V21" s="6"/>
      <c r="W21" s="13">
        <f t="shared" si="1"/>
        <v>2215</v>
      </c>
      <c r="X21" s="4" t="str">
        <f t="shared" si="0"/>
        <v>M60</v>
      </c>
    </row>
    <row r="22" spans="1:24" x14ac:dyDescent="0.25">
      <c r="A22" s="24" t="s">
        <v>489</v>
      </c>
      <c r="B22" s="6">
        <v>1</v>
      </c>
      <c r="C22" s="6">
        <v>1</v>
      </c>
      <c r="D22" s="6"/>
      <c r="E22" s="6"/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/>
      <c r="Q22" s="6">
        <v>1</v>
      </c>
      <c r="R22" s="6">
        <v>12</v>
      </c>
      <c r="S22" s="6"/>
      <c r="T22" s="6"/>
      <c r="U22" s="6"/>
      <c r="V22" s="6"/>
      <c r="W22" s="13">
        <f t="shared" si="1"/>
        <v>2539</v>
      </c>
      <c r="X22" s="4" t="str">
        <f t="shared" si="0"/>
        <v>M64</v>
      </c>
    </row>
    <row r="23" spans="1:24" x14ac:dyDescent="0.25">
      <c r="A23" s="24" t="s">
        <v>490</v>
      </c>
      <c r="B23" s="6">
        <v>1</v>
      </c>
      <c r="C23" s="6">
        <v>1</v>
      </c>
      <c r="D23" s="6"/>
      <c r="E23" s="6"/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/>
      <c r="Q23" s="6">
        <v>1</v>
      </c>
      <c r="R23" s="6">
        <v>12</v>
      </c>
      <c r="S23" s="6"/>
      <c r="T23" s="6"/>
      <c r="U23" s="6"/>
      <c r="V23" s="6"/>
      <c r="W23" s="13">
        <f t="shared" si="1"/>
        <v>2539</v>
      </c>
      <c r="X23" s="4" t="str">
        <f t="shared" si="0"/>
        <v>M67</v>
      </c>
    </row>
    <row r="24" spans="1:24" x14ac:dyDescent="0.25">
      <c r="A24" s="24" t="s">
        <v>491</v>
      </c>
      <c r="B24" s="6">
        <v>1</v>
      </c>
      <c r="C24" s="6">
        <v>1</v>
      </c>
      <c r="D24" s="6"/>
      <c r="E24" s="6"/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/>
      <c r="Q24" s="6">
        <v>1</v>
      </c>
      <c r="R24" s="6">
        <v>12</v>
      </c>
      <c r="S24" s="6"/>
      <c r="T24" s="6"/>
      <c r="U24" s="6"/>
      <c r="V24" s="6"/>
      <c r="W24" s="13">
        <f t="shared" si="1"/>
        <v>2539</v>
      </c>
      <c r="X24" s="4" t="str">
        <f t="shared" si="0"/>
        <v>M68</v>
      </c>
    </row>
    <row r="25" spans="1:24" x14ac:dyDescent="0.25">
      <c r="A25" s="24" t="s">
        <v>492</v>
      </c>
      <c r="B25" s="6">
        <v>1</v>
      </c>
      <c r="C25" s="6">
        <v>1</v>
      </c>
      <c r="D25" s="6"/>
      <c r="E25" s="6"/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/>
      <c r="Q25" s="6">
        <v>1</v>
      </c>
      <c r="R25" s="6"/>
      <c r="S25" s="6"/>
      <c r="T25" s="6"/>
      <c r="U25" s="6"/>
      <c r="V25" s="6"/>
      <c r="W25" s="13">
        <f t="shared" si="1"/>
        <v>2215</v>
      </c>
      <c r="X25" s="4" t="str">
        <f t="shared" si="0"/>
        <v>M69</v>
      </c>
    </row>
    <row r="26" spans="1:24" x14ac:dyDescent="0.25">
      <c r="A26" s="24" t="s">
        <v>493</v>
      </c>
      <c r="B26" s="6">
        <v>1</v>
      </c>
      <c r="C26" s="6">
        <v>1</v>
      </c>
      <c r="D26" s="6"/>
      <c r="E26" s="6"/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/>
      <c r="Q26" s="6">
        <v>1</v>
      </c>
      <c r="R26" s="6"/>
      <c r="S26" s="6"/>
      <c r="T26" s="6"/>
      <c r="U26" s="6"/>
      <c r="V26" s="6"/>
      <c r="W26" s="13">
        <f t="shared" si="1"/>
        <v>2215</v>
      </c>
      <c r="X26" s="4" t="str">
        <f t="shared" si="0"/>
        <v>M70</v>
      </c>
    </row>
    <row r="27" spans="1:24" x14ac:dyDescent="0.25">
      <c r="A27" s="24" t="s">
        <v>494</v>
      </c>
      <c r="B27" s="6">
        <v>1</v>
      </c>
      <c r="C27" s="6">
        <v>1</v>
      </c>
      <c r="D27" s="6"/>
      <c r="E27" s="6"/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/>
      <c r="Q27" s="6">
        <v>1</v>
      </c>
      <c r="R27" s="6"/>
      <c r="S27" s="6"/>
      <c r="T27" s="6"/>
      <c r="U27" s="6"/>
      <c r="V27" s="6"/>
      <c r="W27" s="13">
        <f t="shared" si="1"/>
        <v>2215</v>
      </c>
      <c r="X27" s="4" t="str">
        <f t="shared" si="0"/>
        <v>M71</v>
      </c>
    </row>
    <row r="28" spans="1:24" x14ac:dyDescent="0.25">
      <c r="A28" s="24" t="s">
        <v>495</v>
      </c>
      <c r="B28" s="6">
        <v>1</v>
      </c>
      <c r="C28" s="6">
        <v>1</v>
      </c>
      <c r="D28" s="6"/>
      <c r="E28" s="6"/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/>
      <c r="Q28" s="6">
        <v>1</v>
      </c>
      <c r="R28" s="6"/>
      <c r="S28" s="6"/>
      <c r="T28" s="6"/>
      <c r="U28" s="6"/>
      <c r="V28" s="6"/>
      <c r="W28" s="13">
        <f t="shared" si="1"/>
        <v>2215</v>
      </c>
      <c r="X28" s="4" t="str">
        <f t="shared" si="0"/>
        <v>M72</v>
      </c>
    </row>
    <row r="29" spans="1:24" x14ac:dyDescent="0.25">
      <c r="A29" s="24" t="s">
        <v>496</v>
      </c>
      <c r="B29" s="6">
        <v>1</v>
      </c>
      <c r="C29" s="6">
        <v>1</v>
      </c>
      <c r="D29" s="6"/>
      <c r="E29" s="6"/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/>
      <c r="Q29" s="6">
        <v>1</v>
      </c>
      <c r="R29" s="6"/>
      <c r="S29" s="6"/>
      <c r="T29" s="6"/>
      <c r="U29" s="6"/>
      <c r="V29" s="6"/>
      <c r="W29" s="13">
        <f t="shared" si="1"/>
        <v>2215</v>
      </c>
      <c r="X29" s="4" t="str">
        <f t="shared" si="0"/>
        <v>M75</v>
      </c>
    </row>
    <row r="30" spans="1:24" x14ac:dyDescent="0.25">
      <c r="A30" s="24" t="s">
        <v>497</v>
      </c>
      <c r="B30" s="6">
        <v>1</v>
      </c>
      <c r="C30" s="6">
        <v>1</v>
      </c>
      <c r="D30" s="6"/>
      <c r="E30" s="6"/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/>
      <c r="Q30" s="6">
        <v>1</v>
      </c>
      <c r="R30" s="6">
        <v>12</v>
      </c>
      <c r="S30" s="6"/>
      <c r="T30" s="6"/>
      <c r="U30" s="6"/>
      <c r="V30" s="6"/>
      <c r="W30" s="13">
        <f t="shared" si="1"/>
        <v>2539</v>
      </c>
      <c r="X30" s="4" t="str">
        <f t="shared" si="0"/>
        <v>M76</v>
      </c>
    </row>
    <row r="31" spans="1:24" x14ac:dyDescent="0.25">
      <c r="A31" s="24" t="s">
        <v>498</v>
      </c>
      <c r="B31" s="6">
        <v>1</v>
      </c>
      <c r="C31" s="6">
        <v>1</v>
      </c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/>
      <c r="Q31" s="6">
        <v>1</v>
      </c>
      <c r="R31" s="6"/>
      <c r="S31" s="6"/>
      <c r="T31" s="6"/>
      <c r="U31" s="6"/>
      <c r="V31" s="6"/>
      <c r="W31" s="13">
        <f t="shared" si="1"/>
        <v>2215</v>
      </c>
      <c r="X31" s="4" t="str">
        <f t="shared" si="0"/>
        <v>M77</v>
      </c>
    </row>
    <row r="32" spans="1:24" x14ac:dyDescent="0.25">
      <c r="A32" s="24" t="s">
        <v>499</v>
      </c>
      <c r="B32" s="6">
        <v>1</v>
      </c>
      <c r="C32" s="6">
        <v>1</v>
      </c>
      <c r="D32" s="6"/>
      <c r="E32" s="6"/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/>
      <c r="Q32" s="6">
        <v>1</v>
      </c>
      <c r="R32" s="6"/>
      <c r="S32" s="6"/>
      <c r="T32" s="6"/>
      <c r="U32" s="6"/>
      <c r="V32" s="6"/>
      <c r="W32" s="13">
        <f t="shared" si="1"/>
        <v>2215</v>
      </c>
      <c r="X32" s="4" t="str">
        <f t="shared" si="0"/>
        <v>M78</v>
      </c>
    </row>
    <row r="33" spans="1:24" s="20" customFormat="1" x14ac:dyDescent="0.25">
      <c r="A33" s="29" t="s">
        <v>500</v>
      </c>
      <c r="B33" s="6">
        <v>1</v>
      </c>
      <c r="C33" s="6">
        <v>1</v>
      </c>
      <c r="D33" s="29"/>
      <c r="E33" s="29"/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/>
      <c r="Q33" s="6">
        <v>1</v>
      </c>
      <c r="R33" s="6">
        <v>12</v>
      </c>
      <c r="S33" s="29"/>
      <c r="T33" s="29"/>
      <c r="U33" s="29"/>
      <c r="V33" s="29"/>
      <c r="W33" s="39">
        <f t="shared" si="1"/>
        <v>2539</v>
      </c>
      <c r="X33" s="4" t="str">
        <f t="shared" si="0"/>
        <v>M81</v>
      </c>
    </row>
    <row r="34" spans="1:24" s="20" customFormat="1" x14ac:dyDescent="0.25">
      <c r="A34" s="29" t="s">
        <v>501</v>
      </c>
      <c r="B34" s="6">
        <v>1</v>
      </c>
      <c r="C34" s="6">
        <v>1</v>
      </c>
      <c r="D34" s="62"/>
      <c r="E34" s="62"/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/>
      <c r="Q34" s="6">
        <v>1</v>
      </c>
      <c r="R34" s="59"/>
      <c r="S34" s="29"/>
      <c r="T34" s="29"/>
      <c r="U34" s="29"/>
      <c r="V34" s="29"/>
      <c r="W34" s="39">
        <f t="shared" si="1"/>
        <v>2215</v>
      </c>
      <c r="X34" s="4" t="str">
        <f t="shared" si="0"/>
        <v>M83</v>
      </c>
    </row>
    <row r="35" spans="1:24" s="20" customFormat="1" x14ac:dyDescent="0.25">
      <c r="A35" s="29" t="s">
        <v>502</v>
      </c>
      <c r="B35" s="29"/>
      <c r="C35" s="59"/>
      <c r="D35" s="29"/>
      <c r="E35" s="2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29"/>
      <c r="T35" s="29"/>
      <c r="U35" s="29"/>
      <c r="V35" s="29"/>
      <c r="W35" s="39">
        <f t="shared" si="1"/>
        <v>0</v>
      </c>
      <c r="X35" s="4" t="str">
        <f t="shared" si="0"/>
        <v>M85</v>
      </c>
    </row>
    <row r="36" spans="1:24" s="20" customFormat="1" x14ac:dyDescent="0.25">
      <c r="A36" s="29" t="s">
        <v>503</v>
      </c>
      <c r="B36" s="6">
        <v>1</v>
      </c>
      <c r="C36" s="6">
        <v>1</v>
      </c>
      <c r="D36" s="29"/>
      <c r="E36" s="29"/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/>
      <c r="Q36" s="6">
        <v>1</v>
      </c>
      <c r="R36" s="6"/>
      <c r="S36" s="29"/>
      <c r="T36" s="29"/>
      <c r="U36" s="29"/>
      <c r="V36" s="29"/>
      <c r="W36" s="39">
        <f t="shared" si="1"/>
        <v>2215</v>
      </c>
      <c r="X36" s="4" t="str">
        <f t="shared" si="0"/>
        <v>M87</v>
      </c>
    </row>
    <row r="37" spans="1:24" s="20" customFormat="1" x14ac:dyDescent="0.25">
      <c r="A37" s="29" t="s">
        <v>504</v>
      </c>
      <c r="B37" s="6">
        <v>1</v>
      </c>
      <c r="C37" s="6">
        <v>1</v>
      </c>
      <c r="D37" s="86"/>
      <c r="E37" s="8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/>
      <c r="Q37" s="6">
        <v>1</v>
      </c>
      <c r="R37" s="6">
        <v>12</v>
      </c>
      <c r="S37" s="29"/>
      <c r="T37" s="29"/>
      <c r="U37" s="29"/>
      <c r="V37" s="29"/>
      <c r="W37" s="39">
        <f t="shared" si="1"/>
        <v>2539</v>
      </c>
      <c r="X37" s="4" t="str">
        <f t="shared" si="0"/>
        <v>M88</v>
      </c>
    </row>
    <row r="38" spans="1:24" s="20" customFormat="1" x14ac:dyDescent="0.25">
      <c r="A38" s="29" t="s">
        <v>505</v>
      </c>
      <c r="B38" s="6">
        <v>1</v>
      </c>
      <c r="C38" s="6">
        <v>1</v>
      </c>
      <c r="D38" s="29"/>
      <c r="E38" s="29"/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/>
      <c r="Q38" s="6">
        <v>1</v>
      </c>
      <c r="R38" s="6">
        <v>12</v>
      </c>
      <c r="S38" s="29"/>
      <c r="T38" s="29"/>
      <c r="U38" s="29"/>
      <c r="V38" s="29"/>
      <c r="W38" s="39">
        <f t="shared" si="1"/>
        <v>2539</v>
      </c>
      <c r="X38" s="4" t="str">
        <f t="shared" si="0"/>
        <v>M89</v>
      </c>
    </row>
    <row r="39" spans="1:24" s="20" customFormat="1" x14ac:dyDescent="0.25">
      <c r="A39" s="29" t="s">
        <v>506</v>
      </c>
      <c r="B39" s="6">
        <v>1</v>
      </c>
      <c r="C39" s="6">
        <v>1</v>
      </c>
      <c r="D39" s="29"/>
      <c r="E39" s="29"/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/>
      <c r="Q39" s="6">
        <v>1</v>
      </c>
      <c r="R39" s="6">
        <v>12</v>
      </c>
      <c r="S39" s="29"/>
      <c r="T39" s="29"/>
      <c r="U39" s="29"/>
      <c r="V39" s="29"/>
      <c r="W39" s="39">
        <f t="shared" si="1"/>
        <v>2539</v>
      </c>
      <c r="X39" s="4" t="str">
        <f t="shared" si="0"/>
        <v>M90</v>
      </c>
    </row>
    <row r="40" spans="1:24" s="20" customFormat="1" x14ac:dyDescent="0.25">
      <c r="A40" s="29" t="s">
        <v>507</v>
      </c>
      <c r="B40" s="6">
        <v>1</v>
      </c>
      <c r="C40" s="6">
        <v>1</v>
      </c>
      <c r="D40" s="136"/>
      <c r="E40" s="136"/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/>
      <c r="Q40" s="6">
        <v>1</v>
      </c>
      <c r="R40" s="6"/>
      <c r="S40" s="29"/>
      <c r="T40" s="29"/>
      <c r="U40" s="29"/>
      <c r="V40" s="29"/>
      <c r="W40" s="39">
        <f t="shared" si="1"/>
        <v>2215</v>
      </c>
      <c r="X40" s="4" t="str">
        <f t="shared" si="0"/>
        <v>M92</v>
      </c>
    </row>
    <row r="41" spans="1:24" s="20" customFormat="1" x14ac:dyDescent="0.25">
      <c r="A41" s="29" t="s">
        <v>566</v>
      </c>
      <c r="B41" s="6">
        <v>1</v>
      </c>
      <c r="C41" s="6">
        <v>1</v>
      </c>
      <c r="D41" s="29"/>
      <c r="E41" s="29"/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/>
      <c r="Q41" s="6">
        <v>1</v>
      </c>
      <c r="R41" s="6">
        <v>12</v>
      </c>
      <c r="S41" s="29"/>
      <c r="T41" s="29"/>
      <c r="U41" s="29"/>
      <c r="V41" s="29"/>
      <c r="W41" s="39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2539</v>
      </c>
      <c r="X41" s="4" t="str">
        <f t="shared" si="0"/>
        <v>M93</v>
      </c>
    </row>
    <row r="42" spans="1:24" s="20" customFormat="1" x14ac:dyDescent="0.25">
      <c r="A42" s="29" t="s">
        <v>508</v>
      </c>
      <c r="B42" s="6">
        <v>1</v>
      </c>
      <c r="C42" s="6">
        <v>1</v>
      </c>
      <c r="D42" s="136"/>
      <c r="E42" s="136"/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/>
      <c r="Q42" s="6">
        <v>1</v>
      </c>
      <c r="R42" s="6"/>
      <c r="S42" s="29"/>
      <c r="T42" s="29"/>
      <c r="U42" s="29"/>
      <c r="V42" s="29"/>
      <c r="W42" s="39">
        <f t="shared" si="1"/>
        <v>2215</v>
      </c>
      <c r="X42" s="4" t="str">
        <f t="shared" si="0"/>
        <v>M94</v>
      </c>
    </row>
    <row r="43" spans="1:24" s="20" customFormat="1" x14ac:dyDescent="0.25">
      <c r="A43" s="29" t="s">
        <v>1018</v>
      </c>
      <c r="B43" s="6">
        <v>1</v>
      </c>
      <c r="C43" s="6">
        <v>1</v>
      </c>
      <c r="D43" s="29"/>
      <c r="E43" s="29"/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/>
      <c r="Q43" s="6">
        <v>1</v>
      </c>
      <c r="R43" s="6"/>
      <c r="S43" s="29"/>
      <c r="T43" s="29"/>
      <c r="U43" s="29"/>
      <c r="V43" s="29"/>
      <c r="W43" s="39">
        <f t="shared" si="1"/>
        <v>2215</v>
      </c>
      <c r="X43" s="4" t="str">
        <f t="shared" si="0"/>
        <v>M95</v>
      </c>
    </row>
    <row r="44" spans="1:24" s="20" customFormat="1" x14ac:dyDescent="0.25">
      <c r="A44" s="29" t="s">
        <v>509</v>
      </c>
      <c r="B44" s="6">
        <v>1</v>
      </c>
      <c r="C44" s="6">
        <v>1</v>
      </c>
      <c r="D44" s="29"/>
      <c r="E44" s="29"/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/>
      <c r="Q44" s="6">
        <v>1</v>
      </c>
      <c r="R44" s="6">
        <v>12</v>
      </c>
      <c r="S44" s="29"/>
      <c r="T44" s="29"/>
      <c r="U44" s="29"/>
      <c r="V44" s="29"/>
      <c r="W44" s="39">
        <f t="shared" si="1"/>
        <v>2539</v>
      </c>
      <c r="X44" s="4" t="str">
        <f t="shared" si="0"/>
        <v>M96</v>
      </c>
    </row>
    <row r="45" spans="1:24" s="20" customFormat="1" x14ac:dyDescent="0.25">
      <c r="A45" s="29" t="s">
        <v>510</v>
      </c>
      <c r="B45" s="6">
        <v>1</v>
      </c>
      <c r="C45" s="6">
        <v>1</v>
      </c>
      <c r="D45" s="86"/>
      <c r="E45" s="86"/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/>
      <c r="Q45" s="6">
        <v>1</v>
      </c>
      <c r="R45" s="6"/>
      <c r="S45" s="29"/>
      <c r="T45" s="29"/>
      <c r="U45" s="29"/>
      <c r="V45" s="29"/>
      <c r="W45" s="39">
        <f t="shared" si="1"/>
        <v>2215</v>
      </c>
      <c r="X45" s="4" t="str">
        <f t="shared" si="0"/>
        <v>M97</v>
      </c>
    </row>
    <row r="46" spans="1:24" s="20" customFormat="1" x14ac:dyDescent="0.25">
      <c r="A46" s="29" t="s">
        <v>1019</v>
      </c>
      <c r="B46" s="6">
        <v>1</v>
      </c>
      <c r="C46" s="6">
        <v>1</v>
      </c>
      <c r="D46" s="29"/>
      <c r="E46" s="29"/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/>
      <c r="Q46" s="6">
        <v>1</v>
      </c>
      <c r="R46" s="6">
        <v>12</v>
      </c>
      <c r="S46" s="29"/>
      <c r="T46" s="29"/>
      <c r="U46" s="29"/>
      <c r="V46" s="29"/>
      <c r="W46" s="39">
        <f t="shared" si="1"/>
        <v>2539</v>
      </c>
      <c r="X46" s="4" t="str">
        <f t="shared" si="0"/>
        <v>M98</v>
      </c>
    </row>
    <row r="47" spans="1:24" s="20" customFormat="1" x14ac:dyDescent="0.25">
      <c r="A47" s="29" t="s">
        <v>1020</v>
      </c>
      <c r="B47" s="6">
        <v>1</v>
      </c>
      <c r="C47" s="6">
        <v>1</v>
      </c>
      <c r="D47" s="29"/>
      <c r="E47" s="29"/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/>
      <c r="Q47" s="6">
        <v>1</v>
      </c>
      <c r="R47" s="6">
        <v>12</v>
      </c>
      <c r="S47" s="29"/>
      <c r="T47" s="29"/>
      <c r="U47" s="29"/>
      <c r="V47" s="29"/>
      <c r="W47" s="39">
        <f t="shared" si="1"/>
        <v>2539</v>
      </c>
      <c r="X47" s="4" t="str">
        <f t="shared" si="0"/>
        <v>M99</v>
      </c>
    </row>
    <row r="48" spans="1:24" s="20" customFormat="1" x14ac:dyDescent="0.25">
      <c r="A48" s="29" t="s">
        <v>567</v>
      </c>
      <c r="B48" s="6">
        <v>1</v>
      </c>
      <c r="C48" s="6">
        <v>1</v>
      </c>
      <c r="D48" s="29"/>
      <c r="E48" s="29"/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/>
      <c r="Q48" s="6">
        <v>1</v>
      </c>
      <c r="R48" s="6">
        <v>12</v>
      </c>
      <c r="S48" s="29"/>
      <c r="T48" s="29"/>
      <c r="U48" s="29"/>
      <c r="V48" s="29"/>
      <c r="W48" s="39">
        <f t="shared" si="1"/>
        <v>2539</v>
      </c>
      <c r="X48" s="4" t="str">
        <f>LEFT(A48,4)</f>
        <v>M100</v>
      </c>
    </row>
    <row r="49" spans="1:24" s="20" customFormat="1" x14ac:dyDescent="0.25">
      <c r="A49" s="29" t="s">
        <v>568</v>
      </c>
      <c r="B49" s="6">
        <v>1</v>
      </c>
      <c r="C49" s="6">
        <v>1</v>
      </c>
      <c r="D49" s="29"/>
      <c r="E49" s="29"/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/>
      <c r="Q49" s="6">
        <v>1</v>
      </c>
      <c r="R49" s="6">
        <v>12</v>
      </c>
      <c r="S49" s="29"/>
      <c r="T49" s="29"/>
      <c r="U49" s="29"/>
      <c r="V49" s="29"/>
      <c r="W49" s="39">
        <f t="shared" si="1"/>
        <v>2539</v>
      </c>
      <c r="X49" s="4" t="str">
        <f t="shared" ref="X49:X56" si="2">LEFT(A49,4)</f>
        <v>M101</v>
      </c>
    </row>
    <row r="50" spans="1:24" s="20" customFormat="1" x14ac:dyDescent="0.25">
      <c r="A50" s="29" t="s">
        <v>1021</v>
      </c>
      <c r="B50" s="6">
        <v>1</v>
      </c>
      <c r="C50" s="6">
        <v>1</v>
      </c>
      <c r="D50" s="29"/>
      <c r="E50" s="29"/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/>
      <c r="Q50" s="6">
        <v>1</v>
      </c>
      <c r="R50" s="6">
        <v>12</v>
      </c>
      <c r="S50" s="29"/>
      <c r="T50" s="29"/>
      <c r="U50" s="29"/>
      <c r="V50" s="29"/>
      <c r="W50" s="39">
        <f t="shared" si="1"/>
        <v>2539</v>
      </c>
      <c r="X50" s="4" t="str">
        <f t="shared" si="2"/>
        <v>M102</v>
      </c>
    </row>
    <row r="51" spans="1:24" s="20" customFormat="1" x14ac:dyDescent="0.25">
      <c r="A51" s="29" t="s">
        <v>1022</v>
      </c>
      <c r="B51" s="6">
        <v>1</v>
      </c>
      <c r="C51" s="6">
        <v>1</v>
      </c>
      <c r="D51" s="29"/>
      <c r="E51" s="29"/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/>
      <c r="Q51" s="6">
        <v>1</v>
      </c>
      <c r="R51" s="6">
        <v>12</v>
      </c>
      <c r="S51" s="29"/>
      <c r="T51" s="29"/>
      <c r="U51" s="29"/>
      <c r="V51" s="29"/>
      <c r="W51" s="39">
        <f t="shared" si="1"/>
        <v>2539</v>
      </c>
      <c r="X51" s="4" t="str">
        <f t="shared" si="2"/>
        <v>M103</v>
      </c>
    </row>
    <row r="52" spans="1:24" s="20" customFormat="1" x14ac:dyDescent="0.25">
      <c r="A52" s="29" t="s">
        <v>1023</v>
      </c>
      <c r="B52" s="6">
        <v>1</v>
      </c>
      <c r="C52" s="6">
        <v>1</v>
      </c>
      <c r="D52" s="29"/>
      <c r="E52" s="29"/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/>
      <c r="Q52" s="6">
        <v>1</v>
      </c>
      <c r="R52" s="6">
        <v>12</v>
      </c>
      <c r="S52" s="29"/>
      <c r="T52" s="29"/>
      <c r="U52" s="29"/>
      <c r="V52" s="29"/>
      <c r="W52" s="39">
        <f t="shared" si="1"/>
        <v>2539</v>
      </c>
      <c r="X52" s="4" t="str">
        <f t="shared" si="2"/>
        <v>M104</v>
      </c>
    </row>
    <row r="53" spans="1:24" s="20" customFormat="1" x14ac:dyDescent="0.25">
      <c r="A53" s="29" t="s">
        <v>1024</v>
      </c>
      <c r="B53" s="6">
        <v>1</v>
      </c>
      <c r="C53" s="6">
        <v>1</v>
      </c>
      <c r="D53" s="29"/>
      <c r="E53" s="29"/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/>
      <c r="Q53" s="6">
        <v>1</v>
      </c>
      <c r="R53" s="6"/>
      <c r="S53" s="29"/>
      <c r="T53" s="29"/>
      <c r="U53" s="29"/>
      <c r="V53" s="29"/>
      <c r="W53" s="39">
        <f t="shared" si="1"/>
        <v>2215</v>
      </c>
      <c r="X53" s="4" t="str">
        <f t="shared" si="2"/>
        <v>M105</v>
      </c>
    </row>
    <row r="54" spans="1:24" s="20" customFormat="1" x14ac:dyDescent="0.25">
      <c r="A54" s="29" t="s">
        <v>593</v>
      </c>
      <c r="B54" s="29"/>
      <c r="C54" s="6">
        <v>1</v>
      </c>
      <c r="D54" s="29"/>
      <c r="E54" s="29"/>
      <c r="F54" s="29"/>
      <c r="G54" s="29"/>
      <c r="H54" s="29"/>
      <c r="I54" s="29"/>
      <c r="J54" s="29">
        <v>1</v>
      </c>
      <c r="K54" s="29"/>
      <c r="L54" s="29">
        <v>1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39">
        <f t="shared" si="1"/>
        <v>140</v>
      </c>
      <c r="X54" s="4"/>
    </row>
    <row r="55" spans="1:24" s="20" customFormat="1" x14ac:dyDescent="0.25">
      <c r="A55" s="29" t="s">
        <v>739</v>
      </c>
      <c r="B55" s="6">
        <v>1</v>
      </c>
      <c r="C55" s="6">
        <v>1</v>
      </c>
      <c r="D55" s="136"/>
      <c r="E55" s="136"/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/>
      <c r="Q55" s="6">
        <v>1</v>
      </c>
      <c r="R55" s="29"/>
      <c r="S55" s="29"/>
      <c r="T55" s="29"/>
      <c r="U55" s="29"/>
      <c r="V55" s="29"/>
      <c r="W55" s="39">
        <f t="shared" si="1"/>
        <v>2215</v>
      </c>
      <c r="X55" s="4" t="str">
        <f t="shared" si="2"/>
        <v>M106</v>
      </c>
    </row>
    <row r="56" spans="1:24" s="20" customFormat="1" x14ac:dyDescent="0.25">
      <c r="A56" s="29" t="s">
        <v>747</v>
      </c>
      <c r="B56" s="6">
        <v>1</v>
      </c>
      <c r="C56" s="6">
        <v>1</v>
      </c>
      <c r="D56" s="136"/>
      <c r="E56" s="136"/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/>
      <c r="Q56" s="6">
        <v>1</v>
      </c>
      <c r="R56" s="29"/>
      <c r="S56" s="29"/>
      <c r="T56" s="29"/>
      <c r="U56" s="29"/>
      <c r="V56" s="29"/>
      <c r="W56" s="39">
        <f t="shared" si="1"/>
        <v>2215</v>
      </c>
      <c r="X56" s="4" t="str">
        <f t="shared" si="2"/>
        <v>M107</v>
      </c>
    </row>
    <row r="57" spans="1:24" s="20" customFormat="1" x14ac:dyDescent="0.25">
      <c r="A57" s="29" t="s">
        <v>73</v>
      </c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39">
        <f t="shared" si="1"/>
        <v>0</v>
      </c>
      <c r="X57" s="4" t="str">
        <f t="shared" si="0"/>
        <v>Stu</v>
      </c>
    </row>
    <row r="58" spans="1:24" s="20" customFormat="1" hidden="1" x14ac:dyDescent="0.25">
      <c r="A58" s="29" t="s">
        <v>74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39">
        <f t="shared" si="1"/>
        <v>0</v>
      </c>
      <c r="X58" s="4" t="str">
        <f t="shared" si="0"/>
        <v>Stu</v>
      </c>
    </row>
    <row r="59" spans="1:24" s="20" customFormat="1" hidden="1" x14ac:dyDescent="0.25">
      <c r="A59" s="29" t="s">
        <v>75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39">
        <f t="shared" si="1"/>
        <v>0</v>
      </c>
      <c r="X59" s="4" t="str">
        <f t="shared" si="0"/>
        <v>Stu</v>
      </c>
    </row>
    <row r="60" spans="1:24" s="20" customFormat="1" hidden="1" x14ac:dyDescent="0.25">
      <c r="A60" s="29" t="s">
        <v>76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39">
        <f t="shared" si="1"/>
        <v>0</v>
      </c>
      <c r="X60" s="4" t="str">
        <f t="shared" si="0"/>
        <v>Stu</v>
      </c>
    </row>
    <row r="61" spans="1:24" s="20" customFormat="1" hidden="1" x14ac:dyDescent="0.25">
      <c r="A61" s="29" t="s">
        <v>77</v>
      </c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39">
        <f t="shared" si="1"/>
        <v>0</v>
      </c>
      <c r="X61" s="4" t="str">
        <f t="shared" si="0"/>
        <v>Stu</v>
      </c>
    </row>
    <row r="62" spans="1:24" s="20" customFormat="1" hidden="1" x14ac:dyDescent="0.25">
      <c r="A62" s="29" t="s">
        <v>78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39">
        <f t="shared" si="1"/>
        <v>0</v>
      </c>
      <c r="X62" s="4" t="str">
        <f t="shared" si="0"/>
        <v>Stu</v>
      </c>
    </row>
    <row r="63" spans="1:24" s="20" customFormat="1" hidden="1" x14ac:dyDescent="0.25">
      <c r="A63" s="29" t="s">
        <v>79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39">
        <f t="shared" si="1"/>
        <v>0</v>
      </c>
      <c r="X63" s="4" t="str">
        <f t="shared" si="0"/>
        <v>Stu</v>
      </c>
    </row>
    <row r="64" spans="1:24" s="20" customFormat="1" hidden="1" x14ac:dyDescent="0.25">
      <c r="A64" s="29" t="s">
        <v>80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39">
        <f t="shared" si="1"/>
        <v>0</v>
      </c>
      <c r="X64" s="4" t="str">
        <f t="shared" si="0"/>
        <v>Stu</v>
      </c>
    </row>
    <row r="65" spans="1:24" s="20" customFormat="1" hidden="1" x14ac:dyDescent="0.25">
      <c r="A65" s="29" t="s">
        <v>81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39">
        <f t="shared" si="1"/>
        <v>0</v>
      </c>
      <c r="X65" s="4" t="str">
        <f t="shared" si="0"/>
        <v>Stu</v>
      </c>
    </row>
    <row r="66" spans="1:24" s="20" customFormat="1" hidden="1" x14ac:dyDescent="0.25">
      <c r="A66" s="29" t="s">
        <v>82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39">
        <f t="shared" si="1"/>
        <v>0</v>
      </c>
      <c r="X66" s="4" t="str">
        <f t="shared" si="0"/>
        <v>Stu</v>
      </c>
    </row>
    <row r="67" spans="1:24" s="20" customFormat="1" hidden="1" x14ac:dyDescent="0.25">
      <c r="A67" s="29" t="s">
        <v>83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39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0</v>
      </c>
      <c r="X67" s="4" t="str">
        <f t="shared" si="0"/>
        <v>Stu</v>
      </c>
    </row>
    <row r="68" spans="1:24" s="20" customFormat="1" hidden="1" x14ac:dyDescent="0.25">
      <c r="A68" s="29" t="s">
        <v>84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39">
        <f t="shared" si="1"/>
        <v>0</v>
      </c>
      <c r="X68" s="4" t="str">
        <f t="shared" si="0"/>
        <v>Stu</v>
      </c>
    </row>
    <row r="69" spans="1:24" s="20" customFormat="1" hidden="1" x14ac:dyDescent="0.25">
      <c r="A69" s="29" t="s">
        <v>85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39">
        <f t="shared" si="1"/>
        <v>0</v>
      </c>
      <c r="X69" s="4" t="str">
        <f t="shared" ref="X69:X102" si="3">LEFT(A69,3)</f>
        <v>Stu</v>
      </c>
    </row>
    <row r="70" spans="1:24" s="20" customFormat="1" hidden="1" x14ac:dyDescent="0.25">
      <c r="A70" s="29" t="s">
        <v>86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39">
        <f t="shared" ref="W70:W102" si="4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  <c r="X70" s="4" t="str">
        <f t="shared" si="3"/>
        <v>Stu</v>
      </c>
    </row>
    <row r="71" spans="1:24" s="20" customFormat="1" hidden="1" x14ac:dyDescent="0.25">
      <c r="A71" s="29" t="s">
        <v>87</v>
      </c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39">
        <f t="shared" si="4"/>
        <v>0</v>
      </c>
      <c r="X71" s="4" t="str">
        <f t="shared" si="3"/>
        <v>Stu</v>
      </c>
    </row>
    <row r="72" spans="1:24" s="20" customFormat="1" hidden="1" x14ac:dyDescent="0.25">
      <c r="A72" s="29" t="s">
        <v>88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39">
        <f t="shared" si="4"/>
        <v>0</v>
      </c>
      <c r="X72" s="4" t="str">
        <f t="shared" si="3"/>
        <v>Stu</v>
      </c>
    </row>
    <row r="73" spans="1:24" s="20" customFormat="1" hidden="1" x14ac:dyDescent="0.25">
      <c r="A73" s="29" t="s">
        <v>89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39">
        <f t="shared" si="4"/>
        <v>0</v>
      </c>
      <c r="X73" s="4" t="str">
        <f t="shared" si="3"/>
        <v>Stu</v>
      </c>
    </row>
    <row r="74" spans="1:24" s="20" customFormat="1" hidden="1" x14ac:dyDescent="0.25">
      <c r="A74" s="29" t="s">
        <v>90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39">
        <f t="shared" si="4"/>
        <v>0</v>
      </c>
      <c r="X74" s="4" t="str">
        <f t="shared" si="3"/>
        <v>Stu</v>
      </c>
    </row>
    <row r="75" spans="1:24" s="20" customFormat="1" hidden="1" x14ac:dyDescent="0.25">
      <c r="A75" s="29" t="s">
        <v>91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39">
        <f t="shared" si="4"/>
        <v>0</v>
      </c>
      <c r="X75" s="4" t="str">
        <f t="shared" si="3"/>
        <v>Stu</v>
      </c>
    </row>
    <row r="76" spans="1:24" s="20" customFormat="1" hidden="1" x14ac:dyDescent="0.25">
      <c r="A76" s="29" t="s">
        <v>92</v>
      </c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39">
        <f t="shared" si="4"/>
        <v>0</v>
      </c>
      <c r="X76" s="4" t="str">
        <f t="shared" si="3"/>
        <v>Stu</v>
      </c>
    </row>
    <row r="77" spans="1:24" s="20" customFormat="1" hidden="1" x14ac:dyDescent="0.25">
      <c r="A77" s="29" t="s">
        <v>93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39">
        <f t="shared" si="4"/>
        <v>0</v>
      </c>
      <c r="X77" s="4" t="str">
        <f t="shared" si="3"/>
        <v>Stu</v>
      </c>
    </row>
    <row r="78" spans="1:24" s="20" customFormat="1" hidden="1" x14ac:dyDescent="0.25">
      <c r="A78" s="29" t="s">
        <v>94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39">
        <f t="shared" si="4"/>
        <v>0</v>
      </c>
      <c r="X78" s="4" t="str">
        <f t="shared" si="3"/>
        <v>Stu</v>
      </c>
    </row>
    <row r="79" spans="1:24" s="20" customFormat="1" hidden="1" x14ac:dyDescent="0.25">
      <c r="A79" s="29" t="s">
        <v>95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39">
        <f t="shared" si="4"/>
        <v>0</v>
      </c>
      <c r="X79" s="4" t="str">
        <f t="shared" si="3"/>
        <v>Stu</v>
      </c>
    </row>
    <row r="80" spans="1:24" s="20" customFormat="1" hidden="1" x14ac:dyDescent="0.25">
      <c r="A80" s="29" t="s">
        <v>96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39">
        <f t="shared" si="4"/>
        <v>0</v>
      </c>
      <c r="X80" s="4" t="str">
        <f t="shared" si="3"/>
        <v>Stu</v>
      </c>
    </row>
    <row r="81" spans="1:24" s="20" customFormat="1" hidden="1" x14ac:dyDescent="0.25">
      <c r="A81" s="29" t="s">
        <v>97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39">
        <f t="shared" si="4"/>
        <v>0</v>
      </c>
      <c r="X81" s="4" t="str">
        <f t="shared" si="3"/>
        <v>Stu</v>
      </c>
    </row>
    <row r="82" spans="1:24" s="20" customFormat="1" hidden="1" x14ac:dyDescent="0.25">
      <c r="A82" s="29" t="s">
        <v>98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39">
        <f t="shared" si="4"/>
        <v>0</v>
      </c>
      <c r="X82" s="4" t="str">
        <f t="shared" si="3"/>
        <v>Stu</v>
      </c>
    </row>
    <row r="83" spans="1:24" s="20" customFormat="1" hidden="1" x14ac:dyDescent="0.25">
      <c r="A83" s="29" t="s">
        <v>99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39">
        <f t="shared" si="4"/>
        <v>0</v>
      </c>
      <c r="X83" s="4" t="str">
        <f t="shared" si="3"/>
        <v>Stu</v>
      </c>
    </row>
    <row r="84" spans="1:24" s="20" customFormat="1" hidden="1" x14ac:dyDescent="0.25">
      <c r="A84" s="29" t="s">
        <v>100</v>
      </c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39">
        <f t="shared" si="4"/>
        <v>0</v>
      </c>
      <c r="X84" s="4" t="str">
        <f t="shared" si="3"/>
        <v>Stu</v>
      </c>
    </row>
    <row r="85" spans="1:24" s="20" customFormat="1" hidden="1" x14ac:dyDescent="0.25">
      <c r="A85" s="29" t="s">
        <v>101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39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  <c r="X85" s="4" t="str">
        <f t="shared" si="3"/>
        <v>Stu</v>
      </c>
    </row>
    <row r="86" spans="1:24" s="20" customFormat="1" hidden="1" x14ac:dyDescent="0.25">
      <c r="A86" s="29" t="s">
        <v>102</v>
      </c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39">
        <f t="shared" si="4"/>
        <v>0</v>
      </c>
      <c r="X86" s="4" t="str">
        <f t="shared" si="3"/>
        <v>Stu</v>
      </c>
    </row>
    <row r="87" spans="1:24" s="20" customFormat="1" hidden="1" x14ac:dyDescent="0.25">
      <c r="A87" s="29" t="s">
        <v>103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39">
        <f t="shared" si="4"/>
        <v>0</v>
      </c>
      <c r="X87" s="4" t="str">
        <f t="shared" si="3"/>
        <v>Stu</v>
      </c>
    </row>
    <row r="88" spans="1:24" s="20" customFormat="1" hidden="1" x14ac:dyDescent="0.25">
      <c r="A88" s="29" t="s">
        <v>104</v>
      </c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39">
        <f t="shared" si="4"/>
        <v>0</v>
      </c>
      <c r="X88" s="4" t="str">
        <f t="shared" si="3"/>
        <v>Stu</v>
      </c>
    </row>
    <row r="89" spans="1:24" s="20" customFormat="1" hidden="1" x14ac:dyDescent="0.25">
      <c r="A89" s="29" t="s">
        <v>105</v>
      </c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39">
        <f t="shared" si="4"/>
        <v>0</v>
      </c>
      <c r="X89" s="4" t="str">
        <f t="shared" si="3"/>
        <v>Stu</v>
      </c>
    </row>
    <row r="90" spans="1:24" s="20" customFormat="1" hidden="1" x14ac:dyDescent="0.25">
      <c r="A90" s="29" t="s">
        <v>106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39">
        <f t="shared" si="4"/>
        <v>0</v>
      </c>
      <c r="X90" s="4" t="str">
        <f t="shared" si="3"/>
        <v>Stu</v>
      </c>
    </row>
    <row r="91" spans="1:24" s="20" customFormat="1" hidden="1" x14ac:dyDescent="0.25">
      <c r="A91" s="29" t="s">
        <v>107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39">
        <f t="shared" si="4"/>
        <v>0</v>
      </c>
      <c r="X91" s="4" t="str">
        <f t="shared" si="3"/>
        <v>Stu</v>
      </c>
    </row>
    <row r="92" spans="1:24" s="20" customFormat="1" hidden="1" x14ac:dyDescent="0.25">
      <c r="A92" s="29" t="s">
        <v>108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39">
        <f t="shared" si="4"/>
        <v>0</v>
      </c>
      <c r="X92" s="4" t="str">
        <f t="shared" si="3"/>
        <v>Stu</v>
      </c>
    </row>
    <row r="93" spans="1:24" s="20" customFormat="1" hidden="1" x14ac:dyDescent="0.25">
      <c r="A93" s="29" t="s">
        <v>109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39">
        <f t="shared" si="4"/>
        <v>0</v>
      </c>
      <c r="X93" s="4" t="str">
        <f t="shared" si="3"/>
        <v>Stu</v>
      </c>
    </row>
    <row r="94" spans="1:24" s="20" customFormat="1" hidden="1" x14ac:dyDescent="0.25">
      <c r="A94" s="29" t="s">
        <v>110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39">
        <f t="shared" si="4"/>
        <v>0</v>
      </c>
      <c r="X94" s="4" t="str">
        <f t="shared" si="3"/>
        <v>Stu</v>
      </c>
    </row>
    <row r="95" spans="1:24" s="20" customFormat="1" hidden="1" x14ac:dyDescent="0.25">
      <c r="A95" s="29" t="s">
        <v>111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39">
        <f t="shared" si="4"/>
        <v>0</v>
      </c>
      <c r="X95" s="4" t="str">
        <f t="shared" si="3"/>
        <v>Stu</v>
      </c>
    </row>
    <row r="96" spans="1:24" s="20" customFormat="1" hidden="1" x14ac:dyDescent="0.25">
      <c r="A96" s="29" t="s">
        <v>112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39">
        <f t="shared" si="4"/>
        <v>0</v>
      </c>
      <c r="X96" s="4" t="str">
        <f t="shared" si="3"/>
        <v>Stu</v>
      </c>
    </row>
    <row r="97" spans="1:24" s="20" customFormat="1" hidden="1" x14ac:dyDescent="0.25">
      <c r="A97" s="29" t="s">
        <v>113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39">
        <f t="shared" si="4"/>
        <v>0</v>
      </c>
      <c r="X97" s="4" t="str">
        <f t="shared" si="3"/>
        <v>Stu</v>
      </c>
    </row>
    <row r="98" spans="1:24" s="20" customFormat="1" hidden="1" x14ac:dyDescent="0.25">
      <c r="A98" s="29" t="s">
        <v>114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39">
        <f t="shared" si="4"/>
        <v>0</v>
      </c>
      <c r="X98" s="4" t="str">
        <f t="shared" si="3"/>
        <v>Stu</v>
      </c>
    </row>
    <row r="99" spans="1:24" s="20" customFormat="1" hidden="1" x14ac:dyDescent="0.25">
      <c r="A99" s="29" t="s">
        <v>115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39">
        <f t="shared" si="4"/>
        <v>0</v>
      </c>
      <c r="X99" s="4" t="str">
        <f t="shared" si="3"/>
        <v>Stu</v>
      </c>
    </row>
    <row r="100" spans="1:24" s="20" customFormat="1" hidden="1" x14ac:dyDescent="0.25">
      <c r="A100" s="29" t="s">
        <v>116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39">
        <f t="shared" si="4"/>
        <v>0</v>
      </c>
      <c r="X100" s="4" t="str">
        <f t="shared" si="3"/>
        <v>Stu</v>
      </c>
    </row>
    <row r="101" spans="1:24" s="20" customFormat="1" hidden="1" x14ac:dyDescent="0.25">
      <c r="A101" s="29" t="s">
        <v>117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39">
        <f t="shared" si="4"/>
        <v>0</v>
      </c>
      <c r="X101" s="4" t="str">
        <f t="shared" si="3"/>
        <v>Stu</v>
      </c>
    </row>
    <row r="102" spans="1:24" s="20" customFormat="1" hidden="1" x14ac:dyDescent="0.25">
      <c r="A102" s="29" t="s">
        <v>118</v>
      </c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39">
        <f t="shared" si="4"/>
        <v>0</v>
      </c>
      <c r="X102" s="4" t="str">
        <f t="shared" si="3"/>
        <v>Stu</v>
      </c>
    </row>
    <row r="103" spans="1:24" s="20" customFormat="1" x14ac:dyDescent="0.25">
      <c r="W103" s="40">
        <f>SUM(W4:W102)</f>
        <v>118297</v>
      </c>
    </row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3" hidden="1" x14ac:dyDescent="0.25"/>
    <row r="114" spans="1:23" hidden="1" x14ac:dyDescent="0.25"/>
    <row r="115" spans="1:23" hidden="1" x14ac:dyDescent="0.25">
      <c r="E115" s="4">
        <v>-60</v>
      </c>
      <c r="P115" s="4">
        <v>-93</v>
      </c>
    </row>
    <row r="116" spans="1:23" x14ac:dyDescent="0.25">
      <c r="A116" s="2" t="s">
        <v>122</v>
      </c>
      <c r="B116" s="31">
        <v>60</v>
      </c>
      <c r="C116" s="31">
        <v>60</v>
      </c>
      <c r="D116" s="31">
        <v>30</v>
      </c>
      <c r="E116" s="31">
        <v>60</v>
      </c>
      <c r="F116" s="31">
        <v>60</v>
      </c>
      <c r="G116" s="31">
        <v>60</v>
      </c>
      <c r="H116" s="31">
        <v>60</v>
      </c>
      <c r="I116" s="31">
        <v>59</v>
      </c>
      <c r="J116" s="31">
        <v>60</v>
      </c>
      <c r="K116" s="31">
        <v>60</v>
      </c>
      <c r="L116" s="32">
        <v>47</v>
      </c>
      <c r="M116" s="32">
        <v>60</v>
      </c>
      <c r="N116" s="32">
        <v>60</v>
      </c>
      <c r="O116" s="32">
        <v>60</v>
      </c>
      <c r="P116" s="32">
        <v>93</v>
      </c>
      <c r="Q116" s="32">
        <v>60</v>
      </c>
      <c r="R116" s="32"/>
      <c r="S116" s="32"/>
      <c r="T116" s="6"/>
      <c r="U116" s="4">
        <v>0</v>
      </c>
      <c r="V116" s="4">
        <v>0</v>
      </c>
    </row>
    <row r="117" spans="1:23" x14ac:dyDescent="0.25">
      <c r="A117" s="23" t="s">
        <v>5</v>
      </c>
      <c r="B117" s="23">
        <f>SUM(B105:B116)</f>
        <v>60</v>
      </c>
      <c r="C117" s="23">
        <f t="shared" ref="C117:V117" si="5">SUM(C105:C116)</f>
        <v>60</v>
      </c>
      <c r="D117" s="23">
        <f t="shared" si="5"/>
        <v>30</v>
      </c>
      <c r="E117" s="23">
        <f t="shared" si="5"/>
        <v>0</v>
      </c>
      <c r="F117" s="23">
        <f t="shared" si="5"/>
        <v>60</v>
      </c>
      <c r="G117" s="23">
        <f t="shared" si="5"/>
        <v>60</v>
      </c>
      <c r="H117" s="23">
        <f t="shared" si="5"/>
        <v>60</v>
      </c>
      <c r="I117" s="23">
        <f t="shared" si="5"/>
        <v>59</v>
      </c>
      <c r="J117" s="23">
        <f t="shared" si="5"/>
        <v>60</v>
      </c>
      <c r="K117" s="23">
        <f t="shared" si="5"/>
        <v>60</v>
      </c>
      <c r="L117" s="23">
        <f t="shared" si="5"/>
        <v>47</v>
      </c>
      <c r="M117" s="23">
        <f t="shared" si="5"/>
        <v>60</v>
      </c>
      <c r="N117" s="23">
        <f t="shared" si="5"/>
        <v>60</v>
      </c>
      <c r="O117" s="23">
        <f t="shared" si="5"/>
        <v>60</v>
      </c>
      <c r="P117" s="23">
        <f t="shared" si="5"/>
        <v>0</v>
      </c>
      <c r="Q117" s="23">
        <f t="shared" si="5"/>
        <v>60</v>
      </c>
      <c r="R117" s="23">
        <f t="shared" si="5"/>
        <v>0</v>
      </c>
      <c r="S117" s="23">
        <f t="shared" si="5"/>
        <v>0</v>
      </c>
      <c r="T117" s="23">
        <f t="shared" si="5"/>
        <v>0</v>
      </c>
      <c r="U117" s="23">
        <f t="shared" si="5"/>
        <v>0</v>
      </c>
      <c r="V117" s="23">
        <f t="shared" si="5"/>
        <v>0</v>
      </c>
    </row>
    <row r="118" spans="1:23" x14ac:dyDescent="0.25">
      <c r="A118" s="23" t="s">
        <v>1</v>
      </c>
      <c r="B118" s="23">
        <f>SUM(B4:B102)</f>
        <v>48</v>
      </c>
      <c r="C118" s="23">
        <f t="shared" ref="C118:V118" si="6">SUM(C4:C102)</f>
        <v>49</v>
      </c>
      <c r="D118" s="23">
        <f t="shared" si="6"/>
        <v>0</v>
      </c>
      <c r="E118" s="23">
        <f t="shared" si="6"/>
        <v>0</v>
      </c>
      <c r="F118" s="23">
        <f t="shared" si="6"/>
        <v>48</v>
      </c>
      <c r="G118" s="23">
        <f t="shared" si="6"/>
        <v>48</v>
      </c>
      <c r="H118" s="23">
        <f t="shared" si="6"/>
        <v>48</v>
      </c>
      <c r="I118" s="23">
        <f t="shared" si="6"/>
        <v>48</v>
      </c>
      <c r="J118" s="23">
        <f t="shared" si="6"/>
        <v>49</v>
      </c>
      <c r="K118" s="23">
        <f t="shared" si="6"/>
        <v>48</v>
      </c>
      <c r="L118" s="23">
        <f t="shared" si="6"/>
        <v>50</v>
      </c>
      <c r="M118" s="23">
        <f t="shared" si="6"/>
        <v>51</v>
      </c>
      <c r="N118" s="23">
        <f t="shared" si="6"/>
        <v>51</v>
      </c>
      <c r="O118" s="23">
        <f t="shared" si="6"/>
        <v>51</v>
      </c>
      <c r="P118" s="23">
        <f t="shared" si="6"/>
        <v>0</v>
      </c>
      <c r="Q118" s="23">
        <f t="shared" si="6"/>
        <v>51</v>
      </c>
      <c r="R118" s="23">
        <f t="shared" si="6"/>
        <v>276</v>
      </c>
      <c r="S118" s="23">
        <f t="shared" si="6"/>
        <v>0</v>
      </c>
      <c r="T118" s="23">
        <f t="shared" si="6"/>
        <v>0</v>
      </c>
      <c r="U118" s="23">
        <f t="shared" si="6"/>
        <v>0</v>
      </c>
      <c r="V118" s="23">
        <f t="shared" si="6"/>
        <v>0</v>
      </c>
    </row>
    <row r="119" spans="1:23" x14ac:dyDescent="0.25">
      <c r="A119" s="23" t="s">
        <v>2</v>
      </c>
      <c r="B119" s="23">
        <f>B117-B118</f>
        <v>12</v>
      </c>
      <c r="C119" s="23">
        <f>C117-C118</f>
        <v>11</v>
      </c>
      <c r="D119" s="23">
        <f>D117-D118</f>
        <v>30</v>
      </c>
      <c r="E119" s="23">
        <f t="shared" ref="E119:V119" si="7">E117-E118</f>
        <v>0</v>
      </c>
      <c r="F119" s="23">
        <f t="shared" si="7"/>
        <v>12</v>
      </c>
      <c r="G119" s="23">
        <f t="shared" si="7"/>
        <v>12</v>
      </c>
      <c r="H119" s="23">
        <f t="shared" si="7"/>
        <v>12</v>
      </c>
      <c r="I119" s="23">
        <f t="shared" si="7"/>
        <v>11</v>
      </c>
      <c r="J119" s="23">
        <f t="shared" si="7"/>
        <v>11</v>
      </c>
      <c r="K119" s="23">
        <f t="shared" si="7"/>
        <v>12</v>
      </c>
      <c r="L119" s="23">
        <f t="shared" si="7"/>
        <v>-3</v>
      </c>
      <c r="M119" s="23">
        <f t="shared" si="7"/>
        <v>9</v>
      </c>
      <c r="N119" s="23">
        <f t="shared" si="7"/>
        <v>9</v>
      </c>
      <c r="O119" s="23">
        <f t="shared" si="7"/>
        <v>9</v>
      </c>
      <c r="P119" s="23">
        <f t="shared" si="7"/>
        <v>0</v>
      </c>
      <c r="Q119" s="23">
        <f t="shared" si="7"/>
        <v>9</v>
      </c>
      <c r="R119" s="23">
        <f t="shared" si="7"/>
        <v>-276</v>
      </c>
      <c r="S119" s="23">
        <f t="shared" si="7"/>
        <v>0</v>
      </c>
      <c r="T119" s="23">
        <f t="shared" si="7"/>
        <v>0</v>
      </c>
      <c r="U119" s="23">
        <f t="shared" si="7"/>
        <v>0</v>
      </c>
      <c r="V119" s="23">
        <f t="shared" si="7"/>
        <v>0</v>
      </c>
    </row>
    <row r="120" spans="1:2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3" x14ac:dyDescent="0.25">
      <c r="A121" s="23" t="s">
        <v>4</v>
      </c>
      <c r="B121" s="14">
        <f>B117*$D124</f>
        <v>4500</v>
      </c>
      <c r="C121" s="14">
        <f>C117*$D125</f>
        <v>2400</v>
      </c>
      <c r="D121" s="14">
        <f>D117*$D126</f>
        <v>1500</v>
      </c>
      <c r="E121" s="14">
        <f>E117*$D127</f>
        <v>0</v>
      </c>
      <c r="F121" s="14">
        <f>F117*$D128</f>
        <v>9300</v>
      </c>
      <c r="G121" s="14">
        <f>G117*$D129</f>
        <v>9000</v>
      </c>
      <c r="H121" s="14">
        <f>H117*$D130</f>
        <v>6900</v>
      </c>
      <c r="I121" s="14">
        <f>I117*$D131</f>
        <v>3245</v>
      </c>
      <c r="J121" s="14">
        <f>J117*$D132</f>
        <v>3000</v>
      </c>
      <c r="K121" s="14">
        <f>K117*$D133</f>
        <v>4800</v>
      </c>
      <c r="L121" s="14">
        <f>L117*$D134</f>
        <v>2350</v>
      </c>
      <c r="M121" s="14">
        <f>M117*$D135</f>
        <v>31200</v>
      </c>
      <c r="N121" s="14">
        <f>N117*$D136</f>
        <v>19500</v>
      </c>
      <c r="O121" s="14">
        <f>O117*$D137</f>
        <v>21900</v>
      </c>
      <c r="P121" s="14">
        <f>P117*$D138</f>
        <v>0</v>
      </c>
      <c r="Q121" s="14">
        <f>Q117*$D139</f>
        <v>14100</v>
      </c>
      <c r="R121" s="14">
        <f>R117*$D140</f>
        <v>0</v>
      </c>
      <c r="S121" s="14">
        <f>S117*$D141</f>
        <v>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3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3" x14ac:dyDescent="0.25">
      <c r="A124" s="154" t="s">
        <v>285</v>
      </c>
      <c r="B124" s="155" t="s">
        <v>285</v>
      </c>
      <c r="C124" s="156" t="s">
        <v>285</v>
      </c>
      <c r="D124" s="30">
        <v>75</v>
      </c>
      <c r="F124" s="10"/>
      <c r="G124" s="17">
        <f>SUM(B121:V121)</f>
        <v>133695</v>
      </c>
      <c r="W124" s="85"/>
    </row>
    <row r="125" spans="1:23" x14ac:dyDescent="0.25">
      <c r="A125" s="154" t="s">
        <v>286</v>
      </c>
      <c r="B125" s="155" t="s">
        <v>286</v>
      </c>
      <c r="C125" s="156" t="s">
        <v>286</v>
      </c>
      <c r="D125" s="30">
        <v>40</v>
      </c>
    </row>
    <row r="126" spans="1:23" x14ac:dyDescent="0.25">
      <c r="A126" s="154" t="s">
        <v>287</v>
      </c>
      <c r="B126" s="155" t="s">
        <v>287</v>
      </c>
      <c r="C126" s="156" t="s">
        <v>287</v>
      </c>
      <c r="D126" s="30">
        <v>50</v>
      </c>
    </row>
    <row r="127" spans="1:23" x14ac:dyDescent="0.25">
      <c r="A127" s="154" t="s">
        <v>288</v>
      </c>
      <c r="B127" s="155" t="s">
        <v>288</v>
      </c>
      <c r="C127" s="156" t="s">
        <v>288</v>
      </c>
      <c r="D127" s="30">
        <v>30</v>
      </c>
    </row>
    <row r="128" spans="1:23" x14ac:dyDescent="0.25">
      <c r="A128" s="154" t="s">
        <v>289</v>
      </c>
      <c r="B128" s="155" t="s">
        <v>289</v>
      </c>
      <c r="C128" s="156" t="s">
        <v>289</v>
      </c>
      <c r="D128" s="30">
        <v>155</v>
      </c>
    </row>
    <row r="129" spans="1:8" x14ac:dyDescent="0.25">
      <c r="A129" s="154" t="s">
        <v>290</v>
      </c>
      <c r="B129" s="155" t="s">
        <v>290</v>
      </c>
      <c r="C129" s="156" t="s">
        <v>290</v>
      </c>
      <c r="D129" s="30">
        <v>150</v>
      </c>
      <c r="F129" s="146" t="s">
        <v>121</v>
      </c>
      <c r="G129" s="146"/>
      <c r="H129" s="147"/>
    </row>
    <row r="130" spans="1:8" x14ac:dyDescent="0.25">
      <c r="A130" s="154" t="s">
        <v>291</v>
      </c>
      <c r="B130" s="155" t="s">
        <v>291</v>
      </c>
      <c r="C130" s="156" t="s">
        <v>291</v>
      </c>
      <c r="D130" s="30">
        <v>115</v>
      </c>
      <c r="F130" s="148">
        <f>G124-W103</f>
        <v>15398</v>
      </c>
      <c r="G130" s="147"/>
      <c r="H130" s="147"/>
    </row>
    <row r="131" spans="1:8" x14ac:dyDescent="0.25">
      <c r="A131" s="154" t="s">
        <v>292</v>
      </c>
      <c r="B131" s="155" t="s">
        <v>292</v>
      </c>
      <c r="C131" s="156" t="s">
        <v>292</v>
      </c>
      <c r="D131" s="30">
        <v>55</v>
      </c>
    </row>
    <row r="132" spans="1:8" x14ac:dyDescent="0.25">
      <c r="A132" s="154" t="s">
        <v>293</v>
      </c>
      <c r="B132" s="155" t="s">
        <v>293</v>
      </c>
      <c r="C132" s="156" t="s">
        <v>293</v>
      </c>
      <c r="D132" s="30">
        <v>50</v>
      </c>
    </row>
    <row r="133" spans="1:8" x14ac:dyDescent="0.25">
      <c r="A133" s="154" t="s">
        <v>294</v>
      </c>
      <c r="B133" s="155" t="s">
        <v>294</v>
      </c>
      <c r="C133" s="156" t="s">
        <v>294</v>
      </c>
      <c r="D133" s="30">
        <v>80</v>
      </c>
    </row>
    <row r="134" spans="1:8" x14ac:dyDescent="0.25">
      <c r="A134" s="150" t="s">
        <v>295</v>
      </c>
      <c r="B134" s="151" t="s">
        <v>295</v>
      </c>
      <c r="C134" s="152" t="s">
        <v>295</v>
      </c>
      <c r="D134" s="30">
        <v>50</v>
      </c>
    </row>
    <row r="135" spans="1:8" x14ac:dyDescent="0.25">
      <c r="A135" s="150" t="s">
        <v>296</v>
      </c>
      <c r="B135" s="151" t="s">
        <v>296</v>
      </c>
      <c r="C135" s="152" t="s">
        <v>296</v>
      </c>
      <c r="D135" s="30">
        <v>520</v>
      </c>
    </row>
    <row r="136" spans="1:8" x14ac:dyDescent="0.25">
      <c r="A136" s="150" t="s">
        <v>297</v>
      </c>
      <c r="B136" s="151" t="s">
        <v>297</v>
      </c>
      <c r="C136" s="152" t="s">
        <v>297</v>
      </c>
      <c r="D136" s="30">
        <v>325</v>
      </c>
    </row>
    <row r="137" spans="1:8" x14ac:dyDescent="0.25">
      <c r="A137" s="150" t="s">
        <v>298</v>
      </c>
      <c r="B137" s="151" t="s">
        <v>298</v>
      </c>
      <c r="C137" s="152" t="s">
        <v>298</v>
      </c>
      <c r="D137" s="30">
        <v>365</v>
      </c>
    </row>
    <row r="138" spans="1:8" x14ac:dyDescent="0.25">
      <c r="A138" s="150" t="s">
        <v>299</v>
      </c>
      <c r="B138" s="151" t="s">
        <v>299</v>
      </c>
      <c r="C138" s="152" t="s">
        <v>299</v>
      </c>
      <c r="D138" s="30">
        <v>440</v>
      </c>
    </row>
    <row r="139" spans="1:8" x14ac:dyDescent="0.25">
      <c r="A139" s="150" t="s">
        <v>300</v>
      </c>
      <c r="B139" s="151" t="s">
        <v>300</v>
      </c>
      <c r="C139" s="152" t="s">
        <v>300</v>
      </c>
      <c r="D139" s="30">
        <v>235</v>
      </c>
    </row>
    <row r="140" spans="1:8" x14ac:dyDescent="0.25">
      <c r="A140" s="150" t="s">
        <v>569</v>
      </c>
      <c r="B140" s="151"/>
      <c r="C140" s="152"/>
      <c r="D140" s="37">
        <v>27</v>
      </c>
    </row>
    <row r="141" spans="1:8" hidden="1" x14ac:dyDescent="0.25">
      <c r="A141" s="150"/>
      <c r="B141" s="151"/>
      <c r="C141" s="152"/>
      <c r="D141" s="37"/>
    </row>
    <row r="142" spans="1:8" hidden="1" x14ac:dyDescent="0.25">
      <c r="A142" s="150"/>
      <c r="B142" s="151"/>
      <c r="C142" s="152"/>
      <c r="D142" s="30"/>
    </row>
    <row r="143" spans="1:8" hidden="1" x14ac:dyDescent="0.25">
      <c r="A143" s="149"/>
      <c r="B143" s="149"/>
      <c r="C143" s="149"/>
      <c r="D143" s="6"/>
    </row>
    <row r="144" spans="1:8" hidden="1" x14ac:dyDescent="0.25">
      <c r="A144" s="149"/>
      <c r="B144" s="149"/>
      <c r="C144" s="149"/>
      <c r="D144" s="6"/>
    </row>
  </sheetData>
  <mergeCells count="24">
    <mergeCell ref="A132:C132"/>
    <mergeCell ref="A123:C123"/>
    <mergeCell ref="A124:C124"/>
    <mergeCell ref="A125:C125"/>
    <mergeCell ref="A126:C126"/>
    <mergeCell ref="A127:C127"/>
    <mergeCell ref="A128:C128"/>
    <mergeCell ref="A129:C129"/>
    <mergeCell ref="F129:H129"/>
    <mergeCell ref="A130:C130"/>
    <mergeCell ref="F130:H130"/>
    <mergeCell ref="A131:C131"/>
    <mergeCell ref="A144:C144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</mergeCells>
  <conditionalFormatting sqref="B4:V102">
    <cfRule type="cellIs" dxfId="18" priority="1" operator="greaterThanOrEqual">
      <formula>1</formula>
    </cfRule>
    <cfRule type="cellIs" dxfId="17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D00-000000000000}">
      <formula1>0</formula1>
    </dataValidation>
  </dataValidations>
  <pageMargins left="0.7" right="0.53" top="0.26" bottom="0.2" header="0.2" footer="0.2"/>
  <pageSetup paperSize="9" scale="4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S86"/>
  <sheetViews>
    <sheetView zoomScale="70" zoomScaleNormal="70" workbookViewId="0">
      <pane xSplit="1" ySplit="1" topLeftCell="D36" activePane="bottomRight" state="frozen"/>
      <selection activeCell="I17" sqref="I17"/>
      <selection pane="topRight" activeCell="I17" sqref="I17"/>
      <selection pane="bottomLeft" activeCell="I17" sqref="I17"/>
      <selection pane="bottomRight" activeCell="W58" sqref="W58"/>
    </sheetView>
  </sheetViews>
  <sheetFormatPr defaultRowHeight="15" x14ac:dyDescent="0.25"/>
  <cols>
    <col min="1" max="1" width="39.140625" style="4" customWidth="1"/>
    <col min="2" max="17" width="8.28515625" style="4" customWidth="1"/>
    <col min="18" max="18" width="13.85546875" style="4" customWidth="1"/>
    <col min="19" max="16384" width="9.140625" style="4"/>
  </cols>
  <sheetData>
    <row r="1" spans="1:19" ht="7.5" customHeight="1" x14ac:dyDescent="0.25">
      <c r="A1" s="2"/>
      <c r="B1" s="2"/>
    </row>
    <row r="2" spans="1:19" ht="42" customHeight="1" x14ac:dyDescent="0.25">
      <c r="A2" s="118" t="s">
        <v>720</v>
      </c>
      <c r="B2" s="116" t="s">
        <v>721</v>
      </c>
      <c r="C2" s="116" t="s">
        <v>722</v>
      </c>
      <c r="D2" s="116" t="s">
        <v>723</v>
      </c>
      <c r="E2" s="116" t="s">
        <v>724</v>
      </c>
      <c r="F2" s="116" t="s">
        <v>682</v>
      </c>
      <c r="G2" s="116" t="s">
        <v>725</v>
      </c>
      <c r="H2" s="116" t="s">
        <v>726</v>
      </c>
      <c r="I2" s="116" t="s">
        <v>727</v>
      </c>
      <c r="J2" s="116" t="s">
        <v>647</v>
      </c>
      <c r="K2" s="116" t="s">
        <v>728</v>
      </c>
      <c r="L2" s="116" t="s">
        <v>729</v>
      </c>
      <c r="M2" s="116" t="s">
        <v>730</v>
      </c>
      <c r="N2" s="116" t="s">
        <v>690</v>
      </c>
      <c r="O2" s="116" t="s">
        <v>689</v>
      </c>
      <c r="P2" s="116" t="s">
        <v>685</v>
      </c>
      <c r="Q2" s="116" t="s">
        <v>540</v>
      </c>
      <c r="R2" s="6"/>
      <c r="S2" s="6"/>
    </row>
    <row r="3" spans="1:19" s="2" customFormat="1" ht="22.5" customHeigh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113" t="s">
        <v>565</v>
      </c>
      <c r="S3" s="113" t="s">
        <v>677</v>
      </c>
    </row>
    <row r="4" spans="1:19" ht="22.5" customHeight="1" x14ac:dyDescent="0.25">
      <c r="A4" s="114" t="s">
        <v>471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>
        <v>1</v>
      </c>
      <c r="N4" s="6">
        <v>1</v>
      </c>
      <c r="O4" s="6">
        <v>1</v>
      </c>
      <c r="P4" s="6"/>
      <c r="Q4" s="6">
        <v>1</v>
      </c>
      <c r="R4" s="13"/>
      <c r="S4" s="13" t="str">
        <f>LEFT(A4,3)</f>
        <v>M01</v>
      </c>
    </row>
    <row r="5" spans="1:19" ht="22.5" customHeight="1" x14ac:dyDescent="0.25">
      <c r="A5" s="114" t="s">
        <v>472</v>
      </c>
      <c r="B5" s="6">
        <v>1</v>
      </c>
      <c r="C5" s="6">
        <v>1</v>
      </c>
      <c r="D5" s="6"/>
      <c r="E5" s="6"/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/>
      <c r="Q5" s="6">
        <v>1</v>
      </c>
      <c r="R5" s="13"/>
      <c r="S5" s="13" t="str">
        <f t="shared" ref="S5:S47" si="0">LEFT(A5,3)</f>
        <v>M03</v>
      </c>
    </row>
    <row r="6" spans="1:19" ht="22.5" customHeight="1" x14ac:dyDescent="0.25">
      <c r="A6" s="114" t="s">
        <v>473</v>
      </c>
      <c r="B6" s="6">
        <v>1</v>
      </c>
      <c r="C6" s="6">
        <v>1</v>
      </c>
      <c r="D6" s="6"/>
      <c r="E6" s="6"/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/>
      <c r="Q6" s="6">
        <v>1</v>
      </c>
      <c r="R6" s="13"/>
      <c r="S6" s="13" t="str">
        <f t="shared" si="0"/>
        <v>M05</v>
      </c>
    </row>
    <row r="7" spans="1:19" ht="22.5" customHeight="1" x14ac:dyDescent="0.25">
      <c r="A7" s="114" t="s">
        <v>474</v>
      </c>
      <c r="B7" s="6">
        <v>1</v>
      </c>
      <c r="C7" s="6">
        <v>1</v>
      </c>
      <c r="D7" s="6"/>
      <c r="E7" s="6"/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/>
      <c r="Q7" s="6">
        <v>1</v>
      </c>
      <c r="R7" s="13"/>
      <c r="S7" s="13" t="str">
        <f t="shared" si="0"/>
        <v>M16</v>
      </c>
    </row>
    <row r="8" spans="1:19" ht="22.5" customHeight="1" x14ac:dyDescent="0.25">
      <c r="A8" s="114" t="s">
        <v>475</v>
      </c>
      <c r="B8" s="6">
        <v>1</v>
      </c>
      <c r="C8" s="6">
        <v>1</v>
      </c>
      <c r="D8" s="6"/>
      <c r="E8" s="6"/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/>
      <c r="Q8" s="6">
        <v>1</v>
      </c>
      <c r="R8" s="13"/>
      <c r="S8" s="13" t="str">
        <f t="shared" si="0"/>
        <v>M21</v>
      </c>
    </row>
    <row r="9" spans="1:19" ht="22.5" customHeight="1" x14ac:dyDescent="0.25">
      <c r="A9" s="114" t="s">
        <v>476</v>
      </c>
      <c r="B9" s="6">
        <v>1</v>
      </c>
      <c r="C9" s="6">
        <v>1</v>
      </c>
      <c r="D9" s="6"/>
      <c r="E9" s="6"/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/>
      <c r="Q9" s="6">
        <v>1</v>
      </c>
      <c r="R9" s="13"/>
      <c r="S9" s="13" t="str">
        <f t="shared" si="0"/>
        <v>M30</v>
      </c>
    </row>
    <row r="10" spans="1:19" ht="22.5" customHeight="1" x14ac:dyDescent="0.25">
      <c r="A10" s="114" t="s">
        <v>477</v>
      </c>
      <c r="B10" s="6">
        <v>1</v>
      </c>
      <c r="C10" s="6">
        <v>1</v>
      </c>
      <c r="D10" s="6"/>
      <c r="E10" s="6"/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/>
      <c r="Q10" s="6">
        <v>1</v>
      </c>
      <c r="R10" s="13"/>
      <c r="S10" s="13" t="str">
        <f t="shared" si="0"/>
        <v>M31</v>
      </c>
    </row>
    <row r="11" spans="1:19" ht="22.5" customHeight="1" x14ac:dyDescent="0.25">
      <c r="A11" s="114" t="s">
        <v>478</v>
      </c>
      <c r="B11" s="6">
        <v>1</v>
      </c>
      <c r="C11" s="6">
        <v>1</v>
      </c>
      <c r="D11" s="6"/>
      <c r="E11" s="6"/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/>
      <c r="Q11" s="6">
        <v>1</v>
      </c>
      <c r="R11" s="13"/>
      <c r="S11" s="13" t="str">
        <f t="shared" si="0"/>
        <v>M34</v>
      </c>
    </row>
    <row r="12" spans="1:19" ht="22.5" customHeight="1" x14ac:dyDescent="0.25">
      <c r="A12" s="114" t="s">
        <v>479</v>
      </c>
      <c r="B12" s="6">
        <v>1</v>
      </c>
      <c r="C12" s="6">
        <v>1</v>
      </c>
      <c r="D12" s="6"/>
      <c r="E12" s="6"/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/>
      <c r="Q12" s="6">
        <v>1</v>
      </c>
      <c r="R12" s="13"/>
      <c r="S12" s="13" t="str">
        <f t="shared" si="0"/>
        <v>M36</v>
      </c>
    </row>
    <row r="13" spans="1:19" ht="22.5" customHeight="1" x14ac:dyDescent="0.25">
      <c r="A13" s="114" t="s">
        <v>480</v>
      </c>
      <c r="B13" s="6">
        <v>1</v>
      </c>
      <c r="C13" s="6">
        <v>1</v>
      </c>
      <c r="D13" s="6"/>
      <c r="E13" s="6"/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/>
      <c r="Q13" s="6">
        <v>1</v>
      </c>
      <c r="R13" s="13"/>
      <c r="S13" s="13" t="str">
        <f t="shared" si="0"/>
        <v>M40</v>
      </c>
    </row>
    <row r="14" spans="1:19" ht="22.5" customHeight="1" x14ac:dyDescent="0.25">
      <c r="A14" s="114" t="s">
        <v>481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>
        <v>1</v>
      </c>
      <c r="N14" s="6">
        <v>1</v>
      </c>
      <c r="O14" s="6">
        <v>1</v>
      </c>
      <c r="P14" s="6"/>
      <c r="Q14" s="6">
        <v>1</v>
      </c>
      <c r="R14" s="13"/>
      <c r="S14" s="13" t="str">
        <f t="shared" si="0"/>
        <v>M45</v>
      </c>
    </row>
    <row r="15" spans="1:19" ht="22.5" customHeight="1" x14ac:dyDescent="0.25">
      <c r="A15" s="114" t="s">
        <v>482</v>
      </c>
      <c r="B15" s="6">
        <v>1</v>
      </c>
      <c r="C15" s="6">
        <v>1</v>
      </c>
      <c r="D15" s="6"/>
      <c r="E15" s="6"/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/>
      <c r="Q15" s="6">
        <v>1</v>
      </c>
      <c r="R15" s="13"/>
      <c r="S15" s="13" t="str">
        <f t="shared" si="0"/>
        <v>M47</v>
      </c>
    </row>
    <row r="16" spans="1:19" ht="22.5" customHeight="1" x14ac:dyDescent="0.25">
      <c r="A16" s="114" t="s">
        <v>483</v>
      </c>
      <c r="B16" s="6">
        <v>1</v>
      </c>
      <c r="C16" s="6">
        <v>1</v>
      </c>
      <c r="D16" s="6"/>
      <c r="E16" s="6"/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/>
      <c r="Q16" s="6">
        <v>1</v>
      </c>
      <c r="R16" s="13"/>
      <c r="S16" s="13" t="str">
        <f t="shared" si="0"/>
        <v>M49</v>
      </c>
    </row>
    <row r="17" spans="1:19" ht="22.5" customHeight="1" x14ac:dyDescent="0.25">
      <c r="A17" s="114" t="s">
        <v>484</v>
      </c>
      <c r="B17" s="6">
        <v>1</v>
      </c>
      <c r="C17" s="6">
        <v>1</v>
      </c>
      <c r="D17" s="6"/>
      <c r="E17" s="6"/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/>
      <c r="Q17" s="6">
        <v>1</v>
      </c>
      <c r="R17" s="13"/>
      <c r="S17" s="13" t="str">
        <f t="shared" si="0"/>
        <v>M51</v>
      </c>
    </row>
    <row r="18" spans="1:19" ht="22.5" customHeight="1" x14ac:dyDescent="0.25">
      <c r="A18" s="114" t="s">
        <v>485</v>
      </c>
      <c r="B18" s="6">
        <v>1</v>
      </c>
      <c r="C18" s="6">
        <v>1</v>
      </c>
      <c r="D18" s="6"/>
      <c r="E18" s="6"/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/>
      <c r="Q18" s="6">
        <v>1</v>
      </c>
      <c r="R18" s="13"/>
      <c r="S18" s="13" t="str">
        <f t="shared" si="0"/>
        <v>M54</v>
      </c>
    </row>
    <row r="19" spans="1:19" ht="22.5" customHeight="1" x14ac:dyDescent="0.25">
      <c r="A19" s="114" t="s">
        <v>486</v>
      </c>
      <c r="B19" s="6">
        <v>1</v>
      </c>
      <c r="C19" s="6">
        <v>1</v>
      </c>
      <c r="D19" s="6"/>
      <c r="E19" s="6"/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/>
      <c r="Q19" s="6">
        <v>1</v>
      </c>
      <c r="R19" s="13"/>
      <c r="S19" s="13" t="str">
        <f t="shared" si="0"/>
        <v>M57</v>
      </c>
    </row>
    <row r="20" spans="1:19" ht="22.5" customHeight="1" x14ac:dyDescent="0.25">
      <c r="A20" s="114" t="s">
        <v>487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>
        <v>1</v>
      </c>
      <c r="M20" s="6">
        <v>1</v>
      </c>
      <c r="N20" s="6">
        <v>1</v>
      </c>
      <c r="O20" s="6">
        <v>1</v>
      </c>
      <c r="P20" s="6"/>
      <c r="Q20" s="6">
        <v>1</v>
      </c>
      <c r="R20" s="13"/>
      <c r="S20" s="13" t="str">
        <f t="shared" si="0"/>
        <v>M58</v>
      </c>
    </row>
    <row r="21" spans="1:19" ht="22.5" customHeight="1" x14ac:dyDescent="0.25">
      <c r="A21" s="114" t="s">
        <v>488</v>
      </c>
      <c r="B21" s="6">
        <v>1</v>
      </c>
      <c r="C21" s="6">
        <v>1</v>
      </c>
      <c r="D21" s="6"/>
      <c r="E21" s="6"/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/>
      <c r="Q21" s="6">
        <v>1</v>
      </c>
      <c r="R21" s="13"/>
      <c r="S21" s="13" t="str">
        <f t="shared" si="0"/>
        <v>M60</v>
      </c>
    </row>
    <row r="22" spans="1:19" ht="22.5" customHeight="1" x14ac:dyDescent="0.25">
      <c r="A22" s="114" t="s">
        <v>489</v>
      </c>
      <c r="B22" s="6">
        <v>1</v>
      </c>
      <c r="C22" s="6">
        <v>1</v>
      </c>
      <c r="D22" s="6"/>
      <c r="E22" s="6"/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/>
      <c r="Q22" s="6">
        <v>1</v>
      </c>
      <c r="R22" s="13"/>
      <c r="S22" s="13" t="str">
        <f t="shared" si="0"/>
        <v>M64</v>
      </c>
    </row>
    <row r="23" spans="1:19" ht="22.5" customHeight="1" x14ac:dyDescent="0.25">
      <c r="A23" s="114" t="s">
        <v>490</v>
      </c>
      <c r="B23" s="6">
        <v>1</v>
      </c>
      <c r="C23" s="6">
        <v>1</v>
      </c>
      <c r="D23" s="6"/>
      <c r="E23" s="6"/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/>
      <c r="Q23" s="6">
        <v>1</v>
      </c>
      <c r="R23" s="13"/>
      <c r="S23" s="13" t="str">
        <f t="shared" si="0"/>
        <v>M67</v>
      </c>
    </row>
    <row r="24" spans="1:19" ht="22.5" customHeight="1" x14ac:dyDescent="0.25">
      <c r="A24" s="114" t="s">
        <v>491</v>
      </c>
      <c r="B24" s="6">
        <v>1</v>
      </c>
      <c r="C24" s="6">
        <v>1</v>
      </c>
      <c r="D24" s="6"/>
      <c r="E24" s="6"/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/>
      <c r="Q24" s="6">
        <v>1</v>
      </c>
      <c r="R24" s="13"/>
      <c r="S24" s="13" t="str">
        <f t="shared" si="0"/>
        <v>M68</v>
      </c>
    </row>
    <row r="25" spans="1:19" ht="22.5" customHeight="1" x14ac:dyDescent="0.25">
      <c r="A25" s="114" t="s">
        <v>492</v>
      </c>
      <c r="B25" s="6">
        <v>1</v>
      </c>
      <c r="C25" s="6">
        <v>1</v>
      </c>
      <c r="D25" s="6"/>
      <c r="E25" s="6"/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/>
      <c r="Q25" s="6">
        <v>1</v>
      </c>
      <c r="R25" s="13"/>
      <c r="S25" s="13" t="str">
        <f t="shared" si="0"/>
        <v>M69</v>
      </c>
    </row>
    <row r="26" spans="1:19" ht="22.5" customHeight="1" x14ac:dyDescent="0.25">
      <c r="A26" s="114" t="s">
        <v>493</v>
      </c>
      <c r="B26" s="6">
        <v>1</v>
      </c>
      <c r="C26" s="6">
        <v>1</v>
      </c>
      <c r="D26" s="6"/>
      <c r="E26" s="6"/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/>
      <c r="Q26" s="6">
        <v>1</v>
      </c>
      <c r="R26" s="13"/>
      <c r="S26" s="13" t="str">
        <f t="shared" si="0"/>
        <v>M70</v>
      </c>
    </row>
    <row r="27" spans="1:19" ht="22.5" customHeight="1" x14ac:dyDescent="0.25">
      <c r="A27" s="114" t="s">
        <v>494</v>
      </c>
      <c r="B27" s="6">
        <v>1</v>
      </c>
      <c r="C27" s="6">
        <v>1</v>
      </c>
      <c r="D27" s="6"/>
      <c r="E27" s="6"/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/>
      <c r="Q27" s="6">
        <v>1</v>
      </c>
      <c r="R27" s="13"/>
      <c r="S27" s="13" t="str">
        <f t="shared" si="0"/>
        <v>M71</v>
      </c>
    </row>
    <row r="28" spans="1:19" ht="22.5" customHeight="1" x14ac:dyDescent="0.25">
      <c r="A28" s="114" t="s">
        <v>495</v>
      </c>
      <c r="B28" s="6">
        <v>1</v>
      </c>
      <c r="C28" s="6">
        <v>1</v>
      </c>
      <c r="D28" s="6"/>
      <c r="E28" s="6"/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/>
      <c r="Q28" s="6">
        <v>1</v>
      </c>
      <c r="R28" s="13"/>
      <c r="S28" s="13" t="str">
        <f t="shared" si="0"/>
        <v>M72</v>
      </c>
    </row>
    <row r="29" spans="1:19" ht="22.5" customHeight="1" x14ac:dyDescent="0.25">
      <c r="A29" s="114" t="s">
        <v>496</v>
      </c>
      <c r="B29" s="6">
        <v>1</v>
      </c>
      <c r="C29" s="6">
        <v>1</v>
      </c>
      <c r="D29" s="6"/>
      <c r="E29" s="6"/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/>
      <c r="Q29" s="6">
        <v>1</v>
      </c>
      <c r="R29" s="13"/>
      <c r="S29" s="13" t="str">
        <f t="shared" si="0"/>
        <v>M75</v>
      </c>
    </row>
    <row r="30" spans="1:19" ht="22.5" customHeight="1" x14ac:dyDescent="0.25">
      <c r="A30" s="114" t="s">
        <v>497</v>
      </c>
      <c r="B30" s="6">
        <v>1</v>
      </c>
      <c r="C30" s="6">
        <v>1</v>
      </c>
      <c r="D30" s="6"/>
      <c r="E30" s="6"/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/>
      <c r="Q30" s="6">
        <v>1</v>
      </c>
      <c r="R30" s="13"/>
      <c r="S30" s="13" t="str">
        <f t="shared" si="0"/>
        <v>M76</v>
      </c>
    </row>
    <row r="31" spans="1:19" ht="22.5" customHeight="1" x14ac:dyDescent="0.25">
      <c r="A31" s="114" t="s">
        <v>498</v>
      </c>
      <c r="B31" s="6">
        <v>1</v>
      </c>
      <c r="C31" s="6">
        <v>1</v>
      </c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/>
      <c r="Q31" s="6">
        <v>1</v>
      </c>
      <c r="R31" s="13"/>
      <c r="S31" s="13" t="str">
        <f t="shared" si="0"/>
        <v>M77</v>
      </c>
    </row>
    <row r="32" spans="1:19" ht="22.5" customHeight="1" x14ac:dyDescent="0.25">
      <c r="A32" s="114" t="s">
        <v>499</v>
      </c>
      <c r="B32" s="6">
        <v>1</v>
      </c>
      <c r="C32" s="6">
        <v>1</v>
      </c>
      <c r="D32" s="6"/>
      <c r="E32" s="6"/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/>
      <c r="Q32" s="6">
        <v>1</v>
      </c>
      <c r="R32" s="13"/>
      <c r="S32" s="13" t="str">
        <f t="shared" si="0"/>
        <v>M78</v>
      </c>
    </row>
    <row r="33" spans="1:19" s="20" customFormat="1" ht="22.5" customHeight="1" x14ac:dyDescent="0.25">
      <c r="A33" s="114" t="s">
        <v>500</v>
      </c>
      <c r="B33" s="6">
        <v>1</v>
      </c>
      <c r="C33" s="6">
        <v>1</v>
      </c>
      <c r="D33" s="6"/>
      <c r="E33" s="6"/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/>
      <c r="Q33" s="6">
        <v>1</v>
      </c>
      <c r="R33" s="39"/>
      <c r="S33" s="13" t="str">
        <f t="shared" si="0"/>
        <v>M81</v>
      </c>
    </row>
    <row r="34" spans="1:19" s="20" customFormat="1" ht="22.5" customHeight="1" x14ac:dyDescent="0.25">
      <c r="A34" s="114" t="s">
        <v>501</v>
      </c>
      <c r="B34" s="6">
        <v>1</v>
      </c>
      <c r="C34" s="6">
        <v>1</v>
      </c>
      <c r="D34" s="6"/>
      <c r="E34" s="6"/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/>
      <c r="Q34" s="6">
        <v>1</v>
      </c>
      <c r="R34" s="39"/>
      <c r="S34" s="13" t="str">
        <f t="shared" si="0"/>
        <v>M83</v>
      </c>
    </row>
    <row r="35" spans="1:19" s="20" customFormat="1" ht="22.5" customHeight="1" x14ac:dyDescent="0.25">
      <c r="A35" s="114" t="s">
        <v>502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6"/>
      <c r="M35" s="6"/>
      <c r="N35" s="6"/>
      <c r="O35" s="6"/>
      <c r="P35" s="6"/>
      <c r="Q35" s="6"/>
      <c r="R35" s="39"/>
      <c r="S35" s="13" t="str">
        <f t="shared" si="0"/>
        <v>M85</v>
      </c>
    </row>
    <row r="36" spans="1:19" s="20" customFormat="1" ht="22.5" customHeight="1" x14ac:dyDescent="0.25">
      <c r="A36" s="114" t="s">
        <v>503</v>
      </c>
      <c r="B36" s="6">
        <v>1</v>
      </c>
      <c r="C36" s="6">
        <v>1</v>
      </c>
      <c r="D36" s="6"/>
      <c r="E36" s="6"/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/>
      <c r="Q36" s="6">
        <v>1</v>
      </c>
      <c r="R36" s="39"/>
      <c r="S36" s="13" t="str">
        <f t="shared" si="0"/>
        <v>M87</v>
      </c>
    </row>
    <row r="37" spans="1:19" s="20" customFormat="1" ht="22.5" customHeight="1" x14ac:dyDescent="0.25">
      <c r="A37" s="114" t="s">
        <v>504</v>
      </c>
      <c r="B37" s="6">
        <v>1</v>
      </c>
      <c r="C37" s="6">
        <v>1</v>
      </c>
      <c r="D37" s="6"/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/>
      <c r="Q37" s="6">
        <v>1</v>
      </c>
      <c r="R37" s="39"/>
      <c r="S37" s="13" t="str">
        <f t="shared" si="0"/>
        <v>M88</v>
      </c>
    </row>
    <row r="38" spans="1:19" s="20" customFormat="1" ht="22.5" customHeight="1" x14ac:dyDescent="0.25">
      <c r="A38" s="114" t="s">
        <v>505</v>
      </c>
      <c r="B38" s="6">
        <v>1</v>
      </c>
      <c r="C38" s="6">
        <v>1</v>
      </c>
      <c r="D38" s="6"/>
      <c r="E38" s="6"/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/>
      <c r="Q38" s="6">
        <v>1</v>
      </c>
      <c r="R38" s="39"/>
      <c r="S38" s="13" t="str">
        <f t="shared" si="0"/>
        <v>M89</v>
      </c>
    </row>
    <row r="39" spans="1:19" s="20" customFormat="1" ht="22.5" customHeight="1" x14ac:dyDescent="0.25">
      <c r="A39" s="114" t="s">
        <v>506</v>
      </c>
      <c r="B39" s="6">
        <v>1</v>
      </c>
      <c r="C39" s="6">
        <v>1</v>
      </c>
      <c r="D39" s="6"/>
      <c r="E39" s="6"/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/>
      <c r="Q39" s="6">
        <v>1</v>
      </c>
      <c r="R39" s="39"/>
      <c r="S39" s="13" t="str">
        <f t="shared" si="0"/>
        <v>M90</v>
      </c>
    </row>
    <row r="40" spans="1:19" s="20" customFormat="1" ht="22.5" customHeight="1" x14ac:dyDescent="0.25">
      <c r="A40" s="114" t="s">
        <v>507</v>
      </c>
      <c r="B40" s="6">
        <v>1</v>
      </c>
      <c r="C40" s="6">
        <v>1</v>
      </c>
      <c r="D40" s="6"/>
      <c r="E40" s="6"/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/>
      <c r="Q40" s="6">
        <v>1</v>
      </c>
      <c r="R40" s="39"/>
      <c r="S40" s="13" t="str">
        <f t="shared" si="0"/>
        <v>M92</v>
      </c>
    </row>
    <row r="41" spans="1:19" s="20" customFormat="1" ht="22.5" customHeight="1" x14ac:dyDescent="0.25">
      <c r="A41" s="114" t="s">
        <v>566</v>
      </c>
      <c r="B41" s="6">
        <v>1</v>
      </c>
      <c r="C41" s="6">
        <v>1</v>
      </c>
      <c r="D41" s="6"/>
      <c r="E41" s="6"/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/>
      <c r="Q41" s="6">
        <v>1</v>
      </c>
      <c r="R41" s="39"/>
      <c r="S41" s="13" t="str">
        <f t="shared" si="0"/>
        <v>M93</v>
      </c>
    </row>
    <row r="42" spans="1:19" s="20" customFormat="1" ht="22.5" customHeight="1" x14ac:dyDescent="0.25">
      <c r="A42" s="114" t="s">
        <v>508</v>
      </c>
      <c r="B42" s="6">
        <v>1</v>
      </c>
      <c r="C42" s="6">
        <v>1</v>
      </c>
      <c r="D42" s="6"/>
      <c r="E42" s="6"/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/>
      <c r="Q42" s="6">
        <v>1</v>
      </c>
      <c r="R42" s="39"/>
      <c r="S42" s="13" t="str">
        <f t="shared" si="0"/>
        <v>M94</v>
      </c>
    </row>
    <row r="43" spans="1:19" s="20" customFormat="1" ht="22.5" customHeight="1" x14ac:dyDescent="0.25">
      <c r="A43" s="114" t="s">
        <v>1018</v>
      </c>
      <c r="B43" s="6">
        <v>1</v>
      </c>
      <c r="C43" s="6">
        <v>1</v>
      </c>
      <c r="D43" s="6"/>
      <c r="E43" s="6"/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/>
      <c r="Q43" s="6">
        <v>1</v>
      </c>
      <c r="R43" s="39"/>
      <c r="S43" s="13" t="str">
        <f t="shared" si="0"/>
        <v>M95</v>
      </c>
    </row>
    <row r="44" spans="1:19" s="20" customFormat="1" ht="22.5" customHeight="1" x14ac:dyDescent="0.25">
      <c r="A44" s="114" t="s">
        <v>509</v>
      </c>
      <c r="B44" s="6">
        <v>1</v>
      </c>
      <c r="C44" s="6">
        <v>1</v>
      </c>
      <c r="D44" s="6"/>
      <c r="E44" s="6"/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/>
      <c r="Q44" s="6">
        <v>1</v>
      </c>
      <c r="R44" s="39"/>
      <c r="S44" s="13" t="str">
        <f t="shared" si="0"/>
        <v>M96</v>
      </c>
    </row>
    <row r="45" spans="1:19" s="20" customFormat="1" ht="22.5" customHeight="1" x14ac:dyDescent="0.25">
      <c r="A45" s="114" t="s">
        <v>510</v>
      </c>
      <c r="B45" s="6">
        <v>1</v>
      </c>
      <c r="C45" s="6">
        <v>1</v>
      </c>
      <c r="D45" s="6"/>
      <c r="E45" s="6"/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/>
      <c r="Q45" s="6">
        <v>1</v>
      </c>
      <c r="R45" s="39"/>
      <c r="S45" s="13" t="str">
        <f t="shared" si="0"/>
        <v>M97</v>
      </c>
    </row>
    <row r="46" spans="1:19" s="20" customFormat="1" ht="22.5" customHeight="1" x14ac:dyDescent="0.25">
      <c r="A46" s="114" t="s">
        <v>1019</v>
      </c>
      <c r="B46" s="6">
        <v>1</v>
      </c>
      <c r="C46" s="6">
        <v>1</v>
      </c>
      <c r="D46" s="6"/>
      <c r="E46" s="6"/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/>
      <c r="Q46" s="6">
        <v>1</v>
      </c>
      <c r="R46" s="39"/>
      <c r="S46" s="13" t="str">
        <f t="shared" si="0"/>
        <v>M98</v>
      </c>
    </row>
    <row r="47" spans="1:19" s="20" customFormat="1" ht="22.5" customHeight="1" x14ac:dyDescent="0.25">
      <c r="A47" s="114" t="s">
        <v>1020</v>
      </c>
      <c r="B47" s="6">
        <v>1</v>
      </c>
      <c r="C47" s="6">
        <v>1</v>
      </c>
      <c r="D47" s="6"/>
      <c r="E47" s="6"/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/>
      <c r="Q47" s="6">
        <v>1</v>
      </c>
      <c r="R47" s="39"/>
      <c r="S47" s="13" t="str">
        <f t="shared" si="0"/>
        <v>M99</v>
      </c>
    </row>
    <row r="48" spans="1:19" s="20" customFormat="1" ht="22.5" customHeight="1" x14ac:dyDescent="0.25">
      <c r="A48" s="114" t="s">
        <v>567</v>
      </c>
      <c r="B48" s="6">
        <v>1</v>
      </c>
      <c r="C48" s="6">
        <v>1</v>
      </c>
      <c r="D48" s="6"/>
      <c r="E48" s="6"/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/>
      <c r="Q48" s="6">
        <v>1</v>
      </c>
      <c r="R48" s="39"/>
      <c r="S48" s="13" t="str">
        <f>LEFT(A48,4)</f>
        <v>M100</v>
      </c>
    </row>
    <row r="49" spans="1:19" s="20" customFormat="1" ht="22.5" customHeight="1" x14ac:dyDescent="0.25">
      <c r="A49" s="114" t="s">
        <v>568</v>
      </c>
      <c r="B49" s="6">
        <v>1</v>
      </c>
      <c r="C49" s="6">
        <v>1</v>
      </c>
      <c r="D49" s="6"/>
      <c r="E49" s="6"/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/>
      <c r="Q49" s="6">
        <v>1</v>
      </c>
      <c r="R49" s="39"/>
      <c r="S49" s="13" t="str">
        <f t="shared" ref="S49:S55" si="1">LEFT(A49,4)</f>
        <v>M101</v>
      </c>
    </row>
    <row r="50" spans="1:19" s="20" customFormat="1" ht="22.5" customHeight="1" x14ac:dyDescent="0.25">
      <c r="A50" s="114" t="s">
        <v>1021</v>
      </c>
      <c r="B50" s="6">
        <v>1</v>
      </c>
      <c r="C50" s="6">
        <v>1</v>
      </c>
      <c r="D50" s="6"/>
      <c r="E50" s="6"/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/>
      <c r="Q50" s="6">
        <v>1</v>
      </c>
      <c r="R50" s="39"/>
      <c r="S50" s="13" t="str">
        <f t="shared" si="1"/>
        <v>M102</v>
      </c>
    </row>
    <row r="51" spans="1:19" s="20" customFormat="1" ht="22.5" customHeight="1" x14ac:dyDescent="0.25">
      <c r="A51" s="114" t="s">
        <v>1022</v>
      </c>
      <c r="B51" s="6">
        <v>1</v>
      </c>
      <c r="C51" s="6">
        <v>1</v>
      </c>
      <c r="D51" s="6"/>
      <c r="E51" s="6"/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/>
      <c r="Q51" s="6">
        <v>1</v>
      </c>
      <c r="R51" s="39"/>
      <c r="S51" s="13" t="str">
        <f t="shared" si="1"/>
        <v>M103</v>
      </c>
    </row>
    <row r="52" spans="1:19" s="20" customFormat="1" ht="22.5" customHeight="1" x14ac:dyDescent="0.25">
      <c r="A52" s="114" t="s">
        <v>1023</v>
      </c>
      <c r="B52" s="6">
        <v>1</v>
      </c>
      <c r="C52" s="6">
        <v>1</v>
      </c>
      <c r="D52" s="6"/>
      <c r="E52" s="6"/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/>
      <c r="Q52" s="6">
        <v>1</v>
      </c>
      <c r="R52" s="39"/>
      <c r="S52" s="13" t="str">
        <f t="shared" si="1"/>
        <v>M104</v>
      </c>
    </row>
    <row r="53" spans="1:19" s="20" customFormat="1" ht="22.5" customHeight="1" x14ac:dyDescent="0.25">
      <c r="A53" s="114" t="s">
        <v>1024</v>
      </c>
      <c r="B53" s="6">
        <v>1</v>
      </c>
      <c r="C53" s="6">
        <v>1</v>
      </c>
      <c r="D53" s="6"/>
      <c r="E53" s="6"/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/>
      <c r="Q53" s="6">
        <v>1</v>
      </c>
      <c r="R53" s="39"/>
      <c r="S53" s="13" t="str">
        <f t="shared" si="1"/>
        <v>M105</v>
      </c>
    </row>
    <row r="54" spans="1:19" s="20" customFormat="1" ht="22.5" customHeight="1" x14ac:dyDescent="0.25">
      <c r="A54" s="114" t="s">
        <v>739</v>
      </c>
      <c r="B54" s="6">
        <v>1</v>
      </c>
      <c r="C54" s="6">
        <v>1</v>
      </c>
      <c r="D54" s="6"/>
      <c r="E54" s="6"/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/>
      <c r="Q54" s="6">
        <v>1</v>
      </c>
      <c r="R54" s="39"/>
      <c r="S54" s="13" t="str">
        <f t="shared" si="1"/>
        <v>M106</v>
      </c>
    </row>
    <row r="55" spans="1:19" s="20" customFormat="1" ht="22.5" customHeight="1" x14ac:dyDescent="0.25">
      <c r="A55" s="114" t="s">
        <v>747</v>
      </c>
      <c r="B55" s="6">
        <v>1</v>
      </c>
      <c r="C55" s="6">
        <v>1</v>
      </c>
      <c r="D55" s="6"/>
      <c r="E55" s="6"/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/>
      <c r="Q55" s="6">
        <v>1</v>
      </c>
      <c r="R55" s="39"/>
      <c r="S55" s="13" t="str">
        <f t="shared" si="1"/>
        <v>M107</v>
      </c>
    </row>
    <row r="56" spans="1:19" s="20" customFormat="1" ht="22.5" customHeight="1" x14ac:dyDescent="0.2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39"/>
      <c r="S56" s="39"/>
    </row>
    <row r="57" spans="1:19" s="20" customFormat="1" ht="22.5" customHeight="1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39"/>
      <c r="S57" s="39"/>
    </row>
    <row r="58" spans="1:19" s="20" customFormat="1" ht="22.5" customHeight="1" x14ac:dyDescent="0.2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39"/>
      <c r="S58" s="39"/>
    </row>
    <row r="59" spans="1:19" s="20" customFormat="1" ht="22.5" customHeight="1" x14ac:dyDescent="0.2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39"/>
      <c r="S59" s="39"/>
    </row>
    <row r="60" spans="1:19" s="20" customFormat="1" ht="22.5" customHeight="1" x14ac:dyDescent="0.2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39"/>
      <c r="S60" s="39"/>
    </row>
    <row r="61" spans="1:19" s="20" customFormat="1" ht="22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s="20" customFormat="1" ht="22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s="20" customFormat="1" ht="22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s="20" customFormat="1" ht="22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s="20" customFormat="1" ht="22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s="20" customFormat="1" ht="22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s="20" customFormat="1" ht="22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s="20" customFormat="1" ht="22.5" customHeight="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s="20" customFormat="1" ht="22.5" customHeight="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s="20" customFormat="1" ht="22.5" customHeight="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s="20" customFormat="1" ht="22.5" customHeight="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s="20" customFormat="1" ht="22.5" customHeight="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s="20" customFormat="1" ht="22.5" customHeight="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s="20" customFormat="1" ht="22.5" customHeight="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s="20" customFormat="1" ht="22.5" customHeight="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20"/>
    </row>
    <row r="77" spans="1:19" x14ac:dyDescent="0.25">
      <c r="A77" s="20"/>
    </row>
    <row r="78" spans="1:19" x14ac:dyDescent="0.25">
      <c r="A78" s="20"/>
    </row>
    <row r="79" spans="1:19" x14ac:dyDescent="0.25">
      <c r="A79" s="20"/>
    </row>
    <row r="80" spans="1:19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</sheetData>
  <conditionalFormatting sqref="L4:Q53 B56:Q60">
    <cfRule type="cellIs" dxfId="16" priority="5" operator="greaterThanOrEqual">
      <formula>1</formula>
    </cfRule>
    <cfRule type="cellIs" dxfId="15" priority="6" operator="equal">
      <formula>0</formula>
    </cfRule>
  </conditionalFormatting>
  <conditionalFormatting sqref="B4:K53">
    <cfRule type="cellIs" dxfId="14" priority="3" operator="greaterThanOrEqual">
      <formula>1</formula>
    </cfRule>
    <cfRule type="cellIs" dxfId="13" priority="4" operator="equal">
      <formula>0</formula>
    </cfRule>
  </conditionalFormatting>
  <conditionalFormatting sqref="B54:Q55">
    <cfRule type="cellIs" dxfId="12" priority="1" operator="greaterThanOrEqual">
      <formula>1</formula>
    </cfRule>
    <cfRule type="cellIs" dxfId="11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Q60" xr:uid="{00000000-0002-0000-0E00-000000000000}">
      <formula1>0</formula1>
    </dataValidation>
  </dataValidations>
  <pageMargins left="0.47" right="0.31" top="0.56000000000000005" bottom="0.4" header="0.3" footer="0.3"/>
  <pageSetup paperSize="9" scale="71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X144"/>
  <sheetViews>
    <sheetView zoomScale="85" zoomScaleNormal="85" workbookViewId="0">
      <pane xSplit="1" ySplit="3" topLeftCell="B4" activePane="bottomRight" state="frozen"/>
      <selection activeCell="I17" sqref="I17"/>
      <selection pane="topRight" activeCell="I17" sqref="I17"/>
      <selection pane="bottomLeft" activeCell="I17" sqref="I17"/>
      <selection pane="bottomRight" activeCell="A33" sqref="A33"/>
    </sheetView>
  </sheetViews>
  <sheetFormatPr defaultRowHeight="15" x14ac:dyDescent="0.25"/>
  <cols>
    <col min="1" max="1" width="43.85546875" style="4" bestFit="1" customWidth="1"/>
    <col min="2" max="2" width="12.85546875" style="4" bestFit="1" customWidth="1"/>
    <col min="3" max="5" width="11.5703125" style="4" bestFit="1" customWidth="1"/>
    <col min="6" max="6" width="20.28515625" style="4" customWidth="1"/>
    <col min="7" max="7" width="17.85546875" style="4" bestFit="1" customWidth="1"/>
    <col min="8" max="8" width="11.140625" style="4" customWidth="1"/>
    <col min="9" max="11" width="11.5703125" style="4" bestFit="1" customWidth="1"/>
    <col min="12" max="14" width="12.5703125" style="4" bestFit="1" customWidth="1"/>
    <col min="15" max="15" width="11.5703125" style="4" bestFit="1" customWidth="1"/>
    <col min="16" max="17" width="11.5703125" style="4" hidden="1" customWidth="1"/>
    <col min="18" max="18" width="12.140625" style="4" hidden="1" customWidth="1"/>
    <col min="19" max="20" width="11.5703125" style="4" hidden="1" customWidth="1"/>
    <col min="21" max="21" width="12.5703125" style="4" hidden="1" customWidth="1"/>
    <col min="22" max="22" width="12.140625" style="4" hidden="1" customWidth="1"/>
    <col min="23" max="23" width="17.140625" style="4" bestFit="1" customWidth="1"/>
    <col min="24" max="16384" width="9.140625" style="4"/>
  </cols>
  <sheetData>
    <row r="1" spans="1:24" x14ac:dyDescent="0.25">
      <c r="A1" s="2" t="s">
        <v>7</v>
      </c>
      <c r="B1" s="2">
        <v>10</v>
      </c>
    </row>
    <row r="3" spans="1:24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 t="s">
        <v>152</v>
      </c>
      <c r="N3" s="9" t="s">
        <v>153</v>
      </c>
      <c r="O3" s="9" t="s">
        <v>154</v>
      </c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16" t="s">
        <v>3</v>
      </c>
    </row>
    <row r="4" spans="1:24" x14ac:dyDescent="0.25">
      <c r="A4" s="22" t="s">
        <v>163</v>
      </c>
      <c r="B4" s="6">
        <v>1</v>
      </c>
      <c r="C4" s="6">
        <v>1</v>
      </c>
      <c r="D4" s="6">
        <v>1</v>
      </c>
      <c r="E4" s="6"/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/>
      <c r="Q4" s="6"/>
      <c r="R4" s="6"/>
      <c r="S4" s="6"/>
      <c r="T4" s="6"/>
      <c r="U4" s="6"/>
      <c r="V4" s="6"/>
      <c r="W4" s="13">
        <f t="shared" ref="W4:W35" si="0">(B4*$D$124)+(C4*$D$125)+(D4*$D$126)+(E4*$D$127)+(F4*$D$128)+(G4*$D$129)+(H4*$D$130)+(I4*$D$131)+(J4*$D$132)+(K4*$D$133)+(L4*$D$134)+(M4*$D$135)+(N4*$D$136)+(O4*$D$137)+(P4*$D$138)+(Q4*$D$139)+(R4*$D$140)+(S4*$D$141)+(T4*$D$142)+(U4*$D$143)+(V4*$D$144)</f>
        <v>2335</v>
      </c>
      <c r="X4" s="4" t="str">
        <f>LEFT(A4,3)</f>
        <v>L03</v>
      </c>
    </row>
    <row r="5" spans="1:24" x14ac:dyDescent="0.25">
      <c r="A5" s="22" t="s">
        <v>164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 t="shared" si="0"/>
        <v>0</v>
      </c>
      <c r="X5" s="4" t="str">
        <f t="shared" ref="X5:X68" si="1">LEFT(A5,3)</f>
        <v>L04</v>
      </c>
    </row>
    <row r="6" spans="1:24" x14ac:dyDescent="0.25">
      <c r="A6" s="22" t="s">
        <v>165</v>
      </c>
      <c r="B6" s="6">
        <v>1</v>
      </c>
      <c r="C6" s="6">
        <v>1</v>
      </c>
      <c r="D6" s="6">
        <v>1</v>
      </c>
      <c r="E6" s="6"/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/>
      <c r="Q6" s="6"/>
      <c r="R6" s="6"/>
      <c r="S6" s="6"/>
      <c r="T6" s="6"/>
      <c r="U6" s="6"/>
      <c r="V6" s="6"/>
      <c r="W6" s="13">
        <f t="shared" si="0"/>
        <v>2335</v>
      </c>
      <c r="X6" s="4" t="str">
        <f t="shared" si="1"/>
        <v>L06</v>
      </c>
    </row>
    <row r="7" spans="1:24" x14ac:dyDescent="0.25">
      <c r="A7" s="22" t="s">
        <v>166</v>
      </c>
      <c r="B7" s="6">
        <v>1</v>
      </c>
      <c r="C7" s="6">
        <v>1</v>
      </c>
      <c r="D7" s="6"/>
      <c r="E7" s="6"/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/>
      <c r="Q7" s="6"/>
      <c r="R7" s="6"/>
      <c r="S7" s="6"/>
      <c r="T7" s="6"/>
      <c r="U7" s="6"/>
      <c r="V7" s="6"/>
      <c r="W7" s="13">
        <f t="shared" si="0"/>
        <v>2285</v>
      </c>
      <c r="X7" s="4" t="str">
        <f t="shared" si="1"/>
        <v>L11</v>
      </c>
    </row>
    <row r="8" spans="1:24" x14ac:dyDescent="0.25">
      <c r="A8" s="22" t="s">
        <v>167</v>
      </c>
      <c r="B8" s="6">
        <v>1</v>
      </c>
      <c r="C8" s="6">
        <v>1</v>
      </c>
      <c r="D8" s="6">
        <v>1</v>
      </c>
      <c r="E8" s="6"/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/>
      <c r="Q8" s="6"/>
      <c r="R8" s="6"/>
      <c r="S8" s="6"/>
      <c r="T8" s="6"/>
      <c r="U8" s="6"/>
      <c r="V8" s="6"/>
      <c r="W8" s="13">
        <f t="shared" si="0"/>
        <v>2335</v>
      </c>
      <c r="X8" s="4" t="str">
        <f t="shared" si="1"/>
        <v>L12</v>
      </c>
    </row>
    <row r="9" spans="1:24" x14ac:dyDescent="0.25">
      <c r="A9" s="22" t="s">
        <v>168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t="shared" si="0"/>
        <v>0</v>
      </c>
      <c r="X9" s="4" t="str">
        <f t="shared" si="1"/>
        <v>L15</v>
      </c>
    </row>
    <row r="10" spans="1:24" x14ac:dyDescent="0.25">
      <c r="A10" s="22" t="s">
        <v>169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t="shared" si="0"/>
        <v>0</v>
      </c>
      <c r="X10" s="4" t="str">
        <f t="shared" si="1"/>
        <v>L20</v>
      </c>
    </row>
    <row r="11" spans="1:24" x14ac:dyDescent="0.25">
      <c r="A11" s="22" t="s">
        <v>170</v>
      </c>
      <c r="B11" s="6">
        <v>1</v>
      </c>
      <c r="C11" s="6">
        <v>1</v>
      </c>
      <c r="D11" s="6"/>
      <c r="E11" s="6"/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/>
      <c r="Q11" s="6"/>
      <c r="R11" s="6"/>
      <c r="S11" s="6"/>
      <c r="T11" s="6"/>
      <c r="U11" s="6"/>
      <c r="V11" s="6"/>
      <c r="W11" s="13">
        <f t="shared" si="0"/>
        <v>2285</v>
      </c>
      <c r="X11" s="4" t="str">
        <f t="shared" si="1"/>
        <v>L21</v>
      </c>
    </row>
    <row r="12" spans="1:24" x14ac:dyDescent="0.25">
      <c r="A12" s="22" t="s">
        <v>171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t="shared" si="0"/>
        <v>0</v>
      </c>
      <c r="X12" s="4" t="str">
        <f t="shared" si="1"/>
        <v>L22</v>
      </c>
    </row>
    <row r="13" spans="1:24" x14ac:dyDescent="0.25">
      <c r="A13" s="22" t="s">
        <v>172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t="shared" si="0"/>
        <v>0</v>
      </c>
      <c r="X13" s="4" t="str">
        <f t="shared" si="1"/>
        <v>L34</v>
      </c>
    </row>
    <row r="14" spans="1:24" x14ac:dyDescent="0.25">
      <c r="A14" s="22" t="s">
        <v>173</v>
      </c>
      <c r="B14" s="6">
        <v>1</v>
      </c>
      <c r="C14" s="6">
        <v>1</v>
      </c>
      <c r="D14" s="6"/>
      <c r="E14" s="6"/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/>
      <c r="Q14" s="6"/>
      <c r="R14" s="6"/>
      <c r="S14" s="6"/>
      <c r="T14" s="6"/>
      <c r="U14" s="6"/>
      <c r="V14" s="6"/>
      <c r="W14" s="13">
        <f t="shared" si="0"/>
        <v>2285</v>
      </c>
      <c r="X14" s="4" t="str">
        <f t="shared" si="1"/>
        <v>L36</v>
      </c>
    </row>
    <row r="15" spans="1:24" x14ac:dyDescent="0.25">
      <c r="A15" s="22" t="s">
        <v>174</v>
      </c>
      <c r="B15" s="6">
        <v>1</v>
      </c>
      <c r="C15" s="6">
        <v>1</v>
      </c>
      <c r="D15" s="6"/>
      <c r="E15" s="6"/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/>
      <c r="Q15" s="6"/>
      <c r="R15" s="6"/>
      <c r="S15" s="6"/>
      <c r="T15" s="6"/>
      <c r="U15" s="6"/>
      <c r="V15" s="6"/>
      <c r="W15" s="13">
        <f t="shared" si="0"/>
        <v>2285</v>
      </c>
      <c r="X15" s="4" t="str">
        <f t="shared" si="1"/>
        <v>L48</v>
      </c>
    </row>
    <row r="16" spans="1:24" x14ac:dyDescent="0.25">
      <c r="A16" s="22" t="s">
        <v>175</v>
      </c>
      <c r="B16" s="6">
        <v>1</v>
      </c>
      <c r="C16" s="6">
        <v>1</v>
      </c>
      <c r="D16" s="6">
        <v>1</v>
      </c>
      <c r="E16" s="6"/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/>
      <c r="Q16" s="6"/>
      <c r="R16" s="6"/>
      <c r="S16" s="6"/>
      <c r="T16" s="6"/>
      <c r="U16" s="6"/>
      <c r="V16" s="6"/>
      <c r="W16" s="13">
        <f t="shared" si="0"/>
        <v>2335</v>
      </c>
      <c r="X16" s="4" t="str">
        <f t="shared" si="1"/>
        <v>L55</v>
      </c>
    </row>
    <row r="17" spans="1:24" x14ac:dyDescent="0.25">
      <c r="A17" s="22" t="s">
        <v>176</v>
      </c>
      <c r="B17" s="6">
        <v>1</v>
      </c>
      <c r="C17" s="6">
        <v>1</v>
      </c>
      <c r="D17" s="6">
        <v>1</v>
      </c>
      <c r="E17" s="6"/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/>
      <c r="Q17" s="6"/>
      <c r="R17" s="6"/>
      <c r="S17" s="6"/>
      <c r="T17" s="6"/>
      <c r="U17" s="6"/>
      <c r="V17" s="6"/>
      <c r="W17" s="13">
        <f t="shared" si="0"/>
        <v>2335</v>
      </c>
      <c r="X17" s="4" t="str">
        <f t="shared" si="1"/>
        <v>L57</v>
      </c>
    </row>
    <row r="18" spans="1:24" x14ac:dyDescent="0.25">
      <c r="A18" s="22" t="s">
        <v>177</v>
      </c>
      <c r="B18" s="6">
        <v>1</v>
      </c>
      <c r="C18" s="6">
        <v>1</v>
      </c>
      <c r="D18" s="6">
        <v>1</v>
      </c>
      <c r="E18" s="6"/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/>
      <c r="Q18" s="6"/>
      <c r="R18" s="6"/>
      <c r="S18" s="6"/>
      <c r="T18" s="6"/>
      <c r="U18" s="6"/>
      <c r="V18" s="6"/>
      <c r="W18" s="13">
        <f t="shared" si="0"/>
        <v>2335</v>
      </c>
      <c r="X18" s="4" t="str">
        <f t="shared" si="1"/>
        <v>L58</v>
      </c>
    </row>
    <row r="19" spans="1:24" x14ac:dyDescent="0.25">
      <c r="A19" s="22" t="s">
        <v>178</v>
      </c>
      <c r="B19" s="6">
        <v>1</v>
      </c>
      <c r="C19" s="6">
        <v>1</v>
      </c>
      <c r="D19" s="6">
        <v>1</v>
      </c>
      <c r="E19" s="6"/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/>
      <c r="Q19" s="6"/>
      <c r="R19" s="6"/>
      <c r="S19" s="6"/>
      <c r="T19" s="6"/>
      <c r="U19" s="6"/>
      <c r="V19" s="6"/>
      <c r="W19" s="13">
        <f t="shared" si="0"/>
        <v>2335</v>
      </c>
      <c r="X19" s="4" t="str">
        <f t="shared" si="1"/>
        <v>L61</v>
      </c>
    </row>
    <row r="20" spans="1:24" x14ac:dyDescent="0.25">
      <c r="A20" s="22" t="s">
        <v>179</v>
      </c>
      <c r="B20" s="6">
        <v>1</v>
      </c>
      <c r="C20" s="6">
        <v>1</v>
      </c>
      <c r="D20" s="6">
        <v>1</v>
      </c>
      <c r="E20" s="6"/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/>
      <c r="Q20" s="6"/>
      <c r="R20" s="6"/>
      <c r="S20" s="6"/>
      <c r="T20" s="6"/>
      <c r="U20" s="6"/>
      <c r="V20" s="6"/>
      <c r="W20" s="13">
        <f t="shared" si="0"/>
        <v>2335</v>
      </c>
      <c r="X20" s="4" t="str">
        <f t="shared" si="1"/>
        <v>L64</v>
      </c>
    </row>
    <row r="21" spans="1:24" x14ac:dyDescent="0.25">
      <c r="A21" s="22" t="s">
        <v>180</v>
      </c>
      <c r="B21" s="6">
        <v>1</v>
      </c>
      <c r="C21" s="6">
        <v>1</v>
      </c>
      <c r="D21" s="6"/>
      <c r="E21" s="6"/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/>
      <c r="Q21" s="6"/>
      <c r="R21" s="6"/>
      <c r="S21" s="6"/>
      <c r="T21" s="6"/>
      <c r="U21" s="6"/>
      <c r="V21" s="6"/>
      <c r="W21" s="13">
        <f t="shared" si="0"/>
        <v>2285</v>
      </c>
      <c r="X21" s="4" t="str">
        <f t="shared" si="1"/>
        <v>L66</v>
      </c>
    </row>
    <row r="22" spans="1:24" x14ac:dyDescent="0.25">
      <c r="A22" s="22" t="s">
        <v>181</v>
      </c>
      <c r="B22" s="6">
        <v>1</v>
      </c>
      <c r="C22" s="6">
        <v>1</v>
      </c>
      <c r="D22" s="6">
        <v>1</v>
      </c>
      <c r="E22" s="6"/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/>
      <c r="Q22" s="6"/>
      <c r="R22" s="6"/>
      <c r="S22" s="6"/>
      <c r="T22" s="6"/>
      <c r="U22" s="6"/>
      <c r="V22" s="6"/>
      <c r="W22" s="13">
        <f t="shared" si="0"/>
        <v>2335</v>
      </c>
      <c r="X22" s="4" t="str">
        <f t="shared" si="1"/>
        <v>L67</v>
      </c>
    </row>
    <row r="23" spans="1:24" x14ac:dyDescent="0.25">
      <c r="A23" s="22" t="s">
        <v>182</v>
      </c>
      <c r="B23" s="6">
        <v>1</v>
      </c>
      <c r="C23" s="6">
        <v>1</v>
      </c>
      <c r="D23" s="6">
        <v>1</v>
      </c>
      <c r="E23" s="6"/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/>
      <c r="Q23" s="6"/>
      <c r="R23" s="6"/>
      <c r="S23" s="6"/>
      <c r="T23" s="6"/>
      <c r="U23" s="6"/>
      <c r="V23" s="6"/>
      <c r="W23" s="13">
        <f t="shared" si="0"/>
        <v>2335</v>
      </c>
      <c r="X23" s="4" t="str">
        <f t="shared" si="1"/>
        <v>L71</v>
      </c>
    </row>
    <row r="24" spans="1:24" x14ac:dyDescent="0.25">
      <c r="A24" s="22" t="s">
        <v>183</v>
      </c>
      <c r="B24" s="6">
        <v>1</v>
      </c>
      <c r="C24" s="6">
        <v>1</v>
      </c>
      <c r="D24" s="6"/>
      <c r="E24" s="6"/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/>
      <c r="Q24" s="6"/>
      <c r="R24" s="6"/>
      <c r="S24" s="6"/>
      <c r="T24" s="6"/>
      <c r="U24" s="6"/>
      <c r="V24" s="6"/>
      <c r="W24" s="13">
        <f t="shared" si="0"/>
        <v>2285</v>
      </c>
      <c r="X24" s="4" t="str">
        <f t="shared" si="1"/>
        <v>L72</v>
      </c>
    </row>
    <row r="25" spans="1:24" x14ac:dyDescent="0.25">
      <c r="A25" s="22" t="s">
        <v>184</v>
      </c>
      <c r="B25" s="6">
        <v>1</v>
      </c>
      <c r="C25" s="6">
        <v>1</v>
      </c>
      <c r="D25" s="6"/>
      <c r="E25" s="6"/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/>
      <c r="Q25" s="6"/>
      <c r="R25" s="6"/>
      <c r="S25" s="6"/>
      <c r="T25" s="6"/>
      <c r="U25" s="6"/>
      <c r="V25" s="6"/>
      <c r="W25" s="13">
        <f t="shared" si="0"/>
        <v>2285</v>
      </c>
      <c r="X25" s="4" t="str">
        <f t="shared" si="1"/>
        <v>L75</v>
      </c>
    </row>
    <row r="26" spans="1:24" x14ac:dyDescent="0.25">
      <c r="A26" s="22" t="s">
        <v>185</v>
      </c>
      <c r="B26" s="6">
        <v>1</v>
      </c>
      <c r="C26" s="6">
        <v>1</v>
      </c>
      <c r="D26" s="6">
        <v>1</v>
      </c>
      <c r="E26" s="6"/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/>
      <c r="Q26" s="6"/>
      <c r="R26" s="6"/>
      <c r="S26" s="6"/>
      <c r="T26" s="6"/>
      <c r="U26" s="6"/>
      <c r="V26" s="6"/>
      <c r="W26" s="13">
        <f t="shared" si="0"/>
        <v>2335</v>
      </c>
      <c r="X26" s="4" t="str">
        <f t="shared" si="1"/>
        <v>L76</v>
      </c>
    </row>
    <row r="27" spans="1:24" x14ac:dyDescent="0.25">
      <c r="A27" s="22" t="s">
        <v>186</v>
      </c>
      <c r="B27" s="6">
        <v>1</v>
      </c>
      <c r="C27" s="6">
        <v>1</v>
      </c>
      <c r="D27" s="6"/>
      <c r="E27" s="6"/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/>
      <c r="Q27" s="6"/>
      <c r="R27" s="6"/>
      <c r="S27" s="6"/>
      <c r="T27" s="6"/>
      <c r="U27" s="6"/>
      <c r="V27" s="6"/>
      <c r="W27" s="13">
        <f t="shared" si="0"/>
        <v>2285</v>
      </c>
      <c r="X27" s="4" t="str">
        <f t="shared" si="1"/>
        <v>L77</v>
      </c>
    </row>
    <row r="28" spans="1:24" x14ac:dyDescent="0.25">
      <c r="A28" s="22" t="s">
        <v>187</v>
      </c>
      <c r="B28" s="6">
        <v>1</v>
      </c>
      <c r="C28" s="6">
        <v>1</v>
      </c>
      <c r="D28" s="6"/>
      <c r="E28" s="6"/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/>
      <c r="Q28" s="6"/>
      <c r="R28" s="6"/>
      <c r="S28" s="6"/>
      <c r="T28" s="6"/>
      <c r="U28" s="6"/>
      <c r="V28" s="6"/>
      <c r="W28" s="13">
        <f t="shared" si="0"/>
        <v>2285</v>
      </c>
      <c r="X28" s="4" t="str">
        <f t="shared" si="1"/>
        <v>L79</v>
      </c>
    </row>
    <row r="29" spans="1:24" x14ac:dyDescent="0.25">
      <c r="A29" s="22" t="s">
        <v>188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t="shared" si="0"/>
        <v>0</v>
      </c>
      <c r="X29" s="4" t="str">
        <f t="shared" si="1"/>
        <v>L80</v>
      </c>
    </row>
    <row r="30" spans="1:24" x14ac:dyDescent="0.25">
      <c r="A30" s="22" t="s">
        <v>203</v>
      </c>
      <c r="B30" s="6">
        <v>1</v>
      </c>
      <c r="C30" s="6">
        <v>1</v>
      </c>
      <c r="D30" s="6"/>
      <c r="E30" s="6"/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/>
      <c r="Q30" s="6"/>
      <c r="R30" s="6"/>
      <c r="S30" s="6"/>
      <c r="T30" s="6"/>
      <c r="U30" s="6"/>
      <c r="V30" s="6"/>
      <c r="W30" s="13">
        <f t="shared" si="0"/>
        <v>2285</v>
      </c>
      <c r="X30" s="4" t="str">
        <f t="shared" si="1"/>
        <v>L60</v>
      </c>
    </row>
    <row r="31" spans="1:24" x14ac:dyDescent="0.25">
      <c r="A31" s="22" t="s">
        <v>204</v>
      </c>
      <c r="B31" s="6">
        <v>1</v>
      </c>
      <c r="C31" s="6">
        <v>1</v>
      </c>
      <c r="D31" s="6"/>
      <c r="E31" s="6"/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/>
      <c r="Q31" s="6"/>
      <c r="R31" s="6"/>
      <c r="S31" s="6"/>
      <c r="T31" s="6"/>
      <c r="U31" s="6"/>
      <c r="V31" s="6"/>
      <c r="W31" s="13">
        <f t="shared" si="0"/>
        <v>2285</v>
      </c>
      <c r="X31" s="4" t="str">
        <f t="shared" si="1"/>
        <v>L68</v>
      </c>
    </row>
    <row r="32" spans="1:24" x14ac:dyDescent="0.25">
      <c r="A32" s="41" t="s">
        <v>1109</v>
      </c>
      <c r="B32" s="6">
        <v>1</v>
      </c>
      <c r="C32" s="6">
        <v>1</v>
      </c>
      <c r="D32" s="6"/>
      <c r="E32" s="6"/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/>
      <c r="Q32" s="6"/>
      <c r="R32" s="6"/>
      <c r="S32" s="6"/>
      <c r="T32" s="6"/>
      <c r="U32" s="6"/>
      <c r="V32" s="6"/>
      <c r="W32" s="13">
        <f t="shared" si="0"/>
        <v>2285</v>
      </c>
      <c r="X32" s="4" t="str">
        <f t="shared" si="1"/>
        <v>L73</v>
      </c>
    </row>
    <row r="33" spans="1:24" x14ac:dyDescent="0.25">
      <c r="A33" s="22" t="s">
        <v>592</v>
      </c>
      <c r="B33" s="6"/>
      <c r="C33" s="6">
        <v>1</v>
      </c>
      <c r="D33" s="6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t="shared" si="0"/>
        <v>95</v>
      </c>
    </row>
    <row r="34" spans="1:24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t="shared" si="0"/>
        <v>0</v>
      </c>
      <c r="X34" s="4" t="str">
        <f t="shared" si="1"/>
        <v>Stu</v>
      </c>
    </row>
    <row r="35" spans="1:24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t="shared" si="0"/>
        <v>0</v>
      </c>
      <c r="X35" s="4" t="str">
        <f t="shared" si="1"/>
        <v>Stu</v>
      </c>
    </row>
    <row r="36" spans="1:24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t="shared" ref="W36:W67" si="2">(B36*$D$124)+(C36*$D$125)+(D36*$D$126)+(E36*$D$127)+(F36*$D$128)+(G36*$D$129)+(H36*$D$130)+(I36*$D$131)+(J36*$D$132)+(K36*$D$133)+(L36*$D$134)+(M36*$D$135)+(N36*$D$136)+(O36*$D$137)+(P36*$D$138)+(Q36*$D$139)+(R36*$D$140)+(S36*$D$141)+(T36*$D$142)+(U36*$D$143)+(V36*$D$144)</f>
        <v>0</v>
      </c>
      <c r="X36" s="4" t="str">
        <f t="shared" si="1"/>
        <v>Stu</v>
      </c>
    </row>
    <row r="37" spans="1:24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t="shared" si="2"/>
        <v>0</v>
      </c>
      <c r="X37" s="4" t="str">
        <f t="shared" si="1"/>
        <v>Stu</v>
      </c>
    </row>
    <row r="38" spans="1:24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t="shared" si="2"/>
        <v>0</v>
      </c>
      <c r="X38" s="4" t="str">
        <f t="shared" si="1"/>
        <v>Stu</v>
      </c>
    </row>
    <row r="39" spans="1:24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t="shared" si="2"/>
        <v>0</v>
      </c>
      <c r="X39" s="4" t="str">
        <f t="shared" si="1"/>
        <v>Stu</v>
      </c>
    </row>
    <row r="40" spans="1:24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t="shared" si="2"/>
        <v>0</v>
      </c>
      <c r="X40" s="4" t="str">
        <f t="shared" si="1"/>
        <v>Stu</v>
      </c>
    </row>
    <row r="41" spans="1:24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 t="shared" si="2"/>
        <v>0</v>
      </c>
      <c r="X41" s="4" t="str">
        <f t="shared" si="1"/>
        <v>Stu</v>
      </c>
    </row>
    <row r="42" spans="1:24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t="shared" si="2"/>
        <v>0</v>
      </c>
      <c r="X42" s="4" t="str">
        <f t="shared" si="1"/>
        <v>Stu</v>
      </c>
    </row>
    <row r="43" spans="1:24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t="shared" si="2"/>
        <v>0</v>
      </c>
      <c r="X43" s="4" t="str">
        <f t="shared" si="1"/>
        <v>Stu</v>
      </c>
    </row>
    <row r="44" spans="1:24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t="shared" si="2"/>
        <v>0</v>
      </c>
      <c r="X44" s="4" t="str">
        <f t="shared" si="1"/>
        <v>Stu</v>
      </c>
    </row>
    <row r="45" spans="1:24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t="shared" si="2"/>
        <v>0</v>
      </c>
      <c r="X45" s="4" t="str">
        <f t="shared" si="1"/>
        <v>Stu</v>
      </c>
    </row>
    <row r="46" spans="1:24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t="shared" si="2"/>
        <v>0</v>
      </c>
      <c r="X46" s="4" t="str">
        <f t="shared" si="1"/>
        <v>Stu</v>
      </c>
    </row>
    <row r="47" spans="1:24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t="shared" si="2"/>
        <v>0</v>
      </c>
      <c r="X47" s="4" t="str">
        <f t="shared" si="1"/>
        <v>Stu</v>
      </c>
    </row>
    <row r="48" spans="1:24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t="shared" si="2"/>
        <v>0</v>
      </c>
      <c r="X48" s="4" t="str">
        <f t="shared" si="1"/>
        <v>Stu</v>
      </c>
    </row>
    <row r="49" spans="1:24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t="shared" si="2"/>
        <v>0</v>
      </c>
      <c r="X49" s="4" t="str">
        <f t="shared" si="1"/>
        <v>Stu</v>
      </c>
    </row>
    <row r="50" spans="1:24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t="shared" si="2"/>
        <v>0</v>
      </c>
      <c r="X50" s="4" t="str">
        <f t="shared" si="1"/>
        <v>Stu</v>
      </c>
    </row>
    <row r="51" spans="1:24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t="shared" si="2"/>
        <v>0</v>
      </c>
      <c r="X51" s="4" t="str">
        <f t="shared" si="1"/>
        <v>Stu</v>
      </c>
    </row>
    <row r="52" spans="1:24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t="shared" si="2"/>
        <v>0</v>
      </c>
      <c r="X52" s="4" t="str">
        <f t="shared" si="1"/>
        <v>Stu</v>
      </c>
    </row>
    <row r="53" spans="1:24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t="shared" si="2"/>
        <v>0</v>
      </c>
      <c r="X53" s="4" t="str">
        <f t="shared" si="1"/>
        <v>Stu</v>
      </c>
    </row>
    <row r="54" spans="1:24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t="shared" si="2"/>
        <v>0</v>
      </c>
      <c r="X54" s="4" t="str">
        <f t="shared" si="1"/>
        <v>Stu</v>
      </c>
    </row>
    <row r="55" spans="1:24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t="shared" si="2"/>
        <v>0</v>
      </c>
      <c r="X55" s="4" t="str">
        <f t="shared" si="1"/>
        <v>Stu</v>
      </c>
    </row>
    <row r="56" spans="1:24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t="shared" si="2"/>
        <v>0</v>
      </c>
      <c r="X56" s="4" t="str">
        <f t="shared" si="1"/>
        <v>Stu</v>
      </c>
    </row>
    <row r="57" spans="1:24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t="shared" si="2"/>
        <v>0</v>
      </c>
      <c r="X57" s="4" t="str">
        <f t="shared" si="1"/>
        <v>Stu</v>
      </c>
    </row>
    <row r="58" spans="1:24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t="shared" si="2"/>
        <v>0</v>
      </c>
      <c r="X58" s="4" t="str">
        <f t="shared" si="1"/>
        <v>Stu</v>
      </c>
    </row>
    <row r="59" spans="1:24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t="shared" si="2"/>
        <v>0</v>
      </c>
      <c r="X59" s="4" t="str">
        <f t="shared" si="1"/>
        <v>Stu</v>
      </c>
    </row>
    <row r="60" spans="1:24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t="shared" si="2"/>
        <v>0</v>
      </c>
      <c r="X60" s="4" t="str">
        <f t="shared" si="1"/>
        <v>Stu</v>
      </c>
    </row>
    <row r="61" spans="1:24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t="shared" si="2"/>
        <v>0</v>
      </c>
      <c r="X61" s="4" t="str">
        <f t="shared" si="1"/>
        <v>Stu</v>
      </c>
    </row>
    <row r="62" spans="1:24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t="shared" si="2"/>
        <v>0</v>
      </c>
      <c r="X62" s="4" t="str">
        <f t="shared" si="1"/>
        <v>Stu</v>
      </c>
    </row>
    <row r="63" spans="1:24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t="shared" si="2"/>
        <v>0</v>
      </c>
      <c r="X63" s="4" t="str">
        <f t="shared" si="1"/>
        <v>Stu</v>
      </c>
    </row>
    <row r="64" spans="1:24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t="shared" si="2"/>
        <v>0</v>
      </c>
      <c r="X64" s="4" t="str">
        <f t="shared" si="1"/>
        <v>Stu</v>
      </c>
    </row>
    <row r="65" spans="1:24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t="shared" si="2"/>
        <v>0</v>
      </c>
      <c r="X65" s="4" t="str">
        <f t="shared" si="1"/>
        <v>Stu</v>
      </c>
    </row>
    <row r="66" spans="1:24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t="shared" si="2"/>
        <v>0</v>
      </c>
      <c r="X66" s="4" t="str">
        <f t="shared" si="1"/>
        <v>Stu</v>
      </c>
    </row>
    <row r="67" spans="1:24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 t="shared" si="2"/>
        <v>0</v>
      </c>
      <c r="X67" s="4" t="str">
        <f t="shared" si="1"/>
        <v>Stu</v>
      </c>
    </row>
    <row r="68" spans="1:24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t="shared" ref="W68:W69" si="3">(B68*$D$124)+(C68*$D$125)+(D68*$D$126)+(E68*$D$127)+(F68*$D$128)+(G68*$D$129)+(H68*$D$130)+(I68*$D$131)+(J68*$D$132)+(K68*$D$133)+(L68*$D$134)+(M68*$D$135)+(N68*$D$136)+(O68*$D$137)+(P68*$D$138)+(Q68*$D$139)+(R68*$D$140)+(S68*$D$141)+(T68*$D$142)+(U68*$D$143)+(V68*$D$144)</f>
        <v>0</v>
      </c>
      <c r="X68" s="4" t="str">
        <f t="shared" si="1"/>
        <v>Stu</v>
      </c>
    </row>
    <row r="69" spans="1:24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t="shared" si="3"/>
        <v>0</v>
      </c>
      <c r="X69" s="4" t="str">
        <f t="shared" ref="X69:X102" si="4">LEFT(A69,3)</f>
        <v>Stu</v>
      </c>
    </row>
    <row r="70" spans="1:24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t="shared" ref="W70:W102" si="5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  <c r="X70" s="4" t="str">
        <f t="shared" si="4"/>
        <v>Stu</v>
      </c>
    </row>
    <row r="71" spans="1:24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t="shared" si="5"/>
        <v>0</v>
      </c>
      <c r="X71" s="4" t="str">
        <f t="shared" si="4"/>
        <v>Stu</v>
      </c>
    </row>
    <row r="72" spans="1:24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t="shared" si="5"/>
        <v>0</v>
      </c>
      <c r="X72" s="4" t="str">
        <f t="shared" si="4"/>
        <v>Stu</v>
      </c>
    </row>
    <row r="73" spans="1:24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t="shared" si="5"/>
        <v>0</v>
      </c>
      <c r="X73" s="4" t="str">
        <f t="shared" si="4"/>
        <v>Stu</v>
      </c>
    </row>
    <row r="74" spans="1:24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t="shared" si="5"/>
        <v>0</v>
      </c>
      <c r="X74" s="4" t="str">
        <f t="shared" si="4"/>
        <v>Stu</v>
      </c>
    </row>
    <row r="75" spans="1:24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t="shared" si="5"/>
        <v>0</v>
      </c>
      <c r="X75" s="4" t="str">
        <f t="shared" si="4"/>
        <v>Stu</v>
      </c>
    </row>
    <row r="76" spans="1:24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t="shared" si="5"/>
        <v>0</v>
      </c>
      <c r="X76" s="4" t="str">
        <f t="shared" si="4"/>
        <v>Stu</v>
      </c>
    </row>
    <row r="77" spans="1:24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t="shared" si="5"/>
        <v>0</v>
      </c>
      <c r="X77" s="4" t="str">
        <f t="shared" si="4"/>
        <v>Stu</v>
      </c>
    </row>
    <row r="78" spans="1:24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t="shared" si="5"/>
        <v>0</v>
      </c>
      <c r="X78" s="4" t="str">
        <f t="shared" si="4"/>
        <v>Stu</v>
      </c>
    </row>
    <row r="79" spans="1:24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t="shared" si="5"/>
        <v>0</v>
      </c>
      <c r="X79" s="4" t="str">
        <f t="shared" si="4"/>
        <v>Stu</v>
      </c>
    </row>
    <row r="80" spans="1:24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t="shared" si="5"/>
        <v>0</v>
      </c>
      <c r="X80" s="4" t="str">
        <f t="shared" si="4"/>
        <v>Stu</v>
      </c>
    </row>
    <row r="81" spans="1:24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t="shared" si="5"/>
        <v>0</v>
      </c>
      <c r="X81" s="4" t="str">
        <f t="shared" si="4"/>
        <v>Stu</v>
      </c>
    </row>
    <row r="82" spans="1:24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t="shared" si="5"/>
        <v>0</v>
      </c>
      <c r="X82" s="4" t="str">
        <f t="shared" si="4"/>
        <v>Stu</v>
      </c>
    </row>
    <row r="83" spans="1:24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t="shared" si="5"/>
        <v>0</v>
      </c>
      <c r="X83" s="4" t="str">
        <f t="shared" si="4"/>
        <v>Stu</v>
      </c>
    </row>
    <row r="84" spans="1:24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t="shared" si="5"/>
        <v>0</v>
      </c>
      <c r="X84" s="4" t="str">
        <f t="shared" si="4"/>
        <v>Stu</v>
      </c>
    </row>
    <row r="85" spans="1:24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  <c r="X85" s="4" t="str">
        <f t="shared" si="4"/>
        <v>Stu</v>
      </c>
    </row>
    <row r="86" spans="1:24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t="shared" si="5"/>
        <v>0</v>
      </c>
      <c r="X86" s="4" t="str">
        <f t="shared" si="4"/>
        <v>Stu</v>
      </c>
    </row>
    <row r="87" spans="1:24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t="shared" si="5"/>
        <v>0</v>
      </c>
      <c r="X87" s="4" t="str">
        <f t="shared" si="4"/>
        <v>Stu</v>
      </c>
    </row>
    <row r="88" spans="1:24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t="shared" si="5"/>
        <v>0</v>
      </c>
      <c r="X88" s="4" t="str">
        <f t="shared" si="4"/>
        <v>Stu</v>
      </c>
    </row>
    <row r="89" spans="1:24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t="shared" si="5"/>
        <v>0</v>
      </c>
      <c r="X89" s="4" t="str">
        <f t="shared" si="4"/>
        <v>Stu</v>
      </c>
    </row>
    <row r="90" spans="1:24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t="shared" si="5"/>
        <v>0</v>
      </c>
      <c r="X90" s="4" t="str">
        <f t="shared" si="4"/>
        <v>Stu</v>
      </c>
    </row>
    <row r="91" spans="1:24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t="shared" si="5"/>
        <v>0</v>
      </c>
      <c r="X91" s="4" t="str">
        <f t="shared" si="4"/>
        <v>Stu</v>
      </c>
    </row>
    <row r="92" spans="1:24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t="shared" si="5"/>
        <v>0</v>
      </c>
      <c r="X92" s="4" t="str">
        <f t="shared" si="4"/>
        <v>Stu</v>
      </c>
    </row>
    <row r="93" spans="1:24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t="shared" si="5"/>
        <v>0</v>
      </c>
      <c r="X93" s="4" t="str">
        <f t="shared" si="4"/>
        <v>Stu</v>
      </c>
    </row>
    <row r="94" spans="1:24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t="shared" si="5"/>
        <v>0</v>
      </c>
      <c r="X94" s="4" t="str">
        <f t="shared" si="4"/>
        <v>Stu</v>
      </c>
    </row>
    <row r="95" spans="1:24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t="shared" si="5"/>
        <v>0</v>
      </c>
      <c r="X95" s="4" t="str">
        <f t="shared" si="4"/>
        <v>Stu</v>
      </c>
    </row>
    <row r="96" spans="1:24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t="shared" si="5"/>
        <v>0</v>
      </c>
      <c r="X96" s="4" t="str">
        <f t="shared" si="4"/>
        <v>Stu</v>
      </c>
    </row>
    <row r="97" spans="1:24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t="shared" si="5"/>
        <v>0</v>
      </c>
      <c r="X97" s="4" t="str">
        <f t="shared" si="4"/>
        <v>Stu</v>
      </c>
    </row>
    <row r="98" spans="1:24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t="shared" si="5"/>
        <v>0</v>
      </c>
      <c r="X98" s="4" t="str">
        <f t="shared" si="4"/>
        <v>Stu</v>
      </c>
    </row>
    <row r="99" spans="1:24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t="shared" si="5"/>
        <v>0</v>
      </c>
      <c r="X99" s="4" t="str">
        <f t="shared" si="4"/>
        <v>Stu</v>
      </c>
    </row>
    <row r="100" spans="1:24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t="shared" si="5"/>
        <v>0</v>
      </c>
      <c r="X100" s="4" t="str">
        <f t="shared" si="4"/>
        <v>Stu</v>
      </c>
    </row>
    <row r="101" spans="1:24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t="shared" si="5"/>
        <v>0</v>
      </c>
      <c r="X101" s="4" t="str">
        <f t="shared" si="4"/>
        <v>Stu</v>
      </c>
    </row>
    <row r="102" spans="1:24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t="shared" si="5"/>
        <v>0</v>
      </c>
      <c r="X102" s="4" t="str">
        <f t="shared" si="4"/>
        <v>Stu</v>
      </c>
    </row>
    <row r="103" spans="1:24" x14ac:dyDescent="0.25">
      <c r="W103" s="11">
        <f>SUM(W4:W102)</f>
        <v>53200</v>
      </c>
    </row>
    <row r="104" spans="1:24" hidden="1" x14ac:dyDescent="0.25"/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2" hidden="1" x14ac:dyDescent="0.25"/>
    <row r="114" spans="1:22" hidden="1" x14ac:dyDescent="0.25"/>
    <row r="115" spans="1:22" x14ac:dyDescent="0.25">
      <c r="D115" s="4">
        <v>18</v>
      </c>
      <c r="G115" s="4">
        <v>2</v>
      </c>
      <c r="K115" s="4">
        <v>-1</v>
      </c>
      <c r="L115" s="4">
        <v>27</v>
      </c>
    </row>
    <row r="116" spans="1:22" x14ac:dyDescent="0.25">
      <c r="A116" s="2" t="s">
        <v>122</v>
      </c>
      <c r="B116" s="4">
        <v>33</v>
      </c>
      <c r="C116" s="4">
        <v>33</v>
      </c>
      <c r="D116" s="4">
        <v>15</v>
      </c>
      <c r="F116" s="4">
        <v>33</v>
      </c>
      <c r="G116" s="4">
        <v>33</v>
      </c>
      <c r="H116" s="4">
        <v>33</v>
      </c>
      <c r="I116" s="4">
        <v>33</v>
      </c>
      <c r="J116" s="4">
        <v>33</v>
      </c>
      <c r="K116" s="4">
        <v>33</v>
      </c>
      <c r="L116" s="4">
        <v>33</v>
      </c>
      <c r="M116" s="4">
        <v>33</v>
      </c>
      <c r="N116" s="4">
        <v>33</v>
      </c>
      <c r="O116" s="4">
        <v>33</v>
      </c>
      <c r="P116" s="4">
        <v>33</v>
      </c>
      <c r="Q116" s="4">
        <v>33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16" t="s">
        <v>5</v>
      </c>
      <c r="B117" s="16">
        <f>SUM(B105:B116)</f>
        <v>33</v>
      </c>
      <c r="C117" s="16">
        <f t="shared" ref="C117:V117" si="6">SUM(C105:C116)</f>
        <v>33</v>
      </c>
      <c r="D117" s="16">
        <f t="shared" si="6"/>
        <v>33</v>
      </c>
      <c r="E117" s="16">
        <f t="shared" si="6"/>
        <v>0</v>
      </c>
      <c r="F117" s="16">
        <f t="shared" si="6"/>
        <v>33</v>
      </c>
      <c r="G117" s="16">
        <f t="shared" si="6"/>
        <v>35</v>
      </c>
      <c r="H117" s="16">
        <f t="shared" si="6"/>
        <v>33</v>
      </c>
      <c r="I117" s="16">
        <f t="shared" si="6"/>
        <v>33</v>
      </c>
      <c r="J117" s="16">
        <f t="shared" si="6"/>
        <v>33</v>
      </c>
      <c r="K117" s="16">
        <f t="shared" si="6"/>
        <v>32</v>
      </c>
      <c r="L117" s="16">
        <f t="shared" si="6"/>
        <v>60</v>
      </c>
      <c r="M117" s="16">
        <f t="shared" si="6"/>
        <v>33</v>
      </c>
      <c r="N117" s="16">
        <f t="shared" si="6"/>
        <v>33</v>
      </c>
      <c r="O117" s="16">
        <f t="shared" si="6"/>
        <v>33</v>
      </c>
      <c r="P117" s="16">
        <f t="shared" si="6"/>
        <v>33</v>
      </c>
      <c r="Q117" s="16">
        <f t="shared" si="6"/>
        <v>33</v>
      </c>
      <c r="R117" s="16">
        <f t="shared" si="6"/>
        <v>0</v>
      </c>
      <c r="S117" s="16">
        <f t="shared" si="6"/>
        <v>0</v>
      </c>
      <c r="T117" s="16">
        <f t="shared" si="6"/>
        <v>0</v>
      </c>
      <c r="U117" s="16">
        <f t="shared" si="6"/>
        <v>0</v>
      </c>
      <c r="V117" s="16">
        <f t="shared" si="6"/>
        <v>0</v>
      </c>
    </row>
    <row r="118" spans="1:22" x14ac:dyDescent="0.25">
      <c r="A118" s="16" t="s">
        <v>1</v>
      </c>
      <c r="B118" s="16">
        <f t="shared" ref="B118:V118" si="7">SUM(B4:B102)</f>
        <v>23</v>
      </c>
      <c r="C118" s="16">
        <f t="shared" si="7"/>
        <v>24</v>
      </c>
      <c r="D118" s="16">
        <f t="shared" si="7"/>
        <v>12</v>
      </c>
      <c r="E118" s="16">
        <f t="shared" si="7"/>
        <v>0</v>
      </c>
      <c r="F118" s="16">
        <f t="shared" si="7"/>
        <v>23</v>
      </c>
      <c r="G118" s="16">
        <f t="shared" si="7"/>
        <v>23</v>
      </c>
      <c r="H118" s="16">
        <f t="shared" si="7"/>
        <v>23</v>
      </c>
      <c r="I118" s="16">
        <f t="shared" si="7"/>
        <v>23</v>
      </c>
      <c r="J118" s="16">
        <f t="shared" si="7"/>
        <v>23</v>
      </c>
      <c r="K118" s="16">
        <f t="shared" si="7"/>
        <v>23</v>
      </c>
      <c r="L118" s="16">
        <f t="shared" si="7"/>
        <v>23</v>
      </c>
      <c r="M118" s="16">
        <f t="shared" si="7"/>
        <v>23</v>
      </c>
      <c r="N118" s="16">
        <f t="shared" si="7"/>
        <v>23</v>
      </c>
      <c r="O118" s="16">
        <f t="shared" si="7"/>
        <v>23</v>
      </c>
      <c r="P118" s="16">
        <f t="shared" si="7"/>
        <v>0</v>
      </c>
      <c r="Q118" s="16">
        <f t="shared" si="7"/>
        <v>0</v>
      </c>
      <c r="R118" s="16">
        <f t="shared" si="7"/>
        <v>0</v>
      </c>
      <c r="S118" s="16">
        <f t="shared" si="7"/>
        <v>0</v>
      </c>
      <c r="T118" s="16">
        <f t="shared" si="7"/>
        <v>0</v>
      </c>
      <c r="U118" s="16">
        <f t="shared" si="7"/>
        <v>0</v>
      </c>
      <c r="V118" s="16">
        <f t="shared" si="7"/>
        <v>0</v>
      </c>
    </row>
    <row r="119" spans="1:22" x14ac:dyDescent="0.25">
      <c r="A119" s="16" t="s">
        <v>2</v>
      </c>
      <c r="B119" s="16">
        <f>B117-B118</f>
        <v>10</v>
      </c>
      <c r="C119" s="16">
        <f>C117-C118</f>
        <v>9</v>
      </c>
      <c r="D119" s="16">
        <f>D117-D118</f>
        <v>21</v>
      </c>
      <c r="E119" s="16">
        <f t="shared" ref="E119:V119" si="8">E117-E118</f>
        <v>0</v>
      </c>
      <c r="F119" s="16">
        <f t="shared" si="8"/>
        <v>10</v>
      </c>
      <c r="G119" s="16">
        <f t="shared" si="8"/>
        <v>12</v>
      </c>
      <c r="H119" s="16">
        <f t="shared" si="8"/>
        <v>10</v>
      </c>
      <c r="I119" s="16">
        <f t="shared" si="8"/>
        <v>10</v>
      </c>
      <c r="J119" s="16">
        <f t="shared" si="8"/>
        <v>10</v>
      </c>
      <c r="K119" s="16">
        <f t="shared" si="8"/>
        <v>9</v>
      </c>
      <c r="L119" s="16">
        <f t="shared" si="8"/>
        <v>37</v>
      </c>
      <c r="M119" s="16">
        <f t="shared" si="8"/>
        <v>10</v>
      </c>
      <c r="N119" s="16">
        <f t="shared" si="8"/>
        <v>10</v>
      </c>
      <c r="O119" s="16">
        <f t="shared" si="8"/>
        <v>10</v>
      </c>
      <c r="P119" s="16">
        <f t="shared" si="8"/>
        <v>33</v>
      </c>
      <c r="Q119" s="16">
        <f t="shared" si="8"/>
        <v>33</v>
      </c>
      <c r="R119" s="16">
        <f t="shared" si="8"/>
        <v>0</v>
      </c>
      <c r="S119" s="16">
        <f t="shared" si="8"/>
        <v>0</v>
      </c>
      <c r="T119" s="16">
        <f t="shared" si="8"/>
        <v>0</v>
      </c>
      <c r="U119" s="16">
        <f t="shared" si="8"/>
        <v>0</v>
      </c>
      <c r="V119" s="16">
        <f t="shared" si="8"/>
        <v>0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16" t="s">
        <v>4</v>
      </c>
      <c r="B121" s="14">
        <f>B117*$D124</f>
        <v>2640</v>
      </c>
      <c r="C121" s="14">
        <f>C117*$D125</f>
        <v>1485</v>
      </c>
      <c r="D121" s="14">
        <f>D117*$D126</f>
        <v>1650</v>
      </c>
      <c r="E121" s="14">
        <f>E117*$D127</f>
        <v>0</v>
      </c>
      <c r="F121" s="14">
        <f>F117*$D128</f>
        <v>5280</v>
      </c>
      <c r="G121" s="14">
        <f>G117*$D129</f>
        <v>6650</v>
      </c>
      <c r="H121" s="14">
        <f>H117*$D130</f>
        <v>4125</v>
      </c>
      <c r="I121" s="14">
        <f>I117*$D131</f>
        <v>2475</v>
      </c>
      <c r="J121" s="14">
        <f>J117*$D132</f>
        <v>2475</v>
      </c>
      <c r="K121" s="14">
        <f>K117*$D133</f>
        <v>2880</v>
      </c>
      <c r="L121" s="14">
        <f>L117*$D134</f>
        <v>31200</v>
      </c>
      <c r="M121" s="14">
        <f>M117*$D135</f>
        <v>10725</v>
      </c>
      <c r="N121" s="14">
        <f>N117*$D136</f>
        <v>12045</v>
      </c>
      <c r="O121" s="14">
        <f>O117*$D137</f>
        <v>7755</v>
      </c>
      <c r="P121" s="14">
        <f>P117*$D138</f>
        <v>0</v>
      </c>
      <c r="Q121" s="14">
        <f>Q117*$D139</f>
        <v>0</v>
      </c>
      <c r="R121" s="14">
        <f>R117*$D140</f>
        <v>0</v>
      </c>
      <c r="S121" s="14">
        <f>S117*$D141</f>
        <v>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2" x14ac:dyDescent="0.25">
      <c r="A123" s="146" t="s">
        <v>120</v>
      </c>
      <c r="B123" s="146"/>
      <c r="C123" s="146"/>
      <c r="D123" s="16" t="s">
        <v>3</v>
      </c>
      <c r="F123" s="10"/>
      <c r="G123" s="15" t="s">
        <v>6</v>
      </c>
    </row>
    <row r="124" spans="1:22" x14ac:dyDescent="0.25">
      <c r="A124" s="149" t="s">
        <v>189</v>
      </c>
      <c r="B124" s="149"/>
      <c r="C124" s="149"/>
      <c r="D124" s="6">
        <v>80</v>
      </c>
      <c r="F124" s="10"/>
      <c r="G124" s="17">
        <f>SUM(B121:V121)</f>
        <v>91385</v>
      </c>
    </row>
    <row r="125" spans="1:22" x14ac:dyDescent="0.25">
      <c r="A125" s="149" t="s">
        <v>190</v>
      </c>
      <c r="B125" s="149"/>
      <c r="C125" s="149"/>
      <c r="D125" s="6">
        <v>45</v>
      </c>
    </row>
    <row r="126" spans="1:22" x14ac:dyDescent="0.25">
      <c r="A126" s="149" t="s">
        <v>191</v>
      </c>
      <c r="B126" s="149"/>
      <c r="C126" s="149"/>
      <c r="D126" s="6">
        <v>50</v>
      </c>
    </row>
    <row r="127" spans="1:22" x14ac:dyDescent="0.25">
      <c r="A127" s="149" t="s">
        <v>192</v>
      </c>
      <c r="B127" s="149"/>
      <c r="C127" s="149"/>
      <c r="D127" s="6"/>
    </row>
    <row r="128" spans="1:22" x14ac:dyDescent="0.25">
      <c r="A128" s="149" t="s">
        <v>193</v>
      </c>
      <c r="B128" s="149"/>
      <c r="C128" s="149"/>
      <c r="D128" s="6">
        <v>160</v>
      </c>
    </row>
    <row r="129" spans="1:8" x14ac:dyDescent="0.25">
      <c r="A129" s="149" t="s">
        <v>194</v>
      </c>
      <c r="B129" s="149"/>
      <c r="C129" s="149"/>
      <c r="D129" s="6">
        <v>190</v>
      </c>
      <c r="F129" s="146" t="s">
        <v>121</v>
      </c>
      <c r="G129" s="146"/>
      <c r="H129" s="147"/>
    </row>
    <row r="130" spans="1:8" x14ac:dyDescent="0.25">
      <c r="A130" s="149" t="s">
        <v>195</v>
      </c>
      <c r="B130" s="149"/>
      <c r="C130" s="149"/>
      <c r="D130" s="6">
        <v>125</v>
      </c>
      <c r="F130" s="148">
        <f>G124-W103</f>
        <v>38185</v>
      </c>
      <c r="G130" s="147"/>
      <c r="H130" s="147"/>
    </row>
    <row r="131" spans="1:8" x14ac:dyDescent="0.25">
      <c r="A131" s="149" t="s">
        <v>196</v>
      </c>
      <c r="B131" s="149"/>
      <c r="C131" s="149"/>
      <c r="D131" s="6">
        <v>75</v>
      </c>
    </row>
    <row r="132" spans="1:8" x14ac:dyDescent="0.25">
      <c r="A132" s="149" t="s">
        <v>197</v>
      </c>
      <c r="B132" s="149"/>
      <c r="C132" s="149"/>
      <c r="D132" s="6">
        <v>75</v>
      </c>
    </row>
    <row r="133" spans="1:8" x14ac:dyDescent="0.25">
      <c r="A133" s="149" t="s">
        <v>198</v>
      </c>
      <c r="B133" s="149"/>
      <c r="C133" s="149"/>
      <c r="D133" s="6">
        <v>90</v>
      </c>
    </row>
    <row r="134" spans="1:8" x14ac:dyDescent="0.25">
      <c r="A134" s="149" t="s">
        <v>199</v>
      </c>
      <c r="B134" s="149"/>
      <c r="C134" s="149"/>
      <c r="D134" s="6">
        <v>520</v>
      </c>
    </row>
    <row r="135" spans="1:8" x14ac:dyDescent="0.25">
      <c r="A135" s="149" t="s">
        <v>200</v>
      </c>
      <c r="B135" s="149"/>
      <c r="C135" s="149"/>
      <c r="D135" s="6">
        <v>325</v>
      </c>
    </row>
    <row r="136" spans="1:8" x14ac:dyDescent="0.25">
      <c r="A136" s="149" t="s">
        <v>201</v>
      </c>
      <c r="B136" s="149"/>
      <c r="C136" s="149"/>
      <c r="D136" s="6">
        <v>365</v>
      </c>
    </row>
    <row r="137" spans="1:8" x14ac:dyDescent="0.25">
      <c r="A137" s="149" t="s">
        <v>202</v>
      </c>
      <c r="B137" s="149"/>
      <c r="C137" s="149"/>
      <c r="D137" s="6">
        <v>235</v>
      </c>
    </row>
    <row r="138" spans="1:8" hidden="1" x14ac:dyDescent="0.25">
      <c r="A138" s="20"/>
      <c r="C138" s="21" t="s">
        <v>155</v>
      </c>
      <c r="D138" s="6"/>
    </row>
    <row r="139" spans="1:8" hidden="1" x14ac:dyDescent="0.25">
      <c r="A139" s="20"/>
      <c r="C139" s="6" t="s">
        <v>156</v>
      </c>
      <c r="D139" s="6"/>
    </row>
    <row r="140" spans="1:8" hidden="1" x14ac:dyDescent="0.25">
      <c r="C140" s="6" t="s">
        <v>157</v>
      </c>
      <c r="D140" s="6"/>
    </row>
    <row r="141" spans="1:8" hidden="1" x14ac:dyDescent="0.25">
      <c r="C141" s="6" t="s">
        <v>158</v>
      </c>
      <c r="D141" s="6"/>
    </row>
    <row r="142" spans="1:8" hidden="1" x14ac:dyDescent="0.25">
      <c r="C142" s="6" t="s">
        <v>159</v>
      </c>
      <c r="D142" s="6"/>
    </row>
    <row r="143" spans="1:8" hidden="1" x14ac:dyDescent="0.25">
      <c r="C143" s="6" t="s">
        <v>161</v>
      </c>
      <c r="D143" s="6"/>
    </row>
    <row r="144" spans="1:8" hidden="1" x14ac:dyDescent="0.25">
      <c r="C144" s="6" t="s">
        <v>162</v>
      </c>
      <c r="D144" s="6"/>
    </row>
  </sheetData>
  <mergeCells count="17">
    <mergeCell ref="A135:C135"/>
    <mergeCell ref="A136:C136"/>
    <mergeCell ref="A137:C137"/>
    <mergeCell ref="A129:C129"/>
    <mergeCell ref="A130:C130"/>
    <mergeCell ref="A131:C131"/>
    <mergeCell ref="A132:C132"/>
    <mergeCell ref="A133:C133"/>
    <mergeCell ref="A134:C134"/>
    <mergeCell ref="A123:C123"/>
    <mergeCell ref="A127:C127"/>
    <mergeCell ref="A128:C128"/>
    <mergeCell ref="F129:H129"/>
    <mergeCell ref="F130:H130"/>
    <mergeCell ref="A124:C124"/>
    <mergeCell ref="A125:C125"/>
    <mergeCell ref="A126:C126"/>
  </mergeCells>
  <conditionalFormatting sqref="B4:V102">
    <cfRule type="cellIs" dxfId="10" priority="1" operator="greaterThanOrEqual">
      <formula>1</formula>
    </cfRule>
    <cfRule type="cellIs" dxfId="9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F00-000000000000}">
      <formula1>0</formula1>
    </dataValidation>
  </dataValidations>
  <pageMargins left="0.7" right="0.53" top="0.26" bottom="0.2" header="0.2" footer="0.2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W144"/>
  <sheetViews>
    <sheetView zoomScale="70" zoomScaleNormal="70" workbookViewId="0">
      <pane ySplit="1" topLeftCell="A2" activePane="bottomLeft" state="frozen"/>
      <selection pane="bottomLeft" activeCell="B5" sqref="B5:G5"/>
    </sheetView>
  </sheetViews>
  <sheetFormatPr defaultRowHeight="15" x14ac:dyDescent="0.25"/>
  <cols>
    <col min="1" max="1" width="43.85546875" style="4" bestFit="1" customWidth="1"/>
    <col min="2" max="2" width="12.5703125" style="4" bestFit="1" customWidth="1"/>
    <col min="3" max="5" width="11.5703125" style="4" bestFit="1" customWidth="1"/>
    <col min="6" max="6" width="20.28515625" style="4" customWidth="1"/>
    <col min="7" max="7" width="17.85546875" style="4" bestFit="1" customWidth="1"/>
    <col min="8" max="8" width="12.5703125" style="4" bestFit="1" customWidth="1"/>
    <col min="9" max="11" width="11.5703125" style="4" bestFit="1" customWidth="1"/>
    <col min="12" max="14" width="12.5703125" style="4" hidden="1" customWidth="1"/>
    <col min="15" max="17" width="11.5703125" style="4" hidden="1" customWidth="1"/>
    <col min="18" max="18" width="12.140625" style="4" hidden="1" customWidth="1"/>
    <col min="19" max="20" width="11.5703125" style="4" hidden="1" customWidth="1"/>
    <col min="21" max="21" width="12.5703125" style="4" hidden="1" customWidth="1"/>
    <col min="22" max="22" width="12.140625" style="4" hidden="1" customWidth="1"/>
    <col min="23" max="23" width="17.140625" style="4" bestFit="1" customWidth="1"/>
    <col min="24" max="16384" width="9.140625" style="4"/>
  </cols>
  <sheetData>
    <row r="1" spans="1:23" x14ac:dyDescent="0.25">
      <c r="A1" s="2" t="s">
        <v>7</v>
      </c>
      <c r="B1" s="2">
        <v>1</v>
      </c>
    </row>
    <row r="3" spans="1:23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/>
      <c r="M3" s="9"/>
      <c r="N3" s="9"/>
      <c r="O3" s="9"/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3" x14ac:dyDescent="0.25">
      <c r="A4" s="24" t="s">
        <v>591</v>
      </c>
      <c r="B4" s="6">
        <v>30</v>
      </c>
      <c r="C4" s="6">
        <v>30</v>
      </c>
      <c r="D4" s="6">
        <v>30</v>
      </c>
      <c r="E4" s="6">
        <v>30</v>
      </c>
      <c r="F4" s="6">
        <v>30</v>
      </c>
      <c r="G4" s="6">
        <v>30</v>
      </c>
      <c r="H4" s="6">
        <v>30</v>
      </c>
      <c r="I4" s="6"/>
      <c r="J4" s="6">
        <v>30</v>
      </c>
      <c r="K4" s="6">
        <v>30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>
        <f xml:space="preserve"> (B4*$D$124)+ (C4*$D$125)+ (D4*$D$126)+ (E4*$D$127)+ (F4*$D$128)+ (G4*$D$129)+ (H4*$D$130)+ (I4*$D$131)+ (J4*$D$132)+ (K4*$D$133)+ (L4*$D$134)+ (M4*$D$135)+ (N4*$D$136)+ (O4*$D$137)+ (P4*$D$138)+ (Q4*$D$139)+ (R4*$D$140)+ (S4*$D$141)+ (T4*$D$142)+ (U4*$D$143)+ (V4*$D$144)</f>
        <v>70110</v>
      </c>
    </row>
    <row r="5" spans="1:23" x14ac:dyDescent="0.25">
      <c r="A5" s="24" t="s">
        <v>731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 xml:space="preserve"> (B5*$D$124)+ (C5*$D$125)+ (D5*$D$126)+ (E5*$D$127)+ (F5*$D$128)+ (G5*$D$129)+ (H5*$D$130)+ (I5*$D$131)+ (J5*$D$132)+ (K5*$D$133)+ (L5*$D$134)+ (M5*$D$135)+ (N5*$D$136)+ (O5*$D$137)+ (P5*$D$138)+ (Q5*$D$139)+ (R5*$D$140)+ (S5*$D$141)+ (T5*$D$142)+ (U5*$D$143)+ (V5*$D$144)</f>
        <v>1792</v>
      </c>
    </row>
    <row r="6" spans="1:23" hidden="1" x14ac:dyDescent="0.25">
      <c r="A6" s="24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xml:space="preserve"> (B6*$D$124)+ (C6*$D$125)+ (D6*$D$126)+ (E6*$D$127)+ (F6*$D$128)+ (G6*$D$129)+ (H6*$D$130)+ (I6*$D$131)+ (J6*$D$132)+ (K6*$D$133)+ (L6*$D$134)+ (M6*$D$135)+ (N6*$D$136)+ (O6*$D$137)+ (P6*$D$138)+ (Q6*$D$139)+ (R6*$D$140)+ (S6*$D$141)+ (T6*$D$142)+ (U6*$D$143)+ (V6*$D$144)</f>
        <v>0</v>
      </c>
    </row>
    <row r="7" spans="1:23" hidden="1" x14ac:dyDescent="0.25">
      <c r="A7" s="2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xml:space="preserve"> (B7*$D$124)+ (C7*$D$125)+ (D7*$D$126)+ (E7*$D$127)+ (F7*$D$128)+ (G7*$D$129)+ (H7*$D$130)+ (I7*$D$131)+ (J7*$D$132)+ (K7*$D$133)+ (L7*$D$134)+ (M7*$D$135)+ (N7*$D$136)+ (O7*$D$137)+ (P7*$D$138)+ (Q7*$D$139)+ (R7*$D$140)+ (S7*$D$141)+ (T7*$D$142)+ (U7*$D$143)+ (V7*$D$144)</f>
        <v>0</v>
      </c>
    </row>
    <row r="8" spans="1:23" hidden="1" x14ac:dyDescent="0.25">
      <c r="A8" s="24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xml:space="preserve"> (B8*$D$124)+ (C8*$D$125)+ (D8*$D$126)+ (E8*$D$127)+ (F8*$D$128)+ (G8*$D$129)+ (H8*$D$130)+ (I8*$D$131)+ (J8*$D$132)+ (K8*$D$133)+ (L8*$D$134)+ (M8*$D$135)+ (N8*$D$136)+ (O8*$D$137)+ (P8*$D$138)+ (Q8*$D$139)+ (R8*$D$140)+ (S8*$D$141)+ (T8*$D$142)+ (U8*$D$143)+ (V8*$D$144)</f>
        <v>0</v>
      </c>
    </row>
    <row r="9" spans="1:23" hidden="1" x14ac:dyDescent="0.25">
      <c r="A9" s="24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xml:space="preserve"> (B9*$D$124)+ (C9*$D$125)+ (D9*$D$126)+ (E9*$D$127)+ (F9*$D$128)+ (G9*$D$129)+ (H9*$D$130)+ (I9*$D$131)+ (J9*$D$132)+ (K9*$D$133)+ (L9*$D$134)+ (M9*$D$135)+ (N9*$D$136)+ (O9*$D$137)+ (P9*$D$138)+ (Q9*$D$139)+ (R9*$D$140)+ (S9*$D$141)+ (T9*$D$142)+ (U9*$D$143)+ (V9*$D$144)</f>
        <v>0</v>
      </c>
    </row>
    <row r="10" spans="1:23" hidden="1" x14ac:dyDescent="0.25">
      <c r="A10" s="24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xml:space="preserve"> (B10*$D$124)+ (C10*$D$125)+ (D10*$D$126)+ (E10*$D$127)+ (F10*$D$128)+ (G10*$D$129)+ (H10*$D$130)+ (I10*$D$131)+ (J10*$D$132)+ (K10*$D$133)+ (L10*$D$134)+ (M10*$D$135)+ (N10*$D$136)+ (O10*$D$137)+ (P10*$D$138)+ (Q10*$D$139)+ (R10*$D$140)+ (S10*$D$141)+ (T10*$D$142)+ (U10*$D$143)+ (V10*$D$144)</f>
        <v>0</v>
      </c>
    </row>
    <row r="11" spans="1:23" hidden="1" x14ac:dyDescent="0.25">
      <c r="A11" s="24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xml:space="preserve"> (B11*$D$124)+ (C11*$D$125)+ (D11*$D$126)+ (E11*$D$127)+ (F11*$D$128)+ (G11*$D$129)+ (H11*$D$130)+ (I11*$D$131)+ (J11*$D$132)+ (K11*$D$133)+ (L11*$D$134)+ (M11*$D$135)+ (N11*$D$136)+ (O11*$D$137)+ (P11*$D$138)+ (Q11*$D$139)+ (R11*$D$140)+ (S11*$D$141)+ (T11*$D$142)+ (U11*$D$143)+ (V11*$D$144)</f>
        <v>0</v>
      </c>
    </row>
    <row r="12" spans="1:23" hidden="1" x14ac:dyDescent="0.25">
      <c r="A12" s="24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xml:space="preserve"> (B12*$D$124)+ (C12*$D$125)+ (D12*$D$126)+ (E12*$D$127)+ (F12*$D$128)+ (G12*$D$129)+ (H12*$D$130)+ (I12*$D$131)+ (J12*$D$132)+ (K12*$D$133)+ (L12*$D$134)+ (M12*$D$135)+ (N12*$D$136)+ (O12*$D$137)+ (P12*$D$138)+ (Q12*$D$139)+ (R12*$D$140)+ (S12*$D$141)+ (T12*$D$142)+ (U12*$D$143)+ (V12*$D$144)</f>
        <v>0</v>
      </c>
    </row>
    <row r="13" spans="1:23" hidden="1" x14ac:dyDescent="0.25">
      <c r="A13" s="24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xml:space="preserve"> (B13*$D$124)+ (C13*$D$125)+ (D13*$D$126)+ (E13*$D$127)+ (F13*$D$128)+ (G13*$D$129)+ (H13*$D$130)+ (I13*$D$131)+ (J13*$D$132)+ (K13*$D$133)+ (L13*$D$134)+ (M13*$D$135)+ (N13*$D$136)+ (O13*$D$137)+ (P13*$D$138)+ (Q13*$D$139)+ (R13*$D$140)+ (S13*$D$141)+ (T13*$D$142)+ (U13*$D$143)+ (V13*$D$144)</f>
        <v>0</v>
      </c>
    </row>
    <row r="14" spans="1:23" hidden="1" x14ac:dyDescent="0.25">
      <c r="A14" s="24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xml:space="preserve"> (B14*$D$124)+ (C14*$D$125)+ (D14*$D$126)+ (E14*$D$127)+ (F14*$D$128)+ (G14*$D$129)+ (H14*$D$130)+ (I14*$D$131)+ (J14*$D$132)+ (K14*$D$133)+ (L14*$D$134)+ (M14*$D$135)+ (N14*$D$136)+ (O14*$D$137)+ (P14*$D$138)+ (Q14*$D$139)+ (R14*$D$140)+ (S14*$D$141)+ (T14*$D$142)+ (U14*$D$143)+ (V14*$D$144)</f>
        <v>0</v>
      </c>
    </row>
    <row r="15" spans="1:23" hidden="1" x14ac:dyDescent="0.25">
      <c r="A15" s="24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xml:space="preserve"> (B15*$D$124)+ (C15*$D$125)+ (D15*$D$126)+ (E15*$D$127)+ (F15*$D$128)+ (G15*$D$129)+ (H15*$D$130)+ (I15*$D$131)+ (J15*$D$132)+ (K15*$D$133)+ (L15*$D$134)+ (M15*$D$135)+ (N15*$D$136)+ (O15*$D$137)+ (P15*$D$138)+ (Q15*$D$139)+ (R15*$D$140)+ (S15*$D$141)+ (T15*$D$142)+ (U15*$D$143)+ (V15*$D$144)</f>
        <v>0</v>
      </c>
    </row>
    <row r="16" spans="1:23" hidden="1" x14ac:dyDescent="0.25">
      <c r="A16" s="24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xml:space="preserve"> (B16*$D$124)+ (C16*$D$125)+ (D16*$D$126)+ (E16*$D$127)+ (F16*$D$128)+ (G16*$D$129)+ (H16*$D$130)+ (I16*$D$131)+ (J16*$D$132)+ (K16*$D$133)+ (L16*$D$134)+ (M16*$D$135)+ (N16*$D$136)+ (O16*$D$137)+ (P16*$D$138)+ (Q16*$D$139)+ (R16*$D$140)+ (S16*$D$141)+ (T16*$D$142)+ (U16*$D$143)+ (V16*$D$144)</f>
        <v>0</v>
      </c>
    </row>
    <row r="17" spans="1:23" hidden="1" x14ac:dyDescent="0.25">
      <c r="A17" s="24" t="s">
        <v>33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xml:space="preserve"> (B17*$D$124)+ (C17*$D$125)+ (D17*$D$126)+ (E17*$D$127)+ (F17*$D$128)+ (G17*$D$129)+ (H17*$D$130)+ (I17*$D$131)+ (J17*$D$132)+ (K17*$D$133)+ (L17*$D$134)+ (M17*$D$135)+ (N17*$D$136)+ (O17*$D$137)+ (P17*$D$138)+ (Q17*$D$139)+ (R17*$D$140)+ (S17*$D$141)+ (T17*$D$142)+ (U17*$D$143)+ (V17*$D$144)</f>
        <v>0</v>
      </c>
    </row>
    <row r="18" spans="1:23" hidden="1" x14ac:dyDescent="0.25">
      <c r="A18" s="24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xml:space="preserve"> (B18*$D$124)+ (C18*$D$125)+ (D18*$D$126)+ (E18*$D$127)+ (F18*$D$128)+ (G18*$D$129)+ (H18*$D$130)+ (I18*$D$131)+ (J18*$D$132)+ (K18*$D$133)+ (L18*$D$134)+ (M18*$D$135)+ (N18*$D$136)+ (O18*$D$137)+ (P18*$D$138)+ (Q18*$D$139)+ (R18*$D$140)+ (S18*$D$141)+ (T18*$D$142)+ (U18*$D$143)+ (V18*$D$144)</f>
        <v>0</v>
      </c>
    </row>
    <row r="19" spans="1:23" hidden="1" x14ac:dyDescent="0.25">
      <c r="A19" s="24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xml:space="preserve"> (B19*$D$124)+ (C19*$D$125)+ (D19*$D$126)+ (E19*$D$127)+ (F19*$D$128)+ (G19*$D$129)+ (H19*$D$130)+ (I19*$D$131)+ (J19*$D$132)+ (K19*$D$133)+ (L19*$D$134)+ (M19*$D$135)+ (N19*$D$136)+ (O19*$D$137)+ (P19*$D$138)+ (Q19*$D$139)+ (R19*$D$140)+ (S19*$D$141)+ (T19*$D$142)+ (U19*$D$143)+ (V19*$D$144)</f>
        <v>0</v>
      </c>
    </row>
    <row r="20" spans="1:23" hidden="1" x14ac:dyDescent="0.25">
      <c r="A20" s="24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xml:space="preserve"> (B20*$D$124)+ (C20*$D$125)+ (D20*$D$126)+ (E20*$D$127)+ (F20*$D$128)+ (G20*$D$129)+ (H20*$D$130)+ (I20*$D$131)+ (J20*$D$132)+ (K20*$D$133)+ (L20*$D$134)+ (M20*$D$135)+ (N20*$D$136)+ (O20*$D$137)+ (P20*$D$138)+ (Q20*$D$139)+ (R20*$D$140)+ (S20*$D$141)+ (T20*$D$142)+ (U20*$D$143)+ (V20*$D$144)</f>
        <v>0</v>
      </c>
    </row>
    <row r="21" spans="1:23" hidden="1" x14ac:dyDescent="0.25">
      <c r="A21" s="24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xml:space="preserve"> (B21*$D$124)+ (C21*$D$125)+ (D21*$D$126)+ (E21*$D$127)+ (F21*$D$128)+ (G21*$D$129)+ (H21*$D$130)+ (I21*$D$131)+ (J21*$D$132)+ (K21*$D$133)+ (L21*$D$134)+ (M21*$D$135)+ (N21*$D$136)+ (O21*$D$137)+ (P21*$D$138)+ (Q21*$D$139)+ (R21*$D$140)+ (S21*$D$141)+ (T21*$D$142)+ (U21*$D$143)+ (V21*$D$144)</f>
        <v>0</v>
      </c>
    </row>
    <row r="22" spans="1:23" hidden="1" x14ac:dyDescent="0.25">
      <c r="A22" s="24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xml:space="preserve"> (B22*$D$124)+ (C22*$D$125)+ (D22*$D$126)+ (E22*$D$127)+ (F22*$D$128)+ (G22*$D$129)+ (H22*$D$130)+ (I22*$D$131)+ (J22*$D$132)+ (K22*$D$133)+ (L22*$D$134)+ (M22*$D$135)+ (N22*$D$136)+ (O22*$D$137)+ (P22*$D$138)+ (Q22*$D$139)+ (R22*$D$140)+ (S22*$D$141)+ (T22*$D$142)+ (U22*$D$143)+ (V22*$D$144)</f>
        <v>0</v>
      </c>
    </row>
    <row r="23" spans="1:23" hidden="1" x14ac:dyDescent="0.25">
      <c r="A23" s="24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xml:space="preserve"> (B23*$D$124)+ (C23*$D$125)+ (D23*$D$126)+ (E23*$D$127)+ (F23*$D$128)+ (G23*$D$129)+ (H23*$D$130)+ (I23*$D$131)+ (J23*$D$132)+ (K23*$D$133)+ (L23*$D$134)+ (M23*$D$135)+ (N23*$D$136)+ (O23*$D$137)+ (P23*$D$138)+ (Q23*$D$139)+ (R23*$D$140)+ (S23*$D$141)+ (T23*$D$142)+ (U23*$D$143)+ (V23*$D$144)</f>
        <v>0</v>
      </c>
    </row>
    <row r="24" spans="1:23" hidden="1" x14ac:dyDescent="0.25">
      <c r="A24" s="24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xml:space="preserve"> (B24*$D$124)+ (C24*$D$125)+ (D24*$D$126)+ (E24*$D$127)+ (F24*$D$128)+ (G24*$D$129)+ (H24*$D$130)+ (I24*$D$131)+ (J24*$D$132)+ (K24*$D$133)+ (L24*$D$134)+ (M24*$D$135)+ (N24*$D$136)+ (O24*$D$137)+ (P24*$D$138)+ (Q24*$D$139)+ (R24*$D$140)+ (S24*$D$141)+ (T24*$D$142)+ (U24*$D$143)+ (V24*$D$144)</f>
        <v>0</v>
      </c>
    </row>
    <row r="25" spans="1:23" hidden="1" x14ac:dyDescent="0.25">
      <c r="A25" s="24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xml:space="preserve"> (B25*$D$124)+ (C25*$D$125)+ (D25*$D$126)+ (E25*$D$127)+ (F25*$D$128)+ (G25*$D$129)+ (H25*$D$130)+ (I25*$D$131)+ (J25*$D$132)+ (K25*$D$133)+ (L25*$D$134)+ (M25*$D$135)+ (N25*$D$136)+ (O25*$D$137)+ (P25*$D$138)+ (Q25*$D$139)+ (R25*$D$140)+ (S25*$D$141)+ (T25*$D$142)+ (U25*$D$143)+ (V25*$D$144)</f>
        <v>0</v>
      </c>
    </row>
    <row r="26" spans="1:23" hidden="1" x14ac:dyDescent="0.25">
      <c r="A26" s="24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xml:space="preserve"> (B26*$D$124)+ (C26*$D$125)+ (D26*$D$126)+ (E26*$D$127)+ (F26*$D$128)+ (G26*$D$129)+ (H26*$D$130)+ (I26*$D$131)+ (J26*$D$132)+ (K26*$D$133)+ (L26*$D$134)+ (M26*$D$135)+ (N26*$D$136)+ (O26*$D$137)+ (P26*$D$138)+ (Q26*$D$139)+ (R26*$D$140)+ (S26*$D$141)+ (T26*$D$142)+ (U26*$D$143)+ (V26*$D$144)</f>
        <v>0</v>
      </c>
    </row>
    <row r="27" spans="1:23" hidden="1" x14ac:dyDescent="0.25">
      <c r="A27" s="24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xml:space="preserve"> (B27*$D$124)+ (C27*$D$125)+ (D27*$D$126)+ (E27*$D$127)+ (F27*$D$128)+ (G27*$D$129)+ (H27*$D$130)+ (I27*$D$131)+ (J27*$D$132)+ (K27*$D$133)+ (L27*$D$134)+ (M27*$D$135)+ (N27*$D$136)+ (O27*$D$137)+ (P27*$D$138)+ (Q27*$D$139)+ (R27*$D$140)+ (S27*$D$141)+ (T27*$D$142)+ (U27*$D$143)+ (V27*$D$144)</f>
        <v>0</v>
      </c>
    </row>
    <row r="28" spans="1:23" hidden="1" x14ac:dyDescent="0.25">
      <c r="A28" s="24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xml:space="preserve"> (B28*$D$124)+ (C28*$D$125)+ (D28*$D$126)+ (E28*$D$127)+ (F28*$D$128)+ (G28*$D$129)+ (H28*$D$130)+ (I28*$D$131)+ (J28*$D$132)+ (K28*$D$133)+ (L28*$D$134)+ (M28*$D$135)+ (N28*$D$136)+ (O28*$D$137)+ (P28*$D$138)+ (Q28*$D$139)+ (R28*$D$140)+ (S28*$D$141)+ (T28*$D$142)+ (U28*$D$143)+ (V28*$D$144)</f>
        <v>0</v>
      </c>
    </row>
    <row r="29" spans="1:23" hidden="1" x14ac:dyDescent="0.25">
      <c r="A29" s="24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xml:space="preserve"> (B29*$D$124)+ (C29*$D$125)+ (D29*$D$126)+ (E29*$D$127)+ (F29*$D$128)+ (G29*$D$129)+ (H29*$D$130)+ (I29*$D$131)+ (J29*$D$132)+ (K29*$D$133)+ (L29*$D$134)+ (M29*$D$135)+ (N29*$D$136)+ (O29*$D$137)+ (P29*$D$138)+ (Q29*$D$139)+ (R29*$D$140)+ (S29*$D$141)+ (T29*$D$142)+ (U29*$D$143)+ (V29*$D$144)</f>
        <v>0</v>
      </c>
    </row>
    <row r="30" spans="1:23" hidden="1" x14ac:dyDescent="0.25">
      <c r="A30" s="24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xml:space="preserve"> (B30*$D$124)+ (C30*$D$125)+ (D30*$D$126)+ (E30*$D$127)+ (F30*$D$128)+ (G30*$D$129)+ (H30*$D$130)+ (I30*$D$131)+ (J30*$D$132)+ (K30*$D$133)+ (L30*$D$134)+ (M30*$D$135)+ (N30*$D$136)+ (O30*$D$137)+ (P30*$D$138)+ (Q30*$D$139)+ (R30*$D$140)+ (S30*$D$141)+ (T30*$D$142)+ (U30*$D$143)+ (V30*$D$144)</f>
        <v>0</v>
      </c>
    </row>
    <row r="31" spans="1:23" hidden="1" x14ac:dyDescent="0.25">
      <c r="A31" s="24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xml:space="preserve"> (B31*$D$124)+ (C31*$D$125)+ (D31*$D$126)+ (E31*$D$127)+ (F31*$D$128)+ (G31*$D$129)+ (H31*$D$130)+ (I31*$D$131)+ (J31*$D$132)+ (K31*$D$133)+ (L31*$D$134)+ (M31*$D$135)+ (N31*$D$136)+ (O31*$D$137)+ (P31*$D$138)+ (Q31*$D$139)+ (R31*$D$140)+ (S31*$D$141)+ (T31*$D$142)+ (U31*$D$143)+ (V31*$D$144)</f>
        <v>0</v>
      </c>
    </row>
    <row r="32" spans="1:23" hidden="1" x14ac:dyDescent="0.25">
      <c r="A32" s="24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xml:space="preserve"> (B32*$D$124)+ (C32*$D$125)+ (D32*$D$126)+ (E32*$D$127)+ (F32*$D$128)+ (G32*$D$129)+ (H32*$D$130)+ (I32*$D$131)+ (J32*$D$132)+ (K32*$D$133)+ (L32*$D$134)+ (M32*$D$135)+ (N32*$D$136)+ (O32*$D$137)+ (P32*$D$138)+ (Q32*$D$139)+ (R32*$D$140)+ (S32*$D$141)+ (T32*$D$142)+ (U32*$D$143)+ (V32*$D$144)</f>
        <v>0</v>
      </c>
    </row>
    <row r="33" spans="1:23" hidden="1" x14ac:dyDescent="0.25">
      <c r="A33" s="24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xml:space="preserve"> (B33*$D$124)+ (C33*$D$125)+ (D33*$D$126)+ (E33*$D$127)+ (F33*$D$128)+ (G33*$D$129)+ (H33*$D$130)+ (I33*$D$131)+ (J33*$D$132)+ (K33*$D$133)+ (L33*$D$134)+ (M33*$D$135)+ (N33*$D$136)+ (O33*$D$137)+ (P33*$D$138)+ (Q33*$D$139)+ (R33*$D$140)+ (S33*$D$141)+ (T33*$D$142)+ (U33*$D$143)+ (V33*$D$144)</f>
        <v>0</v>
      </c>
    </row>
    <row r="34" spans="1:23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xml:space="preserve"> (B34*$D$124)+ (C34*$D$125)+ (D34*$D$126)+ (E34*$D$127)+ (F34*$D$128)+ (G34*$D$129)+ (H34*$D$130)+ (I34*$D$131)+ (J34*$D$132)+ (K34*$D$133)+ (L34*$D$134)+ (M34*$D$135)+ (N34*$D$136)+ (O34*$D$137)+ (P34*$D$138)+ (Q34*$D$139)+ (R34*$D$140)+ (S34*$D$141)+ (T34*$D$142)+ (U34*$D$143)+ (V34*$D$144)</f>
        <v>0</v>
      </c>
    </row>
    <row r="35" spans="1:23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xml:space="preserve"> (B35*$D$124)+ (C35*$D$125)+ (D35*$D$126)+ (E35*$D$127)+ (F35*$D$128)+ (G35*$D$129)+ (H35*$D$130)+ (I35*$D$131)+ (J35*$D$132)+ (K35*$D$133)+ (L35*$D$134)+ (M35*$D$135)+ (N35*$D$136)+ (O35*$D$137)+ (P35*$D$138)+ (Q35*$D$139)+ (R35*$D$140)+ (S35*$D$141)+ (T35*$D$142)+ (U35*$D$143)+ (V35*$D$144)</f>
        <v>0</v>
      </c>
    </row>
    <row r="36" spans="1:23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xml:space="preserve"> (B36*$D$124)+ (C36*$D$125)+ (D36*$D$126)+ (E36*$D$127)+ (F36*$D$128)+ (G36*$D$129)+ (H36*$D$130)+ (I36*$D$131)+ (J36*$D$132)+ (K36*$D$133)+ (L36*$D$134)+ (M36*$D$135)+ (N36*$D$136)+ (O36*$D$137)+ (P36*$D$138)+ (Q36*$D$139)+ (R36*$D$140)+ (S36*$D$141)+ (T36*$D$142)+ (U36*$D$143)+ (V36*$D$144)</f>
        <v>0</v>
      </c>
    </row>
    <row r="37" spans="1:23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xml:space="preserve"> (B37*$D$124)+ (C37*$D$125)+ (D37*$D$126)+ (E37*$D$127)+ (F37*$D$128)+ (G37*$D$129)+ (H37*$D$130)+ (I37*$D$131)+ (J37*$D$132)+ (K37*$D$133)+ (L37*$D$134)+ (M37*$D$135)+ (N37*$D$136)+ (O37*$D$137)+ (P37*$D$138)+ (Q37*$D$139)+ (R37*$D$140)+ (S37*$D$141)+ (T37*$D$142)+ (U37*$D$143)+ (V37*$D$144)</f>
        <v>0</v>
      </c>
    </row>
    <row r="38" spans="1:23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xml:space="preserve"> (B38*$D$124)+ (C38*$D$125)+ (D38*$D$126)+ (E38*$D$127)+ (F38*$D$128)+ (G38*$D$129)+ (H38*$D$130)+ (I38*$D$131)+ (J38*$D$132)+ (K38*$D$133)+ (L38*$D$134)+ (M38*$D$135)+ (N38*$D$136)+ (O38*$D$137)+ (P38*$D$138)+ (Q38*$D$139)+ (R38*$D$140)+ (S38*$D$141)+ (T38*$D$142)+ (U38*$D$143)+ (V38*$D$144)</f>
        <v>0</v>
      </c>
    </row>
    <row r="39" spans="1:23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xml:space="preserve"> (B39*$D$124)+ (C39*$D$125)+ (D39*$D$126)+ (E39*$D$127)+ (F39*$D$128)+ (G39*$D$129)+ (H39*$D$130)+ (I39*$D$131)+ (J39*$D$132)+ (K39*$D$133)+ (L39*$D$134)+ (M39*$D$135)+ (N39*$D$136)+ (O39*$D$137)+ (P39*$D$138)+ (Q39*$D$139)+ (R39*$D$140)+ (S39*$D$141)+ (T39*$D$142)+ (U39*$D$143)+ (V39*$D$144)</f>
        <v>0</v>
      </c>
    </row>
    <row r="40" spans="1:23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xml:space="preserve"> (B40*$D$124)+ (C40*$D$125)+ (D40*$D$126)+ (E40*$D$127)+ (F40*$D$128)+ (G40*$D$129)+ (H40*$D$130)+ (I40*$D$131)+ (J40*$D$132)+ (K40*$D$133)+ (L40*$D$134)+ (M40*$D$135)+ (N40*$D$136)+ (O40*$D$137)+ (P40*$D$138)+ (Q40*$D$139)+ (R40*$D$140)+ (S40*$D$141)+ (T40*$D$142)+ (U40*$D$143)+ (V40*$D$144)</f>
        <v>0</v>
      </c>
    </row>
    <row r="41" spans="1:23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 xml:space="preserve"> (B41*$D$124)+ (C41*$D$125)+ (D41*$D$126)+ (E41*$D$127)+ (F41*$D$128)+ (G41*$D$129)+ (H41*$D$130)+ (I41*$D$131)+ (J41*$D$132)+ (K41*$D$133)+ (L41*$D$134)+ (M41*$D$135)+ (N41*$D$136)+ (O41*$D$137)+ (P41*$D$138)+ (Q41*$D$139)+ (R41*$D$140)+ (S41*$D$141)+ (T41*$D$142)+ (U41*$D$143)+ (V41*$D$144)</f>
        <v>0</v>
      </c>
    </row>
    <row r="42" spans="1:23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xml:space="preserve"> (B42*$D$124)+ (C42*$D$125)+ (D42*$D$126)+ (E42*$D$127)+ (F42*$D$128)+ (G42*$D$129)+ (H42*$D$130)+ (I42*$D$131)+ (J42*$D$132)+ (K42*$D$133)+ (L42*$D$134)+ (M42*$D$135)+ (N42*$D$136)+ (O42*$D$137)+ (P42*$D$138)+ (Q42*$D$139)+ (R42*$D$140)+ (S42*$D$141)+ (T42*$D$142)+ (U42*$D$143)+ (V42*$D$144)</f>
        <v>0</v>
      </c>
    </row>
    <row r="43" spans="1:23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xml:space="preserve"> (B43*$D$124)+ (C43*$D$125)+ (D43*$D$126)+ (E43*$D$127)+ (F43*$D$128)+ (G43*$D$129)+ (H43*$D$130)+ (I43*$D$131)+ (J43*$D$132)+ (K43*$D$133)+ (L43*$D$134)+ (M43*$D$135)+ (N43*$D$136)+ (O43*$D$137)+ (P43*$D$138)+ (Q43*$D$139)+ (R43*$D$140)+ (S43*$D$141)+ (T43*$D$142)+ (U43*$D$143)+ (V43*$D$144)</f>
        <v>0</v>
      </c>
    </row>
    <row r="44" spans="1:23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xml:space="preserve"> (B44*$D$124)+ (C44*$D$125)+ (D44*$D$126)+ (E44*$D$127)+ (F44*$D$128)+ (G44*$D$129)+ (H44*$D$130)+ (I44*$D$131)+ (J44*$D$132)+ (K44*$D$133)+ (L44*$D$134)+ (M44*$D$135)+ (N44*$D$136)+ (O44*$D$137)+ (P44*$D$138)+ (Q44*$D$139)+ (R44*$D$140)+ (S44*$D$141)+ (T44*$D$142)+ (U44*$D$143)+ (V44*$D$144)</f>
        <v>0</v>
      </c>
    </row>
    <row r="45" spans="1:23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xml:space="preserve"> (B45*$D$124)+ (C45*$D$125)+ (D45*$D$126)+ (E45*$D$127)+ (F45*$D$128)+ (G45*$D$129)+ (H45*$D$130)+ (I45*$D$131)+ (J45*$D$132)+ (K45*$D$133)+ (L45*$D$134)+ (M45*$D$135)+ (N45*$D$136)+ (O45*$D$137)+ (P45*$D$138)+ (Q45*$D$139)+ (R45*$D$140)+ (S45*$D$141)+ (T45*$D$142)+ (U45*$D$143)+ (V45*$D$144)</f>
        <v>0</v>
      </c>
    </row>
    <row r="46" spans="1:23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xml:space="preserve"> (B46*$D$124)+ (C46*$D$125)+ (D46*$D$126)+ (E46*$D$127)+ (F46*$D$128)+ (G46*$D$129)+ (H46*$D$130)+ (I46*$D$131)+ (J46*$D$132)+ (K46*$D$133)+ (L46*$D$134)+ (M46*$D$135)+ (N46*$D$136)+ (O46*$D$137)+ (P46*$D$138)+ (Q46*$D$139)+ (R46*$D$140)+ (S46*$D$141)+ (T46*$D$142)+ (U46*$D$143)+ (V46*$D$144)</f>
        <v>0</v>
      </c>
    </row>
    <row r="47" spans="1:23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xml:space="preserve"> (B47*$D$124)+ (C47*$D$125)+ (D47*$D$126)+ (E47*$D$127)+ (F47*$D$128)+ (G47*$D$129)+ (H47*$D$130)+ (I47*$D$131)+ (J47*$D$132)+ (K47*$D$133)+ (L47*$D$134)+ (M47*$D$135)+ (N47*$D$136)+ (O47*$D$137)+ (P47*$D$138)+ (Q47*$D$139)+ (R47*$D$140)+ (S47*$D$141)+ (T47*$D$142)+ (U47*$D$143)+ (V47*$D$144)</f>
        <v>0</v>
      </c>
    </row>
    <row r="48" spans="1:23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xml:space="preserve"> (B48*$D$124)+ (C48*$D$125)+ (D48*$D$126)+ (E48*$D$127)+ (F48*$D$128)+ (G48*$D$129)+ (H48*$D$130)+ (I48*$D$131)+ (J48*$D$132)+ (K48*$D$133)+ (L48*$D$134)+ (M48*$D$135)+ (N48*$D$136)+ (O48*$D$137)+ (P48*$D$138)+ (Q48*$D$139)+ (R48*$D$140)+ (S48*$D$141)+ (T48*$D$142)+ (U48*$D$143)+ (V48*$D$144)</f>
        <v>0</v>
      </c>
    </row>
    <row r="49" spans="1:23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xml:space="preserve"> (B49*$D$124)+ (C49*$D$125)+ (D49*$D$126)+ (E49*$D$127)+ (F49*$D$128)+ (G49*$D$129)+ (H49*$D$130)+ (I49*$D$131)+ (J49*$D$132)+ (K49*$D$133)+ (L49*$D$134)+ (M49*$D$135)+ (N49*$D$136)+ (O49*$D$137)+ (P49*$D$138)+ (Q49*$D$139)+ (R49*$D$140)+ (S49*$D$141)+ (T49*$D$142)+ (U49*$D$143)+ (V49*$D$144)</f>
        <v>0</v>
      </c>
    </row>
    <row r="50" spans="1:23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xml:space="preserve"> (B50*$D$124)+ (C50*$D$125)+ (D50*$D$126)+ (E50*$D$127)+ (F50*$D$128)+ (G50*$D$129)+ (H50*$D$130)+ (I50*$D$131)+ (J50*$D$132)+ (K50*$D$133)+ (L50*$D$134)+ (M50*$D$135)+ (N50*$D$136)+ (O50*$D$137)+ (P50*$D$138)+ (Q50*$D$139)+ (R50*$D$140)+ (S50*$D$141)+ (T50*$D$142)+ (U50*$D$143)+ (V50*$D$144)</f>
        <v>0</v>
      </c>
    </row>
    <row r="51" spans="1:23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xml:space="preserve"> (B51*$D$124)+ (C51*$D$125)+ (D51*$D$126)+ (E51*$D$127)+ (F51*$D$128)+ (G51*$D$129)+ (H51*$D$130)+ (I51*$D$131)+ (J51*$D$132)+ (K51*$D$133)+ (L51*$D$134)+ (M51*$D$135)+ (N51*$D$136)+ (O51*$D$137)+ (P51*$D$138)+ (Q51*$D$139)+ (R51*$D$140)+ (S51*$D$141)+ (T51*$D$142)+ (U51*$D$143)+ (V51*$D$144)</f>
        <v>0</v>
      </c>
    </row>
    <row r="52" spans="1:23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xml:space="preserve"> (B52*$D$124)+ (C52*$D$125)+ (D52*$D$126)+ (E52*$D$127)+ (F52*$D$128)+ (G52*$D$129)+ (H52*$D$130)+ (I52*$D$131)+ (J52*$D$132)+ (K52*$D$133)+ (L52*$D$134)+ (M52*$D$135)+ (N52*$D$136)+ (O52*$D$137)+ (P52*$D$138)+ (Q52*$D$139)+ (R52*$D$140)+ (S52*$D$141)+ (T52*$D$142)+ (U52*$D$143)+ (V52*$D$144)</f>
        <v>0</v>
      </c>
    </row>
    <row r="53" spans="1:23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xml:space="preserve"> (B53*$D$124)+ (C53*$D$125)+ (D53*$D$126)+ (E53*$D$127)+ (F53*$D$128)+ (G53*$D$129)+ (H53*$D$130)+ (I53*$D$131)+ (J53*$D$132)+ (K53*$D$133)+ (L53*$D$134)+ (M53*$D$135)+ (N53*$D$136)+ (O53*$D$137)+ (P53*$D$138)+ (Q53*$D$139)+ (R53*$D$140)+ (S53*$D$141)+ (T53*$D$142)+ (U53*$D$143)+ (V53*$D$144)</f>
        <v>0</v>
      </c>
    </row>
    <row r="54" spans="1:23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xml:space="preserve"> (B54*$D$124)+ (C54*$D$125)+ (D54*$D$126)+ (E54*$D$127)+ (F54*$D$128)+ (G54*$D$129)+ (H54*$D$130)+ (I54*$D$131)+ (J54*$D$132)+ (K54*$D$133)+ (L54*$D$134)+ (M54*$D$135)+ (N54*$D$136)+ (O54*$D$137)+ (P54*$D$138)+ (Q54*$D$139)+ (R54*$D$140)+ (S54*$D$141)+ (T54*$D$142)+ (U54*$D$143)+ (V54*$D$144)</f>
        <v>0</v>
      </c>
    </row>
    <row r="55" spans="1:23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xml:space="preserve"> (B55*$D$124)+ (C55*$D$125)+ (D55*$D$126)+ (E55*$D$127)+ (F55*$D$128)+ (G55*$D$129)+ (H55*$D$130)+ (I55*$D$131)+ (J55*$D$132)+ (K55*$D$133)+ (L55*$D$134)+ (M55*$D$135)+ (N55*$D$136)+ (O55*$D$137)+ (P55*$D$138)+ (Q55*$D$139)+ (R55*$D$140)+ (S55*$D$141)+ (T55*$D$142)+ (U55*$D$143)+ (V55*$D$144)</f>
        <v>0</v>
      </c>
    </row>
    <row r="56" spans="1:23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xml:space="preserve"> (B56*$D$124)+ (C56*$D$125)+ (D56*$D$126)+ (E56*$D$127)+ (F56*$D$128)+ (G56*$D$129)+ (H56*$D$130)+ (I56*$D$131)+ (J56*$D$132)+ (K56*$D$133)+ (L56*$D$134)+ (M56*$D$135)+ (N56*$D$136)+ (O56*$D$137)+ (P56*$D$138)+ (Q56*$D$139)+ (R56*$D$140)+ (S56*$D$141)+ (T56*$D$142)+ (U56*$D$143)+ (V56*$D$144)</f>
        <v>0</v>
      </c>
    </row>
    <row r="57" spans="1:23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xml:space="preserve"> (B57*$D$124)+ (C57*$D$125)+ (D57*$D$126)+ (E57*$D$127)+ (F57*$D$128)+ (G57*$D$129)+ (H57*$D$130)+ (I57*$D$131)+ (J57*$D$132)+ (K57*$D$133)+ (L57*$D$134)+ (M57*$D$135)+ (N57*$D$136)+ (O57*$D$137)+ (P57*$D$138)+ (Q57*$D$139)+ (R57*$D$140)+ (S57*$D$141)+ (T57*$D$142)+ (U57*$D$143)+ (V57*$D$144)</f>
        <v>0</v>
      </c>
    </row>
    <row r="58" spans="1:23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xml:space="preserve"> (B58*$D$124)+ (C58*$D$125)+ (D58*$D$126)+ (E58*$D$127)+ (F58*$D$128)+ (G58*$D$129)+ (H58*$D$130)+ (I58*$D$131)+ (J58*$D$132)+ (K58*$D$133)+ (L58*$D$134)+ (M58*$D$135)+ (N58*$D$136)+ (O58*$D$137)+ (P58*$D$138)+ (Q58*$D$139)+ (R58*$D$140)+ (S58*$D$141)+ (T58*$D$142)+ (U58*$D$143)+ (V58*$D$144)</f>
        <v>0</v>
      </c>
    </row>
    <row r="59" spans="1:23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xml:space="preserve"> (B59*$D$124)+ (C59*$D$125)+ (D59*$D$126)+ (E59*$D$127)+ (F59*$D$128)+ (G59*$D$129)+ (H59*$D$130)+ (I59*$D$131)+ (J59*$D$132)+ (K59*$D$133)+ (L59*$D$134)+ (M59*$D$135)+ (N59*$D$136)+ (O59*$D$137)+ (P59*$D$138)+ (Q59*$D$139)+ (R59*$D$140)+ (S59*$D$141)+ (T59*$D$142)+ (U59*$D$143)+ (V59*$D$144)</f>
        <v>0</v>
      </c>
    </row>
    <row r="60" spans="1:23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xml:space="preserve"> (B60*$D$124)+ (C60*$D$125)+ (D60*$D$126)+ (E60*$D$127)+ (F60*$D$128)+ (G60*$D$129)+ (H60*$D$130)+ (I60*$D$131)+ (J60*$D$132)+ (K60*$D$133)+ (L60*$D$134)+ (M60*$D$135)+ (N60*$D$136)+ (O60*$D$137)+ (P60*$D$138)+ (Q60*$D$139)+ (R60*$D$140)+ (S60*$D$141)+ (T60*$D$142)+ (U60*$D$143)+ (V60*$D$144)</f>
        <v>0</v>
      </c>
    </row>
    <row r="61" spans="1:23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xml:space="preserve"> (B61*$D$124)+ (C61*$D$125)+ (D61*$D$126)+ (E61*$D$127)+ (F61*$D$128)+ (G61*$D$129)+ (H61*$D$130)+ (I61*$D$131)+ (J61*$D$132)+ (K61*$D$133)+ (L61*$D$134)+ (M61*$D$135)+ (N61*$D$136)+ (O61*$D$137)+ (P61*$D$138)+ (Q61*$D$139)+ (R61*$D$140)+ (S61*$D$141)+ (T61*$D$142)+ (U61*$D$143)+ (V61*$D$144)</f>
        <v>0</v>
      </c>
    </row>
    <row r="62" spans="1:23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xml:space="preserve"> (B62*$D$124)+ (C62*$D$125)+ (D62*$D$126)+ (E62*$D$127)+ (F62*$D$128)+ (G62*$D$129)+ (H62*$D$130)+ (I62*$D$131)+ (J62*$D$132)+ (K62*$D$133)+ (L62*$D$134)+ (M62*$D$135)+ (N62*$D$136)+ (O62*$D$137)+ (P62*$D$138)+ (Q62*$D$139)+ (R62*$D$140)+ (S62*$D$141)+ (T62*$D$142)+ (U62*$D$143)+ (V62*$D$144)</f>
        <v>0</v>
      </c>
    </row>
    <row r="63" spans="1:23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xml:space="preserve"> (B63*$D$124)+ (C63*$D$125)+ (D63*$D$126)+ (E63*$D$127)+ (F63*$D$128)+ (G63*$D$129)+ (H63*$D$130)+ (I63*$D$131)+ (J63*$D$132)+ (K63*$D$133)+ (L63*$D$134)+ (M63*$D$135)+ (N63*$D$136)+ (O63*$D$137)+ (P63*$D$138)+ (Q63*$D$139)+ (R63*$D$140)+ (S63*$D$141)+ (T63*$D$142)+ (U63*$D$143)+ (V63*$D$144)</f>
        <v>0</v>
      </c>
    </row>
    <row r="64" spans="1:23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xml:space="preserve"> (B64*$D$124)+ (C64*$D$125)+ (D64*$D$126)+ (E64*$D$127)+ (F64*$D$128)+ (G64*$D$129)+ (H64*$D$130)+ (I64*$D$131)+ (J64*$D$132)+ (K64*$D$133)+ (L64*$D$134)+ (M64*$D$135)+ (N64*$D$136)+ (O64*$D$137)+ (P64*$D$138)+ (Q64*$D$139)+ (R64*$D$140)+ (S64*$D$141)+ (T64*$D$142)+ (U64*$D$143)+ (V64*$D$144)</f>
        <v>0</v>
      </c>
    </row>
    <row r="65" spans="1:23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xml:space="preserve"> (B65*$D$124)+ (C65*$D$125)+ (D65*$D$126)+ (E65*$D$127)+ (F65*$D$128)+ (G65*$D$129)+ (H65*$D$130)+ (I65*$D$131)+ (J65*$D$132)+ (K65*$D$133)+ (L65*$D$134)+ (M65*$D$135)+ (N65*$D$136)+ (O65*$D$137)+ (P65*$D$138)+ (Q65*$D$139)+ (R65*$D$140)+ (S65*$D$141)+ (T65*$D$142)+ (U65*$D$143)+ (V65*$D$144)</f>
        <v>0</v>
      </c>
    </row>
    <row r="66" spans="1:23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xml:space="preserve"> (B66*$D$124)+ (C66*$D$125)+ (D66*$D$126)+ (E66*$D$127)+ (F66*$D$128)+ (G66*$D$129)+ (H66*$D$130)+ (I66*$D$131)+ (J66*$D$132)+ (K66*$D$133)+ (L66*$D$134)+ (M66*$D$135)+ (N66*$D$136)+ (O66*$D$137)+ (P66*$D$138)+ (Q66*$D$139)+ (R66*$D$140)+ (S66*$D$141)+ (T66*$D$142)+ (U66*$D$143)+ (V66*$D$144)</f>
        <v>0</v>
      </c>
    </row>
    <row r="67" spans="1:23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 xml:space="preserve"> (B67*$D$124)+ (C67*$D$125)+ (D67*$D$126)+ (E67*$D$127)+ (F67*$D$128)+ (G67*$D$129)+ (H67*$D$130)+ (I67*$D$131)+ (J67*$D$132)+ (K67*$D$133)+ (L67*$D$134)+ (M67*$D$135)+ (N67*$D$136)+ (O67*$D$137)+ (P67*$D$138)+ (Q67*$D$139)+ (R67*$D$140)+ (S67*$D$141)+ (T67*$D$142)+ (U67*$D$143)+ (V67*$D$144)</f>
        <v>0</v>
      </c>
    </row>
    <row r="68" spans="1:23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xml:space="preserve"> (B68*$D$124)+ (C68*$D$125)+ (D68*$D$126)+ (E68*$D$127)+ (F68*$D$128)+ (G68*$D$129)+ (H68*$D$130)+ (I68*$D$131)+ (J68*$D$132)+ (K68*$D$133)+ (L68*$D$134)+ (M68*$D$135)+ (N68*$D$136)+ (O68*$D$137)+ (P68*$D$138)+ (Q68*$D$139)+ (R68*$D$140)+ (S68*$D$141)+ (T68*$D$142)+ (U68*$D$143)+ (V68*$D$144)</f>
        <v>0</v>
      </c>
    </row>
    <row r="69" spans="1:23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xml:space="preserve"> (B69*$D$124)+ (C69*$D$125)+ (D69*$D$126)+ (E69*$D$127)+ (F69*$D$128)+ (G69*$D$129)+ (H69*$D$130)+ (I69*$D$131)+ (J69*$D$132)+ (K69*$D$133)+ (L69*$D$134)+ (M69*$D$135)+ (N69*$D$136)+ (O69*$D$137)+ (P69*$D$138)+ (Q69*$D$139)+ (R69*$D$140)+ (S69*$D$141)+ (T69*$D$142)+ (U69*$D$143)+ (V69*$D$144)</f>
        <v>0</v>
      </c>
    </row>
    <row r="70" spans="1:23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xml:space="preserve"> (B70*$D$124)+ (C70*$D$125)+ (D70*$D$126)+ (E70*$D$127)+ (F70*$D$128)+ (G70*$D$129)+ (H70*$D$130)+ (I70*$D$131)+ (J70*$D$132)+ (K70*$D$133)+ (L70*$D$134)+ (M70*$D$135)+ (N70*$D$136)+ (O70*$D$137)+ (P70*$D$138)+ (Q70*$D$139)+ (R70*$D$140)+ (S70*$D$141)+ (T70*$D$142)+ (U70*$D$143)+ (V70*$D$144)</f>
        <v>0</v>
      </c>
    </row>
    <row r="71" spans="1:23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xml:space="preserve"> (B71*$D$124)+ (C71*$D$125)+ (D71*$D$126)+ (E71*$D$127)+ (F71*$D$128)+ (G71*$D$129)+ (H71*$D$130)+ (I71*$D$131)+ (J71*$D$132)+ (K71*$D$133)+ (L71*$D$134)+ (M71*$D$135)+ (N71*$D$136)+ (O71*$D$137)+ (P71*$D$138)+ (Q71*$D$139)+ (R71*$D$140)+ (S71*$D$141)+ (T71*$D$142)+ (U71*$D$143)+ (V71*$D$144)</f>
        <v>0</v>
      </c>
    </row>
    <row r="72" spans="1:23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xml:space="preserve"> (B72*$D$124)+ (C72*$D$125)+ (D72*$D$126)+ (E72*$D$127)+ (F72*$D$128)+ (G72*$D$129)+ (H72*$D$130)+ (I72*$D$131)+ (J72*$D$132)+ (K72*$D$133)+ (L72*$D$134)+ (M72*$D$135)+ (N72*$D$136)+ (O72*$D$137)+ (P72*$D$138)+ (Q72*$D$139)+ (R72*$D$140)+ (S72*$D$141)+ (T72*$D$142)+ (U72*$D$143)+ (V72*$D$144)</f>
        <v>0</v>
      </c>
    </row>
    <row r="73" spans="1:23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xml:space="preserve"> (B73*$D$124)+ (C73*$D$125)+ (D73*$D$126)+ (E73*$D$127)+ (F73*$D$128)+ (G73*$D$129)+ (H73*$D$130)+ (I73*$D$131)+ (J73*$D$132)+ (K73*$D$133)+ (L73*$D$134)+ (M73*$D$135)+ (N73*$D$136)+ (O73*$D$137)+ (P73*$D$138)+ (Q73*$D$139)+ (R73*$D$140)+ (S73*$D$141)+ (T73*$D$142)+ (U73*$D$143)+ (V73*$D$144)</f>
        <v>0</v>
      </c>
    </row>
    <row r="74" spans="1:23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xml:space="preserve"> (B74*$D$124)+ (C74*$D$125)+ (D74*$D$126)+ (E74*$D$127)+ (F74*$D$128)+ (G74*$D$129)+ (H74*$D$130)+ (I74*$D$131)+ (J74*$D$132)+ (K74*$D$133)+ (L74*$D$134)+ (M74*$D$135)+ (N74*$D$136)+ (O74*$D$137)+ (P74*$D$138)+ (Q74*$D$139)+ (R74*$D$140)+ (S74*$D$141)+ (T74*$D$142)+ (U74*$D$143)+ (V74*$D$144)</f>
        <v>0</v>
      </c>
    </row>
    <row r="75" spans="1:23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xml:space="preserve"> (B75*$D$124)+ (C75*$D$125)+ (D75*$D$126)+ (E75*$D$127)+ (F75*$D$128)+ (G75*$D$129)+ (H75*$D$130)+ (I75*$D$131)+ (J75*$D$132)+ (K75*$D$133)+ (L75*$D$134)+ (M75*$D$135)+ (N75*$D$136)+ (O75*$D$137)+ (P75*$D$138)+ (Q75*$D$139)+ (R75*$D$140)+ (S75*$D$141)+ (T75*$D$142)+ (U75*$D$143)+ (V75*$D$144)</f>
        <v>0</v>
      </c>
    </row>
    <row r="76" spans="1:23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xml:space="preserve"> (B76*$D$124)+ (C76*$D$125)+ (D76*$D$126)+ (E76*$D$127)+ (F76*$D$128)+ (G76*$D$129)+ (H76*$D$130)+ (I76*$D$131)+ (J76*$D$132)+ (K76*$D$133)+ (L76*$D$134)+ (M76*$D$135)+ (N76*$D$136)+ (O76*$D$137)+ (P76*$D$138)+ (Q76*$D$139)+ (R76*$D$140)+ (S76*$D$141)+ (T76*$D$142)+ (U76*$D$143)+ (V76*$D$144)</f>
        <v>0</v>
      </c>
    </row>
    <row r="77" spans="1:23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xml:space="preserve"> (B77*$D$124)+ (C77*$D$125)+ (D77*$D$126)+ (E77*$D$127)+ (F77*$D$128)+ (G77*$D$129)+ (H77*$D$130)+ (I77*$D$131)+ (J77*$D$132)+ (K77*$D$133)+ (L77*$D$134)+ (M77*$D$135)+ (N77*$D$136)+ (O77*$D$137)+ (P77*$D$138)+ (Q77*$D$139)+ (R77*$D$140)+ (S77*$D$141)+ (T77*$D$142)+ (U77*$D$143)+ (V77*$D$144)</f>
        <v>0</v>
      </c>
    </row>
    <row r="78" spans="1:23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xml:space="preserve"> (B78*$D$124)+ (C78*$D$125)+ (D78*$D$126)+ (E78*$D$127)+ (F78*$D$128)+ (G78*$D$129)+ (H78*$D$130)+ (I78*$D$131)+ (J78*$D$132)+ (K78*$D$133)+ (L78*$D$134)+ (M78*$D$135)+ (N78*$D$136)+ (O78*$D$137)+ (P78*$D$138)+ (Q78*$D$139)+ (R78*$D$140)+ (S78*$D$141)+ (T78*$D$142)+ (U78*$D$143)+ (V78*$D$144)</f>
        <v>0</v>
      </c>
    </row>
    <row r="79" spans="1:23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xml:space="preserve"> (B79*$D$124)+ (C79*$D$125)+ (D79*$D$126)+ (E79*$D$127)+ (F79*$D$128)+ (G79*$D$129)+ (H79*$D$130)+ (I79*$D$131)+ (J79*$D$132)+ (K79*$D$133)+ (L79*$D$134)+ (M79*$D$135)+ (N79*$D$136)+ (O79*$D$137)+ (P79*$D$138)+ (Q79*$D$139)+ (R79*$D$140)+ (S79*$D$141)+ (T79*$D$142)+ (U79*$D$143)+ (V79*$D$144)</f>
        <v>0</v>
      </c>
    </row>
    <row r="80" spans="1:23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xml:space="preserve"> (B80*$D$124)+ (C80*$D$125)+ (D80*$D$126)+ (E80*$D$127)+ (F80*$D$128)+ (G80*$D$129)+ (H80*$D$130)+ (I80*$D$131)+ (J80*$D$132)+ (K80*$D$133)+ (L80*$D$134)+ (M80*$D$135)+ (N80*$D$136)+ (O80*$D$137)+ (P80*$D$138)+ (Q80*$D$139)+ (R80*$D$140)+ (S80*$D$141)+ (T80*$D$142)+ (U80*$D$143)+ (V80*$D$144)</f>
        <v>0</v>
      </c>
    </row>
    <row r="81" spans="1:23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xml:space="preserve"> (B81*$D$124)+ (C81*$D$125)+ (D81*$D$126)+ (E81*$D$127)+ (F81*$D$128)+ (G81*$D$129)+ (H81*$D$130)+ (I81*$D$131)+ (J81*$D$132)+ (K81*$D$133)+ (L81*$D$134)+ (M81*$D$135)+ (N81*$D$136)+ (O81*$D$137)+ (P81*$D$138)+ (Q81*$D$139)+ (R81*$D$140)+ (S81*$D$141)+ (T81*$D$142)+ (U81*$D$143)+ (V81*$D$144)</f>
        <v>0</v>
      </c>
    </row>
    <row r="82" spans="1:23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xml:space="preserve"> (B82*$D$124)+ (C82*$D$125)+ (D82*$D$126)+ (E82*$D$127)+ (F82*$D$128)+ (G82*$D$129)+ (H82*$D$130)+ (I82*$D$131)+ (J82*$D$132)+ (K82*$D$133)+ (L82*$D$134)+ (M82*$D$135)+ (N82*$D$136)+ (O82*$D$137)+ (P82*$D$138)+ (Q82*$D$139)+ (R82*$D$140)+ (S82*$D$141)+ (T82*$D$142)+ (U82*$D$143)+ (V82*$D$144)</f>
        <v>0</v>
      </c>
    </row>
    <row r="83" spans="1:23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xml:space="preserve"> (B83*$D$124)+ (C83*$D$125)+ (D83*$D$126)+ (E83*$D$127)+ (F83*$D$128)+ (G83*$D$129)+ (H83*$D$130)+ (I83*$D$131)+ (J83*$D$132)+ (K83*$D$133)+ (L83*$D$134)+ (M83*$D$135)+ (N83*$D$136)+ (O83*$D$137)+ (P83*$D$138)+ (Q83*$D$139)+ (R83*$D$140)+ (S83*$D$141)+ (T83*$D$142)+ (U83*$D$143)+ (V83*$D$144)</f>
        <v>0</v>
      </c>
    </row>
    <row r="84" spans="1:23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xml:space="preserve"> (B84*$D$124)+ (C84*$D$125)+ (D84*$D$126)+ (E84*$D$127)+ (F84*$D$128)+ (G84*$D$129)+ (H84*$D$130)+ (I84*$D$131)+ (J84*$D$132)+ (K84*$D$133)+ (L84*$D$134)+ (M84*$D$135)+ (N84*$D$136)+ (O84*$D$137)+ (P84*$D$138)+ (Q84*$D$139)+ (R84*$D$140)+ (S84*$D$141)+ (T84*$D$142)+ (U84*$D$143)+ (V84*$D$144)</f>
        <v>0</v>
      </c>
    </row>
    <row r="85" spans="1:23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 xml:space="preserve"> (B85*$D$124)+ (C85*$D$125)+ (D85*$D$126)+ (E85*$D$127)+ (F85*$D$128)+ (G85*$D$129)+ (H85*$D$130)+ (I85*$D$131)+ (J85*$D$132)+ (K85*$D$133)+ (L85*$D$134)+ (M85*$D$135)+ (N85*$D$136)+ (O85*$D$137)+ (P85*$D$138)+ (Q85*$D$139)+ (R85*$D$140)+ (S85*$D$141)+ (T85*$D$142)+ (U85*$D$143)+ (V85*$D$144)</f>
        <v>0</v>
      </c>
    </row>
    <row r="86" spans="1:23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xml:space="preserve"> (B86*$D$124)+ (C86*$D$125)+ (D86*$D$126)+ (E86*$D$127)+ (F86*$D$128)+ (G86*$D$129)+ (H86*$D$130)+ (I86*$D$131)+ (J86*$D$132)+ (K86*$D$133)+ (L86*$D$134)+ (M86*$D$135)+ (N86*$D$136)+ (O86*$D$137)+ (P86*$D$138)+ (Q86*$D$139)+ (R86*$D$140)+ (S86*$D$141)+ (T86*$D$142)+ (U86*$D$143)+ (V86*$D$144)</f>
        <v>0</v>
      </c>
    </row>
    <row r="87" spans="1:23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xml:space="preserve"> (B87*$D$124)+ (C87*$D$125)+ (D87*$D$126)+ (E87*$D$127)+ (F87*$D$128)+ (G87*$D$129)+ (H87*$D$130)+ (I87*$D$131)+ (J87*$D$132)+ (K87*$D$133)+ (L87*$D$134)+ (M87*$D$135)+ (N87*$D$136)+ (O87*$D$137)+ (P87*$D$138)+ (Q87*$D$139)+ (R87*$D$140)+ (S87*$D$141)+ (T87*$D$142)+ (U87*$D$143)+ (V87*$D$144)</f>
        <v>0</v>
      </c>
    </row>
    <row r="88" spans="1:23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xml:space="preserve"> (B88*$D$124)+ (C88*$D$125)+ (D88*$D$126)+ (E88*$D$127)+ (F88*$D$128)+ (G88*$D$129)+ (H88*$D$130)+ (I88*$D$131)+ (J88*$D$132)+ (K88*$D$133)+ (L88*$D$134)+ (M88*$D$135)+ (N88*$D$136)+ (O88*$D$137)+ (P88*$D$138)+ (Q88*$D$139)+ (R88*$D$140)+ (S88*$D$141)+ (T88*$D$142)+ (U88*$D$143)+ (V88*$D$144)</f>
        <v>0</v>
      </c>
    </row>
    <row r="89" spans="1:23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xml:space="preserve"> (B89*$D$124)+ (C89*$D$125)+ (D89*$D$126)+ (E89*$D$127)+ (F89*$D$128)+ (G89*$D$129)+ (H89*$D$130)+ (I89*$D$131)+ (J89*$D$132)+ (K89*$D$133)+ (L89*$D$134)+ (M89*$D$135)+ (N89*$D$136)+ (O89*$D$137)+ (P89*$D$138)+ (Q89*$D$139)+ (R89*$D$140)+ (S89*$D$141)+ (T89*$D$142)+ (U89*$D$143)+ (V89*$D$144)</f>
        <v>0</v>
      </c>
    </row>
    <row r="90" spans="1:23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xml:space="preserve"> (B90*$D$124)+ (C90*$D$125)+ (D90*$D$126)+ (E90*$D$127)+ (F90*$D$128)+ (G90*$D$129)+ (H90*$D$130)+ (I90*$D$131)+ (J90*$D$132)+ (K90*$D$133)+ (L90*$D$134)+ (M90*$D$135)+ (N90*$D$136)+ (O90*$D$137)+ (P90*$D$138)+ (Q90*$D$139)+ (R90*$D$140)+ (S90*$D$141)+ (T90*$D$142)+ (U90*$D$143)+ (V90*$D$144)</f>
        <v>0</v>
      </c>
    </row>
    <row r="91" spans="1:23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xml:space="preserve"> (B91*$D$124)+ (C91*$D$125)+ (D91*$D$126)+ (E91*$D$127)+ (F91*$D$128)+ (G91*$D$129)+ (H91*$D$130)+ (I91*$D$131)+ (J91*$D$132)+ (K91*$D$133)+ (L91*$D$134)+ (M91*$D$135)+ (N91*$D$136)+ (O91*$D$137)+ (P91*$D$138)+ (Q91*$D$139)+ (R91*$D$140)+ (S91*$D$141)+ (T91*$D$142)+ (U91*$D$143)+ (V91*$D$144)</f>
        <v>0</v>
      </c>
    </row>
    <row r="92" spans="1:23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xml:space="preserve"> (B92*$D$124)+ (C92*$D$125)+ (D92*$D$126)+ (E92*$D$127)+ (F92*$D$128)+ (G92*$D$129)+ (H92*$D$130)+ (I92*$D$131)+ (J92*$D$132)+ (K92*$D$133)+ (L92*$D$134)+ (M92*$D$135)+ (N92*$D$136)+ (O92*$D$137)+ (P92*$D$138)+ (Q92*$D$139)+ (R92*$D$140)+ (S92*$D$141)+ (T92*$D$142)+ (U92*$D$143)+ (V92*$D$144)</f>
        <v>0</v>
      </c>
    </row>
    <row r="93" spans="1:23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xml:space="preserve"> (B93*$D$124)+ (C93*$D$125)+ (D93*$D$126)+ (E93*$D$127)+ (F93*$D$128)+ (G93*$D$129)+ (H93*$D$130)+ (I93*$D$131)+ (J93*$D$132)+ (K93*$D$133)+ (L93*$D$134)+ (M93*$D$135)+ (N93*$D$136)+ (O93*$D$137)+ (P93*$D$138)+ (Q93*$D$139)+ (R93*$D$140)+ (S93*$D$141)+ (T93*$D$142)+ (U93*$D$143)+ (V93*$D$144)</f>
        <v>0</v>
      </c>
    </row>
    <row r="94" spans="1:23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xml:space="preserve"> (B94*$D$124)+ (C94*$D$125)+ (D94*$D$126)+ (E94*$D$127)+ (F94*$D$128)+ (G94*$D$129)+ (H94*$D$130)+ (I94*$D$131)+ (J94*$D$132)+ (K94*$D$133)+ (L94*$D$134)+ (M94*$D$135)+ (N94*$D$136)+ (O94*$D$137)+ (P94*$D$138)+ (Q94*$D$139)+ (R94*$D$140)+ (S94*$D$141)+ (T94*$D$142)+ (U94*$D$143)+ (V94*$D$144)</f>
        <v>0</v>
      </c>
    </row>
    <row r="95" spans="1:23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xml:space="preserve"> (B95*$D$124)+ (C95*$D$125)+ (D95*$D$126)+ (E95*$D$127)+ (F95*$D$128)+ (G95*$D$129)+ (H95*$D$130)+ (I95*$D$131)+ (J95*$D$132)+ (K95*$D$133)+ (L95*$D$134)+ (M95*$D$135)+ (N95*$D$136)+ (O95*$D$137)+ (P95*$D$138)+ (Q95*$D$139)+ (R95*$D$140)+ (S95*$D$141)+ (T95*$D$142)+ (U95*$D$143)+ (V95*$D$144)</f>
        <v>0</v>
      </c>
    </row>
    <row r="96" spans="1:23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xml:space="preserve"> (B96*$D$124)+ (C96*$D$125)+ (D96*$D$126)+ (E96*$D$127)+ (F96*$D$128)+ (G96*$D$129)+ (H96*$D$130)+ (I96*$D$131)+ (J96*$D$132)+ (K96*$D$133)+ (L96*$D$134)+ (M96*$D$135)+ (N96*$D$136)+ (O96*$D$137)+ (P96*$D$138)+ (Q96*$D$139)+ (R96*$D$140)+ (S96*$D$141)+ (T96*$D$142)+ (U96*$D$143)+ (V96*$D$144)</f>
        <v>0</v>
      </c>
    </row>
    <row r="97" spans="1:23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xml:space="preserve"> (B97*$D$124)+ (C97*$D$125)+ (D97*$D$126)+ (E97*$D$127)+ (F97*$D$128)+ (G97*$D$129)+ (H97*$D$130)+ (I97*$D$131)+ (J97*$D$132)+ (K97*$D$133)+ (L97*$D$134)+ (M97*$D$135)+ (N97*$D$136)+ (O97*$D$137)+ (P97*$D$138)+ (Q97*$D$139)+ (R97*$D$140)+ (S97*$D$141)+ (T97*$D$142)+ (U97*$D$143)+ (V97*$D$144)</f>
        <v>0</v>
      </c>
    </row>
    <row r="98" spans="1:23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xml:space="preserve"> (B98*$D$124)+ (C98*$D$125)+ (D98*$D$126)+ (E98*$D$127)+ (F98*$D$128)+ (G98*$D$129)+ (H98*$D$130)+ (I98*$D$131)+ (J98*$D$132)+ (K98*$D$133)+ (L98*$D$134)+ (M98*$D$135)+ (N98*$D$136)+ (O98*$D$137)+ (P98*$D$138)+ (Q98*$D$139)+ (R98*$D$140)+ (S98*$D$141)+ (T98*$D$142)+ (U98*$D$143)+ (V98*$D$144)</f>
        <v>0</v>
      </c>
    </row>
    <row r="99" spans="1:23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xml:space="preserve"> (B99*$D$124)+ (C99*$D$125)+ (D99*$D$126)+ (E99*$D$127)+ (F99*$D$128)+ (G99*$D$129)+ (H99*$D$130)+ (I99*$D$131)+ (J99*$D$132)+ (K99*$D$133)+ (L99*$D$134)+ (M99*$D$135)+ (N99*$D$136)+ (O99*$D$137)+ (P99*$D$138)+ (Q99*$D$139)+ (R99*$D$140)+ (S99*$D$141)+ (T99*$D$142)+ (U99*$D$143)+ (V99*$D$144)</f>
        <v>0</v>
      </c>
    </row>
    <row r="100" spans="1:23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xml:space="preserve"> (B100*$D$124)+ (C100*$D$125)+ (D100*$D$126)+ (E100*$D$127)+ (F100*$D$128)+ (G100*$D$129)+ (H100*$D$130)+ (I100*$D$131)+ (J100*$D$132)+ (K100*$D$133)+ (L100*$D$134)+ (M100*$D$135)+ (N100*$D$136)+ (O100*$D$137)+ (P100*$D$138)+ (Q100*$D$139)+ (R100*$D$140)+ (S100*$D$141)+ (T100*$D$142)+ (U100*$D$143)+ (V100*$D$144)</f>
        <v>0</v>
      </c>
    </row>
    <row r="101" spans="1:23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xml:space="preserve"> (B101*$D$124)+ (C101*$D$125)+ (D101*$D$126)+ (E101*$D$127)+ (F101*$D$128)+ (G101*$D$129)+ (H101*$D$130)+ (I101*$D$131)+ (J101*$D$132)+ (K101*$D$133)+ (L101*$D$134)+ (M101*$D$135)+ (N101*$D$136)+ (O101*$D$137)+ (P101*$D$138)+ (Q101*$D$139)+ (R101*$D$140)+ (S101*$D$141)+ (T101*$D$142)+ (U101*$D$143)+ (V101*$D$144)</f>
        <v>0</v>
      </c>
    </row>
    <row r="102" spans="1:23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xml:space="preserve"> (B102*$D$124)+ (C102*$D$125)+ (D102*$D$126)+ (E102*$D$127)+ (F102*$D$128)+ (G102*$D$129)+ (H102*$D$130)+ (I102*$D$131)+ (J102*$D$132)+ (K102*$D$133)+ (L102*$D$134)+ (M102*$D$135)+ (N102*$D$136)+ (O102*$D$137)+ (P102*$D$138)+ (Q102*$D$139)+ (R102*$D$140)+ (S102*$D$141)+ (T102*$D$142)+ (U102*$D$143)+ (V102*$D$144)</f>
        <v>0</v>
      </c>
    </row>
    <row r="103" spans="1:23" x14ac:dyDescent="0.25">
      <c r="W103" s="11" t="e" cm="1">
        <f t="array" ref="W103">SUM (W4:W102)</f>
        <v>#NAME?</v>
      </c>
    </row>
    <row r="104" spans="1:23" hidden="1" x14ac:dyDescent="0.25"/>
    <row r="105" spans="1:23" hidden="1" x14ac:dyDescent="0.25"/>
    <row r="106" spans="1:23" hidden="1" x14ac:dyDescent="0.25"/>
    <row r="107" spans="1:23" hidden="1" x14ac:dyDescent="0.25"/>
    <row r="108" spans="1:23" hidden="1" x14ac:dyDescent="0.25"/>
    <row r="109" spans="1:23" hidden="1" x14ac:dyDescent="0.25"/>
    <row r="110" spans="1:23" hidden="1" x14ac:dyDescent="0.25"/>
    <row r="111" spans="1:23" hidden="1" x14ac:dyDescent="0.25"/>
    <row r="112" spans="1:23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4">
        <v>30</v>
      </c>
      <c r="C116" s="4">
        <v>30</v>
      </c>
      <c r="D116" s="4">
        <v>30</v>
      </c>
      <c r="E116" s="4">
        <v>30</v>
      </c>
      <c r="F116" s="4">
        <v>30</v>
      </c>
      <c r="G116" s="4">
        <v>30</v>
      </c>
      <c r="H116" s="4">
        <v>30</v>
      </c>
      <c r="J116" s="4">
        <v>30</v>
      </c>
      <c r="K116" s="4">
        <v>30</v>
      </c>
      <c r="P116" s="4">
        <v>33</v>
      </c>
      <c r="Q116" s="4">
        <v>33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 t="e" cm="1">
        <f t="array" ref="B117">SUM (B105:B116)</f>
        <v>#NAME?</v>
      </c>
      <c r="C117" s="23" t="e" cm="1">
        <f t="array" ref="C117">SUM (C105:C116)</f>
        <v>#NAME?</v>
      </c>
      <c r="D117" s="23" t="e" cm="1">
        <f t="array" ref="D117">SUM (D105:D116)</f>
        <v>#NAME?</v>
      </c>
      <c r="E117" s="23" t="e" cm="1">
        <f t="array" ref="E117">SUM (E105:E116)</f>
        <v>#NAME?</v>
      </c>
      <c r="F117" s="23" t="e" cm="1">
        <f t="array" ref="F117">SUM (F105:F116)</f>
        <v>#NAME?</v>
      </c>
      <c r="G117" s="23" t="e" cm="1">
        <f t="array" ref="G117">SUM (G105:G116)</f>
        <v>#NAME?</v>
      </c>
      <c r="H117" s="23" t="e" cm="1">
        <f t="array" ref="H117">SUM (H105:H116)</f>
        <v>#NAME?</v>
      </c>
      <c r="I117" s="23" t="e" cm="1">
        <f t="array" ref="I117">SUM (I105:I116)</f>
        <v>#NAME?</v>
      </c>
      <c r="J117" s="23" t="e" cm="1">
        <f t="array" ref="J117">SUM (J105:J116)</f>
        <v>#NAME?</v>
      </c>
      <c r="K117" s="23" t="e" cm="1">
        <f t="array" ref="K117">SUM (K105:K116)</f>
        <v>#NAME?</v>
      </c>
      <c r="L117" s="23" t="e" cm="1">
        <f t="array" ref="L117">SUM (L105:L116)</f>
        <v>#NAME?</v>
      </c>
      <c r="M117" s="23" t="e" cm="1">
        <f t="array" ref="M117">SUM (M105:M116)</f>
        <v>#NAME?</v>
      </c>
      <c r="N117" s="23" t="e" cm="1">
        <f t="array" ref="N117">SUM (N105:N116)</f>
        <v>#NAME?</v>
      </c>
      <c r="O117" s="23" t="e" cm="1">
        <f t="array" ref="O117">SUM (O105:O116)</f>
        <v>#NAME?</v>
      </c>
      <c r="P117" s="23" t="e" cm="1">
        <f t="array" ref="P117">SUM (P105:P116)</f>
        <v>#NAME?</v>
      </c>
      <c r="Q117" s="23" t="e" cm="1">
        <f t="array" ref="Q117">SUM (Q105:Q116)</f>
        <v>#NAME?</v>
      </c>
      <c r="R117" s="23" t="e" cm="1">
        <f t="array" ref="R117">SUM (R105:R116)</f>
        <v>#NAME?</v>
      </c>
      <c r="S117" s="23" t="e" cm="1">
        <f t="array" ref="S117">SUM (S105:S116)</f>
        <v>#NAME?</v>
      </c>
      <c r="T117" s="23" t="e" cm="1">
        <f t="array" ref="T117">SUM (T105:T116)</f>
        <v>#NAME?</v>
      </c>
      <c r="U117" s="23" t="e" cm="1">
        <f t="array" ref="U117">SUM (U105:U116)</f>
        <v>#NAME?</v>
      </c>
      <c r="V117" s="23" t="e" cm="1">
        <f t="array" ref="V117">SUM (V105:V116)</f>
        <v>#NAME?</v>
      </c>
    </row>
    <row r="118" spans="1:22" x14ac:dyDescent="0.25">
      <c r="A118" s="23" t="s">
        <v>1</v>
      </c>
      <c r="B118" s="23" t="e" cm="1">
        <f t="array" ref="B118">SUM (B4:B102)</f>
        <v>#NAME?</v>
      </c>
      <c r="C118" s="23" t="e" cm="1">
        <f t="array" ref="C118">SUM (C4:C102)</f>
        <v>#NAME?</v>
      </c>
      <c r="D118" s="23" t="e" cm="1">
        <f t="array" ref="D118">SUM (D4:D102)</f>
        <v>#NAME?</v>
      </c>
      <c r="E118" s="23" t="e" cm="1">
        <f t="array" ref="E118">SUM (E4:E102)</f>
        <v>#NAME?</v>
      </c>
      <c r="F118" s="23" t="e" cm="1">
        <f t="array" ref="F118">SUM (F4:F102)</f>
        <v>#NAME?</v>
      </c>
      <c r="G118" s="23" t="e" cm="1">
        <f t="array" ref="G118">SUM (G4:G102)</f>
        <v>#NAME?</v>
      </c>
      <c r="H118" s="23" t="e" cm="1">
        <f t="array" ref="H118">SUM (H4:H102)</f>
        <v>#NAME?</v>
      </c>
      <c r="I118" s="23" t="e" cm="1">
        <f t="array" ref="I118">SUM (I4:I102)</f>
        <v>#NAME?</v>
      </c>
      <c r="J118" s="23" t="e" cm="1">
        <f t="array" ref="J118">SUM (J4:J102)</f>
        <v>#NAME?</v>
      </c>
      <c r="K118" s="23" t="e" cm="1">
        <f t="array" ref="K118">SUM (K4:K102)</f>
        <v>#NAME?</v>
      </c>
      <c r="L118" s="23" t="e" cm="1">
        <f t="array" ref="L118">SUM (L4:L102)</f>
        <v>#NAME?</v>
      </c>
      <c r="M118" s="23" t="e" cm="1">
        <f t="array" ref="M118">SUM (M4:M102)</f>
        <v>#NAME?</v>
      </c>
      <c r="N118" s="23" t="e" cm="1">
        <f t="array" ref="N118">SUM (N4:N102)</f>
        <v>#NAME?</v>
      </c>
      <c r="O118" s="23" t="e" cm="1">
        <f t="array" ref="O118">SUM (O4:O102)</f>
        <v>#NAME?</v>
      </c>
      <c r="P118" s="23" t="e" cm="1">
        <f t="array" ref="P118">SUM (P4:P102)</f>
        <v>#NAME?</v>
      </c>
      <c r="Q118" s="23" t="e" cm="1">
        <f t="array" ref="Q118">SUM (Q4:Q102)</f>
        <v>#NAME?</v>
      </c>
      <c r="R118" s="23" t="e" cm="1">
        <f t="array" ref="R118">SUM (R4:R102)</f>
        <v>#NAME?</v>
      </c>
      <c r="S118" s="23" t="e" cm="1">
        <f t="array" ref="S118">SUM (S4:S102)</f>
        <v>#NAME?</v>
      </c>
      <c r="T118" s="23" t="e" cm="1">
        <f t="array" ref="T118">SUM (T4:T102)</f>
        <v>#NAME?</v>
      </c>
      <c r="U118" s="23" t="e" cm="1">
        <f t="array" ref="U118">SUM (U4:U102)</f>
        <v>#NAME?</v>
      </c>
      <c r="V118" s="23" t="e" cm="1">
        <f t="array" ref="V118">SUM (V4:V102)</f>
        <v>#NAME?</v>
      </c>
    </row>
    <row r="119" spans="1:22" x14ac:dyDescent="0.25">
      <c r="A119" s="23" t="s">
        <v>2</v>
      </c>
      <c r="B119" s="23" t="e">
        <f>B117-B118</f>
        <v>#NAME?</v>
      </c>
      <c r="C119" s="23" t="e">
        <f>C117-C118</f>
        <v>#NAME?</v>
      </c>
      <c r="D119" s="23" t="e">
        <f>D117-D118</f>
        <v>#NAME?</v>
      </c>
      <c r="E119" s="23" t="e">
        <f t="shared" ref="E119:V119" si="0">E117-E118</f>
        <v>#NAME?</v>
      </c>
      <c r="F119" s="23" t="e">
        <f t="shared" si="0"/>
        <v>#NAME?</v>
      </c>
      <c r="G119" s="23" t="e">
        <f t="shared" si="0"/>
        <v>#NAME?</v>
      </c>
      <c r="H119" s="23" t="e">
        <f t="shared" si="0"/>
        <v>#NAME?</v>
      </c>
      <c r="I119" s="23" t="e">
        <f t="shared" si="0"/>
        <v>#NAME?</v>
      </c>
      <c r="J119" s="23" t="e">
        <f t="shared" si="0"/>
        <v>#NAME?</v>
      </c>
      <c r="K119" s="23" t="e">
        <f t="shared" si="0"/>
        <v>#NAME?</v>
      </c>
      <c r="L119" s="23" t="e">
        <f t="shared" si="0"/>
        <v>#NAME?</v>
      </c>
      <c r="M119" s="23" t="e">
        <f t="shared" si="0"/>
        <v>#NAME?</v>
      </c>
      <c r="N119" s="23" t="e">
        <f t="shared" si="0"/>
        <v>#NAME?</v>
      </c>
      <c r="O119" s="23" t="e">
        <f t="shared" si="0"/>
        <v>#NAME?</v>
      </c>
      <c r="P119" s="23" t="e">
        <f t="shared" si="0"/>
        <v>#NAME?</v>
      </c>
      <c r="Q119" s="23" t="e">
        <f t="shared" si="0"/>
        <v>#NAME?</v>
      </c>
      <c r="R119" s="23" t="e">
        <f t="shared" si="0"/>
        <v>#NAME?</v>
      </c>
      <c r="S119" s="23" t="e">
        <f t="shared" si="0"/>
        <v>#NAME?</v>
      </c>
      <c r="T119" s="23" t="e">
        <f t="shared" si="0"/>
        <v>#NAME?</v>
      </c>
      <c r="U119" s="23" t="e">
        <f t="shared" si="0"/>
        <v>#NAME?</v>
      </c>
      <c r="V119" s="23" t="e">
        <f t="shared" si="0"/>
        <v>#NAME?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 t="e">
        <f>B117*$D124</f>
        <v>#NAME?</v>
      </c>
      <c r="C121" s="14" t="e">
        <f>C117*$D125</f>
        <v>#NAME?</v>
      </c>
      <c r="D121" s="14" t="e">
        <f>D117*$D126</f>
        <v>#NAME?</v>
      </c>
      <c r="E121" s="14" t="e">
        <f>E117*$D127</f>
        <v>#NAME?</v>
      </c>
      <c r="F121" s="14" t="e">
        <f>F117*$D128</f>
        <v>#NAME?</v>
      </c>
      <c r="G121" s="14" t="e">
        <f>G117*$D129</f>
        <v>#NAME?</v>
      </c>
      <c r="H121" s="14" t="e">
        <f>H117*$D130</f>
        <v>#NAME?</v>
      </c>
      <c r="I121" s="14" t="e">
        <f>I117*$D131</f>
        <v>#NAME?</v>
      </c>
      <c r="J121" s="14" t="e">
        <f>J117*$D132</f>
        <v>#NAME?</v>
      </c>
      <c r="K121" s="14" t="e">
        <f>K117*$D133</f>
        <v>#NAME?</v>
      </c>
      <c r="L121" s="14" t="e">
        <f>L117*$D134</f>
        <v>#NAME?</v>
      </c>
      <c r="M121" s="14" t="e">
        <f>M117*$D135</f>
        <v>#NAME?</v>
      </c>
      <c r="N121" s="14" t="e">
        <f>N117*$D136</f>
        <v>#NAME?</v>
      </c>
      <c r="O121" s="14" t="e">
        <f>O117*$D137</f>
        <v>#NAME?</v>
      </c>
      <c r="P121" s="14" t="e">
        <f>P117*$D138</f>
        <v>#NAME?</v>
      </c>
      <c r="Q121" s="14" t="e">
        <f>Q117*$D139</f>
        <v>#NAME?</v>
      </c>
      <c r="R121" s="14" t="e">
        <f>R117*$D140</f>
        <v>#NAME?</v>
      </c>
      <c r="S121" s="14" t="e">
        <f>S117*$D141</f>
        <v>#NAME?</v>
      </c>
      <c r="T121" s="14" t="e">
        <f>T117*$D142</f>
        <v>#NAME?</v>
      </c>
      <c r="U121" s="14" t="e">
        <f>U117*$D143</f>
        <v>#NAME?</v>
      </c>
      <c r="V121" s="14" t="e">
        <f>V117*$D144</f>
        <v>#NAME?</v>
      </c>
    </row>
    <row r="123" spans="1:22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0" t="s">
        <v>221</v>
      </c>
      <c r="B124" s="151" t="s">
        <v>221</v>
      </c>
      <c r="C124" s="152" t="s">
        <v>221</v>
      </c>
      <c r="D124" s="43">
        <v>410</v>
      </c>
      <c r="F124" s="10"/>
      <c r="G124" s="17" t="e" cm="1">
        <f t="array" ref="G124">SUM (B121:V121)</f>
        <v>#NAME?</v>
      </c>
    </row>
    <row r="125" spans="1:22" x14ac:dyDescent="0.25">
      <c r="A125" s="150" t="s">
        <v>222</v>
      </c>
      <c r="B125" s="151" t="s">
        <v>222</v>
      </c>
      <c r="C125" s="152" t="s">
        <v>222</v>
      </c>
      <c r="D125" s="43">
        <v>240</v>
      </c>
    </row>
    <row r="126" spans="1:22" x14ac:dyDescent="0.25">
      <c r="A126" s="150" t="s">
        <v>223</v>
      </c>
      <c r="B126" s="151" t="s">
        <v>223</v>
      </c>
      <c r="C126" s="152" t="s">
        <v>223</v>
      </c>
      <c r="D126" s="43">
        <v>242</v>
      </c>
    </row>
    <row r="127" spans="1:22" x14ac:dyDescent="0.25">
      <c r="A127" s="150" t="s">
        <v>224</v>
      </c>
      <c r="B127" s="151" t="s">
        <v>224</v>
      </c>
      <c r="C127" s="152" t="s">
        <v>224</v>
      </c>
      <c r="D127" s="43">
        <v>369</v>
      </c>
    </row>
    <row r="128" spans="1:22" x14ac:dyDescent="0.25">
      <c r="A128" s="150" t="s">
        <v>1025</v>
      </c>
      <c r="B128" s="151" t="s">
        <v>225</v>
      </c>
      <c r="C128" s="152" t="s">
        <v>225</v>
      </c>
      <c r="D128" s="43">
        <v>317</v>
      </c>
    </row>
    <row r="129" spans="1:8" x14ac:dyDescent="0.25">
      <c r="A129" s="150" t="s">
        <v>1026</v>
      </c>
      <c r="B129" s="151" t="s">
        <v>226</v>
      </c>
      <c r="C129" s="152" t="s">
        <v>226</v>
      </c>
      <c r="D129" s="43">
        <v>214</v>
      </c>
      <c r="F129" s="146" t="s">
        <v>121</v>
      </c>
      <c r="G129" s="146"/>
      <c r="H129" s="147"/>
    </row>
    <row r="130" spans="1:8" x14ac:dyDescent="0.25">
      <c r="A130" s="150" t="s">
        <v>227</v>
      </c>
      <c r="B130" s="151" t="s">
        <v>227</v>
      </c>
      <c r="C130" s="152" t="s">
        <v>227</v>
      </c>
      <c r="D130" s="43">
        <v>329</v>
      </c>
      <c r="F130" s="148" t="e">
        <f>G124-W103</f>
        <v>#NAME?</v>
      </c>
      <c r="G130" s="147"/>
      <c r="H130" s="147"/>
    </row>
    <row r="131" spans="1:8" x14ac:dyDescent="0.25">
      <c r="A131" s="150" t="s">
        <v>228</v>
      </c>
      <c r="B131" s="151" t="s">
        <v>228</v>
      </c>
      <c r="C131" s="152" t="s">
        <v>228</v>
      </c>
      <c r="D131" s="43"/>
    </row>
    <row r="132" spans="1:8" x14ac:dyDescent="0.25">
      <c r="A132" s="150" t="s">
        <v>229</v>
      </c>
      <c r="B132" s="151" t="s">
        <v>229</v>
      </c>
      <c r="C132" s="152" t="s">
        <v>229</v>
      </c>
      <c r="D132" s="43">
        <v>155</v>
      </c>
    </row>
    <row r="133" spans="1:8" x14ac:dyDescent="0.25">
      <c r="A133" s="150" t="s">
        <v>230</v>
      </c>
      <c r="B133" s="151" t="s">
        <v>230</v>
      </c>
      <c r="C133" s="152" t="s">
        <v>230</v>
      </c>
      <c r="D133" s="43">
        <v>61</v>
      </c>
    </row>
    <row r="134" spans="1:8" hidden="1" x14ac:dyDescent="0.25">
      <c r="A134" s="149"/>
      <c r="B134" s="149"/>
      <c r="C134" s="149"/>
      <c r="D134" s="6"/>
    </row>
    <row r="135" spans="1:8" hidden="1" x14ac:dyDescent="0.25">
      <c r="A135" s="149"/>
      <c r="B135" s="149"/>
      <c r="C135" s="149"/>
      <c r="D135" s="6"/>
    </row>
    <row r="136" spans="1:8" hidden="1" x14ac:dyDescent="0.25">
      <c r="A136" s="149"/>
      <c r="B136" s="149"/>
      <c r="C136" s="149"/>
      <c r="D136" s="6"/>
    </row>
    <row r="137" spans="1:8" hidden="1" x14ac:dyDescent="0.25">
      <c r="A137" s="149"/>
      <c r="B137" s="149"/>
      <c r="C137" s="149"/>
      <c r="D137" s="6"/>
    </row>
    <row r="138" spans="1:8" hidden="1" x14ac:dyDescent="0.25">
      <c r="A138" s="20"/>
      <c r="C138" s="21" t="s">
        <v>155</v>
      </c>
      <c r="D138" s="6"/>
    </row>
    <row r="139" spans="1:8" hidden="1" x14ac:dyDescent="0.25">
      <c r="A139" s="20"/>
      <c r="C139" s="6" t="s">
        <v>156</v>
      </c>
      <c r="D139" s="6"/>
    </row>
    <row r="140" spans="1:8" hidden="1" x14ac:dyDescent="0.25">
      <c r="C140" s="6" t="s">
        <v>157</v>
      </c>
      <c r="D140" s="6"/>
    </row>
    <row r="141" spans="1:8" hidden="1" x14ac:dyDescent="0.25">
      <c r="C141" s="6" t="s">
        <v>158</v>
      </c>
      <c r="D141" s="6"/>
    </row>
    <row r="142" spans="1:8" hidden="1" x14ac:dyDescent="0.25">
      <c r="C142" s="6" t="s">
        <v>159</v>
      </c>
      <c r="D142" s="6"/>
    </row>
    <row r="143" spans="1:8" hidden="1" x14ac:dyDescent="0.25">
      <c r="C143" s="6" t="s">
        <v>161</v>
      </c>
      <c r="D143" s="6"/>
    </row>
    <row r="144" spans="1:8" hidden="1" x14ac:dyDescent="0.25">
      <c r="C144" s="6" t="s">
        <v>162</v>
      </c>
      <c r="D144" s="6"/>
    </row>
  </sheetData>
  <mergeCells count="17">
    <mergeCell ref="A128:C128"/>
    <mergeCell ref="A129:C129"/>
    <mergeCell ref="A123:C123"/>
    <mergeCell ref="A124:C124"/>
    <mergeCell ref="A125:C125"/>
    <mergeCell ref="A126:C126"/>
    <mergeCell ref="A127:C127"/>
    <mergeCell ref="A134:C134"/>
    <mergeCell ref="A135:C135"/>
    <mergeCell ref="A136:C136"/>
    <mergeCell ref="A137:C137"/>
    <mergeCell ref="F129:H129"/>
    <mergeCell ref="A130:C130"/>
    <mergeCell ref="F130:H130"/>
    <mergeCell ref="A131:C131"/>
    <mergeCell ref="A133:C133"/>
    <mergeCell ref="A132:C132"/>
  </mergeCells>
  <conditionalFormatting sqref="B4:V102">
    <cfRule type="cellIs" dxfId="160" priority="1" operator="greaterThanOrEqual">
      <formula>1</formula>
    </cfRule>
    <cfRule type="cellIs" dxfId="159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100-000000000000}">
      <formula1>0</formula1>
    </dataValidation>
  </dataValidations>
  <pageMargins left="0.7" right="0.53" top="0.26" bottom="0.2" header="0.2" footer="0.2"/>
  <pageSetup paperSize="9" scale="6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X144"/>
  <sheetViews>
    <sheetView zoomScale="85" zoomScaleNormal="85" workbookViewId="0">
      <pane ySplit="1" topLeftCell="A2" activePane="bottomLeft" state="frozen"/>
      <selection activeCell="I17" sqref="I17"/>
      <selection pane="bottomLeft" activeCell="A124" sqref="A124:C132"/>
    </sheetView>
  </sheetViews>
  <sheetFormatPr defaultRowHeight="15" x14ac:dyDescent="0.25"/>
  <cols>
    <col min="1" max="1" width="20.85546875" style="4" bestFit="1" customWidth="1"/>
    <col min="2" max="2" width="6.7109375" style="4" bestFit="1" customWidth="1"/>
    <col min="3" max="3" width="13.42578125" style="4" customWidth="1"/>
    <col min="4" max="7" width="8.140625" style="4" bestFit="1" customWidth="1"/>
    <col min="8" max="8" width="13.42578125" style="4" bestFit="1" customWidth="1"/>
    <col min="9" max="9" width="8.140625" style="4" customWidth="1"/>
    <col min="10" max="10" width="4.85546875" style="4" customWidth="1"/>
    <col min="11" max="22" width="7" style="4" hidden="1" customWidth="1"/>
    <col min="23" max="23" width="10.7109375" style="4" bestFit="1" customWidth="1"/>
    <col min="24" max="24" width="8.7109375" style="4" customWidth="1"/>
    <col min="25" max="16384" width="9.140625" style="4"/>
  </cols>
  <sheetData>
    <row r="1" spans="1:24" x14ac:dyDescent="0.25">
      <c r="A1" s="2" t="s">
        <v>7</v>
      </c>
      <c r="B1" s="2">
        <v>11</v>
      </c>
    </row>
    <row r="3" spans="1:24" s="2" customFormat="1" x14ac:dyDescent="0.25">
      <c r="A3" s="9" t="s">
        <v>0</v>
      </c>
      <c r="B3" s="18" t="s">
        <v>132</v>
      </c>
      <c r="C3" s="18" t="s">
        <v>133</v>
      </c>
      <c r="D3" s="18" t="s">
        <v>134</v>
      </c>
      <c r="E3" s="18" t="s">
        <v>135</v>
      </c>
      <c r="F3" s="18" t="s">
        <v>136</v>
      </c>
      <c r="G3" s="18" t="s">
        <v>137</v>
      </c>
      <c r="H3" s="18" t="s">
        <v>138</v>
      </c>
      <c r="I3" s="18" t="s">
        <v>139</v>
      </c>
      <c r="J3" s="18" t="s">
        <v>140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23" t="s">
        <v>3</v>
      </c>
      <c r="X3" s="10"/>
    </row>
    <row r="4" spans="1:2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0</v>
      </c>
      <c r="X4" s="19"/>
    </row>
    <row r="5" spans="1:2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0</v>
      </c>
      <c r="X5" s="19"/>
    </row>
    <row r="6" spans="1:2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t="shared" ref="W6:W69" si="0">(B6*$D$124)+(C6*$D$125)+(D6*$D$126)+(E6*$D$127)+(F6*$D$128)+(G6*$D$129)+(H6*$D$130)+(I6*$D$131)+(J6*$D$132)+(K6*$D$133)+(L6*$D$134)+(M6*$D$135)+(N6*$D$136)+(O6*$D$137)+(P6*$D$138)+(Q6*$D$139)+(R6*$D$140)+(S6*$D$141)+(T6*$D$142)+(U6*$D$143)+(V6*$D$144)</f>
        <v>0</v>
      </c>
      <c r="X6" s="19"/>
    </row>
    <row r="7" spans="1:2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t="shared" si="0"/>
        <v>0</v>
      </c>
      <c r="X7" s="19"/>
    </row>
    <row r="8" spans="1:2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t="shared" si="0"/>
        <v>0</v>
      </c>
      <c r="X8" s="19"/>
    </row>
    <row r="9" spans="1:2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t="shared" si="0"/>
        <v>0</v>
      </c>
      <c r="X9" s="19"/>
    </row>
    <row r="10" spans="1:2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t="shared" si="0"/>
        <v>0</v>
      </c>
      <c r="X10" s="19"/>
    </row>
    <row r="11" spans="1:2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t="shared" si="0"/>
        <v>0</v>
      </c>
      <c r="X11" s="19"/>
    </row>
    <row r="12" spans="1:2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t="shared" si="0"/>
        <v>0</v>
      </c>
      <c r="X12" s="19"/>
    </row>
    <row r="13" spans="1:2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t="shared" si="0"/>
        <v>0</v>
      </c>
      <c r="X13" s="19"/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t="shared" si="0"/>
        <v>0</v>
      </c>
      <c r="X14" s="19"/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t="shared" si="0"/>
        <v>0</v>
      </c>
      <c r="X15" s="19"/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t="shared" si="0"/>
        <v>0</v>
      </c>
      <c r="X16" s="19"/>
    </row>
    <row r="17" spans="1:2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t="shared" si="0"/>
        <v>0</v>
      </c>
      <c r="X17" s="19"/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t="shared" si="0"/>
        <v>0</v>
      </c>
      <c r="X18" s="19"/>
    </row>
    <row r="19" spans="1:24" hidden="1" x14ac:dyDescent="0.25">
      <c r="A19" s="6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t="shared" si="0"/>
        <v>0</v>
      </c>
    </row>
    <row r="20" spans="1:24" hidden="1" x14ac:dyDescent="0.25">
      <c r="A20" s="6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t="shared" si="0"/>
        <v>0</v>
      </c>
    </row>
    <row r="21" spans="1:24" hidden="1" x14ac:dyDescent="0.25">
      <c r="A21" s="6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t="shared" si="0"/>
        <v>0</v>
      </c>
    </row>
    <row r="22" spans="1:24" hidden="1" x14ac:dyDescent="0.25">
      <c r="A22" s="6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t="shared" si="0"/>
        <v>0</v>
      </c>
    </row>
    <row r="23" spans="1:24" hidden="1" x14ac:dyDescent="0.25">
      <c r="A23" s="6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t="shared" si="0"/>
        <v>0</v>
      </c>
    </row>
    <row r="24" spans="1:24" hidden="1" x14ac:dyDescent="0.25">
      <c r="A24" s="6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t="shared" si="0"/>
        <v>0</v>
      </c>
    </row>
    <row r="25" spans="1:24" hidden="1" x14ac:dyDescent="0.25">
      <c r="A25" s="6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t="shared" si="0"/>
        <v>0</v>
      </c>
    </row>
    <row r="26" spans="1:24" hidden="1" x14ac:dyDescent="0.25">
      <c r="A26" s="6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t="shared" si="0"/>
        <v>0</v>
      </c>
    </row>
    <row r="27" spans="1:24" hidden="1" x14ac:dyDescent="0.25">
      <c r="A27" s="6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t="shared" si="0"/>
        <v>0</v>
      </c>
    </row>
    <row r="28" spans="1:24" hidden="1" x14ac:dyDescent="0.25">
      <c r="A28" s="6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t="shared" si="0"/>
        <v>0</v>
      </c>
    </row>
    <row r="29" spans="1:24" hidden="1" x14ac:dyDescent="0.25">
      <c r="A29" s="6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t="shared" si="0"/>
        <v>0</v>
      </c>
    </row>
    <row r="30" spans="1:24" hidden="1" x14ac:dyDescent="0.25">
      <c r="A30" s="6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t="shared" si="0"/>
        <v>0</v>
      </c>
    </row>
    <row r="31" spans="1:24" hidden="1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t="shared" si="0"/>
        <v>0</v>
      </c>
    </row>
    <row r="32" spans="1:24" hidden="1" x14ac:dyDescent="0.25">
      <c r="A32" s="6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t="shared" si="0"/>
        <v>0</v>
      </c>
    </row>
    <row r="33" spans="1:23" hidden="1" x14ac:dyDescent="0.25">
      <c r="A33" s="6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t="shared" si="0"/>
        <v>0</v>
      </c>
    </row>
    <row r="34" spans="1:23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t="shared" si="0"/>
        <v>0</v>
      </c>
    </row>
    <row r="35" spans="1:23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t="shared" si="0"/>
        <v>0</v>
      </c>
    </row>
    <row r="36" spans="1:23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t="shared" si="0"/>
        <v>0</v>
      </c>
    </row>
    <row r="37" spans="1:23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t="shared" si="0"/>
        <v>0</v>
      </c>
    </row>
    <row r="38" spans="1:23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t="shared" si="0"/>
        <v>0</v>
      </c>
    </row>
    <row r="39" spans="1:23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t="shared" si="0"/>
        <v>0</v>
      </c>
    </row>
    <row r="40" spans="1:23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t="shared" si="0"/>
        <v>0</v>
      </c>
    </row>
    <row r="41" spans="1:23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0</v>
      </c>
    </row>
    <row r="42" spans="1:23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t="shared" si="0"/>
        <v>0</v>
      </c>
    </row>
    <row r="43" spans="1:23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t="shared" si="0"/>
        <v>0</v>
      </c>
    </row>
    <row r="44" spans="1:23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t="shared" si="0"/>
        <v>0</v>
      </c>
    </row>
    <row r="45" spans="1:23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t="shared" si="0"/>
        <v>0</v>
      </c>
    </row>
    <row r="46" spans="1:23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t="shared" si="0"/>
        <v>0</v>
      </c>
    </row>
    <row r="47" spans="1:23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t="shared" si="0"/>
        <v>0</v>
      </c>
    </row>
    <row r="48" spans="1:23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t="shared" si="0"/>
        <v>0</v>
      </c>
    </row>
    <row r="49" spans="1:23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t="shared" si="0"/>
        <v>0</v>
      </c>
    </row>
    <row r="50" spans="1:23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t="shared" si="0"/>
        <v>0</v>
      </c>
    </row>
    <row r="51" spans="1:23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t="shared" si="0"/>
        <v>0</v>
      </c>
    </row>
    <row r="52" spans="1:23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t="shared" si="0"/>
        <v>0</v>
      </c>
    </row>
    <row r="53" spans="1:23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t="shared" si="0"/>
        <v>0</v>
      </c>
    </row>
    <row r="54" spans="1:23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t="shared" si="0"/>
        <v>0</v>
      </c>
    </row>
    <row r="55" spans="1:23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t="shared" si="0"/>
        <v>0</v>
      </c>
    </row>
    <row r="56" spans="1:23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t="shared" si="0"/>
        <v>0</v>
      </c>
    </row>
    <row r="57" spans="1:23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t="shared" si="0"/>
        <v>0</v>
      </c>
    </row>
    <row r="58" spans="1:23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t="shared" si="0"/>
        <v>0</v>
      </c>
    </row>
    <row r="59" spans="1:23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t="shared" si="0"/>
        <v>0</v>
      </c>
    </row>
    <row r="60" spans="1:23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t="shared" si="0"/>
        <v>0</v>
      </c>
    </row>
    <row r="61" spans="1:23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t="shared" si="0"/>
        <v>0</v>
      </c>
    </row>
    <row r="62" spans="1:23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t="shared" si="0"/>
        <v>0</v>
      </c>
    </row>
    <row r="63" spans="1:23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t="shared" si="0"/>
        <v>0</v>
      </c>
    </row>
    <row r="64" spans="1:23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t="shared" si="0"/>
        <v>0</v>
      </c>
    </row>
    <row r="65" spans="1:23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t="shared" si="0"/>
        <v>0</v>
      </c>
    </row>
    <row r="66" spans="1:23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t="shared" si="0"/>
        <v>0</v>
      </c>
    </row>
    <row r="67" spans="1:23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0</v>
      </c>
    </row>
    <row r="68" spans="1:23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t="shared" si="0"/>
        <v>0</v>
      </c>
    </row>
    <row r="69" spans="1:23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t="shared" si="0"/>
        <v>0</v>
      </c>
    </row>
    <row r="70" spans="1:23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t="shared" ref="W70:W102" si="1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</row>
    <row r="71" spans="1:23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t="shared" si="1"/>
        <v>0</v>
      </c>
    </row>
    <row r="72" spans="1:23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t="shared" si="1"/>
        <v>0</v>
      </c>
    </row>
    <row r="73" spans="1:23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t="shared" si="1"/>
        <v>0</v>
      </c>
    </row>
    <row r="74" spans="1:23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t="shared" si="1"/>
        <v>0</v>
      </c>
    </row>
    <row r="75" spans="1:23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t="shared" si="1"/>
        <v>0</v>
      </c>
    </row>
    <row r="76" spans="1:23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t="shared" si="1"/>
        <v>0</v>
      </c>
    </row>
    <row r="77" spans="1:23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t="shared" si="1"/>
        <v>0</v>
      </c>
    </row>
    <row r="78" spans="1:23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t="shared" si="1"/>
        <v>0</v>
      </c>
    </row>
    <row r="79" spans="1:23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t="shared" si="1"/>
        <v>0</v>
      </c>
    </row>
    <row r="80" spans="1:23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t="shared" si="1"/>
        <v>0</v>
      </c>
    </row>
    <row r="81" spans="1:23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t="shared" si="1"/>
        <v>0</v>
      </c>
    </row>
    <row r="82" spans="1:23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t="shared" si="1"/>
        <v>0</v>
      </c>
    </row>
    <row r="83" spans="1:23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t="shared" si="1"/>
        <v>0</v>
      </c>
    </row>
    <row r="84" spans="1:23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t="shared" si="1"/>
        <v>0</v>
      </c>
    </row>
    <row r="85" spans="1:23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</row>
    <row r="86" spans="1:23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t="shared" si="1"/>
        <v>0</v>
      </c>
    </row>
    <row r="87" spans="1:23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t="shared" si="1"/>
        <v>0</v>
      </c>
    </row>
    <row r="88" spans="1:23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t="shared" si="1"/>
        <v>0</v>
      </c>
    </row>
    <row r="89" spans="1:23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t="shared" si="1"/>
        <v>0</v>
      </c>
    </row>
    <row r="90" spans="1:23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t="shared" si="1"/>
        <v>0</v>
      </c>
    </row>
    <row r="91" spans="1:23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t="shared" si="1"/>
        <v>0</v>
      </c>
    </row>
    <row r="92" spans="1:23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t="shared" si="1"/>
        <v>0</v>
      </c>
    </row>
    <row r="93" spans="1:23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t="shared" si="1"/>
        <v>0</v>
      </c>
    </row>
    <row r="94" spans="1:23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t="shared" si="1"/>
        <v>0</v>
      </c>
    </row>
    <row r="95" spans="1:23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t="shared" si="1"/>
        <v>0</v>
      </c>
    </row>
    <row r="96" spans="1:23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t="shared" si="1"/>
        <v>0</v>
      </c>
    </row>
    <row r="97" spans="1:23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t="shared" si="1"/>
        <v>0</v>
      </c>
    </row>
    <row r="98" spans="1:23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t="shared" si="1"/>
        <v>0</v>
      </c>
    </row>
    <row r="99" spans="1:23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t="shared" si="1"/>
        <v>0</v>
      </c>
    </row>
    <row r="100" spans="1:23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t="shared" si="1"/>
        <v>0</v>
      </c>
    </row>
    <row r="101" spans="1:23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t="shared" si="1"/>
        <v>0</v>
      </c>
    </row>
    <row r="102" spans="1:23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t="shared" si="1"/>
        <v>0</v>
      </c>
    </row>
    <row r="103" spans="1:23" x14ac:dyDescent="0.25">
      <c r="W103" s="17">
        <f>SUM(W4:W102)</f>
        <v>0</v>
      </c>
    </row>
    <row r="104" spans="1:23" hidden="1" x14ac:dyDescent="0.25"/>
    <row r="105" spans="1:23" hidden="1" x14ac:dyDescent="0.25"/>
    <row r="106" spans="1:23" hidden="1" x14ac:dyDescent="0.25"/>
    <row r="107" spans="1:23" hidden="1" x14ac:dyDescent="0.25"/>
    <row r="108" spans="1:23" hidden="1" x14ac:dyDescent="0.25"/>
    <row r="109" spans="1:23" hidden="1" x14ac:dyDescent="0.25"/>
    <row r="110" spans="1:23" hidden="1" x14ac:dyDescent="0.25"/>
    <row r="111" spans="1:23" hidden="1" x14ac:dyDescent="0.25"/>
    <row r="112" spans="1:23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4">
        <v>15</v>
      </c>
      <c r="C116" s="4">
        <v>15</v>
      </c>
      <c r="D116" s="4">
        <v>15</v>
      </c>
      <c r="E116" s="4">
        <v>15</v>
      </c>
      <c r="F116" s="4">
        <v>15</v>
      </c>
      <c r="G116" s="4">
        <v>15</v>
      </c>
      <c r="H116" s="4">
        <v>30</v>
      </c>
      <c r="I116" s="4">
        <v>15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>
        <f>SUM(B105:B116)</f>
        <v>15</v>
      </c>
      <c r="C117" s="23">
        <f t="shared" ref="C117:V117" si="2">SUM(C105:C116)</f>
        <v>15</v>
      </c>
      <c r="D117" s="23">
        <f t="shared" si="2"/>
        <v>15</v>
      </c>
      <c r="E117" s="23">
        <f t="shared" si="2"/>
        <v>15</v>
      </c>
      <c r="F117" s="23">
        <f t="shared" si="2"/>
        <v>15</v>
      </c>
      <c r="G117" s="23">
        <f t="shared" si="2"/>
        <v>15</v>
      </c>
      <c r="H117" s="23">
        <f t="shared" si="2"/>
        <v>30</v>
      </c>
      <c r="I117" s="23">
        <f t="shared" si="2"/>
        <v>15</v>
      </c>
      <c r="J117" s="23">
        <f t="shared" si="2"/>
        <v>0</v>
      </c>
      <c r="K117" s="23">
        <f t="shared" si="2"/>
        <v>0</v>
      </c>
      <c r="L117" s="23">
        <f t="shared" si="2"/>
        <v>0</v>
      </c>
      <c r="M117" s="23">
        <f t="shared" si="2"/>
        <v>0</v>
      </c>
      <c r="N117" s="23">
        <f t="shared" si="2"/>
        <v>0</v>
      </c>
      <c r="O117" s="23">
        <f t="shared" si="2"/>
        <v>0</v>
      </c>
      <c r="P117" s="23">
        <f t="shared" si="2"/>
        <v>0</v>
      </c>
      <c r="Q117" s="23">
        <f t="shared" si="2"/>
        <v>0</v>
      </c>
      <c r="R117" s="23">
        <f t="shared" si="2"/>
        <v>0</v>
      </c>
      <c r="S117" s="23">
        <f t="shared" si="2"/>
        <v>0</v>
      </c>
      <c r="T117" s="23">
        <f t="shared" si="2"/>
        <v>0</v>
      </c>
      <c r="U117" s="23">
        <f t="shared" si="2"/>
        <v>0</v>
      </c>
      <c r="V117" s="23">
        <f t="shared" si="2"/>
        <v>0</v>
      </c>
    </row>
    <row r="118" spans="1:22" x14ac:dyDescent="0.25">
      <c r="A118" s="23" t="s">
        <v>1</v>
      </c>
      <c r="B118" s="23">
        <f>SUM(B4:B102)</f>
        <v>0</v>
      </c>
      <c r="C118" s="23">
        <f t="shared" ref="C118:V118" si="3">SUM(C4:C102)</f>
        <v>0</v>
      </c>
      <c r="D118" s="23">
        <f t="shared" si="3"/>
        <v>0</v>
      </c>
      <c r="E118" s="23">
        <f t="shared" si="3"/>
        <v>0</v>
      </c>
      <c r="F118" s="23">
        <f t="shared" si="3"/>
        <v>0</v>
      </c>
      <c r="G118" s="23">
        <f t="shared" si="3"/>
        <v>0</v>
      </c>
      <c r="H118" s="23">
        <f t="shared" si="3"/>
        <v>0</v>
      </c>
      <c r="I118" s="23">
        <f t="shared" si="3"/>
        <v>0</v>
      </c>
      <c r="J118" s="23">
        <f t="shared" si="3"/>
        <v>0</v>
      </c>
      <c r="K118" s="23">
        <f t="shared" si="3"/>
        <v>0</v>
      </c>
      <c r="L118" s="23">
        <f t="shared" si="3"/>
        <v>0</v>
      </c>
      <c r="M118" s="23">
        <f t="shared" si="3"/>
        <v>0</v>
      </c>
      <c r="N118" s="23">
        <f t="shared" si="3"/>
        <v>0</v>
      </c>
      <c r="O118" s="23">
        <f t="shared" si="3"/>
        <v>0</v>
      </c>
      <c r="P118" s="23">
        <f t="shared" si="3"/>
        <v>0</v>
      </c>
      <c r="Q118" s="23">
        <f t="shared" si="3"/>
        <v>0</v>
      </c>
      <c r="R118" s="23">
        <f t="shared" si="3"/>
        <v>0</v>
      </c>
      <c r="S118" s="23">
        <f t="shared" si="3"/>
        <v>0</v>
      </c>
      <c r="T118" s="23">
        <f t="shared" si="3"/>
        <v>0</v>
      </c>
      <c r="U118" s="23">
        <f t="shared" si="3"/>
        <v>0</v>
      </c>
      <c r="V118" s="23">
        <f t="shared" si="3"/>
        <v>0</v>
      </c>
    </row>
    <row r="119" spans="1:22" x14ac:dyDescent="0.25">
      <c r="A119" s="23" t="s">
        <v>2</v>
      </c>
      <c r="B119" s="23">
        <f>B117-B118</f>
        <v>15</v>
      </c>
      <c r="C119" s="23">
        <f>C117-C118</f>
        <v>15</v>
      </c>
      <c r="D119" s="23">
        <f>D117-D118</f>
        <v>15</v>
      </c>
      <c r="E119" s="23">
        <f t="shared" ref="E119:V119" si="4">E117-E118</f>
        <v>15</v>
      </c>
      <c r="F119" s="23">
        <f t="shared" si="4"/>
        <v>15</v>
      </c>
      <c r="G119" s="23">
        <f t="shared" si="4"/>
        <v>15</v>
      </c>
      <c r="H119" s="23">
        <f t="shared" si="4"/>
        <v>30</v>
      </c>
      <c r="I119" s="23">
        <f t="shared" si="4"/>
        <v>15</v>
      </c>
      <c r="J119" s="23">
        <f t="shared" si="4"/>
        <v>0</v>
      </c>
      <c r="K119" s="23">
        <f t="shared" si="4"/>
        <v>0</v>
      </c>
      <c r="L119" s="23">
        <f t="shared" si="4"/>
        <v>0</v>
      </c>
      <c r="M119" s="23">
        <f t="shared" si="4"/>
        <v>0</v>
      </c>
      <c r="N119" s="23">
        <f t="shared" si="4"/>
        <v>0</v>
      </c>
      <c r="O119" s="23">
        <f t="shared" si="4"/>
        <v>0</v>
      </c>
      <c r="P119" s="23">
        <f t="shared" si="4"/>
        <v>0</v>
      </c>
      <c r="Q119" s="23">
        <f t="shared" si="4"/>
        <v>0</v>
      </c>
      <c r="R119" s="23">
        <f t="shared" si="4"/>
        <v>0</v>
      </c>
      <c r="S119" s="23">
        <f t="shared" si="4"/>
        <v>0</v>
      </c>
      <c r="T119" s="23">
        <f t="shared" si="4"/>
        <v>0</v>
      </c>
      <c r="U119" s="23">
        <f t="shared" si="4"/>
        <v>0</v>
      </c>
      <c r="V119" s="23">
        <f t="shared" si="4"/>
        <v>0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>
        <f>B117*$D124</f>
        <v>900</v>
      </c>
      <c r="C121" s="14">
        <f>C117*$D125</f>
        <v>600</v>
      </c>
      <c r="D121" s="14">
        <f>D117*$D126</f>
        <v>825</v>
      </c>
      <c r="E121" s="14">
        <f>E117*$D127</f>
        <v>1050</v>
      </c>
      <c r="F121" s="14">
        <f>F117*$D128</f>
        <v>2025</v>
      </c>
      <c r="G121" s="14">
        <f>G117*$D129</f>
        <v>2025</v>
      </c>
      <c r="H121" s="14">
        <f>H117*$D130</f>
        <v>3300</v>
      </c>
      <c r="I121" s="14">
        <f>I117*$D131</f>
        <v>2100</v>
      </c>
      <c r="J121" s="14">
        <f>J117*$D132</f>
        <v>0</v>
      </c>
      <c r="K121" s="14">
        <f>K117*$D133</f>
        <v>0</v>
      </c>
      <c r="L121" s="14">
        <f>L117*$D134</f>
        <v>0</v>
      </c>
      <c r="M121" s="14">
        <f>M117*$D135</f>
        <v>0</v>
      </c>
      <c r="N121" s="14">
        <f>N117*$D136</f>
        <v>0</v>
      </c>
      <c r="O121" s="14">
        <f>O117*$D137</f>
        <v>0</v>
      </c>
      <c r="P121" s="14">
        <f>P117*$D138</f>
        <v>0</v>
      </c>
      <c r="Q121" s="14">
        <f>Q117*$D139</f>
        <v>0</v>
      </c>
      <c r="R121" s="14">
        <f>R117*$D140</f>
        <v>0</v>
      </c>
      <c r="S121" s="14">
        <f>S117*$D141</f>
        <v>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2" x14ac:dyDescent="0.25">
      <c r="A123" s="158" t="s">
        <v>120</v>
      </c>
      <c r="B123" s="159"/>
      <c r="C123" s="160"/>
      <c r="D123" s="23" t="s">
        <v>3</v>
      </c>
      <c r="F123" s="10"/>
      <c r="G123" s="2"/>
      <c r="H123" s="15" t="s">
        <v>6</v>
      </c>
    </row>
    <row r="124" spans="1:22" x14ac:dyDescent="0.25">
      <c r="A124" s="150" t="s">
        <v>301</v>
      </c>
      <c r="B124" s="151" t="s">
        <v>301</v>
      </c>
      <c r="C124" s="152" t="s">
        <v>301</v>
      </c>
      <c r="D124" s="30">
        <v>60</v>
      </c>
      <c r="F124" s="10"/>
      <c r="G124" s="2"/>
      <c r="H124" s="17">
        <f>SUM(B121:V121)</f>
        <v>12825</v>
      </c>
    </row>
    <row r="125" spans="1:22" x14ac:dyDescent="0.25">
      <c r="A125" s="150" t="s">
        <v>302</v>
      </c>
      <c r="B125" s="151" t="s">
        <v>302</v>
      </c>
      <c r="C125" s="152" t="s">
        <v>302</v>
      </c>
      <c r="D125" s="30">
        <v>40</v>
      </c>
    </row>
    <row r="126" spans="1:22" x14ac:dyDescent="0.25">
      <c r="A126" s="150" t="s">
        <v>303</v>
      </c>
      <c r="B126" s="151" t="s">
        <v>303</v>
      </c>
      <c r="C126" s="152" t="s">
        <v>303</v>
      </c>
      <c r="D126" s="30">
        <v>55</v>
      </c>
      <c r="F126" s="146" t="s">
        <v>121</v>
      </c>
      <c r="G126" s="146"/>
      <c r="H126" s="147"/>
    </row>
    <row r="127" spans="1:22" x14ac:dyDescent="0.25">
      <c r="A127" s="150" t="s">
        <v>304</v>
      </c>
      <c r="B127" s="151" t="s">
        <v>304</v>
      </c>
      <c r="C127" s="152" t="s">
        <v>304</v>
      </c>
      <c r="D127" s="30">
        <v>70</v>
      </c>
      <c r="F127" s="148">
        <f>H124-W103</f>
        <v>12825</v>
      </c>
      <c r="G127" s="147"/>
      <c r="H127" s="147"/>
    </row>
    <row r="128" spans="1:22" x14ac:dyDescent="0.25">
      <c r="A128" s="150" t="s">
        <v>305</v>
      </c>
      <c r="B128" s="151" t="s">
        <v>305</v>
      </c>
      <c r="C128" s="152" t="s">
        <v>305</v>
      </c>
      <c r="D128" s="30">
        <v>135</v>
      </c>
    </row>
    <row r="129" spans="1:4" x14ac:dyDescent="0.25">
      <c r="A129" s="150" t="s">
        <v>306</v>
      </c>
      <c r="B129" s="151" t="s">
        <v>306</v>
      </c>
      <c r="C129" s="152" t="s">
        <v>306</v>
      </c>
      <c r="D129" s="30">
        <v>135</v>
      </c>
    </row>
    <row r="130" spans="1:4" x14ac:dyDescent="0.25">
      <c r="A130" s="150" t="s">
        <v>307</v>
      </c>
      <c r="B130" s="151" t="s">
        <v>307</v>
      </c>
      <c r="C130" s="152" t="s">
        <v>307</v>
      </c>
      <c r="D130" s="30">
        <v>110</v>
      </c>
    </row>
    <row r="131" spans="1:4" x14ac:dyDescent="0.25">
      <c r="A131" s="150" t="s">
        <v>308</v>
      </c>
      <c r="B131" s="151" t="s">
        <v>308</v>
      </c>
      <c r="C131" s="152" t="s">
        <v>308</v>
      </c>
      <c r="D131" s="30">
        <v>140</v>
      </c>
    </row>
    <row r="132" spans="1:4" x14ac:dyDescent="0.25">
      <c r="A132" s="150" t="s">
        <v>309</v>
      </c>
      <c r="B132" s="151" t="s">
        <v>309</v>
      </c>
      <c r="C132" s="152" t="s">
        <v>309</v>
      </c>
      <c r="D132" s="30"/>
    </row>
    <row r="133" spans="1:4" hidden="1" x14ac:dyDescent="0.25">
      <c r="A133" s="6"/>
      <c r="B133" s="6"/>
      <c r="C133" s="6" t="s">
        <v>8</v>
      </c>
      <c r="D133" s="6"/>
    </row>
    <row r="134" spans="1:4" hidden="1" x14ac:dyDescent="0.25">
      <c r="A134" s="6"/>
      <c r="B134" s="6"/>
      <c r="C134" s="6" t="s">
        <v>9</v>
      </c>
      <c r="D134" s="6"/>
    </row>
    <row r="135" spans="1:4" hidden="1" x14ac:dyDescent="0.25">
      <c r="A135" s="6"/>
      <c r="B135" s="6"/>
      <c r="C135" s="6" t="s">
        <v>10</v>
      </c>
      <c r="D135" s="6"/>
    </row>
    <row r="136" spans="1:4" hidden="1" x14ac:dyDescent="0.25">
      <c r="A136" s="6"/>
      <c r="B136" s="6"/>
      <c r="C136" s="6" t="s">
        <v>11</v>
      </c>
      <c r="D136" s="6"/>
    </row>
    <row r="137" spans="1:4" hidden="1" x14ac:dyDescent="0.25">
      <c r="A137" s="6"/>
      <c r="B137" s="6"/>
      <c r="C137" s="6" t="s">
        <v>12</v>
      </c>
      <c r="D137" s="6"/>
    </row>
    <row r="138" spans="1:4" hidden="1" x14ac:dyDescent="0.25">
      <c r="A138" s="6"/>
      <c r="B138" s="6"/>
      <c r="C138" s="6" t="s">
        <v>13</v>
      </c>
      <c r="D138" s="6"/>
    </row>
    <row r="139" spans="1:4" hidden="1" x14ac:dyDescent="0.25">
      <c r="A139" s="6"/>
      <c r="B139" s="6"/>
      <c r="C139" s="6" t="s">
        <v>14</v>
      </c>
      <c r="D139" s="6"/>
    </row>
    <row r="140" spans="1:4" hidden="1" x14ac:dyDescent="0.25">
      <c r="A140" s="6"/>
      <c r="B140" s="6"/>
      <c r="C140" s="6" t="s">
        <v>15</v>
      </c>
      <c r="D140" s="6"/>
    </row>
    <row r="141" spans="1:4" hidden="1" x14ac:dyDescent="0.25">
      <c r="A141" s="6"/>
      <c r="B141" s="6"/>
      <c r="C141" s="6" t="s">
        <v>16</v>
      </c>
      <c r="D141" s="6"/>
    </row>
    <row r="142" spans="1:4" hidden="1" x14ac:dyDescent="0.25">
      <c r="A142" s="6"/>
      <c r="B142" s="6"/>
      <c r="C142" s="6" t="s">
        <v>17</v>
      </c>
      <c r="D142" s="6"/>
    </row>
    <row r="143" spans="1:4" hidden="1" x14ac:dyDescent="0.25">
      <c r="A143" s="6"/>
      <c r="B143" s="6"/>
      <c r="C143" s="6" t="s">
        <v>18</v>
      </c>
      <c r="D143" s="6"/>
    </row>
    <row r="144" spans="1:4" hidden="1" x14ac:dyDescent="0.25">
      <c r="A144" s="6"/>
      <c r="B144" s="6"/>
      <c r="C144" s="6" t="s">
        <v>19</v>
      </c>
      <c r="D144" s="6"/>
    </row>
  </sheetData>
  <mergeCells count="12">
    <mergeCell ref="A127:C127"/>
    <mergeCell ref="F127:H127"/>
    <mergeCell ref="A123:C123"/>
    <mergeCell ref="A124:C124"/>
    <mergeCell ref="A125:C125"/>
    <mergeCell ref="A126:C126"/>
    <mergeCell ref="F126:H126"/>
    <mergeCell ref="A128:C128"/>
    <mergeCell ref="A129:C129"/>
    <mergeCell ref="A130:C130"/>
    <mergeCell ref="A131:C131"/>
    <mergeCell ref="A132:C132"/>
  </mergeCells>
  <conditionalFormatting sqref="B4:V102">
    <cfRule type="cellIs" dxfId="8" priority="1" operator="greaterThanOrEqual">
      <formula>1</formula>
    </cfRule>
    <cfRule type="cellIs" dxfId="7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1000-000000000000}">
      <formula1>0</formula1>
    </dataValidation>
  </dataValidations>
  <pageMargins left="0.7" right="0.53" top="0.26" bottom="0.2" header="0.2" footer="0.2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X144"/>
  <sheetViews>
    <sheetView zoomScale="85" zoomScaleNormal="85" workbookViewId="0">
      <pane ySplit="1" topLeftCell="A2" activePane="bottomLeft" state="frozen"/>
      <selection activeCell="I17" sqref="I17"/>
      <selection pane="bottomLeft" activeCell="X4" sqref="X4:X13"/>
    </sheetView>
  </sheetViews>
  <sheetFormatPr defaultRowHeight="15" x14ac:dyDescent="0.25"/>
  <cols>
    <col min="1" max="1" width="20.85546875" style="4" bestFit="1" customWidth="1"/>
    <col min="2" max="2" width="6.7109375" style="4" bestFit="1" customWidth="1"/>
    <col min="3" max="3" width="13.42578125" style="4" customWidth="1"/>
    <col min="4" max="4" width="8.140625" style="4" bestFit="1" customWidth="1"/>
    <col min="5" max="5" width="6.7109375" style="4" bestFit="1" customWidth="1"/>
    <col min="6" max="7" width="8.140625" style="4" bestFit="1" customWidth="1"/>
    <col min="8" max="8" width="13.42578125" style="4" bestFit="1" customWidth="1"/>
    <col min="9" max="9" width="4.85546875" style="4" customWidth="1"/>
    <col min="10" max="10" width="8.140625" style="4" customWidth="1"/>
    <col min="11" max="22" width="7" style="4" hidden="1" customWidth="1"/>
    <col min="23" max="23" width="10.7109375" style="4" bestFit="1" customWidth="1"/>
    <col min="24" max="24" width="8.7109375" style="4" customWidth="1"/>
    <col min="25" max="16384" width="9.140625" style="4"/>
  </cols>
  <sheetData>
    <row r="1" spans="1:24" x14ac:dyDescent="0.25">
      <c r="A1" s="2" t="s">
        <v>7</v>
      </c>
      <c r="B1" s="2">
        <v>12</v>
      </c>
    </row>
    <row r="3" spans="1:24" s="2" customFormat="1" x14ac:dyDescent="0.25">
      <c r="A3" s="9" t="s">
        <v>0</v>
      </c>
      <c r="B3" s="18" t="s">
        <v>132</v>
      </c>
      <c r="C3" s="18" t="s">
        <v>133</v>
      </c>
      <c r="D3" s="18" t="s">
        <v>134</v>
      </c>
      <c r="E3" s="18" t="s">
        <v>135</v>
      </c>
      <c r="F3" s="18" t="s">
        <v>136</v>
      </c>
      <c r="G3" s="18" t="s">
        <v>137</v>
      </c>
      <c r="H3" s="18" t="s">
        <v>138</v>
      </c>
      <c r="I3" s="18" t="s">
        <v>139</v>
      </c>
      <c r="J3" s="18" t="s">
        <v>140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16" t="s">
        <v>3</v>
      </c>
      <c r="X3" s="10"/>
    </row>
    <row r="4" spans="1:24" x14ac:dyDescent="0.25">
      <c r="A4" s="6" t="s">
        <v>141</v>
      </c>
      <c r="B4" s="6">
        <v>1</v>
      </c>
      <c r="C4" s="6">
        <v>1</v>
      </c>
      <c r="D4" s="6">
        <v>1</v>
      </c>
      <c r="E4" s="6"/>
      <c r="F4" s="6">
        <v>1</v>
      </c>
      <c r="G4" s="6">
        <v>1</v>
      </c>
      <c r="H4" s="6">
        <v>1</v>
      </c>
      <c r="I4" s="6">
        <v>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425</v>
      </c>
      <c r="X4" s="19" t="str">
        <f>TRIM(LEFT(A4,4))</f>
        <v>J123</v>
      </c>
    </row>
    <row r="5" spans="1:24" x14ac:dyDescent="0.25">
      <c r="A5" s="6" t="s">
        <v>142</v>
      </c>
      <c r="B5" s="6">
        <v>1</v>
      </c>
      <c r="C5" s="6">
        <v>1</v>
      </c>
      <c r="D5" s="6">
        <v>1</v>
      </c>
      <c r="E5" s="6"/>
      <c r="F5" s="6">
        <v>1</v>
      </c>
      <c r="G5" s="6">
        <v>1</v>
      </c>
      <c r="H5" s="6">
        <v>1</v>
      </c>
      <c r="I5" s="6"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425</v>
      </c>
      <c r="X5" s="19" t="str">
        <f t="shared" ref="X5:X68" si="0">TRIM(LEFT(A5,4))</f>
        <v>J105</v>
      </c>
    </row>
    <row r="6" spans="1:24" x14ac:dyDescent="0.25">
      <c r="A6" s="6" t="s">
        <v>143</v>
      </c>
      <c r="B6" s="6">
        <v>1</v>
      </c>
      <c r="C6" s="6">
        <v>1</v>
      </c>
      <c r="D6" s="6">
        <v>1</v>
      </c>
      <c r="E6" s="6"/>
      <c r="F6" s="6">
        <v>1</v>
      </c>
      <c r="G6" s="6">
        <v>1</v>
      </c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t="shared" ref="W6:W69" si="1">(B6*$D$124)+(C6*$D$125)+(D6*$D$126)+(E6*$D$127)+(F6*$D$128)+(G6*$D$129)+(H6*$D$130)+(I6*$D$131)+(J6*$D$132)+(K6*$D$133)+(L6*$D$134)+(M6*$D$135)+(N6*$D$136)+(O6*$D$137)+(P6*$D$138)+(Q6*$D$139)+(R6*$D$140)+(S6*$D$141)+(T6*$D$142)+(U6*$D$143)+(V6*$D$144)</f>
        <v>425</v>
      </c>
      <c r="X6" s="19" t="str">
        <f t="shared" si="0"/>
        <v>J82</v>
      </c>
    </row>
    <row r="7" spans="1:24" x14ac:dyDescent="0.25">
      <c r="A7" s="6" t="s">
        <v>144</v>
      </c>
      <c r="B7" s="6">
        <v>1</v>
      </c>
      <c r="C7" s="6">
        <v>1</v>
      </c>
      <c r="D7" s="6">
        <v>1</v>
      </c>
      <c r="E7" s="6"/>
      <c r="F7" s="6">
        <v>1</v>
      </c>
      <c r="G7" s="6">
        <v>1</v>
      </c>
      <c r="H7" s="6">
        <v>1</v>
      </c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t="shared" si="1"/>
        <v>425</v>
      </c>
      <c r="X7" s="19" t="str">
        <f t="shared" si="0"/>
        <v>J97</v>
      </c>
    </row>
    <row r="8" spans="1:24" x14ac:dyDescent="0.25">
      <c r="A8" s="6" t="s">
        <v>145</v>
      </c>
      <c r="B8" s="6">
        <v>1</v>
      </c>
      <c r="C8" s="6">
        <v>1</v>
      </c>
      <c r="D8" s="6">
        <v>1</v>
      </c>
      <c r="E8" s="6"/>
      <c r="F8" s="6">
        <v>1</v>
      </c>
      <c r="G8" s="6">
        <v>1</v>
      </c>
      <c r="H8" s="6">
        <v>1</v>
      </c>
      <c r="I8" s="6"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t="shared" si="1"/>
        <v>425</v>
      </c>
      <c r="X8" s="19" t="str">
        <f t="shared" si="0"/>
        <v>J27</v>
      </c>
    </row>
    <row r="9" spans="1:24" x14ac:dyDescent="0.25">
      <c r="A9" s="6" t="s">
        <v>146</v>
      </c>
      <c r="B9" s="6">
        <v>1</v>
      </c>
      <c r="C9" s="6">
        <v>1</v>
      </c>
      <c r="D9" s="6">
        <v>1</v>
      </c>
      <c r="E9" s="6"/>
      <c r="F9" s="6">
        <v>1</v>
      </c>
      <c r="G9" s="6">
        <v>1</v>
      </c>
      <c r="H9" s="6">
        <v>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t="shared" si="1"/>
        <v>425</v>
      </c>
      <c r="X9" s="19" t="str">
        <f t="shared" si="0"/>
        <v>J68</v>
      </c>
    </row>
    <row r="10" spans="1:24" x14ac:dyDescent="0.25">
      <c r="A10" s="6" t="s">
        <v>147</v>
      </c>
      <c r="B10" s="6">
        <v>1</v>
      </c>
      <c r="C10" s="6">
        <v>1</v>
      </c>
      <c r="D10" s="6">
        <v>1</v>
      </c>
      <c r="E10" s="6"/>
      <c r="F10" s="6">
        <v>1</v>
      </c>
      <c r="G10" s="6">
        <v>1</v>
      </c>
      <c r="H10" s="6">
        <v>1</v>
      </c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t="shared" si="1"/>
        <v>425</v>
      </c>
      <c r="X10" s="19" t="str">
        <f t="shared" si="0"/>
        <v>J70</v>
      </c>
    </row>
    <row r="11" spans="1:24" x14ac:dyDescent="0.25">
      <c r="A11" s="6" t="s">
        <v>148</v>
      </c>
      <c r="B11" s="6">
        <v>1</v>
      </c>
      <c r="C11" s="6">
        <v>1</v>
      </c>
      <c r="D11" s="6">
        <v>1</v>
      </c>
      <c r="E11" s="6"/>
      <c r="F11" s="6">
        <v>1</v>
      </c>
      <c r="G11" s="6">
        <v>1</v>
      </c>
      <c r="H11" s="6">
        <v>1</v>
      </c>
      <c r="I11" s="6"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t="shared" si="1"/>
        <v>425</v>
      </c>
      <c r="X11" s="19" t="str">
        <f t="shared" si="0"/>
        <v>J44</v>
      </c>
    </row>
    <row r="12" spans="1:24" x14ac:dyDescent="0.25">
      <c r="A12" s="6" t="s">
        <v>149</v>
      </c>
      <c r="B12" s="6">
        <v>1</v>
      </c>
      <c r="C12" s="6">
        <v>1</v>
      </c>
      <c r="D12" s="6">
        <v>1</v>
      </c>
      <c r="E12" s="6"/>
      <c r="F12" s="6">
        <v>1</v>
      </c>
      <c r="G12" s="6">
        <v>1</v>
      </c>
      <c r="H12" s="6">
        <v>1</v>
      </c>
      <c r="I12" s="6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t="shared" si="1"/>
        <v>425</v>
      </c>
      <c r="X12" s="19" t="str">
        <f t="shared" si="0"/>
        <v>J63</v>
      </c>
    </row>
    <row r="13" spans="1:24" x14ac:dyDescent="0.25">
      <c r="A13" s="6" t="s">
        <v>150</v>
      </c>
      <c r="B13" s="6">
        <v>1</v>
      </c>
      <c r="C13" s="6">
        <v>1</v>
      </c>
      <c r="D13" s="6">
        <v>1</v>
      </c>
      <c r="E13" s="6"/>
      <c r="F13" s="6">
        <v>1</v>
      </c>
      <c r="G13" s="6">
        <v>1</v>
      </c>
      <c r="H13" s="6">
        <v>1</v>
      </c>
      <c r="I13" s="6"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t="shared" si="1"/>
        <v>425</v>
      </c>
      <c r="X13" s="19" t="str">
        <f t="shared" si="0"/>
        <v>J96</v>
      </c>
    </row>
    <row r="14" spans="1:2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t="shared" si="1"/>
        <v>0</v>
      </c>
      <c r="X14" s="19" t="str">
        <f t="shared" si="0"/>
        <v/>
      </c>
    </row>
    <row r="15" spans="1:2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t="shared" si="1"/>
        <v>0</v>
      </c>
      <c r="X15" s="19" t="str">
        <f t="shared" si="0"/>
        <v/>
      </c>
    </row>
    <row r="16" spans="1:2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t="shared" si="1"/>
        <v>0</v>
      </c>
      <c r="X16" s="19" t="str">
        <f t="shared" si="0"/>
        <v/>
      </c>
    </row>
    <row r="17" spans="1:2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t="shared" si="1"/>
        <v>0</v>
      </c>
      <c r="X17" s="19" t="str">
        <f t="shared" si="0"/>
        <v/>
      </c>
    </row>
    <row r="18" spans="1:2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t="shared" si="1"/>
        <v>0</v>
      </c>
      <c r="X18" s="19" t="str">
        <f t="shared" si="0"/>
        <v/>
      </c>
    </row>
    <row r="19" spans="1:24" hidden="1" x14ac:dyDescent="0.25">
      <c r="A19" s="6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t="shared" si="1"/>
        <v>0</v>
      </c>
      <c r="X19" s="19" t="str">
        <f t="shared" si="0"/>
        <v>Stu-</v>
      </c>
    </row>
    <row r="20" spans="1:24" hidden="1" x14ac:dyDescent="0.25">
      <c r="A20" s="6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t="shared" si="1"/>
        <v>0</v>
      </c>
      <c r="X20" s="19" t="str">
        <f t="shared" si="0"/>
        <v>Stu-</v>
      </c>
    </row>
    <row r="21" spans="1:24" hidden="1" x14ac:dyDescent="0.25">
      <c r="A21" s="6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t="shared" si="1"/>
        <v>0</v>
      </c>
      <c r="X21" s="19" t="str">
        <f t="shared" si="0"/>
        <v>Stu-</v>
      </c>
    </row>
    <row r="22" spans="1:24" hidden="1" x14ac:dyDescent="0.25">
      <c r="A22" s="6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t="shared" si="1"/>
        <v>0</v>
      </c>
      <c r="X22" s="19" t="str">
        <f t="shared" si="0"/>
        <v>Stu-</v>
      </c>
    </row>
    <row r="23" spans="1:24" hidden="1" x14ac:dyDescent="0.25">
      <c r="A23" s="6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t="shared" si="1"/>
        <v>0</v>
      </c>
      <c r="X23" s="19" t="str">
        <f t="shared" si="0"/>
        <v>Stu-</v>
      </c>
    </row>
    <row r="24" spans="1:24" hidden="1" x14ac:dyDescent="0.25">
      <c r="A24" s="6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t="shared" si="1"/>
        <v>0</v>
      </c>
      <c r="X24" s="19" t="str">
        <f t="shared" si="0"/>
        <v>Stu-</v>
      </c>
    </row>
    <row r="25" spans="1:24" hidden="1" x14ac:dyDescent="0.25">
      <c r="A25" s="6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t="shared" si="1"/>
        <v>0</v>
      </c>
      <c r="X25" s="19" t="str">
        <f t="shared" si="0"/>
        <v>Stu-</v>
      </c>
    </row>
    <row r="26" spans="1:24" hidden="1" x14ac:dyDescent="0.25">
      <c r="A26" s="6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t="shared" si="1"/>
        <v>0</v>
      </c>
      <c r="X26" s="19" t="str">
        <f t="shared" si="0"/>
        <v>Stu-</v>
      </c>
    </row>
    <row r="27" spans="1:24" hidden="1" x14ac:dyDescent="0.25">
      <c r="A27" s="6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t="shared" si="1"/>
        <v>0</v>
      </c>
      <c r="X27" s="19" t="str">
        <f t="shared" si="0"/>
        <v>Stu-</v>
      </c>
    </row>
    <row r="28" spans="1:24" hidden="1" x14ac:dyDescent="0.25">
      <c r="A28" s="6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t="shared" si="1"/>
        <v>0</v>
      </c>
      <c r="X28" s="19" t="str">
        <f t="shared" si="0"/>
        <v>Stu-</v>
      </c>
    </row>
    <row r="29" spans="1:24" hidden="1" x14ac:dyDescent="0.25">
      <c r="A29" s="6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t="shared" si="1"/>
        <v>0</v>
      </c>
      <c r="X29" s="19" t="str">
        <f t="shared" si="0"/>
        <v>Stu-</v>
      </c>
    </row>
    <row r="30" spans="1:24" hidden="1" x14ac:dyDescent="0.25">
      <c r="A30" s="6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t="shared" si="1"/>
        <v>0</v>
      </c>
      <c r="X30" s="19" t="str">
        <f t="shared" si="0"/>
        <v>Stu-</v>
      </c>
    </row>
    <row r="31" spans="1:24" hidden="1" x14ac:dyDescent="0.25">
      <c r="A31" s="6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t="shared" si="1"/>
        <v>0</v>
      </c>
      <c r="X31" s="19" t="str">
        <f t="shared" si="0"/>
        <v>Stu-</v>
      </c>
    </row>
    <row r="32" spans="1:24" hidden="1" x14ac:dyDescent="0.25">
      <c r="A32" s="6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t="shared" si="1"/>
        <v>0</v>
      </c>
      <c r="X32" s="19" t="str">
        <f t="shared" si="0"/>
        <v>Stu-</v>
      </c>
    </row>
    <row r="33" spans="1:24" hidden="1" x14ac:dyDescent="0.25">
      <c r="A33" s="6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t="shared" si="1"/>
        <v>0</v>
      </c>
      <c r="X33" s="19" t="str">
        <f t="shared" si="0"/>
        <v>Stu-</v>
      </c>
    </row>
    <row r="34" spans="1:24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t="shared" si="1"/>
        <v>0</v>
      </c>
      <c r="X34" s="19" t="str">
        <f t="shared" si="0"/>
        <v>Stu-</v>
      </c>
    </row>
    <row r="35" spans="1:24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t="shared" si="1"/>
        <v>0</v>
      </c>
      <c r="X35" s="19" t="str">
        <f t="shared" si="0"/>
        <v>Stu-</v>
      </c>
    </row>
    <row r="36" spans="1:24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t="shared" si="1"/>
        <v>0</v>
      </c>
      <c r="X36" s="19" t="str">
        <f t="shared" si="0"/>
        <v>Stu-</v>
      </c>
    </row>
    <row r="37" spans="1:24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t="shared" si="1"/>
        <v>0</v>
      </c>
      <c r="X37" s="19" t="str">
        <f t="shared" si="0"/>
        <v>Stu-</v>
      </c>
    </row>
    <row r="38" spans="1:24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t="shared" si="1"/>
        <v>0</v>
      </c>
      <c r="X38" s="19" t="str">
        <f t="shared" si="0"/>
        <v>Stu-</v>
      </c>
    </row>
    <row r="39" spans="1:24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t="shared" si="1"/>
        <v>0</v>
      </c>
      <c r="X39" s="19" t="str">
        <f t="shared" si="0"/>
        <v>Stu-</v>
      </c>
    </row>
    <row r="40" spans="1:24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t="shared" si="1"/>
        <v>0</v>
      </c>
      <c r="X40" s="19" t="str">
        <f t="shared" si="0"/>
        <v>Stu-</v>
      </c>
    </row>
    <row r="41" spans="1:24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0</v>
      </c>
      <c r="X41" s="19" t="str">
        <f t="shared" si="0"/>
        <v>Stu-</v>
      </c>
    </row>
    <row r="42" spans="1:24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t="shared" si="1"/>
        <v>0</v>
      </c>
      <c r="X42" s="19" t="str">
        <f t="shared" si="0"/>
        <v>Stu-</v>
      </c>
    </row>
    <row r="43" spans="1:24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t="shared" si="1"/>
        <v>0</v>
      </c>
      <c r="X43" s="19" t="str">
        <f t="shared" si="0"/>
        <v>Stu-</v>
      </c>
    </row>
    <row r="44" spans="1:24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t="shared" si="1"/>
        <v>0</v>
      </c>
      <c r="X44" s="19" t="str">
        <f t="shared" si="0"/>
        <v>Stu-</v>
      </c>
    </row>
    <row r="45" spans="1:24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t="shared" si="1"/>
        <v>0</v>
      </c>
      <c r="X45" s="19" t="str">
        <f t="shared" si="0"/>
        <v>Stu-</v>
      </c>
    </row>
    <row r="46" spans="1:24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t="shared" si="1"/>
        <v>0</v>
      </c>
      <c r="X46" s="19" t="str">
        <f t="shared" si="0"/>
        <v>Stu-</v>
      </c>
    </row>
    <row r="47" spans="1:24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t="shared" si="1"/>
        <v>0</v>
      </c>
      <c r="X47" s="19" t="str">
        <f t="shared" si="0"/>
        <v>Stu-</v>
      </c>
    </row>
    <row r="48" spans="1:24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t="shared" si="1"/>
        <v>0</v>
      </c>
      <c r="X48" s="19" t="str">
        <f t="shared" si="0"/>
        <v>Stu-</v>
      </c>
    </row>
    <row r="49" spans="1:24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t="shared" si="1"/>
        <v>0</v>
      </c>
      <c r="X49" s="19" t="str">
        <f t="shared" si="0"/>
        <v>Stu-</v>
      </c>
    </row>
    <row r="50" spans="1:24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t="shared" si="1"/>
        <v>0</v>
      </c>
      <c r="X50" s="19" t="str">
        <f t="shared" si="0"/>
        <v>Stu-</v>
      </c>
    </row>
    <row r="51" spans="1:24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t="shared" si="1"/>
        <v>0</v>
      </c>
      <c r="X51" s="19" t="str">
        <f t="shared" si="0"/>
        <v>Stu-</v>
      </c>
    </row>
    <row r="52" spans="1:24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t="shared" si="1"/>
        <v>0</v>
      </c>
      <c r="X52" s="19" t="str">
        <f t="shared" si="0"/>
        <v>Stu-</v>
      </c>
    </row>
    <row r="53" spans="1:24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t="shared" si="1"/>
        <v>0</v>
      </c>
      <c r="X53" s="19" t="str">
        <f t="shared" si="0"/>
        <v>Stu-</v>
      </c>
    </row>
    <row r="54" spans="1:24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t="shared" si="1"/>
        <v>0</v>
      </c>
      <c r="X54" s="19" t="str">
        <f t="shared" si="0"/>
        <v>Stu-</v>
      </c>
    </row>
    <row r="55" spans="1:24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t="shared" si="1"/>
        <v>0</v>
      </c>
      <c r="X55" s="19" t="str">
        <f t="shared" si="0"/>
        <v>Stu-</v>
      </c>
    </row>
    <row r="56" spans="1:24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t="shared" si="1"/>
        <v>0</v>
      </c>
      <c r="X56" s="19" t="str">
        <f t="shared" si="0"/>
        <v>Stu-</v>
      </c>
    </row>
    <row r="57" spans="1:24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t="shared" si="1"/>
        <v>0</v>
      </c>
      <c r="X57" s="19" t="str">
        <f t="shared" si="0"/>
        <v>Stu-</v>
      </c>
    </row>
    <row r="58" spans="1:24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t="shared" si="1"/>
        <v>0</v>
      </c>
      <c r="X58" s="19" t="str">
        <f t="shared" si="0"/>
        <v>Stu-</v>
      </c>
    </row>
    <row r="59" spans="1:24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t="shared" si="1"/>
        <v>0</v>
      </c>
      <c r="X59" s="19" t="str">
        <f t="shared" si="0"/>
        <v>Stu-</v>
      </c>
    </row>
    <row r="60" spans="1:24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t="shared" si="1"/>
        <v>0</v>
      </c>
      <c r="X60" s="19" t="str">
        <f t="shared" si="0"/>
        <v>Stu-</v>
      </c>
    </row>
    <row r="61" spans="1:24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t="shared" si="1"/>
        <v>0</v>
      </c>
      <c r="X61" s="19" t="str">
        <f t="shared" si="0"/>
        <v>Stu-</v>
      </c>
    </row>
    <row r="62" spans="1:24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t="shared" si="1"/>
        <v>0</v>
      </c>
      <c r="X62" s="19" t="str">
        <f t="shared" si="0"/>
        <v>Stu-</v>
      </c>
    </row>
    <row r="63" spans="1:24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t="shared" si="1"/>
        <v>0</v>
      </c>
      <c r="X63" s="19" t="str">
        <f t="shared" si="0"/>
        <v>Stu-</v>
      </c>
    </row>
    <row r="64" spans="1:24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t="shared" si="1"/>
        <v>0</v>
      </c>
      <c r="X64" s="19" t="str">
        <f t="shared" si="0"/>
        <v>Stu-</v>
      </c>
    </row>
    <row r="65" spans="1:24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t="shared" si="1"/>
        <v>0</v>
      </c>
      <c r="X65" s="19" t="str">
        <f t="shared" si="0"/>
        <v>Stu-</v>
      </c>
    </row>
    <row r="66" spans="1:24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t="shared" si="1"/>
        <v>0</v>
      </c>
      <c r="X66" s="19" t="str">
        <f t="shared" si="0"/>
        <v>Stu-</v>
      </c>
    </row>
    <row r="67" spans="1:24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0</v>
      </c>
      <c r="X67" s="19" t="str">
        <f t="shared" si="0"/>
        <v>Stu-</v>
      </c>
    </row>
    <row r="68" spans="1:24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t="shared" si="1"/>
        <v>0</v>
      </c>
      <c r="X68" s="19" t="str">
        <f t="shared" si="0"/>
        <v>Stu-</v>
      </c>
    </row>
    <row r="69" spans="1:24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t="shared" si="1"/>
        <v>0</v>
      </c>
      <c r="X69" s="19" t="str">
        <f t="shared" ref="X69:X102" si="2">TRIM(LEFT(A69,4))</f>
        <v>Stu-</v>
      </c>
    </row>
    <row r="70" spans="1:24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t="shared" ref="W70:W102" si="3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  <c r="X70" s="19" t="str">
        <f t="shared" si="2"/>
        <v>Stu-</v>
      </c>
    </row>
    <row r="71" spans="1:24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t="shared" si="3"/>
        <v>0</v>
      </c>
      <c r="X71" s="19" t="str">
        <f t="shared" si="2"/>
        <v>Stu-</v>
      </c>
    </row>
    <row r="72" spans="1:24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t="shared" si="3"/>
        <v>0</v>
      </c>
      <c r="X72" s="19" t="str">
        <f t="shared" si="2"/>
        <v>Stu-</v>
      </c>
    </row>
    <row r="73" spans="1:24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t="shared" si="3"/>
        <v>0</v>
      </c>
      <c r="X73" s="19" t="str">
        <f t="shared" si="2"/>
        <v>Stu-</v>
      </c>
    </row>
    <row r="74" spans="1:24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t="shared" si="3"/>
        <v>0</v>
      </c>
      <c r="X74" s="19" t="str">
        <f t="shared" si="2"/>
        <v>Stu-</v>
      </c>
    </row>
    <row r="75" spans="1:24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t="shared" si="3"/>
        <v>0</v>
      </c>
      <c r="X75" s="19" t="str">
        <f t="shared" si="2"/>
        <v>Stu-</v>
      </c>
    </row>
    <row r="76" spans="1:24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t="shared" si="3"/>
        <v>0</v>
      </c>
      <c r="X76" s="19" t="str">
        <f t="shared" si="2"/>
        <v>Stu-</v>
      </c>
    </row>
    <row r="77" spans="1:24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t="shared" si="3"/>
        <v>0</v>
      </c>
      <c r="X77" s="19" t="str">
        <f t="shared" si="2"/>
        <v>Stu-</v>
      </c>
    </row>
    <row r="78" spans="1:24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t="shared" si="3"/>
        <v>0</v>
      </c>
      <c r="X78" s="19" t="str">
        <f t="shared" si="2"/>
        <v>Stu-</v>
      </c>
    </row>
    <row r="79" spans="1:24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t="shared" si="3"/>
        <v>0</v>
      </c>
      <c r="X79" s="19" t="str">
        <f t="shared" si="2"/>
        <v>Stu-</v>
      </c>
    </row>
    <row r="80" spans="1:24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t="shared" si="3"/>
        <v>0</v>
      </c>
      <c r="X80" s="19" t="str">
        <f t="shared" si="2"/>
        <v>Stu-</v>
      </c>
    </row>
    <row r="81" spans="1:24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t="shared" si="3"/>
        <v>0</v>
      </c>
      <c r="X81" s="19" t="str">
        <f t="shared" si="2"/>
        <v>Stu-</v>
      </c>
    </row>
    <row r="82" spans="1:24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t="shared" si="3"/>
        <v>0</v>
      </c>
      <c r="X82" s="19" t="str">
        <f t="shared" si="2"/>
        <v>Stu-</v>
      </c>
    </row>
    <row r="83" spans="1:24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t="shared" si="3"/>
        <v>0</v>
      </c>
      <c r="X83" s="19" t="str">
        <f t="shared" si="2"/>
        <v>Stu-</v>
      </c>
    </row>
    <row r="84" spans="1:24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t="shared" si="3"/>
        <v>0</v>
      </c>
      <c r="X84" s="19" t="str">
        <f t="shared" si="2"/>
        <v>Stu-</v>
      </c>
    </row>
    <row r="85" spans="1:24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  <c r="X85" s="19" t="str">
        <f t="shared" si="2"/>
        <v>Stu-</v>
      </c>
    </row>
    <row r="86" spans="1:24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t="shared" si="3"/>
        <v>0</v>
      </c>
      <c r="X86" s="19" t="str">
        <f t="shared" si="2"/>
        <v>Stu-</v>
      </c>
    </row>
    <row r="87" spans="1:24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t="shared" si="3"/>
        <v>0</v>
      </c>
      <c r="X87" s="19" t="str">
        <f t="shared" si="2"/>
        <v>Stu-</v>
      </c>
    </row>
    <row r="88" spans="1:24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t="shared" si="3"/>
        <v>0</v>
      </c>
      <c r="X88" s="19" t="str">
        <f t="shared" si="2"/>
        <v>Stu-</v>
      </c>
    </row>
    <row r="89" spans="1:24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t="shared" si="3"/>
        <v>0</v>
      </c>
      <c r="X89" s="19" t="str">
        <f t="shared" si="2"/>
        <v>Stu-</v>
      </c>
    </row>
    <row r="90" spans="1:24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t="shared" si="3"/>
        <v>0</v>
      </c>
      <c r="X90" s="19" t="str">
        <f t="shared" si="2"/>
        <v>Stu-</v>
      </c>
    </row>
    <row r="91" spans="1:24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t="shared" si="3"/>
        <v>0</v>
      </c>
      <c r="X91" s="19" t="str">
        <f t="shared" si="2"/>
        <v>Stu-</v>
      </c>
    </row>
    <row r="92" spans="1:24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t="shared" si="3"/>
        <v>0</v>
      </c>
      <c r="X92" s="19" t="str">
        <f t="shared" si="2"/>
        <v>Stu-</v>
      </c>
    </row>
    <row r="93" spans="1:24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t="shared" si="3"/>
        <v>0</v>
      </c>
      <c r="X93" s="19" t="str">
        <f t="shared" si="2"/>
        <v>Stu-</v>
      </c>
    </row>
    <row r="94" spans="1:24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t="shared" si="3"/>
        <v>0</v>
      </c>
      <c r="X94" s="19" t="str">
        <f t="shared" si="2"/>
        <v>Stu-</v>
      </c>
    </row>
    <row r="95" spans="1:24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t="shared" si="3"/>
        <v>0</v>
      </c>
      <c r="X95" s="19" t="str">
        <f t="shared" si="2"/>
        <v>Stu-</v>
      </c>
    </row>
    <row r="96" spans="1:24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t="shared" si="3"/>
        <v>0</v>
      </c>
      <c r="X96" s="19" t="str">
        <f t="shared" si="2"/>
        <v>Stu-</v>
      </c>
    </row>
    <row r="97" spans="1:24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t="shared" si="3"/>
        <v>0</v>
      </c>
      <c r="X97" s="19" t="str">
        <f t="shared" si="2"/>
        <v>Stu-</v>
      </c>
    </row>
    <row r="98" spans="1:24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t="shared" si="3"/>
        <v>0</v>
      </c>
      <c r="X98" s="19" t="str">
        <f t="shared" si="2"/>
        <v>Stu-</v>
      </c>
    </row>
    <row r="99" spans="1:24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t="shared" si="3"/>
        <v>0</v>
      </c>
      <c r="X99" s="19" t="str">
        <f t="shared" si="2"/>
        <v>Stu-</v>
      </c>
    </row>
    <row r="100" spans="1:24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t="shared" si="3"/>
        <v>0</v>
      </c>
      <c r="X100" s="19" t="str">
        <f t="shared" si="2"/>
        <v>Stu-</v>
      </c>
    </row>
    <row r="101" spans="1:24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t="shared" si="3"/>
        <v>0</v>
      </c>
      <c r="X101" s="19" t="str">
        <f t="shared" si="2"/>
        <v>Stu-</v>
      </c>
    </row>
    <row r="102" spans="1:24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t="shared" si="3"/>
        <v>0</v>
      </c>
      <c r="X102" s="19" t="str">
        <f t="shared" si="2"/>
        <v>Stu-</v>
      </c>
    </row>
    <row r="103" spans="1:24" x14ac:dyDescent="0.25">
      <c r="W103" s="17">
        <f>SUM(W4:W102)</f>
        <v>4250</v>
      </c>
    </row>
    <row r="104" spans="1:24" hidden="1" x14ac:dyDescent="0.25"/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4">
        <v>14</v>
      </c>
      <c r="C116" s="4">
        <v>14</v>
      </c>
      <c r="D116" s="4">
        <v>14</v>
      </c>
      <c r="E116" s="4">
        <v>14</v>
      </c>
      <c r="F116" s="4">
        <v>14</v>
      </c>
      <c r="G116" s="4">
        <v>14</v>
      </c>
      <c r="H116" s="4">
        <v>14</v>
      </c>
      <c r="I116" s="4">
        <v>0</v>
      </c>
      <c r="J116" s="4">
        <v>11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16" t="s">
        <v>5</v>
      </c>
      <c r="B117" s="16">
        <f>SUM(B105:B116)</f>
        <v>14</v>
      </c>
      <c r="C117" s="16">
        <f t="shared" ref="C117:V117" si="4">SUM(C105:C116)</f>
        <v>14</v>
      </c>
      <c r="D117" s="16">
        <f t="shared" si="4"/>
        <v>14</v>
      </c>
      <c r="E117" s="16">
        <f t="shared" si="4"/>
        <v>14</v>
      </c>
      <c r="F117" s="16">
        <f t="shared" si="4"/>
        <v>14</v>
      </c>
      <c r="G117" s="16">
        <f t="shared" si="4"/>
        <v>14</v>
      </c>
      <c r="H117" s="16">
        <f t="shared" si="4"/>
        <v>14</v>
      </c>
      <c r="I117" s="16">
        <f t="shared" si="4"/>
        <v>0</v>
      </c>
      <c r="J117" s="16">
        <f t="shared" si="4"/>
        <v>11</v>
      </c>
      <c r="K117" s="16">
        <f t="shared" si="4"/>
        <v>0</v>
      </c>
      <c r="L117" s="16">
        <f t="shared" si="4"/>
        <v>0</v>
      </c>
      <c r="M117" s="16">
        <f t="shared" si="4"/>
        <v>0</v>
      </c>
      <c r="N117" s="16">
        <f t="shared" si="4"/>
        <v>0</v>
      </c>
      <c r="O117" s="16">
        <f t="shared" si="4"/>
        <v>0</v>
      </c>
      <c r="P117" s="16">
        <f t="shared" si="4"/>
        <v>0</v>
      </c>
      <c r="Q117" s="16">
        <f t="shared" si="4"/>
        <v>0</v>
      </c>
      <c r="R117" s="16">
        <f t="shared" si="4"/>
        <v>0</v>
      </c>
      <c r="S117" s="16">
        <f t="shared" si="4"/>
        <v>0</v>
      </c>
      <c r="T117" s="16">
        <f t="shared" si="4"/>
        <v>0</v>
      </c>
      <c r="U117" s="16">
        <f t="shared" si="4"/>
        <v>0</v>
      </c>
      <c r="V117" s="16">
        <f t="shared" si="4"/>
        <v>0</v>
      </c>
    </row>
    <row r="118" spans="1:22" x14ac:dyDescent="0.25">
      <c r="A118" s="16" t="s">
        <v>1</v>
      </c>
      <c r="B118" s="16">
        <f>SUM(B4:B102)</f>
        <v>10</v>
      </c>
      <c r="C118" s="16">
        <f t="shared" ref="C118:V118" si="5">SUM(C4:C102)</f>
        <v>10</v>
      </c>
      <c r="D118" s="16">
        <f t="shared" si="5"/>
        <v>10</v>
      </c>
      <c r="E118" s="16">
        <f t="shared" si="5"/>
        <v>0</v>
      </c>
      <c r="F118" s="16">
        <f t="shared" si="5"/>
        <v>10</v>
      </c>
      <c r="G118" s="16">
        <f t="shared" si="5"/>
        <v>10</v>
      </c>
      <c r="H118" s="16">
        <f t="shared" si="5"/>
        <v>10</v>
      </c>
      <c r="I118" s="16">
        <f t="shared" si="5"/>
        <v>9</v>
      </c>
      <c r="J118" s="16">
        <f t="shared" si="5"/>
        <v>0</v>
      </c>
      <c r="K118" s="16">
        <f t="shared" si="5"/>
        <v>0</v>
      </c>
      <c r="L118" s="16">
        <f t="shared" si="5"/>
        <v>0</v>
      </c>
      <c r="M118" s="16">
        <f t="shared" si="5"/>
        <v>0</v>
      </c>
      <c r="N118" s="16">
        <f t="shared" si="5"/>
        <v>0</v>
      </c>
      <c r="O118" s="16">
        <f t="shared" si="5"/>
        <v>0</v>
      </c>
      <c r="P118" s="16">
        <f t="shared" si="5"/>
        <v>0</v>
      </c>
      <c r="Q118" s="16">
        <f t="shared" si="5"/>
        <v>0</v>
      </c>
      <c r="R118" s="16">
        <f t="shared" si="5"/>
        <v>0</v>
      </c>
      <c r="S118" s="16">
        <f t="shared" si="5"/>
        <v>0</v>
      </c>
      <c r="T118" s="16">
        <f t="shared" si="5"/>
        <v>0</v>
      </c>
      <c r="U118" s="16">
        <f t="shared" si="5"/>
        <v>0</v>
      </c>
      <c r="V118" s="16">
        <f t="shared" si="5"/>
        <v>0</v>
      </c>
    </row>
    <row r="119" spans="1:22" x14ac:dyDescent="0.25">
      <c r="A119" s="16" t="s">
        <v>2</v>
      </c>
      <c r="B119" s="16">
        <f>B117-B118</f>
        <v>4</v>
      </c>
      <c r="C119" s="16">
        <f>C117-C118</f>
        <v>4</v>
      </c>
      <c r="D119" s="16">
        <f>D117-D118</f>
        <v>4</v>
      </c>
      <c r="E119" s="16">
        <f t="shared" ref="E119:V119" si="6">E117-E118</f>
        <v>14</v>
      </c>
      <c r="F119" s="16">
        <f t="shared" si="6"/>
        <v>4</v>
      </c>
      <c r="G119" s="16">
        <f t="shared" si="6"/>
        <v>4</v>
      </c>
      <c r="H119" s="16">
        <f t="shared" si="6"/>
        <v>4</v>
      </c>
      <c r="I119" s="16">
        <f t="shared" si="6"/>
        <v>-9</v>
      </c>
      <c r="J119" s="16">
        <f t="shared" si="6"/>
        <v>11</v>
      </c>
      <c r="K119" s="16">
        <f t="shared" si="6"/>
        <v>0</v>
      </c>
      <c r="L119" s="16">
        <f t="shared" si="6"/>
        <v>0</v>
      </c>
      <c r="M119" s="16">
        <f t="shared" si="6"/>
        <v>0</v>
      </c>
      <c r="N119" s="16">
        <f t="shared" si="6"/>
        <v>0</v>
      </c>
      <c r="O119" s="16">
        <f t="shared" si="6"/>
        <v>0</v>
      </c>
      <c r="P119" s="16">
        <f t="shared" si="6"/>
        <v>0</v>
      </c>
      <c r="Q119" s="16">
        <f t="shared" si="6"/>
        <v>0</v>
      </c>
      <c r="R119" s="16">
        <f t="shared" si="6"/>
        <v>0</v>
      </c>
      <c r="S119" s="16">
        <f t="shared" si="6"/>
        <v>0</v>
      </c>
      <c r="T119" s="16">
        <f t="shared" si="6"/>
        <v>0</v>
      </c>
      <c r="U119" s="16">
        <f t="shared" si="6"/>
        <v>0</v>
      </c>
      <c r="V119" s="16">
        <f t="shared" si="6"/>
        <v>0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16" t="s">
        <v>4</v>
      </c>
      <c r="B121" s="14">
        <f>B117*$D124</f>
        <v>700</v>
      </c>
      <c r="C121" s="14">
        <f>C117*$D125</f>
        <v>700</v>
      </c>
      <c r="D121" s="14">
        <f>D117*$D126</f>
        <v>1050</v>
      </c>
      <c r="E121" s="14">
        <f>E117*$D127</f>
        <v>980</v>
      </c>
      <c r="F121" s="14">
        <f>F117*$D128</f>
        <v>1470</v>
      </c>
      <c r="G121" s="14">
        <f>G117*$D129</f>
        <v>1120</v>
      </c>
      <c r="H121" s="14">
        <f>H117*$D130</f>
        <v>910</v>
      </c>
      <c r="I121" s="14">
        <f>I117*$D131</f>
        <v>0</v>
      </c>
      <c r="J121" s="14">
        <f>J117*$D132</f>
        <v>6050</v>
      </c>
      <c r="K121" s="14">
        <f>K117*$D133</f>
        <v>0</v>
      </c>
      <c r="L121" s="14">
        <f>L117*$D134</f>
        <v>0</v>
      </c>
      <c r="M121" s="14">
        <f>M117*$D135</f>
        <v>0</v>
      </c>
      <c r="N121" s="14">
        <f>N117*$D136</f>
        <v>0</v>
      </c>
      <c r="O121" s="14">
        <f>O117*$D137</f>
        <v>0</v>
      </c>
      <c r="P121" s="14">
        <f>P117*$D138</f>
        <v>0</v>
      </c>
      <c r="Q121" s="14">
        <f>Q117*$D139</f>
        <v>0</v>
      </c>
      <c r="R121" s="14">
        <f>R117*$D140</f>
        <v>0</v>
      </c>
      <c r="S121" s="14">
        <f>S117*$D141</f>
        <v>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2" x14ac:dyDescent="0.25">
      <c r="A123" s="158" t="s">
        <v>120</v>
      </c>
      <c r="B123" s="159"/>
      <c r="C123" s="160"/>
      <c r="D123" s="16" t="s">
        <v>3</v>
      </c>
      <c r="F123" s="10"/>
      <c r="G123" s="2"/>
      <c r="H123" s="15" t="s">
        <v>6</v>
      </c>
    </row>
    <row r="124" spans="1:22" x14ac:dyDescent="0.25">
      <c r="A124" s="150" t="s">
        <v>123</v>
      </c>
      <c r="B124" s="151"/>
      <c r="C124" s="152"/>
      <c r="D124" s="6">
        <v>50</v>
      </c>
      <c r="F124" s="10"/>
      <c r="G124" s="2"/>
      <c r="H124" s="17">
        <f>SUM(B121:V121)</f>
        <v>12980</v>
      </c>
    </row>
    <row r="125" spans="1:22" x14ac:dyDescent="0.25">
      <c r="A125" s="150" t="s">
        <v>124</v>
      </c>
      <c r="B125" s="151"/>
      <c r="C125" s="152"/>
      <c r="D125" s="6">
        <v>50</v>
      </c>
    </row>
    <row r="126" spans="1:22" x14ac:dyDescent="0.25">
      <c r="A126" s="150" t="s">
        <v>125</v>
      </c>
      <c r="B126" s="151"/>
      <c r="C126" s="152"/>
      <c r="D126" s="6">
        <v>75</v>
      </c>
      <c r="F126" s="146" t="s">
        <v>121</v>
      </c>
      <c r="G126" s="146"/>
      <c r="H126" s="147"/>
    </row>
    <row r="127" spans="1:22" x14ac:dyDescent="0.25">
      <c r="A127" s="150" t="s">
        <v>126</v>
      </c>
      <c r="B127" s="151"/>
      <c r="C127" s="152"/>
      <c r="D127" s="6">
        <v>70</v>
      </c>
      <c r="F127" s="148">
        <f>H124-W103</f>
        <v>8730</v>
      </c>
      <c r="G127" s="147"/>
      <c r="H127" s="147"/>
    </row>
    <row r="128" spans="1:22" x14ac:dyDescent="0.25">
      <c r="A128" s="150" t="s">
        <v>127</v>
      </c>
      <c r="B128" s="151"/>
      <c r="C128" s="152"/>
      <c r="D128" s="6">
        <v>105</v>
      </c>
    </row>
    <row r="129" spans="1:4" x14ac:dyDescent="0.25">
      <c r="A129" s="150" t="s">
        <v>128</v>
      </c>
      <c r="B129" s="151"/>
      <c r="C129" s="152"/>
      <c r="D129" s="6">
        <v>80</v>
      </c>
    </row>
    <row r="130" spans="1:4" x14ac:dyDescent="0.25">
      <c r="A130" s="150" t="s">
        <v>129</v>
      </c>
      <c r="B130" s="151"/>
      <c r="C130" s="152"/>
      <c r="D130" s="6">
        <v>65</v>
      </c>
    </row>
    <row r="131" spans="1:4" x14ac:dyDescent="0.25">
      <c r="A131" s="150" t="s">
        <v>130</v>
      </c>
      <c r="B131" s="151"/>
      <c r="C131" s="152"/>
      <c r="D131" s="6"/>
    </row>
    <row r="132" spans="1:4" x14ac:dyDescent="0.25">
      <c r="A132" s="150" t="s">
        <v>131</v>
      </c>
      <c r="B132" s="151"/>
      <c r="C132" s="152"/>
      <c r="D132" s="6">
        <v>550</v>
      </c>
    </row>
    <row r="133" spans="1:4" hidden="1" x14ac:dyDescent="0.25">
      <c r="A133" s="6"/>
      <c r="B133" s="6"/>
      <c r="C133" s="6" t="s">
        <v>8</v>
      </c>
      <c r="D133" s="6"/>
    </row>
    <row r="134" spans="1:4" hidden="1" x14ac:dyDescent="0.25">
      <c r="A134" s="6"/>
      <c r="B134" s="6"/>
      <c r="C134" s="6" t="s">
        <v>9</v>
      </c>
      <c r="D134" s="6"/>
    </row>
    <row r="135" spans="1:4" hidden="1" x14ac:dyDescent="0.25">
      <c r="A135" s="6"/>
      <c r="B135" s="6"/>
      <c r="C135" s="6" t="s">
        <v>10</v>
      </c>
      <c r="D135" s="6"/>
    </row>
    <row r="136" spans="1:4" hidden="1" x14ac:dyDescent="0.25">
      <c r="A136" s="6"/>
      <c r="B136" s="6"/>
      <c r="C136" s="6" t="s">
        <v>11</v>
      </c>
      <c r="D136" s="6"/>
    </row>
    <row r="137" spans="1:4" hidden="1" x14ac:dyDescent="0.25">
      <c r="A137" s="6"/>
      <c r="B137" s="6"/>
      <c r="C137" s="6" t="s">
        <v>12</v>
      </c>
      <c r="D137" s="6"/>
    </row>
    <row r="138" spans="1:4" hidden="1" x14ac:dyDescent="0.25">
      <c r="A138" s="6"/>
      <c r="B138" s="6"/>
      <c r="C138" s="6" t="s">
        <v>13</v>
      </c>
      <c r="D138" s="6"/>
    </row>
    <row r="139" spans="1:4" hidden="1" x14ac:dyDescent="0.25">
      <c r="A139" s="6"/>
      <c r="B139" s="6"/>
      <c r="C139" s="6" t="s">
        <v>14</v>
      </c>
      <c r="D139" s="6"/>
    </row>
    <row r="140" spans="1:4" hidden="1" x14ac:dyDescent="0.25">
      <c r="A140" s="6"/>
      <c r="B140" s="6"/>
      <c r="C140" s="6" t="s">
        <v>15</v>
      </c>
      <c r="D140" s="6"/>
    </row>
    <row r="141" spans="1:4" hidden="1" x14ac:dyDescent="0.25">
      <c r="A141" s="6"/>
      <c r="B141" s="6"/>
      <c r="C141" s="6" t="s">
        <v>16</v>
      </c>
      <c r="D141" s="6"/>
    </row>
    <row r="142" spans="1:4" hidden="1" x14ac:dyDescent="0.25">
      <c r="A142" s="6"/>
      <c r="B142" s="6"/>
      <c r="C142" s="6" t="s">
        <v>17</v>
      </c>
      <c r="D142" s="6"/>
    </row>
    <row r="143" spans="1:4" hidden="1" x14ac:dyDescent="0.25">
      <c r="A143" s="6"/>
      <c r="B143" s="6"/>
      <c r="C143" s="6" t="s">
        <v>18</v>
      </c>
      <c r="D143" s="6"/>
    </row>
    <row r="144" spans="1:4" hidden="1" x14ac:dyDescent="0.25">
      <c r="A144" s="6"/>
      <c r="B144" s="6"/>
      <c r="C144" s="6" t="s">
        <v>19</v>
      </c>
      <c r="D144" s="6"/>
    </row>
  </sheetData>
  <mergeCells count="12">
    <mergeCell ref="A128:C128"/>
    <mergeCell ref="A129:C129"/>
    <mergeCell ref="A130:C130"/>
    <mergeCell ref="A131:C131"/>
    <mergeCell ref="A132:C132"/>
    <mergeCell ref="F126:H126"/>
    <mergeCell ref="F127:H127"/>
    <mergeCell ref="A123:C123"/>
    <mergeCell ref="A124:C124"/>
    <mergeCell ref="A125:C125"/>
    <mergeCell ref="A126:C126"/>
    <mergeCell ref="A127:C127"/>
  </mergeCells>
  <conditionalFormatting sqref="B4:V102">
    <cfRule type="cellIs" dxfId="6" priority="1" operator="greaterThanOrEqual">
      <formula>1</formula>
    </cfRule>
    <cfRule type="cellIs" dxfId="5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1100-000000000000}">
      <formula1>0</formula1>
    </dataValidation>
  </dataValidations>
  <pageMargins left="0.7" right="0.53" top="0.26" bottom="0.2" header="0.2" footer="0.2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H69"/>
  <sheetViews>
    <sheetView topLeftCell="A4" workbookViewId="0">
      <selection activeCell="I17" sqref="I17"/>
    </sheetView>
  </sheetViews>
  <sheetFormatPr defaultRowHeight="15" x14ac:dyDescent="0.25"/>
  <cols>
    <col min="1" max="1" width="3.85546875" bestFit="1" customWidth="1"/>
    <col min="2" max="2" width="47.5703125" bestFit="1" customWidth="1"/>
    <col min="3" max="3" width="9.140625" style="75" bestFit="1" customWidth="1"/>
    <col min="4" max="4" width="6.28515625" style="28" bestFit="1" customWidth="1"/>
    <col min="5" max="5" width="9.140625" customWidth="1"/>
  </cols>
  <sheetData>
    <row r="1" spans="1:6" ht="16.5" thickTop="1" thickBot="1" x14ac:dyDescent="0.3">
      <c r="A1" s="46" t="s">
        <v>512</v>
      </c>
      <c r="B1" s="47" t="s">
        <v>513</v>
      </c>
      <c r="C1" s="63" t="s">
        <v>588</v>
      </c>
      <c r="D1" s="48" t="s">
        <v>589</v>
      </c>
      <c r="E1" s="79" t="s">
        <v>590</v>
      </c>
      <c r="F1" s="78"/>
    </row>
    <row r="2" spans="1:6" ht="15.75" thickTop="1" x14ac:dyDescent="0.25">
      <c r="A2" s="161">
        <v>5</v>
      </c>
      <c r="B2" s="49" t="s">
        <v>514</v>
      </c>
      <c r="C2" s="50">
        <v>40</v>
      </c>
      <c r="D2" s="69">
        <f>E2-C2</f>
        <v>7</v>
      </c>
      <c r="E2" s="77">
        <v>47</v>
      </c>
    </row>
    <row r="3" spans="1:6" x14ac:dyDescent="0.25">
      <c r="A3" s="162"/>
      <c r="B3" s="51" t="s">
        <v>515</v>
      </c>
      <c r="C3" s="52">
        <v>40</v>
      </c>
      <c r="D3" s="45">
        <f t="shared" ref="D3:D66" si="0">E3-C3</f>
        <v>7</v>
      </c>
      <c r="E3" s="44">
        <v>47</v>
      </c>
    </row>
    <row r="4" spans="1:6" x14ac:dyDescent="0.25">
      <c r="A4" s="162"/>
      <c r="B4" s="51" t="s">
        <v>516</v>
      </c>
      <c r="C4" s="52">
        <v>40</v>
      </c>
      <c r="D4" s="45">
        <f t="shared" si="0"/>
        <v>7</v>
      </c>
      <c r="E4" s="44">
        <v>47</v>
      </c>
    </row>
    <row r="5" spans="1:6" x14ac:dyDescent="0.25">
      <c r="A5" s="162"/>
      <c r="B5" s="51" t="s">
        <v>517</v>
      </c>
      <c r="C5" s="52">
        <v>40</v>
      </c>
      <c r="D5" s="45">
        <f t="shared" si="0"/>
        <v>7</v>
      </c>
      <c r="E5" s="44">
        <v>47</v>
      </c>
    </row>
    <row r="6" spans="1:6" x14ac:dyDescent="0.25">
      <c r="A6" s="162"/>
      <c r="B6" s="51" t="s">
        <v>518</v>
      </c>
      <c r="C6" s="52">
        <v>40</v>
      </c>
      <c r="D6" s="45">
        <f t="shared" si="0"/>
        <v>7</v>
      </c>
      <c r="E6" s="44">
        <v>47</v>
      </c>
    </row>
    <row r="7" spans="1:6" x14ac:dyDescent="0.25">
      <c r="A7" s="162"/>
      <c r="B7" s="51" t="s">
        <v>519</v>
      </c>
      <c r="C7" s="52">
        <v>40</v>
      </c>
      <c r="D7" s="45">
        <f t="shared" si="0"/>
        <v>7</v>
      </c>
      <c r="E7" s="44">
        <v>47</v>
      </c>
    </row>
    <row r="8" spans="1:6" x14ac:dyDescent="0.25">
      <c r="A8" s="162"/>
      <c r="B8" s="51" t="s">
        <v>520</v>
      </c>
      <c r="C8" s="52">
        <v>40</v>
      </c>
      <c r="D8" s="45">
        <f t="shared" si="0"/>
        <v>7</v>
      </c>
      <c r="E8" s="44">
        <v>47</v>
      </c>
    </row>
    <row r="9" spans="1:6" x14ac:dyDescent="0.25">
      <c r="A9" s="162"/>
      <c r="B9" s="53" t="s">
        <v>521</v>
      </c>
      <c r="C9" s="31">
        <v>40</v>
      </c>
      <c r="D9" s="60">
        <f t="shared" si="0"/>
        <v>7</v>
      </c>
      <c r="E9" s="44">
        <v>47</v>
      </c>
    </row>
    <row r="10" spans="1:6" x14ac:dyDescent="0.25">
      <c r="A10" s="162"/>
      <c r="B10" s="51" t="s">
        <v>522</v>
      </c>
      <c r="C10" s="52">
        <v>0</v>
      </c>
      <c r="D10" s="45">
        <f t="shared" si="0"/>
        <v>47</v>
      </c>
      <c r="E10" s="44">
        <v>47</v>
      </c>
    </row>
    <row r="11" spans="1:6" ht="15.75" thickBot="1" x14ac:dyDescent="0.3">
      <c r="A11" s="163"/>
      <c r="B11" s="54" t="s">
        <v>523</v>
      </c>
      <c r="C11" s="58">
        <v>40</v>
      </c>
      <c r="D11" s="70">
        <f t="shared" si="0"/>
        <v>7</v>
      </c>
      <c r="E11" s="76">
        <v>47</v>
      </c>
    </row>
    <row r="12" spans="1:6" ht="15.75" thickTop="1" x14ac:dyDescent="0.25">
      <c r="A12" s="161">
        <v>6</v>
      </c>
      <c r="B12" s="55" t="s">
        <v>524</v>
      </c>
      <c r="C12" s="66">
        <v>0</v>
      </c>
      <c r="D12" s="71">
        <f t="shared" si="0"/>
        <v>78</v>
      </c>
      <c r="E12" s="77">
        <v>78</v>
      </c>
    </row>
    <row r="13" spans="1:6" x14ac:dyDescent="0.25">
      <c r="A13" s="162"/>
      <c r="B13" s="56" t="s">
        <v>525</v>
      </c>
      <c r="C13" s="67">
        <v>35</v>
      </c>
      <c r="D13" s="45">
        <f t="shared" si="0"/>
        <v>43</v>
      </c>
      <c r="E13" s="44">
        <v>78</v>
      </c>
    </row>
    <row r="14" spans="1:6" x14ac:dyDescent="0.25">
      <c r="A14" s="162"/>
      <c r="B14" s="56" t="s">
        <v>526</v>
      </c>
      <c r="C14" s="67">
        <v>0</v>
      </c>
      <c r="D14" s="45">
        <f t="shared" si="0"/>
        <v>78</v>
      </c>
      <c r="E14" s="44">
        <v>78</v>
      </c>
    </row>
    <row r="15" spans="1:6" x14ac:dyDescent="0.25">
      <c r="A15" s="162"/>
      <c r="B15" s="56" t="s">
        <v>527</v>
      </c>
      <c r="C15" s="67">
        <v>35</v>
      </c>
      <c r="D15" s="45">
        <f t="shared" si="0"/>
        <v>43</v>
      </c>
      <c r="E15" s="44">
        <v>78</v>
      </c>
    </row>
    <row r="16" spans="1:6" x14ac:dyDescent="0.25">
      <c r="A16" s="162"/>
      <c r="B16" s="56" t="s">
        <v>528</v>
      </c>
      <c r="C16" s="67">
        <v>35</v>
      </c>
      <c r="D16" s="45">
        <f t="shared" si="0"/>
        <v>43</v>
      </c>
      <c r="E16" s="44">
        <v>78</v>
      </c>
    </row>
    <row r="17" spans="1:8" x14ac:dyDescent="0.25">
      <c r="A17" s="162"/>
      <c r="B17" s="56" t="s">
        <v>529</v>
      </c>
      <c r="C17" s="67">
        <v>35</v>
      </c>
      <c r="D17" s="45">
        <f t="shared" si="0"/>
        <v>43</v>
      </c>
      <c r="E17" s="44">
        <v>78</v>
      </c>
      <c r="H17" s="64"/>
    </row>
    <row r="18" spans="1:8" x14ac:dyDescent="0.25">
      <c r="A18" s="162"/>
      <c r="B18" s="56" t="s">
        <v>530</v>
      </c>
      <c r="C18" s="67">
        <v>35</v>
      </c>
      <c r="D18" s="45">
        <f t="shared" si="0"/>
        <v>43</v>
      </c>
      <c r="E18" s="44">
        <v>78</v>
      </c>
    </row>
    <row r="19" spans="1:8" x14ac:dyDescent="0.25">
      <c r="A19" s="162"/>
      <c r="B19" s="56" t="s">
        <v>531</v>
      </c>
      <c r="C19" s="67">
        <v>35</v>
      </c>
      <c r="D19" s="45">
        <f t="shared" si="0"/>
        <v>43</v>
      </c>
      <c r="E19" s="44">
        <v>78</v>
      </c>
    </row>
    <row r="20" spans="1:8" x14ac:dyDescent="0.25">
      <c r="A20" s="162"/>
      <c r="B20" s="56" t="s">
        <v>532</v>
      </c>
      <c r="C20" s="67">
        <v>18</v>
      </c>
      <c r="D20" s="45">
        <f t="shared" si="0"/>
        <v>60</v>
      </c>
      <c r="E20" s="44">
        <v>78</v>
      </c>
    </row>
    <row r="21" spans="1:8" x14ac:dyDescent="0.25">
      <c r="A21" s="162"/>
      <c r="B21" s="56" t="s">
        <v>522</v>
      </c>
      <c r="C21" s="67">
        <v>0</v>
      </c>
      <c r="D21" s="45">
        <f t="shared" si="0"/>
        <v>78</v>
      </c>
      <c r="E21" s="44">
        <v>78</v>
      </c>
    </row>
    <row r="22" spans="1:8" x14ac:dyDescent="0.25">
      <c r="A22" s="162"/>
      <c r="B22" s="56" t="s">
        <v>533</v>
      </c>
      <c r="C22" s="67">
        <v>35</v>
      </c>
      <c r="D22" s="45">
        <f t="shared" si="0"/>
        <v>43</v>
      </c>
      <c r="E22" s="44">
        <v>78</v>
      </c>
    </row>
    <row r="23" spans="1:8" x14ac:dyDescent="0.25">
      <c r="A23" s="162"/>
      <c r="B23" s="56" t="s">
        <v>534</v>
      </c>
      <c r="C23" s="67">
        <v>35</v>
      </c>
      <c r="D23" s="45">
        <f t="shared" si="0"/>
        <v>43</v>
      </c>
      <c r="E23" s="44">
        <v>78</v>
      </c>
    </row>
    <row r="24" spans="1:8" x14ac:dyDescent="0.25">
      <c r="A24" s="162"/>
      <c r="B24" s="56" t="s">
        <v>535</v>
      </c>
      <c r="C24" s="67">
        <v>35</v>
      </c>
      <c r="D24" s="45">
        <f t="shared" si="0"/>
        <v>43</v>
      </c>
      <c r="E24" s="44">
        <v>78</v>
      </c>
    </row>
    <row r="25" spans="1:8" x14ac:dyDescent="0.25">
      <c r="A25" s="162"/>
      <c r="B25" s="56" t="s">
        <v>536</v>
      </c>
      <c r="C25" s="67">
        <v>0</v>
      </c>
      <c r="D25" s="45">
        <f t="shared" si="0"/>
        <v>78</v>
      </c>
      <c r="E25" s="44">
        <v>78</v>
      </c>
    </row>
    <row r="26" spans="1:8" x14ac:dyDescent="0.25">
      <c r="A26" s="162"/>
      <c r="B26" s="56" t="s">
        <v>537</v>
      </c>
      <c r="C26" s="67">
        <v>35</v>
      </c>
      <c r="D26" s="45">
        <f t="shared" si="0"/>
        <v>43</v>
      </c>
      <c r="E26" s="44">
        <v>78</v>
      </c>
    </row>
    <row r="27" spans="1:8" x14ac:dyDescent="0.25">
      <c r="A27" s="162"/>
      <c r="B27" s="56" t="s">
        <v>538</v>
      </c>
      <c r="C27" s="67">
        <v>35</v>
      </c>
      <c r="D27" s="45">
        <f t="shared" si="0"/>
        <v>43</v>
      </c>
      <c r="E27" s="44">
        <v>78</v>
      </c>
    </row>
    <row r="28" spans="1:8" x14ac:dyDescent="0.25">
      <c r="A28" s="162"/>
      <c r="B28" s="56" t="s">
        <v>539</v>
      </c>
      <c r="C28" s="67">
        <v>35</v>
      </c>
      <c r="D28" s="45">
        <f t="shared" si="0"/>
        <v>43</v>
      </c>
      <c r="E28" s="44">
        <v>78</v>
      </c>
    </row>
    <row r="29" spans="1:8" ht="15.75" thickBot="1" x14ac:dyDescent="0.3">
      <c r="A29" s="163"/>
      <c r="B29" s="57" t="s">
        <v>540</v>
      </c>
      <c r="C29" s="68">
        <v>35</v>
      </c>
      <c r="D29" s="72">
        <f t="shared" si="0"/>
        <v>43</v>
      </c>
      <c r="E29" s="76">
        <v>78</v>
      </c>
    </row>
    <row r="30" spans="1:8" ht="15.75" thickTop="1" x14ac:dyDescent="0.25">
      <c r="A30" s="161">
        <v>7</v>
      </c>
      <c r="B30" s="55" t="s">
        <v>541</v>
      </c>
      <c r="C30" s="66">
        <v>50</v>
      </c>
      <c r="D30" s="69">
        <f t="shared" si="0"/>
        <v>30</v>
      </c>
      <c r="E30" s="77">
        <v>80</v>
      </c>
    </row>
    <row r="31" spans="1:8" x14ac:dyDescent="0.25">
      <c r="A31" s="162"/>
      <c r="B31" s="56" t="s">
        <v>542</v>
      </c>
      <c r="C31" s="67">
        <v>46</v>
      </c>
      <c r="D31" s="45">
        <f t="shared" si="0"/>
        <v>34</v>
      </c>
      <c r="E31" s="44">
        <v>80</v>
      </c>
    </row>
    <row r="32" spans="1:8" x14ac:dyDescent="0.25">
      <c r="A32" s="162"/>
      <c r="B32" s="56" t="s">
        <v>543</v>
      </c>
      <c r="C32" s="67">
        <v>50</v>
      </c>
      <c r="D32" s="45">
        <f t="shared" si="0"/>
        <v>30</v>
      </c>
      <c r="E32" s="44">
        <v>80</v>
      </c>
    </row>
    <row r="33" spans="1:5" x14ac:dyDescent="0.25">
      <c r="A33" s="162"/>
      <c r="B33" s="56" t="s">
        <v>544</v>
      </c>
      <c r="C33" s="67">
        <v>50</v>
      </c>
      <c r="D33" s="45">
        <f t="shared" si="0"/>
        <v>30</v>
      </c>
      <c r="E33" s="44">
        <v>80</v>
      </c>
    </row>
    <row r="34" spans="1:5" x14ac:dyDescent="0.25">
      <c r="A34" s="162"/>
      <c r="B34" s="56" t="s">
        <v>545</v>
      </c>
      <c r="C34" s="67">
        <v>50</v>
      </c>
      <c r="D34" s="45">
        <f t="shared" si="0"/>
        <v>30</v>
      </c>
      <c r="E34" s="44">
        <v>80</v>
      </c>
    </row>
    <row r="35" spans="1:5" x14ac:dyDescent="0.25">
      <c r="A35" s="162"/>
      <c r="B35" s="56" t="s">
        <v>546</v>
      </c>
      <c r="C35" s="67">
        <v>50</v>
      </c>
      <c r="D35" s="45">
        <f t="shared" si="0"/>
        <v>30</v>
      </c>
      <c r="E35" s="44">
        <v>80</v>
      </c>
    </row>
    <row r="36" spans="1:5" x14ac:dyDescent="0.25">
      <c r="A36" s="162"/>
      <c r="B36" s="56" t="s">
        <v>547</v>
      </c>
      <c r="C36" s="67">
        <v>50</v>
      </c>
      <c r="D36" s="45">
        <f t="shared" si="0"/>
        <v>30</v>
      </c>
      <c r="E36" s="44">
        <v>80</v>
      </c>
    </row>
    <row r="37" spans="1:5" x14ac:dyDescent="0.25">
      <c r="A37" s="162"/>
      <c r="B37" s="56" t="s">
        <v>548</v>
      </c>
      <c r="C37" s="67">
        <v>50</v>
      </c>
      <c r="D37" s="45">
        <f t="shared" si="0"/>
        <v>30</v>
      </c>
      <c r="E37" s="44">
        <v>80</v>
      </c>
    </row>
    <row r="38" spans="1:5" x14ac:dyDescent="0.25">
      <c r="A38" s="162"/>
      <c r="B38" s="56" t="s">
        <v>532</v>
      </c>
      <c r="C38" s="67">
        <v>50</v>
      </c>
      <c r="D38" s="45">
        <f t="shared" si="0"/>
        <v>30</v>
      </c>
      <c r="E38" s="44">
        <v>80</v>
      </c>
    </row>
    <row r="39" spans="1:5" x14ac:dyDescent="0.25">
      <c r="A39" s="162"/>
      <c r="B39" s="56" t="s">
        <v>522</v>
      </c>
      <c r="C39" s="67">
        <v>0</v>
      </c>
      <c r="D39" s="45">
        <f t="shared" si="0"/>
        <v>80</v>
      </c>
      <c r="E39" s="44">
        <v>80</v>
      </c>
    </row>
    <row r="40" spans="1:5" x14ac:dyDescent="0.25">
      <c r="A40" s="162"/>
      <c r="B40" s="56" t="s">
        <v>549</v>
      </c>
      <c r="C40" s="67">
        <v>50</v>
      </c>
      <c r="D40" s="45">
        <f t="shared" si="0"/>
        <v>30</v>
      </c>
      <c r="E40" s="44">
        <v>80</v>
      </c>
    </row>
    <row r="41" spans="1:5" x14ac:dyDescent="0.25">
      <c r="A41" s="162"/>
      <c r="B41" s="56" t="s">
        <v>534</v>
      </c>
      <c r="C41" s="67">
        <v>50</v>
      </c>
      <c r="D41" s="45">
        <f t="shared" si="0"/>
        <v>30</v>
      </c>
      <c r="E41" s="44">
        <v>80</v>
      </c>
    </row>
    <row r="42" spans="1:5" x14ac:dyDescent="0.25">
      <c r="A42" s="162"/>
      <c r="B42" s="56" t="s">
        <v>535</v>
      </c>
      <c r="C42" s="67">
        <v>50</v>
      </c>
      <c r="D42" s="45">
        <f t="shared" si="0"/>
        <v>30</v>
      </c>
      <c r="E42" s="44">
        <v>80</v>
      </c>
    </row>
    <row r="43" spans="1:5" x14ac:dyDescent="0.25">
      <c r="A43" s="162"/>
      <c r="B43" s="56" t="s">
        <v>536</v>
      </c>
      <c r="C43" s="67">
        <v>0</v>
      </c>
      <c r="D43" s="45">
        <f t="shared" si="0"/>
        <v>80</v>
      </c>
      <c r="E43" s="44">
        <v>80</v>
      </c>
    </row>
    <row r="44" spans="1:5" x14ac:dyDescent="0.25">
      <c r="A44" s="162"/>
      <c r="B44" s="56" t="s">
        <v>537</v>
      </c>
      <c r="C44" s="67">
        <v>50</v>
      </c>
      <c r="D44" s="45">
        <f t="shared" si="0"/>
        <v>30</v>
      </c>
      <c r="E44" s="44">
        <v>80</v>
      </c>
    </row>
    <row r="45" spans="1:5" x14ac:dyDescent="0.25">
      <c r="A45" s="162"/>
      <c r="B45" s="56" t="s">
        <v>538</v>
      </c>
      <c r="C45" s="67">
        <v>50</v>
      </c>
      <c r="D45" s="45">
        <f t="shared" si="0"/>
        <v>30</v>
      </c>
      <c r="E45" s="44">
        <v>80</v>
      </c>
    </row>
    <row r="46" spans="1:5" x14ac:dyDescent="0.25">
      <c r="A46" s="162"/>
      <c r="B46" s="56" t="s">
        <v>539</v>
      </c>
      <c r="C46" s="67">
        <v>50</v>
      </c>
      <c r="D46" s="45">
        <f t="shared" si="0"/>
        <v>30</v>
      </c>
      <c r="E46" s="44">
        <v>80</v>
      </c>
    </row>
    <row r="47" spans="1:5" ht="15.75" thickBot="1" x14ac:dyDescent="0.3">
      <c r="A47" s="164"/>
      <c r="B47" s="57" t="s">
        <v>540</v>
      </c>
      <c r="C47" s="68">
        <v>50</v>
      </c>
      <c r="D47" s="72">
        <f t="shared" si="0"/>
        <v>30</v>
      </c>
      <c r="E47" s="76">
        <v>80</v>
      </c>
    </row>
    <row r="48" spans="1:5" ht="15.75" thickTop="1" x14ac:dyDescent="0.25">
      <c r="A48" s="161">
        <v>8</v>
      </c>
      <c r="B48" s="55" t="s">
        <v>550</v>
      </c>
      <c r="C48" s="66">
        <v>65</v>
      </c>
      <c r="D48" s="69">
        <f t="shared" si="0"/>
        <v>3</v>
      </c>
      <c r="E48" s="77">
        <v>68</v>
      </c>
    </row>
    <row r="49" spans="1:5" x14ac:dyDescent="0.25">
      <c r="A49" s="162"/>
      <c r="B49" s="56" t="s">
        <v>551</v>
      </c>
      <c r="C49" s="67">
        <v>65</v>
      </c>
      <c r="D49" s="45">
        <f t="shared" si="0"/>
        <v>3</v>
      </c>
      <c r="E49" s="44">
        <v>68</v>
      </c>
    </row>
    <row r="50" spans="1:5" x14ac:dyDescent="0.25">
      <c r="A50" s="162"/>
      <c r="B50" s="56" t="s">
        <v>552</v>
      </c>
      <c r="C50" s="67">
        <v>65</v>
      </c>
      <c r="D50" s="45">
        <f t="shared" si="0"/>
        <v>3</v>
      </c>
      <c r="E50" s="44">
        <v>68</v>
      </c>
    </row>
    <row r="51" spans="1:5" x14ac:dyDescent="0.25">
      <c r="A51" s="162"/>
      <c r="B51" s="56" t="s">
        <v>553</v>
      </c>
      <c r="C51" s="67">
        <v>65</v>
      </c>
      <c r="D51" s="45">
        <f t="shared" si="0"/>
        <v>3</v>
      </c>
      <c r="E51" s="44">
        <v>68</v>
      </c>
    </row>
    <row r="52" spans="1:5" x14ac:dyDescent="0.25">
      <c r="A52" s="162"/>
      <c r="B52" s="56" t="s">
        <v>554</v>
      </c>
      <c r="C52" s="67">
        <v>65</v>
      </c>
      <c r="D52" s="45">
        <f t="shared" si="0"/>
        <v>3</v>
      </c>
      <c r="E52" s="44">
        <v>68</v>
      </c>
    </row>
    <row r="53" spans="1:5" x14ac:dyDescent="0.25">
      <c r="A53" s="162"/>
      <c r="B53" s="56" t="s">
        <v>555</v>
      </c>
      <c r="C53" s="67">
        <v>0</v>
      </c>
      <c r="D53" s="45">
        <f t="shared" si="0"/>
        <v>68</v>
      </c>
      <c r="E53" s="44">
        <v>68</v>
      </c>
    </row>
    <row r="54" spans="1:5" x14ac:dyDescent="0.25">
      <c r="A54" s="162"/>
      <c r="B54" s="56" t="s">
        <v>556</v>
      </c>
      <c r="C54" s="67">
        <v>65</v>
      </c>
      <c r="D54" s="45">
        <f t="shared" si="0"/>
        <v>3</v>
      </c>
      <c r="E54" s="44">
        <v>68</v>
      </c>
    </row>
    <row r="55" spans="1:5" x14ac:dyDescent="0.25">
      <c r="A55" s="162"/>
      <c r="B55" s="56" t="s">
        <v>557</v>
      </c>
      <c r="C55" s="67">
        <v>65</v>
      </c>
      <c r="D55" s="45">
        <f t="shared" si="0"/>
        <v>3</v>
      </c>
      <c r="E55" s="44">
        <v>68</v>
      </c>
    </row>
    <row r="56" spans="1:5" x14ac:dyDescent="0.25">
      <c r="A56" s="162"/>
      <c r="B56" s="56" t="s">
        <v>558</v>
      </c>
      <c r="C56" s="67">
        <v>65</v>
      </c>
      <c r="D56" s="45">
        <f t="shared" si="0"/>
        <v>3</v>
      </c>
      <c r="E56" s="44">
        <v>68</v>
      </c>
    </row>
    <row r="57" spans="1:5" x14ac:dyDescent="0.25">
      <c r="A57" s="162"/>
      <c r="B57" s="56" t="s">
        <v>522</v>
      </c>
      <c r="C57" s="67">
        <v>0</v>
      </c>
      <c r="D57" s="45">
        <f t="shared" si="0"/>
        <v>68</v>
      </c>
      <c r="E57" s="44">
        <v>68</v>
      </c>
    </row>
    <row r="58" spans="1:5" x14ac:dyDescent="0.25">
      <c r="A58" s="162"/>
      <c r="B58" s="56" t="s">
        <v>535</v>
      </c>
      <c r="C58" s="67">
        <v>65</v>
      </c>
      <c r="D58" s="45">
        <f t="shared" si="0"/>
        <v>3</v>
      </c>
      <c r="E58" s="44">
        <v>68</v>
      </c>
    </row>
    <row r="59" spans="1:5" x14ac:dyDescent="0.25">
      <c r="A59" s="162"/>
      <c r="B59" s="56" t="s">
        <v>559</v>
      </c>
      <c r="C59" s="67">
        <v>65</v>
      </c>
      <c r="D59" s="45">
        <f t="shared" si="0"/>
        <v>3</v>
      </c>
      <c r="E59" s="44">
        <v>68</v>
      </c>
    </row>
    <row r="60" spans="1:5" x14ac:dyDescent="0.25">
      <c r="A60" s="162"/>
      <c r="B60" s="56" t="s">
        <v>560</v>
      </c>
      <c r="C60" s="67">
        <v>65</v>
      </c>
      <c r="D60" s="45">
        <f t="shared" si="0"/>
        <v>3</v>
      </c>
      <c r="E60" s="44">
        <v>68</v>
      </c>
    </row>
    <row r="61" spans="1:5" x14ac:dyDescent="0.25">
      <c r="A61" s="162"/>
      <c r="B61" s="56" t="s">
        <v>534</v>
      </c>
      <c r="C61" s="67">
        <v>65</v>
      </c>
      <c r="D61" s="45">
        <f t="shared" si="0"/>
        <v>3</v>
      </c>
      <c r="E61" s="44">
        <v>68</v>
      </c>
    </row>
    <row r="62" spans="1:5" x14ac:dyDescent="0.25">
      <c r="A62" s="162"/>
      <c r="B62" s="56" t="s">
        <v>539</v>
      </c>
      <c r="C62" s="67">
        <v>65</v>
      </c>
      <c r="D62" s="45">
        <f t="shared" si="0"/>
        <v>3</v>
      </c>
      <c r="E62" s="44">
        <v>68</v>
      </c>
    </row>
    <row r="63" spans="1:5" x14ac:dyDescent="0.25">
      <c r="A63" s="162"/>
      <c r="B63" s="56" t="s">
        <v>538</v>
      </c>
      <c r="C63" s="67">
        <v>65</v>
      </c>
      <c r="D63" s="45">
        <f t="shared" si="0"/>
        <v>3</v>
      </c>
      <c r="E63" s="44">
        <v>68</v>
      </c>
    </row>
    <row r="64" spans="1:5" x14ac:dyDescent="0.25">
      <c r="A64" s="162"/>
      <c r="B64" s="56" t="s">
        <v>561</v>
      </c>
      <c r="C64" s="67">
        <v>0</v>
      </c>
      <c r="D64" s="45">
        <f t="shared" si="0"/>
        <v>68</v>
      </c>
      <c r="E64" s="44">
        <v>68</v>
      </c>
    </row>
    <row r="65" spans="1:5" x14ac:dyDescent="0.25">
      <c r="A65" s="162"/>
      <c r="B65" s="56" t="s">
        <v>562</v>
      </c>
      <c r="C65" s="67">
        <v>0</v>
      </c>
      <c r="D65" s="45">
        <f t="shared" si="0"/>
        <v>68</v>
      </c>
      <c r="E65" s="44">
        <v>68</v>
      </c>
    </row>
    <row r="66" spans="1:5" ht="15.75" thickBot="1" x14ac:dyDescent="0.3">
      <c r="A66" s="164"/>
      <c r="B66" s="57" t="s">
        <v>563</v>
      </c>
      <c r="C66" s="68">
        <v>64</v>
      </c>
      <c r="D66" s="72">
        <f t="shared" si="0"/>
        <v>4</v>
      </c>
      <c r="E66" s="76">
        <v>68</v>
      </c>
    </row>
    <row r="67" spans="1:5" ht="16.5" thickTop="1" thickBot="1" x14ac:dyDescent="0.3">
      <c r="A67" s="80">
        <v>9</v>
      </c>
      <c r="B67" s="81" t="s">
        <v>564</v>
      </c>
      <c r="C67" s="82">
        <v>47</v>
      </c>
      <c r="D67" s="83">
        <f>E67-C67</f>
        <v>9</v>
      </c>
      <c r="E67" s="84">
        <v>56</v>
      </c>
    </row>
    <row r="68" spans="1:5" ht="16.5" thickTop="1" thickBot="1" x14ac:dyDescent="0.3">
      <c r="A68" s="80">
        <v>10</v>
      </c>
      <c r="B68" s="81" t="s">
        <v>654</v>
      </c>
      <c r="C68" s="82">
        <v>0</v>
      </c>
      <c r="D68" s="83">
        <v>20</v>
      </c>
      <c r="E68" s="84">
        <v>20</v>
      </c>
    </row>
    <row r="69" spans="1:5" ht="15.75" thickTop="1" x14ac:dyDescent="0.25">
      <c r="A69" s="65"/>
      <c r="B69" s="65"/>
      <c r="C69" s="74"/>
      <c r="D69" s="73"/>
      <c r="E69" s="65"/>
    </row>
  </sheetData>
  <mergeCells count="4">
    <mergeCell ref="A2:A11"/>
    <mergeCell ref="A12:A29"/>
    <mergeCell ref="A30:A47"/>
    <mergeCell ref="A48:A66"/>
  </mergeCells>
  <pageMargins left="0.7" right="0.7" top="0.75" bottom="0.75" header="0.3" footer="0.3"/>
  <pageSetup paperSize="9" scale="73" fitToWidth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L8"/>
  <sheetViews>
    <sheetView workbookViewId="0">
      <selection activeCell="F8" sqref="F8"/>
    </sheetView>
  </sheetViews>
  <sheetFormatPr defaultRowHeight="15" x14ac:dyDescent="0.25"/>
  <cols>
    <col min="1" max="1" width="60.7109375" bestFit="1" customWidth="1"/>
    <col min="2" max="2" width="37.7109375" bestFit="1" customWidth="1"/>
    <col min="3" max="3" width="27.140625" bestFit="1" customWidth="1"/>
    <col min="4" max="4" width="27.42578125" bestFit="1" customWidth="1"/>
    <col min="5" max="5" width="60.7109375" bestFit="1" customWidth="1"/>
    <col min="6" max="9" width="5.28515625" bestFit="1" customWidth="1"/>
    <col min="10" max="12" width="6.28515625" bestFit="1" customWidth="1"/>
  </cols>
  <sheetData>
    <row r="1" spans="1:12" x14ac:dyDescent="0.25">
      <c r="A1" s="165" t="s">
        <v>220</v>
      </c>
      <c r="B1" s="165"/>
      <c r="C1" s="165"/>
      <c r="D1" s="165"/>
      <c r="E1" s="165"/>
    </row>
    <row r="2" spans="1:12" x14ac:dyDescent="0.25">
      <c r="A2" s="28" t="s">
        <v>205</v>
      </c>
      <c r="B2" s="28" t="s">
        <v>206</v>
      </c>
      <c r="C2" s="28" t="s">
        <v>207</v>
      </c>
      <c r="D2" s="28" t="s">
        <v>208</v>
      </c>
      <c r="E2" s="28" t="s">
        <v>209</v>
      </c>
      <c r="F2" s="28"/>
      <c r="G2" s="28"/>
      <c r="H2" s="28"/>
      <c r="I2" s="28"/>
      <c r="J2" s="28"/>
      <c r="K2" s="28"/>
      <c r="L2" s="28"/>
    </row>
    <row r="3" spans="1:12" x14ac:dyDescent="0.25">
      <c r="A3" t="s">
        <v>210</v>
      </c>
      <c r="B3" t="s">
        <v>211</v>
      </c>
      <c r="C3" t="s">
        <v>215</v>
      </c>
      <c r="D3" t="s">
        <v>213</v>
      </c>
      <c r="E3" t="s">
        <v>218</v>
      </c>
    </row>
    <row r="4" spans="1:12" x14ac:dyDescent="0.25">
      <c r="A4" t="s">
        <v>210</v>
      </c>
      <c r="B4" t="s">
        <v>217</v>
      </c>
      <c r="C4" t="s">
        <v>216</v>
      </c>
      <c r="D4" t="s">
        <v>216</v>
      </c>
      <c r="E4" t="s">
        <v>214</v>
      </c>
    </row>
    <row r="5" spans="1:12" x14ac:dyDescent="0.25">
      <c r="A5" t="s">
        <v>211</v>
      </c>
      <c r="B5" t="s">
        <v>216</v>
      </c>
      <c r="C5" t="s">
        <v>216</v>
      </c>
      <c r="D5" t="s">
        <v>218</v>
      </c>
      <c r="E5" t="s">
        <v>215</v>
      </c>
    </row>
    <row r="6" spans="1:12" x14ac:dyDescent="0.25">
      <c r="A6" t="s">
        <v>212</v>
      </c>
      <c r="B6" t="s">
        <v>216</v>
      </c>
      <c r="D6" t="s">
        <v>214</v>
      </c>
      <c r="E6" t="s">
        <v>218</v>
      </c>
    </row>
    <row r="7" spans="1:12" x14ac:dyDescent="0.25">
      <c r="A7" t="s">
        <v>214</v>
      </c>
      <c r="B7" t="s">
        <v>214</v>
      </c>
      <c r="D7" t="s">
        <v>219</v>
      </c>
    </row>
    <row r="8" spans="1:12" x14ac:dyDescent="0.25">
      <c r="C8" t="s">
        <v>511</v>
      </c>
      <c r="D8" t="s">
        <v>511</v>
      </c>
      <c r="E8" t="s">
        <v>511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C3:L22"/>
  <sheetViews>
    <sheetView workbookViewId="0">
      <selection activeCell="O11" sqref="O11"/>
    </sheetView>
  </sheetViews>
  <sheetFormatPr defaultRowHeight="15" x14ac:dyDescent="0.25"/>
  <cols>
    <col min="1" max="5" width="9.140625" style="4"/>
    <col min="6" max="6" width="9.140625" style="2"/>
    <col min="7" max="16384" width="9.140625" style="4"/>
  </cols>
  <sheetData>
    <row r="3" spans="3:12" s="2" customFormat="1" x14ac:dyDescent="0.25">
      <c r="G3" s="3">
        <v>8</v>
      </c>
      <c r="H3" s="3">
        <v>10</v>
      </c>
      <c r="I3" s="3">
        <v>12</v>
      </c>
      <c r="J3" s="3">
        <v>16</v>
      </c>
      <c r="K3" s="3">
        <v>20</v>
      </c>
      <c r="L3" s="3">
        <v>25</v>
      </c>
    </row>
    <row r="4" spans="3:12" x14ac:dyDescent="0.25">
      <c r="F4" s="5"/>
      <c r="G4" s="1"/>
      <c r="H4" s="1"/>
      <c r="I4" s="1"/>
      <c r="J4" s="1"/>
      <c r="K4" s="1"/>
      <c r="L4" s="1"/>
    </row>
    <row r="5" spans="3:12" x14ac:dyDescent="0.25">
      <c r="C5" s="4">
        <v>2</v>
      </c>
      <c r="D5" s="4">
        <v>3</v>
      </c>
      <c r="E5" s="4">
        <v>4</v>
      </c>
      <c r="F5" s="5">
        <v>8</v>
      </c>
      <c r="G5" s="1">
        <f>IF(AND(F5=8,$G$3=8),(C5*D5*E5),0)</f>
        <v>24</v>
      </c>
      <c r="H5" s="1">
        <f>IF(AND(F5=10,$H$3=10),(C5*D5*E5),0)</f>
        <v>0</v>
      </c>
      <c r="I5" s="1">
        <f>IF(AND(F5=12,$I$3=12),(C5*D5*E5),0)</f>
        <v>0</v>
      </c>
      <c r="J5" s="1">
        <f>IF(AND(F5=16,$J$3=16),(C5*D5*E5),0)</f>
        <v>0</v>
      </c>
      <c r="K5" s="1">
        <f>IF(AND(F5=20,$K$3=20),(C5*D5*E5),0)</f>
        <v>0</v>
      </c>
      <c r="L5" s="1">
        <f>IF(AND(F5=25,$L$3=25),(C5*D5*E5),0)</f>
        <v>0</v>
      </c>
    </row>
    <row r="6" spans="3:12" x14ac:dyDescent="0.25">
      <c r="C6" s="4">
        <v>5</v>
      </c>
      <c r="D6" s="4">
        <v>10</v>
      </c>
      <c r="E6" s="4">
        <v>20</v>
      </c>
      <c r="F6" s="5">
        <v>12</v>
      </c>
      <c r="G6" s="1">
        <f t="shared" ref="G6:G21" si="0">IF(AND(F6=8,$G$3=8),(C6*D6*E6),0)</f>
        <v>0</v>
      </c>
      <c r="H6" s="1">
        <f t="shared" ref="H6:H21" si="1">IF(AND(F6=10,$H$3=10),(C6*D6*E6),0)</f>
        <v>0</v>
      </c>
      <c r="I6" s="1">
        <f t="shared" ref="I6:I21" si="2">IF(AND(F6=12,$I$3=12),(C6*D6*E6),0)</f>
        <v>1000</v>
      </c>
      <c r="J6" s="1">
        <f t="shared" ref="J6:J21" si="3">IF(AND(F6=16,$J$3=16),(C6*D6*E6),0)</f>
        <v>0</v>
      </c>
      <c r="K6" s="1">
        <f t="shared" ref="K6:K21" si="4">IF(AND(F6=20,$K$3=20),(C6*D6*E6),0)</f>
        <v>0</v>
      </c>
      <c r="L6" s="1">
        <f t="shared" ref="L6:L21" si="5">IF(AND(F6=25,$L$3=25),(C6*D6*E6),0)</f>
        <v>0</v>
      </c>
    </row>
    <row r="7" spans="3:12" x14ac:dyDescent="0.25">
      <c r="C7" s="4">
        <v>6</v>
      </c>
      <c r="D7" s="4">
        <v>7</v>
      </c>
      <c r="E7" s="4">
        <v>8</v>
      </c>
      <c r="F7" s="5">
        <v>20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336</v>
      </c>
      <c r="L7" s="1">
        <f t="shared" si="5"/>
        <v>0</v>
      </c>
    </row>
    <row r="8" spans="3:12" x14ac:dyDescent="0.25">
      <c r="C8" s="4">
        <v>6</v>
      </c>
      <c r="D8" s="4">
        <v>6</v>
      </c>
      <c r="E8" s="4">
        <v>7</v>
      </c>
      <c r="F8" s="5">
        <v>8</v>
      </c>
      <c r="G8" s="1">
        <f t="shared" si="0"/>
        <v>252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</row>
    <row r="9" spans="3:12" x14ac:dyDescent="0.25">
      <c r="C9" s="4">
        <v>7</v>
      </c>
      <c r="D9" s="4">
        <v>7</v>
      </c>
      <c r="E9" s="4">
        <v>7</v>
      </c>
      <c r="F9" s="5">
        <v>16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343</v>
      </c>
      <c r="K9" s="1">
        <f t="shared" si="4"/>
        <v>0</v>
      </c>
      <c r="L9" s="1">
        <f t="shared" si="5"/>
        <v>0</v>
      </c>
    </row>
    <row r="10" spans="3:12" x14ac:dyDescent="0.25">
      <c r="C10" s="4">
        <v>8</v>
      </c>
      <c r="D10" s="4">
        <v>8</v>
      </c>
      <c r="E10" s="4">
        <v>8</v>
      </c>
      <c r="F10" s="5">
        <v>20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512</v>
      </c>
      <c r="L10" s="1">
        <f t="shared" si="5"/>
        <v>0</v>
      </c>
    </row>
    <row r="11" spans="3:12" x14ac:dyDescent="0.25">
      <c r="F11" s="5"/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>IF(AND(F11=20,$K$3=20),(C11*D11*E11),0)</f>
        <v>0</v>
      </c>
      <c r="L11" s="1">
        <f t="shared" si="5"/>
        <v>0</v>
      </c>
    </row>
    <row r="12" spans="3:12" x14ac:dyDescent="0.25">
      <c r="F12" s="5"/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</row>
    <row r="13" spans="3:12" x14ac:dyDescent="0.25">
      <c r="F13" s="5"/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</row>
    <row r="14" spans="3:12" x14ac:dyDescent="0.25">
      <c r="F14" s="5"/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</row>
    <row r="15" spans="3:12" x14ac:dyDescent="0.25">
      <c r="F15" s="5"/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</row>
    <row r="16" spans="3:12" x14ac:dyDescent="0.25">
      <c r="F16" s="5"/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</row>
    <row r="17" spans="6:12" x14ac:dyDescent="0.25">
      <c r="F17" s="5"/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</row>
    <row r="18" spans="6:12" x14ac:dyDescent="0.25">
      <c r="F18" s="5"/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</row>
    <row r="19" spans="6:12" x14ac:dyDescent="0.25">
      <c r="F19" s="5"/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</row>
    <row r="20" spans="6:12" x14ac:dyDescent="0.25">
      <c r="F20" s="5"/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</row>
    <row r="21" spans="6:12" x14ac:dyDescent="0.25">
      <c r="F21" s="5"/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</row>
    <row r="22" spans="6:12" x14ac:dyDescent="0.25">
      <c r="F22" s="7" t="s">
        <v>119</v>
      </c>
      <c r="G22" s="8">
        <f t="shared" ref="G22:L22" si="6">SUM(G5:G21)</f>
        <v>276</v>
      </c>
      <c r="H22" s="8">
        <f t="shared" si="6"/>
        <v>0</v>
      </c>
      <c r="I22" s="8">
        <f t="shared" si="6"/>
        <v>1000</v>
      </c>
      <c r="J22" s="8">
        <f t="shared" si="6"/>
        <v>343</v>
      </c>
      <c r="K22" s="8">
        <f t="shared" si="6"/>
        <v>848</v>
      </c>
      <c r="L22" s="8">
        <f t="shared" si="6"/>
        <v>0</v>
      </c>
    </row>
  </sheetData>
  <conditionalFormatting sqref="G5:L21">
    <cfRule type="cellIs" dxfId="4" priority="1" operator="notBetween">
      <formula>0</formula>
      <formula>0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E73"/>
  <sheetViews>
    <sheetView zoomScale="70" zoomScaleNormal="70" workbookViewId="0">
      <pane ySplit="1" topLeftCell="A33" activePane="bottomLeft" state="frozen"/>
      <selection pane="bottomLeft" activeCell="A39" sqref="A39:E48"/>
    </sheetView>
  </sheetViews>
  <sheetFormatPr defaultRowHeight="15" x14ac:dyDescent="0.25"/>
  <cols>
    <col min="1" max="1" width="51.5703125" style="4" bestFit="1" customWidth="1"/>
    <col min="2" max="3" width="4.5703125" style="4" bestFit="1" customWidth="1"/>
    <col min="4" max="4" width="55" style="4" hidden="1" customWidth="1"/>
    <col min="5" max="5" width="7.42578125" style="4" bestFit="1" customWidth="1"/>
    <col min="6" max="8" width="9.140625" style="4"/>
    <col min="9" max="9" width="51.5703125" style="4" bestFit="1" customWidth="1"/>
    <col min="10" max="16384" width="9.140625" style="4"/>
  </cols>
  <sheetData>
    <row r="1" spans="1:5" x14ac:dyDescent="0.25">
      <c r="A1" s="6" t="s">
        <v>638</v>
      </c>
      <c r="B1" s="6" t="s">
        <v>512</v>
      </c>
      <c r="C1" s="6" t="s">
        <v>637</v>
      </c>
      <c r="D1" s="6"/>
      <c r="E1" s="6" t="s">
        <v>666</v>
      </c>
    </row>
    <row r="2" spans="1:5" x14ac:dyDescent="0.25">
      <c r="A2" s="90" t="s">
        <v>541</v>
      </c>
      <c r="B2" s="6">
        <v>7</v>
      </c>
      <c r="C2" s="6">
        <v>10</v>
      </c>
      <c r="D2" s="90" t="str">
        <f>CONCATENATE(A2,"#",B2)</f>
        <v>HONEY COM[ TEXT]#7</v>
      </c>
      <c r="E2" s="6"/>
    </row>
    <row r="3" spans="1:5" x14ac:dyDescent="0.25">
      <c r="A3" s="90" t="s">
        <v>542</v>
      </c>
      <c r="B3" s="6">
        <v>7</v>
      </c>
      <c r="C3" s="6">
        <v>10</v>
      </c>
      <c r="D3" s="90" t="str">
        <f t="shared" ref="D3:D66" si="0">CONCATENATE(A3,"#",B3)</f>
        <v>AN ALIEN HAND#7</v>
      </c>
      <c r="E3" s="6"/>
    </row>
    <row r="4" spans="1:5" x14ac:dyDescent="0.25">
      <c r="A4" s="90" t="s">
        <v>543</v>
      </c>
      <c r="B4" s="6">
        <v>7</v>
      </c>
      <c r="C4" s="6">
        <v>10</v>
      </c>
      <c r="D4" s="90" t="str">
        <f t="shared" si="0"/>
        <v>VASANT BHAG - 2 [ TEXT]#7</v>
      </c>
      <c r="E4" s="6"/>
    </row>
    <row r="5" spans="1:5" x14ac:dyDescent="0.25">
      <c r="A5" s="90" t="s">
        <v>544</v>
      </c>
      <c r="B5" s="6">
        <v>7</v>
      </c>
      <c r="C5" s="6">
        <v>10</v>
      </c>
      <c r="D5" s="90" t="str">
        <f t="shared" si="0"/>
        <v>BAL MAHABHARAT#7</v>
      </c>
      <c r="E5" s="6"/>
    </row>
    <row r="6" spans="1:5" x14ac:dyDescent="0.25">
      <c r="A6" s="90" t="s">
        <v>545</v>
      </c>
      <c r="B6" s="6">
        <v>7</v>
      </c>
      <c r="C6" s="6">
        <v>10</v>
      </c>
      <c r="D6" s="90" t="str">
        <f t="shared" si="0"/>
        <v>SCI - VII#7</v>
      </c>
      <c r="E6" s="6"/>
    </row>
    <row r="7" spans="1:5" x14ac:dyDescent="0.25">
      <c r="A7" s="90" t="s">
        <v>546</v>
      </c>
      <c r="B7" s="6">
        <v>7</v>
      </c>
      <c r="C7" s="6">
        <v>10</v>
      </c>
      <c r="D7" s="90" t="str">
        <f t="shared" si="0"/>
        <v>HISTORY - OUR PAST II#7</v>
      </c>
      <c r="E7" s="6"/>
    </row>
    <row r="8" spans="1:5" x14ac:dyDescent="0.25">
      <c r="A8" s="90" t="s">
        <v>547</v>
      </c>
      <c r="B8" s="6">
        <v>7</v>
      </c>
      <c r="C8" s="6">
        <v>10</v>
      </c>
      <c r="D8" s="90" t="str">
        <f t="shared" si="0"/>
        <v>CIVICSSOCIAL AND POLITICAL LIFE#7</v>
      </c>
      <c r="E8" s="6"/>
    </row>
    <row r="9" spans="1:5" x14ac:dyDescent="0.25">
      <c r="A9" s="90" t="s">
        <v>548</v>
      </c>
      <c r="B9" s="6">
        <v>7</v>
      </c>
      <c r="C9" s="6">
        <v>9</v>
      </c>
      <c r="D9" s="90" t="str">
        <f t="shared" si="0"/>
        <v>GEOG OUR ENVIRONMENT II#7</v>
      </c>
      <c r="E9" s="6"/>
    </row>
    <row r="10" spans="1:5" x14ac:dyDescent="0.25">
      <c r="A10" s="90" t="s">
        <v>532</v>
      </c>
      <c r="B10" s="6">
        <v>7</v>
      </c>
      <c r="C10" s="6">
        <v>2</v>
      </c>
      <c r="D10" s="90" t="str">
        <f t="shared" si="0"/>
        <v>MATHEMATICS - PART I#7</v>
      </c>
      <c r="E10" s="6"/>
    </row>
    <row r="11" spans="1:5" x14ac:dyDescent="0.25">
      <c r="A11" s="90" t="s">
        <v>522</v>
      </c>
      <c r="B11" s="6">
        <v>7</v>
      </c>
      <c r="C11" s="6">
        <v>35</v>
      </c>
      <c r="D11" s="90" t="str">
        <f t="shared" si="0"/>
        <v>Gujarati Text book#7</v>
      </c>
      <c r="E11" s="6">
        <v>35</v>
      </c>
    </row>
    <row r="12" spans="1:5" x14ac:dyDescent="0.25">
      <c r="A12" s="90" t="s">
        <v>549</v>
      </c>
      <c r="B12" s="6">
        <v>7</v>
      </c>
      <c r="C12" s="6">
        <v>9</v>
      </c>
      <c r="D12" s="90" t="str">
        <f t="shared" si="0"/>
        <v>Grammar Gear Student Book 7#7</v>
      </c>
      <c r="E12" s="6"/>
    </row>
    <row r="13" spans="1:5" x14ac:dyDescent="0.25">
      <c r="A13" s="90" t="s">
        <v>534</v>
      </c>
      <c r="B13" s="6">
        <v>7</v>
      </c>
      <c r="C13" s="6">
        <v>8</v>
      </c>
      <c r="D13" s="90" t="str">
        <f t="shared" si="0"/>
        <v>HINDI GRAMMAR-vyakaran SAMBODH#7</v>
      </c>
      <c r="E13" s="6"/>
    </row>
    <row r="14" spans="1:5" x14ac:dyDescent="0.25">
      <c r="A14" s="90" t="s">
        <v>535</v>
      </c>
      <c r="B14" s="6">
        <v>7</v>
      </c>
      <c r="C14" s="6">
        <v>8</v>
      </c>
      <c r="D14" s="90" t="str">
        <f t="shared" si="0"/>
        <v>CYBER BEANS#7</v>
      </c>
      <c r="E14" s="6"/>
    </row>
    <row r="15" spans="1:5" hidden="1" x14ac:dyDescent="0.25">
      <c r="A15" s="90" t="s">
        <v>536</v>
      </c>
      <c r="B15" s="6">
        <v>7</v>
      </c>
      <c r="C15" s="6">
        <v>0</v>
      </c>
      <c r="D15" s="90" t="str">
        <f t="shared" si="0"/>
        <v>GENERAL KNOWLEDGE#7</v>
      </c>
      <c r="E15" s="6"/>
    </row>
    <row r="16" spans="1:5" x14ac:dyDescent="0.25">
      <c r="A16" s="90" t="s">
        <v>537</v>
      </c>
      <c r="B16" s="6">
        <v>7</v>
      </c>
      <c r="C16" s="6">
        <v>8</v>
      </c>
      <c r="D16" s="90" t="str">
        <f t="shared" si="0"/>
        <v>RUCHIRA(SANSKRIT)#7</v>
      </c>
      <c r="E16" s="6"/>
    </row>
    <row r="17" spans="1:5" x14ac:dyDescent="0.25">
      <c r="A17" s="90" t="s">
        <v>538</v>
      </c>
      <c r="B17" s="6">
        <v>7</v>
      </c>
      <c r="C17" s="6">
        <v>8</v>
      </c>
      <c r="D17" s="90" t="str">
        <f t="shared" si="0"/>
        <v>SCIENCE LAB MANUAL#7</v>
      </c>
      <c r="E17" s="6"/>
    </row>
    <row r="18" spans="1:5" x14ac:dyDescent="0.25">
      <c r="A18" s="90" t="s">
        <v>539</v>
      </c>
      <c r="B18" s="6">
        <v>7</v>
      </c>
      <c r="C18" s="6">
        <v>8</v>
      </c>
      <c r="D18" s="90" t="str">
        <f t="shared" si="0"/>
        <v>MATH LAB MANUAL#7</v>
      </c>
      <c r="E18" s="6"/>
    </row>
    <row r="19" spans="1:5" x14ac:dyDescent="0.25">
      <c r="A19" s="90" t="s">
        <v>540</v>
      </c>
      <c r="B19" s="6">
        <v>7</v>
      </c>
      <c r="C19" s="6">
        <v>8</v>
      </c>
      <c r="D19" s="90" t="str">
        <f t="shared" si="0"/>
        <v>MAP MIRROR#7</v>
      </c>
      <c r="E19" s="6"/>
    </row>
    <row r="20" spans="1:5" x14ac:dyDescent="0.25">
      <c r="A20" s="90" t="s">
        <v>550</v>
      </c>
      <c r="B20" s="6">
        <v>8</v>
      </c>
      <c r="C20" s="6">
        <v>12</v>
      </c>
      <c r="D20" s="90" t="str">
        <f t="shared" si="0"/>
        <v>HONEYDEW#8</v>
      </c>
      <c r="E20" s="6"/>
    </row>
    <row r="21" spans="1:5" x14ac:dyDescent="0.25">
      <c r="A21" s="90" t="s">
        <v>551</v>
      </c>
      <c r="B21" s="6">
        <v>8</v>
      </c>
      <c r="C21" s="6">
        <v>13</v>
      </c>
      <c r="D21" s="90" t="str">
        <f t="shared" si="0"/>
        <v>IT IS SO HAPPENED#8</v>
      </c>
      <c r="E21" s="6"/>
    </row>
    <row r="22" spans="1:5" x14ac:dyDescent="0.25">
      <c r="A22" s="90" t="s">
        <v>552</v>
      </c>
      <c r="B22" s="6">
        <v>8</v>
      </c>
      <c r="C22" s="6">
        <v>19</v>
      </c>
      <c r="D22" s="90" t="str">
        <f t="shared" si="0"/>
        <v>VASANT BHAG(3)#8</v>
      </c>
      <c r="E22" s="6"/>
    </row>
    <row r="23" spans="1:5" x14ac:dyDescent="0.25">
      <c r="A23" s="90" t="s">
        <v>553</v>
      </c>
      <c r="B23" s="6">
        <v>8</v>
      </c>
      <c r="C23" s="6">
        <v>19</v>
      </c>
      <c r="D23" s="90" t="str">
        <f t="shared" si="0"/>
        <v>BHARAT KI KHOJ#8</v>
      </c>
      <c r="E23" s="6"/>
    </row>
    <row r="24" spans="1:5" x14ac:dyDescent="0.25">
      <c r="A24" s="90" t="s">
        <v>554</v>
      </c>
      <c r="B24" s="6">
        <v>8</v>
      </c>
      <c r="C24" s="6">
        <v>11</v>
      </c>
      <c r="D24" s="90" t="str">
        <f t="shared" si="0"/>
        <v>MATHS TEXTBOOK#8</v>
      </c>
      <c r="E24" s="6"/>
    </row>
    <row r="25" spans="1:5" x14ac:dyDescent="0.25">
      <c r="A25" s="90" t="s">
        <v>555</v>
      </c>
      <c r="B25" s="6">
        <v>8</v>
      </c>
      <c r="C25" s="6">
        <v>13</v>
      </c>
      <c r="D25" s="90" t="str">
        <f t="shared" si="0"/>
        <v>SCIENCE TEXTBOOK#8</v>
      </c>
      <c r="E25" s="6"/>
    </row>
    <row r="26" spans="1:5" x14ac:dyDescent="0.25">
      <c r="A26" s="90" t="s">
        <v>556</v>
      </c>
      <c r="B26" s="6">
        <v>8</v>
      </c>
      <c r="C26" s="6">
        <v>13</v>
      </c>
      <c r="D26" s="90" t="str">
        <f t="shared" si="0"/>
        <v xml:space="preserve"> OUR PAST III(PART-I&amp; PART-II)#8</v>
      </c>
      <c r="E26" s="6"/>
    </row>
    <row r="27" spans="1:5" x14ac:dyDescent="0.25">
      <c r="A27" s="90" t="s">
        <v>557</v>
      </c>
      <c r="B27" s="6">
        <v>8</v>
      </c>
      <c r="C27" s="6">
        <v>13</v>
      </c>
      <c r="D27" s="90" t="str">
        <f t="shared" si="0"/>
        <v>Resourse &amp; Development - Geogrophy#8</v>
      </c>
      <c r="E27" s="6"/>
    </row>
    <row r="28" spans="1:5" x14ac:dyDescent="0.25">
      <c r="A28" s="90" t="s">
        <v>558</v>
      </c>
      <c r="B28" s="6">
        <v>8</v>
      </c>
      <c r="C28" s="6">
        <v>13</v>
      </c>
      <c r="D28" s="90" t="str">
        <f t="shared" si="0"/>
        <v>SOCIAL AND POLITICAL LIFE 3#8</v>
      </c>
      <c r="E28" s="6"/>
    </row>
    <row r="29" spans="1:5" x14ac:dyDescent="0.25">
      <c r="A29" s="90" t="s">
        <v>522</v>
      </c>
      <c r="B29" s="6">
        <v>8</v>
      </c>
      <c r="C29" s="6">
        <v>0</v>
      </c>
      <c r="D29" s="90" t="str">
        <f t="shared" si="0"/>
        <v>Gujarati Text book#8</v>
      </c>
      <c r="E29" s="6">
        <v>0</v>
      </c>
    </row>
    <row r="30" spans="1:5" x14ac:dyDescent="0.25">
      <c r="A30" s="90" t="s">
        <v>535</v>
      </c>
      <c r="B30" s="6">
        <v>8</v>
      </c>
      <c r="C30" s="6">
        <v>8</v>
      </c>
      <c r="D30" s="90" t="str">
        <f t="shared" si="0"/>
        <v>CYBER BEANS#8</v>
      </c>
      <c r="E30" s="6"/>
    </row>
    <row r="31" spans="1:5" x14ac:dyDescent="0.25">
      <c r="A31" s="90" t="s">
        <v>559</v>
      </c>
      <c r="B31" s="6">
        <v>8</v>
      </c>
      <c r="C31" s="6">
        <v>9</v>
      </c>
      <c r="D31" s="90" t="str">
        <f t="shared" si="0"/>
        <v>RUCHIRA PART 3#8</v>
      </c>
      <c r="E31" s="6"/>
    </row>
    <row r="32" spans="1:5" x14ac:dyDescent="0.25">
      <c r="A32" s="90" t="s">
        <v>560</v>
      </c>
      <c r="B32" s="6">
        <v>8</v>
      </c>
      <c r="C32" s="6">
        <v>8</v>
      </c>
      <c r="D32" s="90" t="str">
        <f t="shared" si="0"/>
        <v>Grammar Gear Student Book 8#8</v>
      </c>
      <c r="E32" s="6"/>
    </row>
    <row r="33" spans="1:5" x14ac:dyDescent="0.25">
      <c r="A33" s="90" t="s">
        <v>534</v>
      </c>
      <c r="B33" s="6">
        <v>8</v>
      </c>
      <c r="C33" s="6">
        <v>18</v>
      </c>
      <c r="D33" s="90" t="str">
        <f t="shared" si="0"/>
        <v>HINDI GRAMMAR-vyakaran SAMBODH#8</v>
      </c>
      <c r="E33" s="6"/>
    </row>
    <row r="34" spans="1:5" x14ac:dyDescent="0.25">
      <c r="A34" s="90" t="s">
        <v>539</v>
      </c>
      <c r="B34" s="6">
        <v>8</v>
      </c>
      <c r="C34" s="6">
        <v>6</v>
      </c>
      <c r="D34" s="90" t="str">
        <f t="shared" si="0"/>
        <v>MATH LAB MANUAL#8</v>
      </c>
      <c r="E34" s="6"/>
    </row>
    <row r="35" spans="1:5" x14ac:dyDescent="0.25">
      <c r="A35" s="90" t="s">
        <v>538</v>
      </c>
      <c r="B35" s="6">
        <v>8</v>
      </c>
      <c r="C35" s="6">
        <v>6</v>
      </c>
      <c r="D35" s="90" t="str">
        <f t="shared" si="0"/>
        <v>SCIENCE LAB MANUAL#8</v>
      </c>
      <c r="E35" s="6"/>
    </row>
    <row r="36" spans="1:5" x14ac:dyDescent="0.25">
      <c r="A36" s="90" t="s">
        <v>561</v>
      </c>
      <c r="B36" s="6">
        <v>8</v>
      </c>
      <c r="C36" s="6">
        <v>11</v>
      </c>
      <c r="D36" s="90" t="str">
        <f t="shared" si="0"/>
        <v>ATLAS#8</v>
      </c>
      <c r="E36" s="6"/>
    </row>
    <row r="37" spans="1:5" hidden="1" x14ac:dyDescent="0.25">
      <c r="A37" s="90" t="s">
        <v>562</v>
      </c>
      <c r="B37" s="6">
        <v>8</v>
      </c>
      <c r="C37" s="6">
        <v>0</v>
      </c>
      <c r="D37" s="90" t="str">
        <f t="shared" si="0"/>
        <v>GENERAL KNOWLEDGE 8#8</v>
      </c>
      <c r="E37" s="6"/>
    </row>
    <row r="38" spans="1:5" x14ac:dyDescent="0.25">
      <c r="A38" s="90" t="s">
        <v>563</v>
      </c>
      <c r="B38" s="6">
        <v>8</v>
      </c>
      <c r="C38" s="6">
        <v>10</v>
      </c>
      <c r="D38" s="90" t="str">
        <f t="shared" si="0"/>
        <v>MAP MIRROR 8#8</v>
      </c>
      <c r="E38" s="6"/>
    </row>
    <row r="39" spans="1:5" s="106" customFormat="1" x14ac:dyDescent="0.25">
      <c r="A39" s="103" t="s">
        <v>639</v>
      </c>
      <c r="B39" s="104">
        <v>9</v>
      </c>
      <c r="C39" s="104">
        <v>9</v>
      </c>
      <c r="D39" s="105" t="str">
        <f t="shared" si="0"/>
        <v>BEEHIVE#9</v>
      </c>
      <c r="E39" s="104"/>
    </row>
    <row r="40" spans="1:5" s="106" customFormat="1" x14ac:dyDescent="0.25">
      <c r="A40" s="103" t="s">
        <v>640</v>
      </c>
      <c r="B40" s="104">
        <v>9</v>
      </c>
      <c r="C40" s="104">
        <v>8</v>
      </c>
      <c r="D40" s="105" t="str">
        <f t="shared" si="0"/>
        <v>MOMENTS#9</v>
      </c>
      <c r="E40" s="104"/>
    </row>
    <row r="41" spans="1:5" s="106" customFormat="1" hidden="1" x14ac:dyDescent="0.25">
      <c r="A41" s="103" t="s">
        <v>641</v>
      </c>
      <c r="B41" s="104">
        <v>9</v>
      </c>
      <c r="C41" s="104">
        <v>0</v>
      </c>
      <c r="D41" s="105" t="str">
        <f t="shared" si="0"/>
        <v>SPARSH(HINDI B)#9</v>
      </c>
      <c r="E41" s="104"/>
    </row>
    <row r="42" spans="1:5" s="106" customFormat="1" hidden="1" x14ac:dyDescent="0.25">
      <c r="A42" s="103" t="s">
        <v>642</v>
      </c>
      <c r="B42" s="104">
        <v>9</v>
      </c>
      <c r="C42" s="104">
        <v>0</v>
      </c>
      <c r="D42" s="105" t="str">
        <f t="shared" si="0"/>
        <v>SANCHAYAN(HINDI B)#9</v>
      </c>
      <c r="E42" s="104"/>
    </row>
    <row r="43" spans="1:5" s="106" customFormat="1" x14ac:dyDescent="0.25">
      <c r="A43" s="103" t="s">
        <v>643</v>
      </c>
      <c r="B43" s="104">
        <v>9</v>
      </c>
      <c r="C43" s="104">
        <v>9</v>
      </c>
      <c r="D43" s="105" t="str">
        <f t="shared" si="0"/>
        <v>MATHEMATICS - IX#9</v>
      </c>
      <c r="E43" s="104"/>
    </row>
    <row r="44" spans="1:5" s="106" customFormat="1" x14ac:dyDescent="0.25">
      <c r="A44" s="103" t="s">
        <v>644</v>
      </c>
      <c r="B44" s="104">
        <v>9</v>
      </c>
      <c r="C44" s="104">
        <v>8</v>
      </c>
      <c r="D44" s="105" t="str">
        <f t="shared" si="0"/>
        <v>SCIENCE - IX#9</v>
      </c>
      <c r="E44" s="104"/>
    </row>
    <row r="45" spans="1:5" s="106" customFormat="1" x14ac:dyDescent="0.25">
      <c r="A45" s="103" t="s">
        <v>645</v>
      </c>
      <c r="B45" s="104">
        <v>9</v>
      </c>
      <c r="C45" s="104">
        <v>7</v>
      </c>
      <c r="D45" s="105" t="str">
        <f t="shared" si="0"/>
        <v>INDIA &amp; CONTEMPORARY WORLD#9</v>
      </c>
      <c r="E45" s="104"/>
    </row>
    <row r="46" spans="1:5" s="106" customFormat="1" x14ac:dyDescent="0.25">
      <c r="A46" s="103" t="s">
        <v>646</v>
      </c>
      <c r="B46" s="104">
        <v>9</v>
      </c>
      <c r="C46" s="104">
        <v>9</v>
      </c>
      <c r="D46" s="105" t="str">
        <f t="shared" si="0"/>
        <v>CONTEMPORARY INDIA#9</v>
      </c>
      <c r="E46" s="104"/>
    </row>
    <row r="47" spans="1:5" s="106" customFormat="1" x14ac:dyDescent="0.25">
      <c r="A47" s="103" t="s">
        <v>647</v>
      </c>
      <c r="B47" s="104">
        <v>9</v>
      </c>
      <c r="C47" s="104">
        <v>9</v>
      </c>
      <c r="D47" s="105" t="str">
        <f t="shared" si="0"/>
        <v>ECONOMICS#9</v>
      </c>
      <c r="E47" s="104"/>
    </row>
    <row r="48" spans="1:5" s="106" customFormat="1" x14ac:dyDescent="0.25">
      <c r="A48" s="103" t="s">
        <v>648</v>
      </c>
      <c r="B48" s="104">
        <v>9</v>
      </c>
      <c r="C48" s="104">
        <v>10</v>
      </c>
      <c r="D48" s="105" t="str">
        <f t="shared" si="0"/>
        <v>DEMOCRATIC POLITICS#9</v>
      </c>
      <c r="E48" s="104"/>
    </row>
    <row r="49" spans="1:5" x14ac:dyDescent="0.25">
      <c r="A49" s="61" t="s">
        <v>564</v>
      </c>
      <c r="B49" s="6">
        <v>9</v>
      </c>
      <c r="C49" s="6">
        <v>2</v>
      </c>
      <c r="D49" s="90" t="str">
        <f t="shared" si="0"/>
        <v>SHEMUSHI (Sanskrit)#9</v>
      </c>
      <c r="E49" s="6"/>
    </row>
    <row r="50" spans="1:5" s="106" customFormat="1" x14ac:dyDescent="0.25">
      <c r="A50" s="103" t="s">
        <v>649</v>
      </c>
      <c r="B50" s="104">
        <v>9</v>
      </c>
      <c r="C50" s="104">
        <v>9</v>
      </c>
      <c r="D50" s="105" t="str">
        <f t="shared" si="0"/>
        <v>IT-CODE 402#9</v>
      </c>
      <c r="E50" s="104"/>
    </row>
    <row r="51" spans="1:5" s="106" customFormat="1" x14ac:dyDescent="0.25">
      <c r="A51" s="103" t="s">
        <v>539</v>
      </c>
      <c r="B51" s="104">
        <v>9</v>
      </c>
      <c r="C51" s="104">
        <v>6</v>
      </c>
      <c r="D51" s="105" t="str">
        <f t="shared" si="0"/>
        <v>MATH LAB MANUAL#9</v>
      </c>
      <c r="E51" s="104"/>
    </row>
    <row r="52" spans="1:5" s="106" customFormat="1" x14ac:dyDescent="0.25">
      <c r="A52" s="103" t="s">
        <v>538</v>
      </c>
      <c r="B52" s="104">
        <v>9</v>
      </c>
      <c r="C52" s="104">
        <v>6</v>
      </c>
      <c r="D52" s="105" t="str">
        <f t="shared" si="0"/>
        <v>SCIENCE LAB MANUAL#9</v>
      </c>
      <c r="E52" s="104"/>
    </row>
    <row r="53" spans="1:5" s="106" customFormat="1" x14ac:dyDescent="0.25">
      <c r="A53" s="103" t="s">
        <v>650</v>
      </c>
      <c r="B53" s="104">
        <v>10</v>
      </c>
      <c r="C53" s="104">
        <v>18</v>
      </c>
      <c r="D53" s="105" t="str">
        <f t="shared" si="0"/>
        <v>HINDI GRAMMER-VYAKARAN SAMBODH#10</v>
      </c>
      <c r="E53" s="104">
        <v>18</v>
      </c>
    </row>
    <row r="54" spans="1:5" s="106" customFormat="1" x14ac:dyDescent="0.25">
      <c r="A54" s="103" t="s">
        <v>540</v>
      </c>
      <c r="B54" s="104">
        <v>9</v>
      </c>
      <c r="C54" s="104">
        <v>4</v>
      </c>
      <c r="D54" s="105" t="str">
        <f t="shared" si="0"/>
        <v>MAP MIRROR#9</v>
      </c>
      <c r="E54" s="104"/>
    </row>
    <row r="55" spans="1:5" s="106" customFormat="1" x14ac:dyDescent="0.25">
      <c r="A55" s="105" t="s">
        <v>651</v>
      </c>
      <c r="B55" s="104">
        <v>10</v>
      </c>
      <c r="C55" s="104">
        <v>10</v>
      </c>
      <c r="D55" s="105" t="str">
        <f t="shared" si="0"/>
        <v>First Flight#10</v>
      </c>
      <c r="E55" s="104"/>
    </row>
    <row r="56" spans="1:5" s="106" customFormat="1" x14ac:dyDescent="0.25">
      <c r="A56" s="105" t="s">
        <v>652</v>
      </c>
      <c r="B56" s="104">
        <v>10</v>
      </c>
      <c r="C56" s="104">
        <v>11</v>
      </c>
      <c r="D56" s="105" t="str">
        <f t="shared" si="0"/>
        <v>Footprints without prints#10</v>
      </c>
      <c r="E56" s="104"/>
    </row>
    <row r="57" spans="1:5" s="106" customFormat="1" x14ac:dyDescent="0.25">
      <c r="A57" s="105" t="s">
        <v>653</v>
      </c>
      <c r="B57" s="104">
        <v>10</v>
      </c>
      <c r="C57" s="104">
        <v>15</v>
      </c>
      <c r="D57" s="105" t="str">
        <f t="shared" si="0"/>
        <v>Shemusi II (Sanskrit)#10</v>
      </c>
      <c r="E57" s="104"/>
    </row>
    <row r="58" spans="1:5" s="106" customFormat="1" hidden="1" x14ac:dyDescent="0.25">
      <c r="A58" s="105" t="s">
        <v>654</v>
      </c>
      <c r="B58" s="104">
        <v>10</v>
      </c>
      <c r="C58" s="104">
        <v>0</v>
      </c>
      <c r="D58" s="105" t="str">
        <f t="shared" si="0"/>
        <v>Gujarati#10</v>
      </c>
      <c r="E58" s="104"/>
    </row>
    <row r="59" spans="1:5" s="106" customFormat="1" x14ac:dyDescent="0.25">
      <c r="A59" s="105" t="s">
        <v>655</v>
      </c>
      <c r="B59" s="104">
        <v>10</v>
      </c>
      <c r="C59" s="104">
        <v>9</v>
      </c>
      <c r="D59" s="105" t="str">
        <f t="shared" si="0"/>
        <v>Mathematics CL-X#10</v>
      </c>
      <c r="E59" s="104"/>
    </row>
    <row r="60" spans="1:5" s="106" customFormat="1" x14ac:dyDescent="0.25">
      <c r="A60" s="105" t="s">
        <v>656</v>
      </c>
      <c r="B60" s="104">
        <v>10</v>
      </c>
      <c r="C60" s="104">
        <v>10</v>
      </c>
      <c r="D60" s="105" t="str">
        <f t="shared" si="0"/>
        <v>Science CL-X#10</v>
      </c>
      <c r="E60" s="104"/>
    </row>
    <row r="61" spans="1:5" s="106" customFormat="1" x14ac:dyDescent="0.25">
      <c r="A61" s="105" t="s">
        <v>657</v>
      </c>
      <c r="B61" s="104">
        <v>10</v>
      </c>
      <c r="C61" s="104">
        <v>9</v>
      </c>
      <c r="D61" s="105" t="str">
        <f t="shared" si="0"/>
        <v>India &amp; Contemporary World#10</v>
      </c>
      <c r="E61" s="104"/>
    </row>
    <row r="62" spans="1:5" s="106" customFormat="1" x14ac:dyDescent="0.25">
      <c r="A62" s="105" t="s">
        <v>658</v>
      </c>
      <c r="B62" s="104">
        <v>10</v>
      </c>
      <c r="C62" s="104">
        <v>9</v>
      </c>
      <c r="D62" s="105" t="str">
        <f t="shared" si="0"/>
        <v>Contemporary India#10</v>
      </c>
      <c r="E62" s="104"/>
    </row>
    <row r="63" spans="1:5" s="106" customFormat="1" x14ac:dyDescent="0.25">
      <c r="A63" s="105" t="s">
        <v>659</v>
      </c>
      <c r="B63" s="104">
        <v>10</v>
      </c>
      <c r="C63" s="104">
        <v>0</v>
      </c>
      <c r="D63" s="105" t="str">
        <f t="shared" si="0"/>
        <v>Understanding Economic Development - Economics#10</v>
      </c>
      <c r="E63" s="104">
        <v>0</v>
      </c>
    </row>
    <row r="64" spans="1:5" s="106" customFormat="1" x14ac:dyDescent="0.25">
      <c r="A64" s="105" t="s">
        <v>660</v>
      </c>
      <c r="B64" s="104">
        <v>10</v>
      </c>
      <c r="C64" s="104">
        <v>0</v>
      </c>
      <c r="D64" s="105" t="str">
        <f t="shared" si="0"/>
        <v>Democratic Politics#10</v>
      </c>
      <c r="E64" s="104">
        <v>0</v>
      </c>
    </row>
    <row r="65" spans="1:5" s="106" customFormat="1" x14ac:dyDescent="0.25">
      <c r="A65" s="105" t="s">
        <v>649</v>
      </c>
      <c r="B65" s="104">
        <v>10</v>
      </c>
      <c r="C65" s="104">
        <v>9</v>
      </c>
      <c r="D65" s="105" t="str">
        <f t="shared" si="0"/>
        <v>IT-CODE 402#10</v>
      </c>
      <c r="E65" s="104"/>
    </row>
    <row r="66" spans="1:5" s="106" customFormat="1" x14ac:dyDescent="0.25">
      <c r="A66" s="105" t="s">
        <v>661</v>
      </c>
      <c r="B66" s="104">
        <v>10</v>
      </c>
      <c r="C66" s="104">
        <v>8</v>
      </c>
      <c r="D66" s="105" t="str">
        <f t="shared" si="0"/>
        <v>Math Lab Mannual#10</v>
      </c>
      <c r="E66" s="104">
        <v>8</v>
      </c>
    </row>
    <row r="67" spans="1:5" s="106" customFormat="1" x14ac:dyDescent="0.25">
      <c r="A67" s="105" t="s">
        <v>662</v>
      </c>
      <c r="B67" s="104">
        <v>10</v>
      </c>
      <c r="C67" s="104">
        <v>8</v>
      </c>
      <c r="D67" s="105" t="str">
        <f t="shared" ref="D67:D72" si="1">CONCATENATE(A67,"#",B67)</f>
        <v>Science Lab Mannual#10</v>
      </c>
      <c r="E67" s="104"/>
    </row>
    <row r="68" spans="1:5" s="106" customFormat="1" x14ac:dyDescent="0.25">
      <c r="A68" s="105" t="s">
        <v>667</v>
      </c>
      <c r="B68" s="104">
        <v>10</v>
      </c>
      <c r="C68" s="104">
        <v>1</v>
      </c>
      <c r="D68" s="105" t="str">
        <f t="shared" si="1"/>
        <v>Sanchayan#10</v>
      </c>
      <c r="E68" s="104"/>
    </row>
    <row r="69" spans="1:5" s="106" customFormat="1" x14ac:dyDescent="0.25">
      <c r="A69" s="105" t="s">
        <v>540</v>
      </c>
      <c r="B69" s="104">
        <v>10</v>
      </c>
      <c r="C69" s="104">
        <v>8</v>
      </c>
      <c r="D69" s="105" t="str">
        <f t="shared" si="1"/>
        <v>MAP MIRROR#10</v>
      </c>
      <c r="E69" s="104"/>
    </row>
    <row r="70" spans="1:5" x14ac:dyDescent="0.25">
      <c r="A70" s="51" t="s">
        <v>522</v>
      </c>
      <c r="B70" s="6">
        <v>5</v>
      </c>
      <c r="C70" s="6">
        <v>28</v>
      </c>
      <c r="D70" s="90" t="str">
        <f t="shared" si="1"/>
        <v>Gujarati Text book#5</v>
      </c>
      <c r="E70" s="6">
        <v>28</v>
      </c>
    </row>
    <row r="71" spans="1:5" s="106" customFormat="1" x14ac:dyDescent="0.25">
      <c r="A71" s="105" t="s">
        <v>665</v>
      </c>
      <c r="B71" s="104">
        <v>5</v>
      </c>
      <c r="C71" s="104">
        <v>38</v>
      </c>
      <c r="D71" s="105" t="str">
        <f t="shared" ref="D71" si="2">CONCATENATE(A71,"#",B71)</f>
        <v>Gujarati Text book(Grafalco)#5</v>
      </c>
      <c r="E71" s="104"/>
    </row>
    <row r="72" spans="1:5" x14ac:dyDescent="0.25">
      <c r="A72" s="90" t="s">
        <v>522</v>
      </c>
      <c r="B72" s="6">
        <v>6</v>
      </c>
      <c r="C72" s="6">
        <v>45</v>
      </c>
      <c r="D72" s="90" t="str">
        <f t="shared" si="1"/>
        <v>Gujarati Text book#6</v>
      </c>
      <c r="E72" s="6">
        <v>45</v>
      </c>
    </row>
    <row r="73" spans="1:5" x14ac:dyDescent="0.25">
      <c r="A73" s="90"/>
      <c r="B73" s="6"/>
      <c r="C73" s="6"/>
      <c r="D73" s="6"/>
      <c r="E73" s="6"/>
    </row>
  </sheetData>
  <conditionalFormatting sqref="J5:J63 D1:D1048576">
    <cfRule type="uniqueValues" dxfId="3" priority="2"/>
  </conditionalFormatting>
  <pageMargins left="1.47" right="1.38" top="0.39" bottom="0.37" header="0.2" footer="0.3"/>
  <pageSetup paperSize="9" scale="7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>
    <pageSetUpPr fitToPage="1"/>
  </sheetPr>
  <dimension ref="A1:C57"/>
  <sheetViews>
    <sheetView zoomScale="70" zoomScaleNormal="70" workbookViewId="0">
      <pane ySplit="2" topLeftCell="A30" activePane="bottomLeft" state="frozen"/>
      <selection pane="bottomLeft" sqref="A1:C56"/>
    </sheetView>
  </sheetViews>
  <sheetFormatPr defaultRowHeight="15" x14ac:dyDescent="0.25"/>
  <cols>
    <col min="1" max="1" width="5.7109375" style="2" customWidth="1"/>
    <col min="2" max="2" width="52.5703125" style="4" bestFit="1" customWidth="1"/>
    <col min="3" max="3" width="12.42578125" style="4" bestFit="1" customWidth="1"/>
    <col min="4" max="6" width="9.140625" style="4"/>
    <col min="7" max="7" width="51.5703125" style="4" bestFit="1" customWidth="1"/>
    <col min="8" max="16384" width="9.140625" style="4"/>
  </cols>
  <sheetData>
    <row r="1" spans="1:3" ht="30" thickTop="1" thickBot="1" x14ac:dyDescent="0.3">
      <c r="A1" s="172" t="s">
        <v>734</v>
      </c>
      <c r="B1" s="172"/>
      <c r="C1" s="172"/>
    </row>
    <row r="2" spans="1:3" s="2" customFormat="1" ht="15.75" thickTop="1" x14ac:dyDescent="0.25">
      <c r="A2" s="130" t="s">
        <v>512</v>
      </c>
      <c r="B2" s="130" t="s">
        <v>638</v>
      </c>
      <c r="C2" s="130" t="s">
        <v>588</v>
      </c>
    </row>
    <row r="3" spans="1:3" x14ac:dyDescent="0.25">
      <c r="A3" s="171">
        <v>5</v>
      </c>
      <c r="B3" s="121" t="s">
        <v>221</v>
      </c>
      <c r="C3" s="6">
        <v>7</v>
      </c>
    </row>
    <row r="4" spans="1:3" x14ac:dyDescent="0.25">
      <c r="A4" s="169"/>
      <c r="B4" s="121" t="s">
        <v>222</v>
      </c>
      <c r="C4" s="6">
        <v>7</v>
      </c>
    </row>
    <row r="5" spans="1:3" x14ac:dyDescent="0.25">
      <c r="A5" s="169"/>
      <c r="B5" s="121" t="s">
        <v>231</v>
      </c>
      <c r="C5" s="6">
        <v>7</v>
      </c>
    </row>
    <row r="6" spans="1:3" x14ac:dyDescent="0.25">
      <c r="A6" s="169"/>
      <c r="B6" s="121" t="s">
        <v>232</v>
      </c>
      <c r="C6" s="6">
        <v>7</v>
      </c>
    </row>
    <row r="7" spans="1:3" x14ac:dyDescent="0.25">
      <c r="A7" s="169"/>
      <c r="B7" s="121" t="s">
        <v>233</v>
      </c>
      <c r="C7" s="6">
        <v>7</v>
      </c>
    </row>
    <row r="8" spans="1:3" x14ac:dyDescent="0.25">
      <c r="A8" s="169"/>
      <c r="B8" s="121" t="s">
        <v>226</v>
      </c>
      <c r="C8" s="6">
        <v>7</v>
      </c>
    </row>
    <row r="9" spans="1:3" x14ac:dyDescent="0.25">
      <c r="A9" s="169"/>
      <c r="B9" s="121" t="s">
        <v>234</v>
      </c>
      <c r="C9" s="6">
        <v>7</v>
      </c>
    </row>
    <row r="10" spans="1:3" x14ac:dyDescent="0.25">
      <c r="A10" s="169"/>
      <c r="B10" s="121" t="s">
        <v>239</v>
      </c>
      <c r="C10" s="6">
        <v>7</v>
      </c>
    </row>
    <row r="11" spans="1:3" x14ac:dyDescent="0.25">
      <c r="A11" s="169"/>
      <c r="B11" s="121" t="s">
        <v>240</v>
      </c>
      <c r="C11" s="6">
        <v>0</v>
      </c>
    </row>
    <row r="12" spans="1:3" ht="15.75" thickBot="1" x14ac:dyDescent="0.3">
      <c r="A12" s="170"/>
      <c r="B12" s="126" t="s">
        <v>237</v>
      </c>
      <c r="C12" s="127">
        <v>7</v>
      </c>
    </row>
    <row r="13" spans="1:3" ht="15.75" thickTop="1" x14ac:dyDescent="0.25">
      <c r="A13" s="168">
        <v>6</v>
      </c>
      <c r="B13" s="128" t="s">
        <v>241</v>
      </c>
      <c r="C13" s="129">
        <v>9</v>
      </c>
    </row>
    <row r="14" spans="1:3" x14ac:dyDescent="0.25">
      <c r="A14" s="169"/>
      <c r="B14" s="121" t="s">
        <v>242</v>
      </c>
      <c r="C14" s="6">
        <v>9</v>
      </c>
    </row>
    <row r="15" spans="1:3" x14ac:dyDescent="0.25">
      <c r="A15" s="169"/>
      <c r="B15" s="121" t="s">
        <v>243</v>
      </c>
      <c r="C15" s="6">
        <v>10</v>
      </c>
    </row>
    <row r="16" spans="1:3" x14ac:dyDescent="0.25">
      <c r="A16" s="169"/>
      <c r="B16" s="121" t="s">
        <v>244</v>
      </c>
      <c r="C16" s="6">
        <v>9</v>
      </c>
    </row>
    <row r="17" spans="1:3" x14ac:dyDescent="0.25">
      <c r="A17" s="169"/>
      <c r="B17" s="121" t="s">
        <v>245</v>
      </c>
      <c r="C17" s="6"/>
    </row>
    <row r="18" spans="1:3" x14ac:dyDescent="0.25">
      <c r="A18" s="169"/>
      <c r="B18" s="121" t="s">
        <v>246</v>
      </c>
      <c r="C18" s="6">
        <v>9</v>
      </c>
    </row>
    <row r="19" spans="1:3" x14ac:dyDescent="0.25">
      <c r="A19" s="169"/>
      <c r="B19" s="121" t="s">
        <v>247</v>
      </c>
      <c r="C19" s="6">
        <v>9</v>
      </c>
    </row>
    <row r="20" spans="1:3" x14ac:dyDescent="0.25">
      <c r="A20" s="169"/>
      <c r="B20" s="121" t="s">
        <v>248</v>
      </c>
      <c r="C20" s="6">
        <v>9</v>
      </c>
    </row>
    <row r="21" spans="1:3" x14ac:dyDescent="0.25">
      <c r="A21" s="169"/>
      <c r="B21" s="121" t="s">
        <v>249</v>
      </c>
      <c r="C21" s="6">
        <v>11</v>
      </c>
    </row>
    <row r="22" spans="1:3" x14ac:dyDescent="0.25">
      <c r="A22" s="169"/>
      <c r="B22" s="121" t="s">
        <v>250</v>
      </c>
      <c r="C22" s="6"/>
    </row>
    <row r="23" spans="1:3" x14ac:dyDescent="0.25">
      <c r="A23" s="169"/>
      <c r="B23" s="121" t="s">
        <v>251</v>
      </c>
      <c r="C23" s="6">
        <v>2</v>
      </c>
    </row>
    <row r="24" spans="1:3" x14ac:dyDescent="0.25">
      <c r="A24" s="169"/>
      <c r="B24" s="121" t="s">
        <v>252</v>
      </c>
      <c r="C24" s="6">
        <v>8</v>
      </c>
    </row>
    <row r="25" spans="1:3" x14ac:dyDescent="0.25">
      <c r="A25" s="169"/>
      <c r="B25" s="121" t="s">
        <v>253</v>
      </c>
      <c r="C25" s="6">
        <v>9</v>
      </c>
    </row>
    <row r="26" spans="1:3" x14ac:dyDescent="0.25">
      <c r="A26" s="169"/>
      <c r="B26" s="121" t="s">
        <v>254</v>
      </c>
      <c r="C26" s="6"/>
    </row>
    <row r="27" spans="1:3" x14ac:dyDescent="0.25">
      <c r="A27" s="169"/>
      <c r="B27" s="121" t="s">
        <v>255</v>
      </c>
      <c r="C27" s="6">
        <v>3</v>
      </c>
    </row>
    <row r="28" spans="1:3" x14ac:dyDescent="0.25">
      <c r="A28" s="169"/>
      <c r="B28" s="121" t="s">
        <v>256</v>
      </c>
      <c r="C28" s="6">
        <v>17</v>
      </c>
    </row>
    <row r="29" spans="1:3" x14ac:dyDescent="0.25">
      <c r="A29" s="169"/>
      <c r="B29" s="121" t="s">
        <v>257</v>
      </c>
      <c r="C29" s="6">
        <v>9</v>
      </c>
    </row>
    <row r="30" spans="1:3" ht="15.75" thickBot="1" x14ac:dyDescent="0.3">
      <c r="A30" s="170"/>
      <c r="B30" s="126" t="s">
        <v>258</v>
      </c>
      <c r="C30" s="127">
        <v>3</v>
      </c>
    </row>
    <row r="31" spans="1:3" ht="15.75" thickTop="1" x14ac:dyDescent="0.25">
      <c r="A31" s="168">
        <v>7</v>
      </c>
      <c r="B31" s="128" t="s">
        <v>259</v>
      </c>
      <c r="C31" s="129">
        <v>23</v>
      </c>
    </row>
    <row r="32" spans="1:3" x14ac:dyDescent="0.25">
      <c r="A32" s="169"/>
      <c r="B32" s="134" t="s">
        <v>260</v>
      </c>
      <c r="C32" s="6">
        <v>22</v>
      </c>
    </row>
    <row r="33" spans="1:3" x14ac:dyDescent="0.25">
      <c r="A33" s="169"/>
      <c r="B33" s="134" t="s">
        <v>261</v>
      </c>
      <c r="C33" s="6">
        <v>25</v>
      </c>
    </row>
    <row r="34" spans="1:3" x14ac:dyDescent="0.25">
      <c r="A34" s="169"/>
      <c r="B34" s="134" t="s">
        <v>262</v>
      </c>
      <c r="C34" s="6">
        <v>24</v>
      </c>
    </row>
    <row r="35" spans="1:3" x14ac:dyDescent="0.25">
      <c r="A35" s="169"/>
      <c r="B35" s="134" t="s">
        <v>263</v>
      </c>
      <c r="C35" s="6">
        <v>24</v>
      </c>
    </row>
    <row r="36" spans="1:3" x14ac:dyDescent="0.25">
      <c r="A36" s="169"/>
      <c r="B36" s="134" t="s">
        <v>264</v>
      </c>
      <c r="C36" s="6"/>
    </row>
    <row r="37" spans="1:3" x14ac:dyDescent="0.25">
      <c r="A37" s="169"/>
      <c r="B37" s="134" t="s">
        <v>265</v>
      </c>
      <c r="C37" s="6">
        <v>28</v>
      </c>
    </row>
    <row r="38" spans="1:3" x14ac:dyDescent="0.25">
      <c r="A38" s="169"/>
      <c r="B38" s="134" t="s">
        <v>266</v>
      </c>
      <c r="C38" s="6">
        <v>24</v>
      </c>
    </row>
    <row r="39" spans="1:3" x14ac:dyDescent="0.25">
      <c r="A39" s="169"/>
      <c r="B39" s="134" t="s">
        <v>249</v>
      </c>
      <c r="C39" s="6">
        <v>15</v>
      </c>
    </row>
    <row r="40" spans="1:3" x14ac:dyDescent="0.25">
      <c r="A40" s="169"/>
      <c r="B40" s="134" t="s">
        <v>250</v>
      </c>
      <c r="C40" s="6"/>
    </row>
    <row r="41" spans="1:3" x14ac:dyDescent="0.25">
      <c r="A41" s="169"/>
      <c r="B41" s="134" t="s">
        <v>267</v>
      </c>
      <c r="C41" s="6">
        <v>3</v>
      </c>
    </row>
    <row r="42" spans="1:3" x14ac:dyDescent="0.25">
      <c r="A42" s="169"/>
      <c r="B42" s="134" t="s">
        <v>252</v>
      </c>
      <c r="C42" s="6">
        <v>19</v>
      </c>
    </row>
    <row r="43" spans="1:3" x14ac:dyDescent="0.25">
      <c r="A43" s="169"/>
      <c r="B43" s="134" t="s">
        <v>253</v>
      </c>
      <c r="C43" s="6">
        <v>22</v>
      </c>
    </row>
    <row r="44" spans="1:3" x14ac:dyDescent="0.25">
      <c r="A44" s="169"/>
      <c r="B44" s="134" t="s">
        <v>254</v>
      </c>
      <c r="C44" s="6"/>
    </row>
    <row r="45" spans="1:3" x14ac:dyDescent="0.25">
      <c r="A45" s="169"/>
      <c r="B45" s="134" t="s">
        <v>255</v>
      </c>
      <c r="C45" s="6">
        <v>13</v>
      </c>
    </row>
    <row r="46" spans="1:3" x14ac:dyDescent="0.25">
      <c r="A46" s="169"/>
      <c r="B46" s="134" t="s">
        <v>256</v>
      </c>
      <c r="C46" s="6">
        <v>15</v>
      </c>
    </row>
    <row r="47" spans="1:3" x14ac:dyDescent="0.25">
      <c r="A47" s="169"/>
      <c r="B47" s="134" t="s">
        <v>257</v>
      </c>
      <c r="C47" s="6">
        <v>15</v>
      </c>
    </row>
    <row r="48" spans="1:3" ht="15.75" thickBot="1" x14ac:dyDescent="0.3">
      <c r="A48" s="170"/>
      <c r="B48" s="126" t="s">
        <v>258</v>
      </c>
      <c r="C48" s="127">
        <v>13</v>
      </c>
    </row>
    <row r="49" spans="1:3" ht="15.75" thickTop="1" x14ac:dyDescent="0.25">
      <c r="A49" s="166">
        <v>8</v>
      </c>
      <c r="B49" s="135" t="s">
        <v>268</v>
      </c>
      <c r="C49" s="21">
        <v>3</v>
      </c>
    </row>
    <row r="50" spans="1:3" x14ac:dyDescent="0.25">
      <c r="A50" s="166"/>
      <c r="B50" s="134" t="s">
        <v>269</v>
      </c>
      <c r="C50" s="6">
        <v>3</v>
      </c>
    </row>
    <row r="51" spans="1:3" x14ac:dyDescent="0.25">
      <c r="A51" s="166"/>
      <c r="B51" s="134" t="s">
        <v>273</v>
      </c>
      <c r="C51" s="6">
        <v>6</v>
      </c>
    </row>
    <row r="52" spans="1:3" x14ac:dyDescent="0.25">
      <c r="A52" s="166"/>
      <c r="B52" s="134" t="s">
        <v>274</v>
      </c>
      <c r="C52" s="6">
        <v>6</v>
      </c>
    </row>
    <row r="53" spans="1:3" x14ac:dyDescent="0.25">
      <c r="A53" s="166"/>
      <c r="B53" s="134" t="s">
        <v>276</v>
      </c>
      <c r="C53" s="6">
        <v>6</v>
      </c>
    </row>
    <row r="54" spans="1:3" x14ac:dyDescent="0.25">
      <c r="A54" s="166"/>
      <c r="B54" s="134" t="s">
        <v>279</v>
      </c>
      <c r="C54" s="6">
        <v>6</v>
      </c>
    </row>
    <row r="55" spans="1:3" ht="15.75" thickBot="1" x14ac:dyDescent="0.3">
      <c r="A55" s="167"/>
      <c r="B55" s="134" t="s">
        <v>284</v>
      </c>
      <c r="C55" s="6">
        <v>6</v>
      </c>
    </row>
    <row r="56" spans="1:3" ht="16.5" thickTop="1" thickBot="1" x14ac:dyDescent="0.3">
      <c r="A56" s="131">
        <v>9</v>
      </c>
      <c r="B56" s="132" t="s">
        <v>295</v>
      </c>
      <c r="C56" s="133">
        <v>7</v>
      </c>
    </row>
    <row r="57" spans="1:3" ht="15.75" thickTop="1" x14ac:dyDescent="0.25">
      <c r="A57" s="4"/>
    </row>
  </sheetData>
  <mergeCells count="5">
    <mergeCell ref="A49:A55"/>
    <mergeCell ref="A13:A30"/>
    <mergeCell ref="A3:A12"/>
    <mergeCell ref="A31:A48"/>
    <mergeCell ref="A1:C1"/>
  </mergeCells>
  <conditionalFormatting sqref="H6:H37">
    <cfRule type="uniqueValues" dxfId="2" priority="49"/>
  </conditionalFormatting>
  <pageMargins left="1.47" right="1.38" top="0.39" bottom="0.37" header="0.2" footer="0.3"/>
  <pageSetup paperSize="9" scale="7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6"/>
  <sheetViews>
    <sheetView workbookViewId="0">
      <selection sqref="A1:D1"/>
    </sheetView>
  </sheetViews>
  <sheetFormatPr defaultRowHeight="15" x14ac:dyDescent="0.25"/>
  <cols>
    <col min="1" max="1" width="7" style="143" customWidth="1"/>
    <col min="2" max="2" width="45.85546875" bestFit="1" customWidth="1"/>
    <col min="3" max="3" width="14.28515625" bestFit="1" customWidth="1"/>
    <col min="4" max="4" width="12.42578125" customWidth="1"/>
  </cols>
  <sheetData>
    <row r="1" spans="1:4" ht="23.25" x14ac:dyDescent="0.35">
      <c r="A1" s="173" t="s">
        <v>744</v>
      </c>
      <c r="B1" s="173"/>
      <c r="C1" s="173"/>
      <c r="D1" s="173"/>
    </row>
    <row r="2" spans="1:4" s="144" customFormat="1" x14ac:dyDescent="0.25">
      <c r="A2" s="45" t="s">
        <v>512</v>
      </c>
      <c r="B2" s="45" t="s">
        <v>120</v>
      </c>
      <c r="C2" s="45" t="s">
        <v>743</v>
      </c>
      <c r="D2" s="45" t="s">
        <v>588</v>
      </c>
    </row>
    <row r="3" spans="1:4" x14ac:dyDescent="0.25">
      <c r="A3" s="175">
        <v>5</v>
      </c>
      <c r="B3" s="138" t="s">
        <v>221</v>
      </c>
      <c r="C3" s="138"/>
      <c r="D3" s="138"/>
    </row>
    <row r="4" spans="1:4" x14ac:dyDescent="0.25">
      <c r="A4" s="175"/>
      <c r="B4" s="138" t="s">
        <v>222</v>
      </c>
      <c r="C4" s="138"/>
      <c r="D4" s="138"/>
    </row>
    <row r="5" spans="1:4" x14ac:dyDescent="0.25">
      <c r="A5" s="175"/>
      <c r="B5" s="138" t="s">
        <v>231</v>
      </c>
      <c r="C5" s="138"/>
      <c r="D5" s="138"/>
    </row>
    <row r="6" spans="1:4" x14ac:dyDescent="0.25">
      <c r="A6" s="175"/>
      <c r="B6" s="138" t="s">
        <v>232</v>
      </c>
      <c r="C6" s="138"/>
      <c r="D6" s="138"/>
    </row>
    <row r="7" spans="1:4" x14ac:dyDescent="0.25">
      <c r="A7" s="175"/>
      <c r="B7" s="138" t="s">
        <v>233</v>
      </c>
      <c r="C7" s="138"/>
      <c r="D7" s="138"/>
    </row>
    <row r="8" spans="1:4" x14ac:dyDescent="0.25">
      <c r="A8" s="175"/>
      <c r="B8" s="138" t="s">
        <v>226</v>
      </c>
      <c r="C8" s="138"/>
      <c r="D8" s="138"/>
    </row>
    <row r="9" spans="1:4" x14ac:dyDescent="0.25">
      <c r="A9" s="175"/>
      <c r="B9" s="138" t="s">
        <v>234</v>
      </c>
      <c r="C9" s="138"/>
      <c r="D9" s="138"/>
    </row>
    <row r="10" spans="1:4" x14ac:dyDescent="0.25">
      <c r="A10" s="175"/>
      <c r="B10" s="138" t="s">
        <v>239</v>
      </c>
      <c r="C10" s="138"/>
      <c r="D10" s="138"/>
    </row>
    <row r="11" spans="1:4" x14ac:dyDescent="0.25">
      <c r="A11" s="175"/>
      <c r="B11" s="138" t="s">
        <v>240</v>
      </c>
      <c r="C11" s="138"/>
      <c r="D11" s="138"/>
    </row>
    <row r="12" spans="1:4" ht="15.75" thickBot="1" x14ac:dyDescent="0.3">
      <c r="A12" s="176"/>
      <c r="B12" s="141" t="s">
        <v>237</v>
      </c>
      <c r="C12" s="141"/>
      <c r="D12" s="141"/>
    </row>
    <row r="13" spans="1:4" ht="15.75" thickTop="1" x14ac:dyDescent="0.25">
      <c r="A13" s="177">
        <v>6</v>
      </c>
      <c r="B13" s="142" t="s">
        <v>241</v>
      </c>
      <c r="C13" s="142"/>
      <c r="D13" s="142"/>
    </row>
    <row r="14" spans="1:4" x14ac:dyDescent="0.25">
      <c r="A14" s="175"/>
      <c r="B14" s="138" t="s">
        <v>242</v>
      </c>
      <c r="C14" s="138"/>
      <c r="D14" s="138"/>
    </row>
    <row r="15" spans="1:4" x14ac:dyDescent="0.25">
      <c r="A15" s="175"/>
      <c r="B15" s="138" t="s">
        <v>243</v>
      </c>
      <c r="C15" s="138"/>
      <c r="D15" s="138"/>
    </row>
    <row r="16" spans="1:4" x14ac:dyDescent="0.25">
      <c r="A16" s="175"/>
      <c r="B16" s="138" t="s">
        <v>244</v>
      </c>
      <c r="C16" s="138"/>
      <c r="D16" s="138"/>
    </row>
    <row r="17" spans="1:4" x14ac:dyDescent="0.25">
      <c r="A17" s="175"/>
      <c r="B17" s="138" t="s">
        <v>245</v>
      </c>
      <c r="C17" s="138"/>
      <c r="D17" s="138"/>
    </row>
    <row r="18" spans="1:4" x14ac:dyDescent="0.25">
      <c r="A18" s="175"/>
      <c r="B18" s="138" t="s">
        <v>246</v>
      </c>
      <c r="C18" s="138"/>
      <c r="D18" s="138"/>
    </row>
    <row r="19" spans="1:4" x14ac:dyDescent="0.25">
      <c r="A19" s="175"/>
      <c r="B19" s="138" t="s">
        <v>247</v>
      </c>
      <c r="C19" s="138"/>
      <c r="D19" s="138"/>
    </row>
    <row r="20" spans="1:4" x14ac:dyDescent="0.25">
      <c r="A20" s="175"/>
      <c r="B20" s="138" t="s">
        <v>248</v>
      </c>
      <c r="C20" s="138"/>
      <c r="D20" s="138"/>
    </row>
    <row r="21" spans="1:4" x14ac:dyDescent="0.25">
      <c r="A21" s="175"/>
      <c r="B21" s="138" t="s">
        <v>249</v>
      </c>
      <c r="C21" s="138"/>
      <c r="D21" s="138"/>
    </row>
    <row r="22" spans="1:4" x14ac:dyDescent="0.25">
      <c r="A22" s="175"/>
      <c r="B22" s="138" t="s">
        <v>250</v>
      </c>
      <c r="C22" s="138"/>
      <c r="D22" s="138"/>
    </row>
    <row r="23" spans="1:4" x14ac:dyDescent="0.25">
      <c r="A23" s="175"/>
      <c r="B23" s="138" t="s">
        <v>251</v>
      </c>
      <c r="C23" s="138"/>
      <c r="D23" s="138"/>
    </row>
    <row r="24" spans="1:4" x14ac:dyDescent="0.25">
      <c r="A24" s="175"/>
      <c r="B24" s="138" t="s">
        <v>252</v>
      </c>
      <c r="C24" s="138"/>
      <c r="D24" s="138"/>
    </row>
    <row r="25" spans="1:4" x14ac:dyDescent="0.25">
      <c r="A25" s="175"/>
      <c r="B25" s="138" t="s">
        <v>253</v>
      </c>
      <c r="C25" s="138"/>
      <c r="D25" s="138"/>
    </row>
    <row r="26" spans="1:4" x14ac:dyDescent="0.25">
      <c r="A26" s="175"/>
      <c r="B26" s="138" t="s">
        <v>254</v>
      </c>
      <c r="C26" s="138"/>
      <c r="D26" s="138"/>
    </row>
    <row r="27" spans="1:4" x14ac:dyDescent="0.25">
      <c r="A27" s="175"/>
      <c r="B27" s="138" t="s">
        <v>255</v>
      </c>
      <c r="C27" s="138"/>
      <c r="D27" s="138"/>
    </row>
    <row r="28" spans="1:4" x14ac:dyDescent="0.25">
      <c r="A28" s="175"/>
      <c r="B28" s="138" t="s">
        <v>256</v>
      </c>
      <c r="C28" s="138"/>
      <c r="D28" s="138"/>
    </row>
    <row r="29" spans="1:4" x14ac:dyDescent="0.25">
      <c r="A29" s="175"/>
      <c r="B29" s="138" t="s">
        <v>257</v>
      </c>
      <c r="C29" s="138"/>
      <c r="D29" s="138"/>
    </row>
    <row r="30" spans="1:4" ht="15.75" thickBot="1" x14ac:dyDescent="0.3">
      <c r="A30" s="176"/>
      <c r="B30" s="141" t="s">
        <v>258</v>
      </c>
      <c r="C30" s="141"/>
      <c r="D30" s="141"/>
    </row>
    <row r="31" spans="1:4" ht="15.75" thickTop="1" x14ac:dyDescent="0.25">
      <c r="A31" s="174">
        <v>7</v>
      </c>
      <c r="B31" s="140" t="s">
        <v>259</v>
      </c>
      <c r="C31" s="140"/>
      <c r="D31" s="140"/>
    </row>
    <row r="32" spans="1:4" x14ac:dyDescent="0.25">
      <c r="A32" s="175"/>
      <c r="B32" s="138" t="s">
        <v>260</v>
      </c>
      <c r="C32" s="138"/>
      <c r="D32" s="138"/>
    </row>
    <row r="33" spans="1:4" x14ac:dyDescent="0.25">
      <c r="A33" s="175"/>
      <c r="B33" s="138" t="s">
        <v>261</v>
      </c>
      <c r="C33" s="138"/>
      <c r="D33" s="138"/>
    </row>
    <row r="34" spans="1:4" x14ac:dyDescent="0.25">
      <c r="A34" s="175"/>
      <c r="B34" s="138" t="s">
        <v>262</v>
      </c>
      <c r="C34" s="138"/>
      <c r="D34" s="138"/>
    </row>
    <row r="35" spans="1:4" x14ac:dyDescent="0.25">
      <c r="A35" s="175"/>
      <c r="B35" s="138" t="s">
        <v>263</v>
      </c>
      <c r="C35" s="138"/>
      <c r="D35" s="138"/>
    </row>
    <row r="36" spans="1:4" x14ac:dyDescent="0.25">
      <c r="A36" s="175"/>
      <c r="B36" s="138" t="s">
        <v>264</v>
      </c>
      <c r="C36" s="138"/>
      <c r="D36" s="138"/>
    </row>
    <row r="37" spans="1:4" x14ac:dyDescent="0.25">
      <c r="A37" s="175"/>
      <c r="B37" s="138" t="s">
        <v>265</v>
      </c>
      <c r="C37" s="138"/>
      <c r="D37" s="138"/>
    </row>
    <row r="38" spans="1:4" x14ac:dyDescent="0.25">
      <c r="A38" s="175"/>
      <c r="B38" s="138" t="s">
        <v>266</v>
      </c>
      <c r="C38" s="138"/>
      <c r="D38" s="138"/>
    </row>
    <row r="39" spans="1:4" x14ac:dyDescent="0.25">
      <c r="A39" s="175"/>
      <c r="B39" s="138" t="s">
        <v>249</v>
      </c>
      <c r="C39" s="138"/>
      <c r="D39" s="138"/>
    </row>
    <row r="40" spans="1:4" x14ac:dyDescent="0.25">
      <c r="A40" s="175"/>
      <c r="B40" s="138" t="s">
        <v>250</v>
      </c>
      <c r="C40" s="138"/>
      <c r="D40" s="138"/>
    </row>
    <row r="41" spans="1:4" x14ac:dyDescent="0.25">
      <c r="A41" s="175"/>
      <c r="B41" s="138" t="s">
        <v>267</v>
      </c>
      <c r="C41" s="138"/>
      <c r="D41" s="138"/>
    </row>
    <row r="42" spans="1:4" x14ac:dyDescent="0.25">
      <c r="A42" s="175"/>
      <c r="B42" s="138" t="s">
        <v>252</v>
      </c>
      <c r="C42" s="138"/>
      <c r="D42" s="138"/>
    </row>
    <row r="43" spans="1:4" x14ac:dyDescent="0.25">
      <c r="A43" s="175"/>
      <c r="B43" s="138" t="s">
        <v>253</v>
      </c>
      <c r="C43" s="138"/>
      <c r="D43" s="138"/>
    </row>
    <row r="44" spans="1:4" x14ac:dyDescent="0.25">
      <c r="A44" s="175"/>
      <c r="B44" s="138" t="s">
        <v>254</v>
      </c>
      <c r="C44" s="138"/>
      <c r="D44" s="138"/>
    </row>
    <row r="45" spans="1:4" x14ac:dyDescent="0.25">
      <c r="A45" s="175"/>
      <c r="B45" s="138" t="s">
        <v>255</v>
      </c>
      <c r="C45" s="138"/>
      <c r="D45" s="138"/>
    </row>
    <row r="46" spans="1:4" x14ac:dyDescent="0.25">
      <c r="A46" s="175"/>
      <c r="B46" s="138" t="s">
        <v>256</v>
      </c>
      <c r="C46" s="138"/>
      <c r="D46" s="138"/>
    </row>
    <row r="47" spans="1:4" x14ac:dyDescent="0.25">
      <c r="A47" s="175"/>
      <c r="B47" s="138" t="s">
        <v>257</v>
      </c>
      <c r="C47" s="138"/>
      <c r="D47" s="138"/>
    </row>
    <row r="48" spans="1:4" ht="15.75" thickBot="1" x14ac:dyDescent="0.3">
      <c r="A48" s="176"/>
      <c r="B48" s="141" t="s">
        <v>258</v>
      </c>
      <c r="C48" s="141"/>
      <c r="D48" s="141"/>
    </row>
    <row r="49" spans="1:4" ht="15.75" thickTop="1" x14ac:dyDescent="0.25">
      <c r="A49" s="174">
        <v>8</v>
      </c>
      <c r="B49" s="140" t="s">
        <v>268</v>
      </c>
      <c r="C49" s="140"/>
      <c r="D49" s="140"/>
    </row>
    <row r="50" spans="1:4" x14ac:dyDescent="0.25">
      <c r="A50" s="175"/>
      <c r="B50" s="138" t="s">
        <v>269</v>
      </c>
      <c r="C50" s="138"/>
      <c r="D50" s="138"/>
    </row>
    <row r="51" spans="1:4" x14ac:dyDescent="0.25">
      <c r="A51" s="175"/>
      <c r="B51" s="138" t="s">
        <v>270</v>
      </c>
      <c r="C51" s="138"/>
      <c r="D51" s="138"/>
    </row>
    <row r="52" spans="1:4" x14ac:dyDescent="0.25">
      <c r="A52" s="175"/>
      <c r="B52" s="138" t="s">
        <v>271</v>
      </c>
      <c r="C52" s="138"/>
      <c r="D52" s="138"/>
    </row>
    <row r="53" spans="1:4" x14ac:dyDescent="0.25">
      <c r="A53" s="175"/>
      <c r="B53" s="138" t="s">
        <v>272</v>
      </c>
      <c r="C53" s="138"/>
      <c r="D53" s="138"/>
    </row>
    <row r="54" spans="1:4" x14ac:dyDescent="0.25">
      <c r="A54" s="175"/>
      <c r="B54" s="138" t="s">
        <v>273</v>
      </c>
      <c r="C54" s="138"/>
      <c r="D54" s="138"/>
    </row>
    <row r="55" spans="1:4" x14ac:dyDescent="0.25">
      <c r="A55" s="175"/>
      <c r="B55" s="138" t="s">
        <v>274</v>
      </c>
      <c r="C55" s="138"/>
      <c r="D55" s="138"/>
    </row>
    <row r="56" spans="1:4" x14ac:dyDescent="0.25">
      <c r="A56" s="175"/>
      <c r="B56" s="138" t="s">
        <v>275</v>
      </c>
      <c r="C56" s="138"/>
      <c r="D56" s="138"/>
    </row>
    <row r="57" spans="1:4" x14ac:dyDescent="0.25">
      <c r="A57" s="175"/>
      <c r="B57" s="138" t="s">
        <v>276</v>
      </c>
      <c r="C57" s="138"/>
      <c r="D57" s="138"/>
    </row>
    <row r="58" spans="1:4" x14ac:dyDescent="0.25">
      <c r="A58" s="175"/>
      <c r="B58" s="138" t="s">
        <v>250</v>
      </c>
      <c r="C58" s="138"/>
      <c r="D58" s="138"/>
    </row>
    <row r="59" spans="1:4" x14ac:dyDescent="0.25">
      <c r="A59" s="175"/>
      <c r="B59" s="138" t="s">
        <v>277</v>
      </c>
      <c r="C59" s="138"/>
      <c r="D59" s="138"/>
    </row>
    <row r="60" spans="1:4" x14ac:dyDescent="0.25">
      <c r="A60" s="175"/>
      <c r="B60" s="138" t="s">
        <v>278</v>
      </c>
      <c r="C60" s="138"/>
      <c r="D60" s="138"/>
    </row>
    <row r="61" spans="1:4" x14ac:dyDescent="0.25">
      <c r="A61" s="175"/>
      <c r="B61" s="138" t="s">
        <v>279</v>
      </c>
      <c r="C61" s="138"/>
      <c r="D61" s="138"/>
    </row>
    <row r="62" spans="1:4" x14ac:dyDescent="0.25">
      <c r="A62" s="175"/>
      <c r="B62" s="138" t="s">
        <v>280</v>
      </c>
      <c r="C62" s="138"/>
      <c r="D62" s="138"/>
    </row>
    <row r="63" spans="1:4" x14ac:dyDescent="0.25">
      <c r="A63" s="175"/>
      <c r="B63" s="138" t="s">
        <v>281</v>
      </c>
      <c r="C63" s="138"/>
      <c r="D63" s="138"/>
    </row>
    <row r="64" spans="1:4" x14ac:dyDescent="0.25">
      <c r="A64" s="175"/>
      <c r="B64" s="138" t="s">
        <v>256</v>
      </c>
      <c r="C64" s="138"/>
      <c r="D64" s="138"/>
    </row>
    <row r="65" spans="1:4" x14ac:dyDescent="0.25">
      <c r="A65" s="175"/>
      <c r="B65" s="138" t="s">
        <v>282</v>
      </c>
      <c r="C65" s="138"/>
      <c r="D65" s="138"/>
    </row>
    <row r="66" spans="1:4" x14ac:dyDescent="0.25">
      <c r="A66" s="175"/>
      <c r="B66" s="138" t="s">
        <v>283</v>
      </c>
      <c r="C66" s="138"/>
      <c r="D66" s="138"/>
    </row>
    <row r="67" spans="1:4" ht="15.75" thickBot="1" x14ac:dyDescent="0.3">
      <c r="A67" s="176"/>
      <c r="B67" s="141" t="s">
        <v>284</v>
      </c>
      <c r="C67" s="141"/>
      <c r="D67" s="141"/>
    </row>
    <row r="68" spans="1:4" ht="15.75" thickTop="1" x14ac:dyDescent="0.25">
      <c r="A68" s="174">
        <v>9</v>
      </c>
      <c r="B68" s="140" t="s">
        <v>285</v>
      </c>
      <c r="C68" s="140"/>
      <c r="D68" s="140"/>
    </row>
    <row r="69" spans="1:4" x14ac:dyDescent="0.25">
      <c r="A69" s="175"/>
      <c r="B69" s="138" t="s">
        <v>286</v>
      </c>
      <c r="C69" s="138"/>
      <c r="D69" s="138"/>
    </row>
    <row r="70" spans="1:4" x14ac:dyDescent="0.25">
      <c r="A70" s="175"/>
      <c r="B70" s="138" t="s">
        <v>287</v>
      </c>
      <c r="C70" s="138"/>
      <c r="D70" s="138"/>
    </row>
    <row r="71" spans="1:4" x14ac:dyDescent="0.25">
      <c r="A71" s="175"/>
      <c r="B71" s="138" t="s">
        <v>288</v>
      </c>
      <c r="C71" s="138"/>
      <c r="D71" s="138"/>
    </row>
    <row r="72" spans="1:4" x14ac:dyDescent="0.25">
      <c r="A72" s="175"/>
      <c r="B72" s="138" t="s">
        <v>289</v>
      </c>
      <c r="C72" s="138"/>
      <c r="D72" s="138"/>
    </row>
    <row r="73" spans="1:4" x14ac:dyDescent="0.25">
      <c r="A73" s="175"/>
      <c r="B73" s="138" t="s">
        <v>290</v>
      </c>
      <c r="C73" s="138"/>
      <c r="D73" s="138"/>
    </row>
    <row r="74" spans="1:4" x14ac:dyDescent="0.25">
      <c r="A74" s="175"/>
      <c r="B74" s="138" t="s">
        <v>291</v>
      </c>
      <c r="C74" s="138"/>
      <c r="D74" s="138"/>
    </row>
    <row r="75" spans="1:4" x14ac:dyDescent="0.25">
      <c r="A75" s="175"/>
      <c r="B75" s="138" t="s">
        <v>292</v>
      </c>
      <c r="C75" s="138"/>
      <c r="D75" s="138"/>
    </row>
    <row r="76" spans="1:4" x14ac:dyDescent="0.25">
      <c r="A76" s="175"/>
      <c r="B76" s="138" t="s">
        <v>293</v>
      </c>
      <c r="C76" s="138"/>
      <c r="D76" s="138"/>
    </row>
    <row r="77" spans="1:4" x14ac:dyDescent="0.25">
      <c r="A77" s="175"/>
      <c r="B77" s="138" t="s">
        <v>294</v>
      </c>
      <c r="C77" s="138"/>
      <c r="D77" s="138"/>
    </row>
    <row r="78" spans="1:4" x14ac:dyDescent="0.25">
      <c r="A78" s="175"/>
      <c r="B78" s="138" t="s">
        <v>295</v>
      </c>
      <c r="C78" s="138"/>
      <c r="D78" s="138"/>
    </row>
    <row r="79" spans="1:4" x14ac:dyDescent="0.25">
      <c r="A79" s="175"/>
      <c r="B79" s="138" t="s">
        <v>296</v>
      </c>
      <c r="C79" s="138"/>
      <c r="D79" s="138"/>
    </row>
    <row r="80" spans="1:4" x14ac:dyDescent="0.25">
      <c r="A80" s="175"/>
      <c r="B80" s="138" t="s">
        <v>297</v>
      </c>
      <c r="C80" s="138"/>
      <c r="D80" s="138"/>
    </row>
    <row r="81" spans="1:4" x14ac:dyDescent="0.25">
      <c r="A81" s="175"/>
      <c r="B81" s="138" t="s">
        <v>298</v>
      </c>
      <c r="C81" s="138"/>
      <c r="D81" s="138"/>
    </row>
    <row r="82" spans="1:4" x14ac:dyDescent="0.25">
      <c r="A82" s="175"/>
      <c r="B82" s="138" t="s">
        <v>299</v>
      </c>
      <c r="C82" s="138"/>
      <c r="D82" s="138"/>
    </row>
    <row r="83" spans="1:4" ht="15.75" thickBot="1" x14ac:dyDescent="0.3">
      <c r="A83" s="176"/>
      <c r="B83" s="141" t="s">
        <v>300</v>
      </c>
      <c r="C83" s="141"/>
      <c r="D83" s="141"/>
    </row>
    <row r="84" spans="1:4" ht="15.75" thickTop="1" x14ac:dyDescent="0.25">
      <c r="A84" s="174">
        <v>10</v>
      </c>
      <c r="B84" s="140" t="s">
        <v>189</v>
      </c>
      <c r="C84" s="140"/>
      <c r="D84" s="140"/>
    </row>
    <row r="85" spans="1:4" x14ac:dyDescent="0.25">
      <c r="A85" s="175"/>
      <c r="B85" s="138" t="s">
        <v>190</v>
      </c>
      <c r="C85" s="138"/>
      <c r="D85" s="138"/>
    </row>
    <row r="86" spans="1:4" x14ac:dyDescent="0.25">
      <c r="A86" s="175"/>
      <c r="B86" s="138" t="s">
        <v>191</v>
      </c>
      <c r="C86" s="138"/>
      <c r="D86" s="138"/>
    </row>
    <row r="87" spans="1:4" x14ac:dyDescent="0.25">
      <c r="A87" s="175"/>
      <c r="B87" s="138" t="s">
        <v>192</v>
      </c>
      <c r="C87" s="138"/>
      <c r="D87" s="138"/>
    </row>
    <row r="88" spans="1:4" x14ac:dyDescent="0.25">
      <c r="A88" s="175"/>
      <c r="B88" s="138" t="s">
        <v>193</v>
      </c>
      <c r="C88" s="138"/>
      <c r="D88" s="138"/>
    </row>
    <row r="89" spans="1:4" x14ac:dyDescent="0.25">
      <c r="A89" s="175"/>
      <c r="B89" s="138" t="s">
        <v>194</v>
      </c>
      <c r="C89" s="138"/>
      <c r="D89" s="138"/>
    </row>
    <row r="90" spans="1:4" x14ac:dyDescent="0.25">
      <c r="A90" s="175"/>
      <c r="B90" s="138" t="s">
        <v>195</v>
      </c>
      <c r="C90" s="138"/>
      <c r="D90" s="138"/>
    </row>
    <row r="91" spans="1:4" x14ac:dyDescent="0.25">
      <c r="A91" s="175"/>
      <c r="B91" s="138" t="s">
        <v>196</v>
      </c>
      <c r="C91" s="138"/>
      <c r="D91" s="138"/>
    </row>
    <row r="92" spans="1:4" x14ac:dyDescent="0.25">
      <c r="A92" s="175"/>
      <c r="B92" s="138" t="s">
        <v>197</v>
      </c>
      <c r="C92" s="138"/>
      <c r="D92" s="138"/>
    </row>
    <row r="93" spans="1:4" x14ac:dyDescent="0.25">
      <c r="A93" s="175"/>
      <c r="B93" s="138" t="s">
        <v>198</v>
      </c>
      <c r="C93" s="138"/>
      <c r="D93" s="138"/>
    </row>
    <row r="94" spans="1:4" x14ac:dyDescent="0.25">
      <c r="A94" s="175"/>
      <c r="B94" s="138" t="s">
        <v>199</v>
      </c>
      <c r="C94" s="138"/>
      <c r="D94" s="138"/>
    </row>
    <row r="95" spans="1:4" x14ac:dyDescent="0.25">
      <c r="A95" s="175"/>
      <c r="B95" s="138" t="s">
        <v>200</v>
      </c>
      <c r="C95" s="138"/>
      <c r="D95" s="138"/>
    </row>
    <row r="96" spans="1:4" x14ac:dyDescent="0.25">
      <c r="A96" s="175"/>
      <c r="B96" s="138" t="s">
        <v>201</v>
      </c>
      <c r="C96" s="138"/>
      <c r="D96" s="138"/>
    </row>
    <row r="97" spans="1:4" ht="15.75" thickBot="1" x14ac:dyDescent="0.3">
      <c r="A97" s="176"/>
      <c r="B97" s="141" t="s">
        <v>202</v>
      </c>
      <c r="C97" s="141"/>
      <c r="D97" s="141"/>
    </row>
    <row r="98" spans="1:4" ht="15.75" thickTop="1" x14ac:dyDescent="0.25">
      <c r="A98" s="174">
        <v>11</v>
      </c>
      <c r="B98" s="140" t="s">
        <v>301</v>
      </c>
      <c r="C98" s="140"/>
      <c r="D98" s="140"/>
    </row>
    <row r="99" spans="1:4" x14ac:dyDescent="0.25">
      <c r="A99" s="175"/>
      <c r="B99" s="138" t="s">
        <v>302</v>
      </c>
      <c r="C99" s="138"/>
      <c r="D99" s="138"/>
    </row>
    <row r="100" spans="1:4" x14ac:dyDescent="0.25">
      <c r="A100" s="175"/>
      <c r="B100" s="138" t="s">
        <v>303</v>
      </c>
      <c r="C100" s="138"/>
      <c r="D100" s="138"/>
    </row>
    <row r="101" spans="1:4" ht="30" x14ac:dyDescent="0.25">
      <c r="A101" s="175"/>
      <c r="B101" s="139" t="s">
        <v>304</v>
      </c>
      <c r="C101" s="138"/>
      <c r="D101" s="138"/>
    </row>
    <row r="102" spans="1:4" x14ac:dyDescent="0.25">
      <c r="A102" s="175"/>
      <c r="B102" s="138" t="s">
        <v>305</v>
      </c>
      <c r="C102" s="138"/>
      <c r="D102" s="138"/>
    </row>
    <row r="103" spans="1:4" x14ac:dyDescent="0.25">
      <c r="A103" s="175"/>
      <c r="B103" s="138" t="s">
        <v>306</v>
      </c>
      <c r="C103" s="138"/>
      <c r="D103" s="138"/>
    </row>
    <row r="104" spans="1:4" x14ac:dyDescent="0.25">
      <c r="A104" s="175"/>
      <c r="B104" s="138" t="s">
        <v>307</v>
      </c>
      <c r="C104" s="138"/>
      <c r="D104" s="138"/>
    </row>
    <row r="105" spans="1:4" x14ac:dyDescent="0.25">
      <c r="A105" s="175"/>
      <c r="B105" s="138" t="s">
        <v>308</v>
      </c>
      <c r="C105" s="138"/>
      <c r="D105" s="138"/>
    </row>
    <row r="106" spans="1:4" ht="15.75" thickBot="1" x14ac:dyDescent="0.3">
      <c r="A106" s="176"/>
      <c r="B106" s="141" t="s">
        <v>309</v>
      </c>
      <c r="C106" s="141"/>
      <c r="D106" s="141"/>
    </row>
    <row r="107" spans="1:4" ht="15.75" thickTop="1" x14ac:dyDescent="0.25">
      <c r="A107" s="174">
        <v>12</v>
      </c>
      <c r="B107" s="140" t="s">
        <v>123</v>
      </c>
      <c r="C107" s="140"/>
      <c r="D107" s="140"/>
    </row>
    <row r="108" spans="1:4" ht="30" x14ac:dyDescent="0.25">
      <c r="A108" s="175"/>
      <c r="B108" s="139" t="s">
        <v>124</v>
      </c>
      <c r="C108" s="138"/>
      <c r="D108" s="138"/>
    </row>
    <row r="109" spans="1:4" ht="30" x14ac:dyDescent="0.25">
      <c r="A109" s="175"/>
      <c r="B109" s="139" t="s">
        <v>125</v>
      </c>
      <c r="C109" s="138"/>
      <c r="D109" s="138"/>
    </row>
    <row r="110" spans="1:4" ht="30" x14ac:dyDescent="0.25">
      <c r="A110" s="175"/>
      <c r="B110" s="139" t="s">
        <v>126</v>
      </c>
      <c r="C110" s="138"/>
      <c r="D110" s="138"/>
    </row>
    <row r="111" spans="1:4" ht="30" x14ac:dyDescent="0.25">
      <c r="A111" s="175"/>
      <c r="B111" s="139" t="s">
        <v>127</v>
      </c>
      <c r="C111" s="138"/>
      <c r="D111" s="138"/>
    </row>
    <row r="112" spans="1:4" x14ac:dyDescent="0.25">
      <c r="A112" s="175"/>
      <c r="B112" s="139" t="s">
        <v>128</v>
      </c>
      <c r="C112" s="138"/>
      <c r="D112" s="138"/>
    </row>
    <row r="113" spans="1:4" ht="45" x14ac:dyDescent="0.25">
      <c r="A113" s="175"/>
      <c r="B113" s="139" t="s">
        <v>129</v>
      </c>
      <c r="C113" s="138"/>
      <c r="D113" s="138"/>
    </row>
    <row r="114" spans="1:4" ht="30" x14ac:dyDescent="0.25">
      <c r="A114" s="175"/>
      <c r="B114" s="139" t="s">
        <v>130</v>
      </c>
      <c r="C114" s="138"/>
      <c r="D114" s="138"/>
    </row>
    <row r="115" spans="1:4" ht="15.75" thickBot="1" x14ac:dyDescent="0.3">
      <c r="A115" s="176"/>
      <c r="B115" s="141" t="s">
        <v>131</v>
      </c>
      <c r="C115" s="141"/>
      <c r="D115" s="141"/>
    </row>
    <row r="116" spans="1:4" ht="15.75" thickTop="1" x14ac:dyDescent="0.25"/>
  </sheetData>
  <mergeCells count="9">
    <mergeCell ref="A1:D1"/>
    <mergeCell ref="A84:A97"/>
    <mergeCell ref="A98:A106"/>
    <mergeCell ref="A107:A115"/>
    <mergeCell ref="A3:A12"/>
    <mergeCell ref="A13:A30"/>
    <mergeCell ref="A31:A48"/>
    <mergeCell ref="A49:A67"/>
    <mergeCell ref="A68:A8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3"/>
  <dimension ref="A1:H69"/>
  <sheetViews>
    <sheetView zoomScaleNormal="100" workbookViewId="0">
      <pane ySplit="1" topLeftCell="A26" activePane="bottomLeft" state="frozen"/>
      <selection pane="bottomLeft" activeCell="J23" sqref="J23"/>
    </sheetView>
  </sheetViews>
  <sheetFormatPr defaultRowHeight="15" x14ac:dyDescent="0.25"/>
  <cols>
    <col min="1" max="1" width="3.85546875" style="4" customWidth="1"/>
    <col min="2" max="2" width="41.140625" style="4" bestFit="1" customWidth="1"/>
    <col min="3" max="3" width="9.140625" style="4"/>
    <col min="4" max="4" width="5.85546875" style="4" customWidth="1"/>
    <col min="5" max="5" width="5.28515625" style="4" customWidth="1"/>
    <col min="6" max="6" width="15.140625" style="4" customWidth="1"/>
    <col min="7" max="7" width="9.140625" style="4" customWidth="1"/>
    <col min="8" max="8" width="14.5703125" style="4" customWidth="1"/>
    <col min="9" max="16384" width="9.140625" style="4"/>
  </cols>
  <sheetData>
    <row r="1" spans="1:8" s="2" customFormat="1" ht="46.5" thickTop="1" thickBot="1" x14ac:dyDescent="0.3">
      <c r="A1" s="46" t="s">
        <v>512</v>
      </c>
      <c r="B1" s="47" t="s">
        <v>513</v>
      </c>
      <c r="C1" s="63" t="s">
        <v>588</v>
      </c>
      <c r="D1" s="48" t="s">
        <v>589</v>
      </c>
      <c r="E1" s="97" t="s">
        <v>590</v>
      </c>
      <c r="F1" s="107" t="s">
        <v>671</v>
      </c>
      <c r="G1" s="9" t="s">
        <v>663</v>
      </c>
      <c r="H1" s="109" t="s">
        <v>672</v>
      </c>
    </row>
    <row r="2" spans="1:8" ht="15.75" thickTop="1" x14ac:dyDescent="0.25">
      <c r="A2" s="91">
        <v>5</v>
      </c>
      <c r="B2" s="49" t="s">
        <v>514</v>
      </c>
      <c r="C2" s="50">
        <v>40</v>
      </c>
      <c r="D2" s="69">
        <f>E2-C2</f>
        <v>7</v>
      </c>
      <c r="E2" s="98">
        <v>47</v>
      </c>
      <c r="F2" s="6" t="str">
        <f>_xlfn.IFNA(INDEX('Come from jamnagar 14-6-22'!$A$2:$D$72,MATCH(CONCATENATE(B2,"#",A2),'Come from jamnagar 14-6-22'!$D$2:$D$72,0),3),"")</f>
        <v/>
      </c>
      <c r="G2" s="6">
        <f t="shared" ref="G2:G54" si="0">IFERROR(IF(D2-F2&lt;1,"Resolved",D2-F2),D2)</f>
        <v>7</v>
      </c>
      <c r="H2" s="4">
        <f>INDEX('[1]Consolidated-2'!$C$2:$L$7,4,MATCH(B2,'[1]Consolidated-2'!$C$2:$L$2,0))</f>
        <v>13</v>
      </c>
    </row>
    <row r="3" spans="1:8" x14ac:dyDescent="0.25">
      <c r="A3" s="92">
        <v>5</v>
      </c>
      <c r="B3" s="51" t="s">
        <v>515</v>
      </c>
      <c r="C3" s="52">
        <v>40</v>
      </c>
      <c r="D3" s="45">
        <f t="shared" ref="D3:D66" si="1">E3-C3</f>
        <v>7</v>
      </c>
      <c r="E3" s="99">
        <v>47</v>
      </c>
      <c r="F3" s="6" t="str">
        <f>_xlfn.IFNA(INDEX('Come from jamnagar 14-6-22'!$A$2:$D$72,MATCH(CONCATENATE(B3,"#",A3),'Come from jamnagar 14-6-22'!$D$2:$D$72,0),3),"")</f>
        <v/>
      </c>
      <c r="G3" s="6">
        <f t="shared" si="0"/>
        <v>7</v>
      </c>
      <c r="H3" s="4">
        <f>INDEX('[1]Consolidated-2'!$C$2:$L$7,4,MATCH(B3,'[1]Consolidated-2'!$C$2:$L$2,0))</f>
        <v>13</v>
      </c>
    </row>
    <row r="4" spans="1:8" x14ac:dyDescent="0.25">
      <c r="A4" s="92">
        <v>5</v>
      </c>
      <c r="B4" s="51" t="s">
        <v>516</v>
      </c>
      <c r="C4" s="52">
        <v>40</v>
      </c>
      <c r="D4" s="45">
        <f t="shared" si="1"/>
        <v>7</v>
      </c>
      <c r="E4" s="99">
        <v>47</v>
      </c>
      <c r="F4" s="6" t="str">
        <f>_xlfn.IFNA(INDEX('Come from jamnagar 14-6-22'!$A$2:$D$72,MATCH(CONCATENATE(B4,"#",A4),'Come from jamnagar 14-6-22'!$D$2:$D$72,0),3),"")</f>
        <v/>
      </c>
      <c r="G4" s="6">
        <f t="shared" si="0"/>
        <v>7</v>
      </c>
      <c r="H4" s="4">
        <f>INDEX('[1]Consolidated-2'!$C$2:$L$7,4,MATCH(B4,'[1]Consolidated-2'!$C$2:$L$2,0))</f>
        <v>13</v>
      </c>
    </row>
    <row r="5" spans="1:8" x14ac:dyDescent="0.25">
      <c r="A5" s="92">
        <v>5</v>
      </c>
      <c r="B5" s="51" t="s">
        <v>517</v>
      </c>
      <c r="C5" s="52">
        <v>40</v>
      </c>
      <c r="D5" s="45">
        <f t="shared" si="1"/>
        <v>7</v>
      </c>
      <c r="E5" s="99">
        <v>47</v>
      </c>
      <c r="F5" s="6" t="str">
        <f>_xlfn.IFNA(INDEX('Come from jamnagar 14-6-22'!$A$2:$D$72,MATCH(CONCATENATE(B5,"#",A5),'Come from jamnagar 14-6-22'!$D$2:$D$72,0),3),"")</f>
        <v/>
      </c>
      <c r="G5" s="6">
        <f t="shared" si="0"/>
        <v>7</v>
      </c>
      <c r="H5" s="4">
        <f>INDEX('[1]Consolidated-2'!$C$2:$L$7,4,MATCH(B5,'[1]Consolidated-2'!$C$2:$L$2,0))</f>
        <v>13</v>
      </c>
    </row>
    <row r="6" spans="1:8" x14ac:dyDescent="0.25">
      <c r="A6" s="92">
        <v>5</v>
      </c>
      <c r="B6" s="51" t="s">
        <v>518</v>
      </c>
      <c r="C6" s="52">
        <v>40</v>
      </c>
      <c r="D6" s="45">
        <f t="shared" si="1"/>
        <v>7</v>
      </c>
      <c r="E6" s="99">
        <v>47</v>
      </c>
      <c r="F6" s="6" t="str">
        <f>_xlfn.IFNA(INDEX('Come from jamnagar 14-6-22'!$A$2:$D$72,MATCH(CONCATENATE(B6,"#",A6),'Come from jamnagar 14-6-22'!$D$2:$D$72,0),3),"")</f>
        <v/>
      </c>
      <c r="G6" s="6">
        <f t="shared" si="0"/>
        <v>7</v>
      </c>
      <c r="H6" s="4">
        <f>INDEX('[1]Consolidated-2'!$C$2:$L$7,4,MATCH(B6,'[1]Consolidated-2'!$C$2:$L$2,0))</f>
        <v>13</v>
      </c>
    </row>
    <row r="7" spans="1:8" x14ac:dyDescent="0.25">
      <c r="A7" s="92">
        <v>5</v>
      </c>
      <c r="B7" s="51" t="s">
        <v>519</v>
      </c>
      <c r="C7" s="52">
        <v>40</v>
      </c>
      <c r="D7" s="45">
        <f t="shared" si="1"/>
        <v>7</v>
      </c>
      <c r="E7" s="99">
        <v>47</v>
      </c>
      <c r="F7" s="6" t="str">
        <f>_xlfn.IFNA(INDEX('Come from jamnagar 14-6-22'!$A$2:$D$72,MATCH(CONCATENATE(B7,"#",A7),'Come from jamnagar 14-6-22'!$D$2:$D$72,0),3),"")</f>
        <v/>
      </c>
      <c r="G7" s="6">
        <f t="shared" si="0"/>
        <v>7</v>
      </c>
      <c r="H7" s="4">
        <f>INDEX('[1]Consolidated-2'!$C$2:$L$7,4,MATCH(B7,'[1]Consolidated-2'!$C$2:$L$2,0))</f>
        <v>13</v>
      </c>
    </row>
    <row r="8" spans="1:8" x14ac:dyDescent="0.25">
      <c r="A8" s="92">
        <v>5</v>
      </c>
      <c r="B8" s="51" t="s">
        <v>520</v>
      </c>
      <c r="C8" s="52">
        <v>40</v>
      </c>
      <c r="D8" s="45">
        <f t="shared" si="1"/>
        <v>7</v>
      </c>
      <c r="E8" s="99">
        <v>47</v>
      </c>
      <c r="F8" s="6" t="str">
        <f>_xlfn.IFNA(INDEX('Come from jamnagar 14-6-22'!$A$2:$D$72,MATCH(CONCATENATE(B8,"#",A8),'Come from jamnagar 14-6-22'!$D$2:$D$72,0),3),"")</f>
        <v/>
      </c>
      <c r="G8" s="6">
        <f t="shared" si="0"/>
        <v>7</v>
      </c>
      <c r="H8" s="4">
        <f>INDEX('[1]Consolidated-2'!$C$2:$L$7,4,MATCH(B8,'[1]Consolidated-2'!$C$2:$L$2,0))</f>
        <v>14</v>
      </c>
    </row>
    <row r="9" spans="1:8" x14ac:dyDescent="0.25">
      <c r="A9" s="92">
        <v>5</v>
      </c>
      <c r="B9" s="53" t="s">
        <v>521</v>
      </c>
      <c r="C9" s="31">
        <v>40</v>
      </c>
      <c r="D9" s="89">
        <f t="shared" si="1"/>
        <v>7</v>
      </c>
      <c r="E9" s="99">
        <v>47</v>
      </c>
      <c r="F9" s="6" t="str">
        <f>_xlfn.IFNA(INDEX('Come from jamnagar 14-6-22'!$A$2:$D$72,MATCH(CONCATENATE(B9,"#",A9),'Come from jamnagar 14-6-22'!$D$2:$D$72,0),3),"")</f>
        <v/>
      </c>
      <c r="G9" s="6">
        <f t="shared" si="0"/>
        <v>7</v>
      </c>
      <c r="H9" s="4">
        <f>INDEX('[1]Consolidated-2'!$C$2:$L$7,4,MATCH(B9,'[1]Consolidated-2'!$C$2:$L$2,0))</f>
        <v>13</v>
      </c>
    </row>
    <row r="10" spans="1:8" x14ac:dyDescent="0.25">
      <c r="A10" s="92">
        <v>5</v>
      </c>
      <c r="B10" s="51" t="s">
        <v>522</v>
      </c>
      <c r="C10" s="52">
        <v>0</v>
      </c>
      <c r="D10" s="45">
        <f t="shared" si="1"/>
        <v>47</v>
      </c>
      <c r="E10" s="99">
        <v>47</v>
      </c>
      <c r="F10" s="6">
        <f>_xlfn.IFNA(INDEX('Come from jamnagar 14-6-22'!$A$2:$D$72,MATCH(CONCATENATE(B10,"#",A10),'Come from jamnagar 14-6-22'!$D$2:$D$72,0),3),"")</f>
        <v>28</v>
      </c>
      <c r="G10" s="6">
        <f t="shared" si="0"/>
        <v>19</v>
      </c>
      <c r="H10" s="4">
        <f>INDEX('[1]Consolidated-2'!$C$2:$L$7,4,MATCH(B10,'[1]Consolidated-2'!$C$2:$L$2,0))</f>
        <v>29</v>
      </c>
    </row>
    <row r="11" spans="1:8" ht="15.75" thickBot="1" x14ac:dyDescent="0.3">
      <c r="A11" s="93">
        <v>5</v>
      </c>
      <c r="B11" s="54" t="s">
        <v>523</v>
      </c>
      <c r="C11" s="58">
        <v>40</v>
      </c>
      <c r="D11" s="70">
        <f t="shared" si="1"/>
        <v>7</v>
      </c>
      <c r="E11" s="100">
        <v>47</v>
      </c>
      <c r="F11" s="6" t="str">
        <f>_xlfn.IFNA(INDEX('Come from jamnagar 14-6-22'!$A$2:$D$72,MATCH(CONCATENATE(B11,"#",A11),'Come from jamnagar 14-6-22'!$D$2:$D$72,0),3),"")</f>
        <v/>
      </c>
      <c r="G11" s="6">
        <f t="shared" si="0"/>
        <v>7</v>
      </c>
      <c r="H11" s="4">
        <f>INDEX('[1]Consolidated-2'!$C$2:$L$7,4,MATCH(B11,'[1]Consolidated-2'!$C$2:$L$2,0))</f>
        <v>13</v>
      </c>
    </row>
    <row r="12" spans="1:8" ht="15.75" thickTop="1" x14ac:dyDescent="0.25">
      <c r="A12" s="80">
        <v>6</v>
      </c>
      <c r="B12" s="55" t="s">
        <v>524</v>
      </c>
      <c r="C12" s="66">
        <v>0</v>
      </c>
      <c r="D12" s="71">
        <f t="shared" si="1"/>
        <v>78</v>
      </c>
      <c r="E12" s="98">
        <v>78</v>
      </c>
      <c r="F12" s="6" t="str">
        <f>_xlfn.IFNA(INDEX('Come from jamnagar 14-6-22'!$A$2:$D$72,MATCH(CONCATENATE(B12,"#",A12),'Come from jamnagar 14-6-22'!$D$2:$D$72,0),3),"")</f>
        <v/>
      </c>
      <c r="G12" s="6">
        <f t="shared" si="0"/>
        <v>78</v>
      </c>
      <c r="H12" s="4">
        <f>INDEX('[1]Consolidated-2'!$C$10:$T$16,5,MATCH(B12,'[1]Consolidated-2'!$C$10:$T$10,0))</f>
        <v>82</v>
      </c>
    </row>
    <row r="13" spans="1:8" x14ac:dyDescent="0.25">
      <c r="A13" s="94">
        <v>6</v>
      </c>
      <c r="B13" s="56" t="s">
        <v>525</v>
      </c>
      <c r="C13" s="67">
        <v>35</v>
      </c>
      <c r="D13" s="45">
        <f t="shared" si="1"/>
        <v>43</v>
      </c>
      <c r="E13" s="99">
        <v>78</v>
      </c>
      <c r="F13" s="6" t="str">
        <f>_xlfn.IFNA(INDEX('Come from jamnagar 14-6-22'!$A$2:$D$72,MATCH(CONCATENATE(B13,"#",A13),'Come from jamnagar 14-6-22'!$D$2:$D$72,0),3),"")</f>
        <v/>
      </c>
      <c r="G13" s="6">
        <f t="shared" si="0"/>
        <v>43</v>
      </c>
      <c r="H13" s="4">
        <f>INDEX('[1]Consolidated-2'!$C$10:$T$16,5,MATCH(B13,'[1]Consolidated-2'!$C$10:$T$10,0))</f>
        <v>72</v>
      </c>
    </row>
    <row r="14" spans="1:8" x14ac:dyDescent="0.25">
      <c r="A14" s="94">
        <v>6</v>
      </c>
      <c r="B14" s="56" t="s">
        <v>526</v>
      </c>
      <c r="C14" s="67">
        <v>0</v>
      </c>
      <c r="D14" s="45">
        <f t="shared" si="1"/>
        <v>78</v>
      </c>
      <c r="E14" s="99">
        <v>78</v>
      </c>
      <c r="F14" s="6" t="str">
        <f>_xlfn.IFNA(INDEX('Come from jamnagar 14-6-22'!$A$2:$D$72,MATCH(CONCATENATE(B14,"#",A14),'Come from jamnagar 14-6-22'!$D$2:$D$72,0),3),"")</f>
        <v/>
      </c>
      <c r="G14" s="6">
        <f t="shared" si="0"/>
        <v>78</v>
      </c>
      <c r="H14" s="4">
        <f>INDEX('[1]Consolidated-2'!$C$10:$T$16,5,MATCH(B14,'[1]Consolidated-2'!$C$10:$T$10,0))</f>
        <v>77</v>
      </c>
    </row>
    <row r="15" spans="1:8" x14ac:dyDescent="0.25">
      <c r="A15" s="94">
        <v>6</v>
      </c>
      <c r="B15" s="56" t="s">
        <v>527</v>
      </c>
      <c r="C15" s="67">
        <v>35</v>
      </c>
      <c r="D15" s="45">
        <f t="shared" si="1"/>
        <v>43</v>
      </c>
      <c r="E15" s="99">
        <v>78</v>
      </c>
      <c r="F15" s="6" t="str">
        <f>_xlfn.IFNA(INDEX('Come from jamnagar 14-6-22'!$A$2:$D$72,MATCH(CONCATENATE(B15,"#",A15),'Come from jamnagar 14-6-22'!$D$2:$D$72,0),3),"")</f>
        <v/>
      </c>
      <c r="G15" s="6">
        <f t="shared" si="0"/>
        <v>43</v>
      </c>
      <c r="H15" s="4">
        <f>INDEX('[1]Consolidated-2'!$C$10:$T$16,5,MATCH(B15,'[1]Consolidated-2'!$C$10:$T$10,0))</f>
        <v>49</v>
      </c>
    </row>
    <row r="16" spans="1:8" x14ac:dyDescent="0.25">
      <c r="A16" s="94">
        <v>6</v>
      </c>
      <c r="B16" s="56" t="s">
        <v>528</v>
      </c>
      <c r="C16" s="67">
        <v>35</v>
      </c>
      <c r="D16" s="45">
        <f t="shared" si="1"/>
        <v>43</v>
      </c>
      <c r="E16" s="99">
        <v>78</v>
      </c>
      <c r="F16" s="6" t="str">
        <f>_xlfn.IFNA(INDEX('Come from jamnagar 14-6-22'!$A$2:$D$72,MATCH(CONCATENATE(B16,"#",A16),'Come from jamnagar 14-6-22'!$D$2:$D$72,0),3),"")</f>
        <v/>
      </c>
      <c r="G16" s="6">
        <f t="shared" si="0"/>
        <v>43</v>
      </c>
      <c r="H16" s="4">
        <f>INDEX('[1]Consolidated-2'!$C$10:$T$16,5,MATCH(B16,'[1]Consolidated-2'!$C$10:$T$10,0))</f>
        <v>44</v>
      </c>
    </row>
    <row r="17" spans="1:8" x14ac:dyDescent="0.25">
      <c r="A17" s="94">
        <v>6</v>
      </c>
      <c r="B17" s="56" t="s">
        <v>529</v>
      </c>
      <c r="C17" s="67">
        <v>35</v>
      </c>
      <c r="D17" s="45">
        <f t="shared" si="1"/>
        <v>43</v>
      </c>
      <c r="E17" s="99">
        <v>78</v>
      </c>
      <c r="F17" s="6" t="str">
        <f>_xlfn.IFNA(INDEX('Come from jamnagar 14-6-22'!$A$2:$D$72,MATCH(CONCATENATE(B17,"#",A17),'Come from jamnagar 14-6-22'!$D$2:$D$72,0),3),"")</f>
        <v/>
      </c>
      <c r="G17" s="6">
        <f t="shared" si="0"/>
        <v>43</v>
      </c>
      <c r="H17" s="4">
        <f>INDEX('[1]Consolidated-2'!$C$10:$T$16,5,MATCH(B17,'[1]Consolidated-2'!$C$10:$T$10,0))</f>
        <v>47</v>
      </c>
    </row>
    <row r="18" spans="1:8" x14ac:dyDescent="0.25">
      <c r="A18" s="94">
        <v>6</v>
      </c>
      <c r="B18" s="56" t="s">
        <v>530</v>
      </c>
      <c r="C18" s="67">
        <v>35</v>
      </c>
      <c r="D18" s="45">
        <f t="shared" si="1"/>
        <v>43</v>
      </c>
      <c r="E18" s="99">
        <v>78</v>
      </c>
      <c r="F18" s="6" t="str">
        <f>_xlfn.IFNA(INDEX('Come from jamnagar 14-6-22'!$A$2:$D$72,MATCH(CONCATENATE(B18,"#",A18),'Come from jamnagar 14-6-22'!$D$2:$D$72,0),3),"")</f>
        <v/>
      </c>
      <c r="G18" s="6">
        <f t="shared" si="0"/>
        <v>43</v>
      </c>
      <c r="H18" s="4">
        <f>INDEX('[1]Consolidated-2'!$C$10:$T$16,5,MATCH(B18,'[1]Consolidated-2'!$C$10:$T$10,0))</f>
        <v>48</v>
      </c>
    </row>
    <row r="19" spans="1:8" x14ac:dyDescent="0.25">
      <c r="A19" s="94">
        <v>6</v>
      </c>
      <c r="B19" s="56" t="s">
        <v>531</v>
      </c>
      <c r="C19" s="67">
        <v>35</v>
      </c>
      <c r="D19" s="45">
        <f t="shared" si="1"/>
        <v>43</v>
      </c>
      <c r="E19" s="99">
        <v>78</v>
      </c>
      <c r="F19" s="6" t="str">
        <f>_xlfn.IFNA(INDEX('Come from jamnagar 14-6-22'!$A$2:$D$72,MATCH(CONCATENATE(B19,"#",A19),'Come from jamnagar 14-6-22'!$D$2:$D$72,0),3),"")</f>
        <v/>
      </c>
      <c r="G19" s="6">
        <f t="shared" si="0"/>
        <v>43</v>
      </c>
      <c r="H19" s="4">
        <f>INDEX('[1]Consolidated-2'!$C$10:$T$16,5,MATCH(B19,'[1]Consolidated-2'!$C$10:$T$10,0))</f>
        <v>49</v>
      </c>
    </row>
    <row r="20" spans="1:8" x14ac:dyDescent="0.25">
      <c r="A20" s="94">
        <v>6</v>
      </c>
      <c r="B20" s="56" t="s">
        <v>532</v>
      </c>
      <c r="C20" s="67">
        <v>18</v>
      </c>
      <c r="D20" s="45">
        <f t="shared" si="1"/>
        <v>60</v>
      </c>
      <c r="E20" s="99">
        <v>78</v>
      </c>
      <c r="F20" s="6" t="str">
        <f>_xlfn.IFNA(INDEX('Come from jamnagar 14-6-22'!$A$2:$D$72,MATCH(CONCATENATE(B20,"#",A20),'Come from jamnagar 14-6-22'!$D$2:$D$72,0),3),"")</f>
        <v/>
      </c>
      <c r="G20" s="6">
        <f t="shared" si="0"/>
        <v>60</v>
      </c>
      <c r="H20" s="4">
        <f>INDEX('[1]Consolidated-2'!$C$10:$T$16,5,MATCH(B20,'[1]Consolidated-2'!$C$10:$T$10,0))</f>
        <v>68</v>
      </c>
    </row>
    <row r="21" spans="1:8" x14ac:dyDescent="0.25">
      <c r="A21" s="94">
        <v>6</v>
      </c>
      <c r="B21" s="56" t="s">
        <v>522</v>
      </c>
      <c r="C21" s="67">
        <v>0</v>
      </c>
      <c r="D21" s="45">
        <f t="shared" si="1"/>
        <v>78</v>
      </c>
      <c r="E21" s="99">
        <v>78</v>
      </c>
      <c r="F21" s="6">
        <f>_xlfn.IFNA(INDEX('Come from jamnagar 14-6-22'!$A$2:$D$72,MATCH(CONCATENATE(B21,"#",A21),'Come from jamnagar 14-6-22'!$D$2:$D$72,0),3),"")</f>
        <v>45</v>
      </c>
      <c r="G21" s="6">
        <f t="shared" si="0"/>
        <v>33</v>
      </c>
      <c r="H21" s="4">
        <f>INDEX('[1]Consolidated-2'!$C$10:$T$16,5,MATCH(B21,'[1]Consolidated-2'!$C$10:$T$10,0))</f>
        <v>81</v>
      </c>
    </row>
    <row r="22" spans="1:8" x14ac:dyDescent="0.25">
      <c r="A22" s="94">
        <v>6</v>
      </c>
      <c r="B22" s="56" t="s">
        <v>533</v>
      </c>
      <c r="C22" s="67">
        <v>35</v>
      </c>
      <c r="D22" s="45">
        <f t="shared" si="1"/>
        <v>43</v>
      </c>
      <c r="E22" s="99">
        <v>78</v>
      </c>
      <c r="F22" s="6" t="str">
        <f>_xlfn.IFNA(INDEX('Come from jamnagar 14-6-22'!$A$2:$D$72,MATCH(CONCATENATE(B22,"#",A22),'Come from jamnagar 14-6-22'!$D$2:$D$72,0),3),"")</f>
        <v/>
      </c>
      <c r="G22" s="6">
        <f t="shared" si="0"/>
        <v>43</v>
      </c>
      <c r="H22" s="4">
        <f>INDEX('[1]Consolidated-2'!$C$10:$T$16,5,MATCH(B22,'[1]Consolidated-2'!$C$10:$T$10,0))</f>
        <v>47</v>
      </c>
    </row>
    <row r="23" spans="1:8" x14ac:dyDescent="0.25">
      <c r="A23" s="94">
        <v>6</v>
      </c>
      <c r="B23" s="56" t="s">
        <v>534</v>
      </c>
      <c r="C23" s="67">
        <v>35</v>
      </c>
      <c r="D23" s="45">
        <f t="shared" si="1"/>
        <v>43</v>
      </c>
      <c r="E23" s="99">
        <v>78</v>
      </c>
      <c r="F23" s="6" t="str">
        <f>_xlfn.IFNA(INDEX('Come from jamnagar 14-6-22'!$A$2:$D$72,MATCH(CONCATENATE(B23,"#",A23),'Come from jamnagar 14-6-22'!$D$2:$D$72,0),3),"")</f>
        <v/>
      </c>
      <c r="G23" s="6">
        <f t="shared" si="0"/>
        <v>43</v>
      </c>
      <c r="H23" s="4">
        <f>INDEX('[1]Consolidated-2'!$C$10:$T$16,5,MATCH(B23,'[1]Consolidated-2'!$C$10:$T$10,0))</f>
        <v>51</v>
      </c>
    </row>
    <row r="24" spans="1:8" x14ac:dyDescent="0.25">
      <c r="A24" s="94">
        <v>6</v>
      </c>
      <c r="B24" s="56" t="s">
        <v>535</v>
      </c>
      <c r="C24" s="67">
        <v>35</v>
      </c>
      <c r="D24" s="45">
        <f t="shared" si="1"/>
        <v>43</v>
      </c>
      <c r="E24" s="99">
        <v>78</v>
      </c>
      <c r="F24" s="6" t="str">
        <f>_xlfn.IFNA(INDEX('Come from jamnagar 14-6-22'!$A$2:$D$72,MATCH(CONCATENATE(B24,"#",A24),'Come from jamnagar 14-6-22'!$D$2:$D$72,0),3),"")</f>
        <v/>
      </c>
      <c r="G24" s="6">
        <f t="shared" si="0"/>
        <v>43</v>
      </c>
      <c r="H24" s="4">
        <f>INDEX('[1]Consolidated-2'!$C$10:$T$16,5,MATCH(B24,'[1]Consolidated-2'!$C$10:$T$10,0))</f>
        <v>46</v>
      </c>
    </row>
    <row r="25" spans="1:8" x14ac:dyDescent="0.25">
      <c r="A25" s="94">
        <v>6</v>
      </c>
      <c r="B25" s="56" t="s">
        <v>536</v>
      </c>
      <c r="C25" s="67">
        <v>0</v>
      </c>
      <c r="D25" s="45">
        <f t="shared" si="1"/>
        <v>78</v>
      </c>
      <c r="E25" s="99">
        <v>78</v>
      </c>
      <c r="F25" s="6" t="str">
        <f>_xlfn.IFNA(INDEX('Come from jamnagar 14-6-22'!$A$2:$D$72,MATCH(CONCATENATE(B25,"#",A25),'Come from jamnagar 14-6-22'!$D$2:$D$72,0),3),"")</f>
        <v/>
      </c>
      <c r="G25" s="6">
        <f t="shared" si="0"/>
        <v>78</v>
      </c>
      <c r="H25" s="4">
        <f>INDEX('[1]Consolidated-2'!$C$10:$T$16,5,MATCH(B25,'[1]Consolidated-2'!$C$10:$T$10,0))</f>
        <v>65</v>
      </c>
    </row>
    <row r="26" spans="1:8" x14ac:dyDescent="0.25">
      <c r="A26" s="94">
        <v>6</v>
      </c>
      <c r="B26" s="56" t="s">
        <v>537</v>
      </c>
      <c r="C26" s="67">
        <v>35</v>
      </c>
      <c r="D26" s="45">
        <f t="shared" si="1"/>
        <v>43</v>
      </c>
      <c r="E26" s="99">
        <v>78</v>
      </c>
      <c r="F26" s="6" t="str">
        <f>_xlfn.IFNA(INDEX('Come from jamnagar 14-6-22'!$A$2:$D$72,MATCH(CONCATENATE(B26,"#",A26),'Come from jamnagar 14-6-22'!$D$2:$D$72,0),3),"")</f>
        <v/>
      </c>
      <c r="G26" s="6">
        <f t="shared" si="0"/>
        <v>43</v>
      </c>
      <c r="H26" s="4">
        <f>INDEX('[1]Consolidated-2'!$C$10:$T$16,5,MATCH(B26,'[1]Consolidated-2'!$C$10:$T$10,0))</f>
        <v>43</v>
      </c>
    </row>
    <row r="27" spans="1:8" x14ac:dyDescent="0.25">
      <c r="A27" s="94">
        <v>6</v>
      </c>
      <c r="B27" s="56" t="s">
        <v>538</v>
      </c>
      <c r="C27" s="67">
        <v>35</v>
      </c>
      <c r="D27" s="45">
        <f t="shared" si="1"/>
        <v>43</v>
      </c>
      <c r="E27" s="99">
        <v>78</v>
      </c>
      <c r="F27" s="6" t="str">
        <f>_xlfn.IFNA(INDEX('Come from jamnagar 14-6-22'!$A$2:$D$72,MATCH(CONCATENATE(B27,"#",A27),'Come from jamnagar 14-6-22'!$D$2:$D$72,0),3),"")</f>
        <v/>
      </c>
      <c r="G27" s="6">
        <f t="shared" si="0"/>
        <v>43</v>
      </c>
      <c r="H27" s="4">
        <f>INDEX('[1]Consolidated-2'!$C$10:$T$16,5,MATCH(B27,'[1]Consolidated-2'!$C$10:$T$10,0))</f>
        <v>47</v>
      </c>
    </row>
    <row r="28" spans="1:8" x14ac:dyDescent="0.25">
      <c r="A28" s="94">
        <v>6</v>
      </c>
      <c r="B28" s="56" t="s">
        <v>539</v>
      </c>
      <c r="C28" s="67">
        <v>35</v>
      </c>
      <c r="D28" s="45">
        <f t="shared" si="1"/>
        <v>43</v>
      </c>
      <c r="E28" s="99">
        <v>78</v>
      </c>
      <c r="F28" s="6" t="str">
        <f>_xlfn.IFNA(INDEX('Come from jamnagar 14-6-22'!$A$2:$D$72,MATCH(CONCATENATE(B28,"#",A28),'Come from jamnagar 14-6-22'!$D$2:$D$72,0),3),"")</f>
        <v/>
      </c>
      <c r="G28" s="6">
        <f t="shared" si="0"/>
        <v>43</v>
      </c>
      <c r="H28" s="4">
        <f>INDEX('[1]Consolidated-2'!$C$10:$T$16,5,MATCH(B28,'[1]Consolidated-2'!$C$10:$T$10,0))</f>
        <v>46</v>
      </c>
    </row>
    <row r="29" spans="1:8" ht="15.75" thickBot="1" x14ac:dyDescent="0.3">
      <c r="A29" s="95">
        <v>6</v>
      </c>
      <c r="B29" s="57" t="s">
        <v>540</v>
      </c>
      <c r="C29" s="68">
        <v>35</v>
      </c>
      <c r="D29" s="72">
        <f t="shared" si="1"/>
        <v>43</v>
      </c>
      <c r="E29" s="100">
        <v>78</v>
      </c>
      <c r="F29" s="6" t="str">
        <f>_xlfn.IFNA(INDEX('Come from jamnagar 14-6-22'!$A$2:$D$72,MATCH(CONCATENATE(B29,"#",A29),'Come from jamnagar 14-6-22'!$D$2:$D$72,0),3),"")</f>
        <v/>
      </c>
      <c r="G29" s="6">
        <f t="shared" si="0"/>
        <v>43</v>
      </c>
      <c r="H29" s="4">
        <f>INDEX('[1]Consolidated-2'!$C$10:$T$16,5,MATCH(B29,'[1]Consolidated-2'!$C$10:$T$10,0))</f>
        <v>45</v>
      </c>
    </row>
    <row r="30" spans="1:8" ht="15.75" thickTop="1" x14ac:dyDescent="0.25">
      <c r="A30" s="80">
        <v>7</v>
      </c>
      <c r="B30" s="55" t="s">
        <v>541</v>
      </c>
      <c r="C30" s="66">
        <v>50</v>
      </c>
      <c r="D30" s="69">
        <f t="shared" si="1"/>
        <v>30</v>
      </c>
      <c r="E30" s="98">
        <v>80</v>
      </c>
      <c r="F30" s="6">
        <f>_xlfn.IFNA(INDEX('Come from jamnagar 14-6-22'!$A$2:$D$72,MATCH(CONCATENATE(B30,"#",A30),'Come from jamnagar 14-6-22'!$D$2:$D$72,0),3),"")</f>
        <v>10</v>
      </c>
      <c r="G30" s="6">
        <f t="shared" si="0"/>
        <v>20</v>
      </c>
      <c r="H30" s="4">
        <f>INDEX('[1]Consolidated-2'!$C$19:$T$22,4,MATCH(B30,'[1]Consolidated-2'!$C$19:$T$19,0))</f>
        <v>10</v>
      </c>
    </row>
    <row r="31" spans="1:8" x14ac:dyDescent="0.25">
      <c r="A31" s="94">
        <v>7</v>
      </c>
      <c r="B31" s="56" t="s">
        <v>542</v>
      </c>
      <c r="C31" s="67">
        <v>46</v>
      </c>
      <c r="D31" s="45">
        <f t="shared" si="1"/>
        <v>34</v>
      </c>
      <c r="E31" s="99">
        <v>80</v>
      </c>
      <c r="F31" s="6">
        <f>_xlfn.IFNA(INDEX('Come from jamnagar 14-6-22'!$A$2:$D$72,MATCH(CONCATENATE(B31,"#",A31),'Come from jamnagar 14-6-22'!$D$2:$D$72,0),3),"")</f>
        <v>10</v>
      </c>
      <c r="G31" s="6">
        <f t="shared" si="0"/>
        <v>24</v>
      </c>
      <c r="H31" s="4">
        <f>INDEX('[1]Consolidated-2'!$C$19:$T$22,4,MATCH(B31,'[1]Consolidated-2'!$C$19:$T$19,0))</f>
        <v>11</v>
      </c>
    </row>
    <row r="32" spans="1:8" x14ac:dyDescent="0.25">
      <c r="A32" s="94">
        <v>7</v>
      </c>
      <c r="B32" s="56" t="s">
        <v>543</v>
      </c>
      <c r="C32" s="67">
        <v>50</v>
      </c>
      <c r="D32" s="45">
        <f t="shared" si="1"/>
        <v>30</v>
      </c>
      <c r="E32" s="99">
        <v>80</v>
      </c>
      <c r="F32" s="6">
        <f>_xlfn.IFNA(INDEX('Come from jamnagar 14-6-22'!$A$2:$D$72,MATCH(CONCATENATE(B32,"#",A32),'Come from jamnagar 14-6-22'!$D$2:$D$72,0),3),"")</f>
        <v>10</v>
      </c>
      <c r="G32" s="6">
        <f t="shared" si="0"/>
        <v>20</v>
      </c>
      <c r="H32" s="4">
        <f>INDEX('[1]Consolidated-2'!$C$19:$T$22,4,MATCH(B32,'[1]Consolidated-2'!$C$19:$T$19,0))</f>
        <v>9</v>
      </c>
    </row>
    <row r="33" spans="1:8" x14ac:dyDescent="0.25">
      <c r="A33" s="94">
        <v>7</v>
      </c>
      <c r="B33" s="56" t="s">
        <v>544</v>
      </c>
      <c r="C33" s="67">
        <v>50</v>
      </c>
      <c r="D33" s="45">
        <f t="shared" si="1"/>
        <v>30</v>
      </c>
      <c r="E33" s="99">
        <v>80</v>
      </c>
      <c r="F33" s="6">
        <f>_xlfn.IFNA(INDEX('Come from jamnagar 14-6-22'!$A$2:$D$72,MATCH(CONCATENATE(B33,"#",A33),'Come from jamnagar 14-6-22'!$D$2:$D$72,0),3),"")</f>
        <v>10</v>
      </c>
      <c r="G33" s="6">
        <f t="shared" si="0"/>
        <v>20</v>
      </c>
      <c r="H33" s="4">
        <f>INDEX('[1]Consolidated-2'!$C$19:$T$22,4,MATCH(B33,'[1]Consolidated-2'!$C$19:$T$19,0))</f>
        <v>7</v>
      </c>
    </row>
    <row r="34" spans="1:8" x14ac:dyDescent="0.25">
      <c r="A34" s="94">
        <v>7</v>
      </c>
      <c r="B34" s="56" t="s">
        <v>545</v>
      </c>
      <c r="C34" s="67">
        <v>50</v>
      </c>
      <c r="D34" s="45">
        <f t="shared" si="1"/>
        <v>30</v>
      </c>
      <c r="E34" s="99">
        <v>80</v>
      </c>
      <c r="F34" s="6">
        <f>_xlfn.IFNA(INDEX('Come from jamnagar 14-6-22'!$A$2:$D$72,MATCH(CONCATENATE(B34,"#",A34),'Come from jamnagar 14-6-22'!$D$2:$D$72,0),3),"")</f>
        <v>10</v>
      </c>
      <c r="G34" s="6">
        <f t="shared" si="0"/>
        <v>20</v>
      </c>
      <c r="H34" s="4">
        <f>INDEX('[1]Consolidated-2'!$C$19:$T$22,4,MATCH(B34,'[1]Consolidated-2'!$C$19:$T$19,0))</f>
        <v>10</v>
      </c>
    </row>
    <row r="35" spans="1:8" x14ac:dyDescent="0.25">
      <c r="A35" s="94">
        <v>7</v>
      </c>
      <c r="B35" s="56" t="s">
        <v>546</v>
      </c>
      <c r="C35" s="67">
        <v>50</v>
      </c>
      <c r="D35" s="45">
        <f t="shared" si="1"/>
        <v>30</v>
      </c>
      <c r="E35" s="99">
        <v>80</v>
      </c>
      <c r="F35" s="6">
        <f>_xlfn.IFNA(INDEX('Come from jamnagar 14-6-22'!$A$2:$D$72,MATCH(CONCATENATE(B35,"#",A35),'Come from jamnagar 14-6-22'!$D$2:$D$72,0),3),"")</f>
        <v>10</v>
      </c>
      <c r="G35" s="6">
        <f t="shared" si="0"/>
        <v>20</v>
      </c>
      <c r="H35" s="4">
        <f>INDEX('[1]Consolidated-2'!$C$19:$T$22,4,MATCH(B35,'[1]Consolidated-2'!$C$19:$T$19,0))</f>
        <v>6</v>
      </c>
    </row>
    <row r="36" spans="1:8" x14ac:dyDescent="0.25">
      <c r="A36" s="94">
        <v>7</v>
      </c>
      <c r="B36" s="56" t="s">
        <v>547</v>
      </c>
      <c r="C36" s="67">
        <v>50</v>
      </c>
      <c r="D36" s="45">
        <f t="shared" si="1"/>
        <v>30</v>
      </c>
      <c r="E36" s="99">
        <v>80</v>
      </c>
      <c r="F36" s="6">
        <f>_xlfn.IFNA(INDEX('Come from jamnagar 14-6-22'!$A$2:$D$72,MATCH(CONCATENATE(B36,"#",A36),'Come from jamnagar 14-6-22'!$D$2:$D$72,0),3),"")</f>
        <v>10</v>
      </c>
      <c r="G36" s="6">
        <f t="shared" si="0"/>
        <v>20</v>
      </c>
      <c r="H36" s="4">
        <f>INDEX('[1]Consolidated-2'!$C$19:$T$22,4,MATCH(B36,'[1]Consolidated-2'!$C$19:$T$19,0))</f>
        <v>7</v>
      </c>
    </row>
    <row r="37" spans="1:8" x14ac:dyDescent="0.25">
      <c r="A37" s="94">
        <v>7</v>
      </c>
      <c r="B37" s="56" t="s">
        <v>548</v>
      </c>
      <c r="C37" s="67">
        <v>50</v>
      </c>
      <c r="D37" s="45">
        <f t="shared" si="1"/>
        <v>30</v>
      </c>
      <c r="E37" s="99">
        <v>80</v>
      </c>
      <c r="F37" s="6">
        <f>_xlfn.IFNA(INDEX('Come from jamnagar 14-6-22'!$A$2:$D$72,MATCH(CONCATENATE(B37,"#",A37),'Come from jamnagar 14-6-22'!$D$2:$D$72,0),3),"")</f>
        <v>9</v>
      </c>
      <c r="G37" s="6">
        <f t="shared" si="0"/>
        <v>21</v>
      </c>
      <c r="H37" s="4">
        <f>INDEX('[1]Consolidated-2'!$C$19:$T$22,4,MATCH(B37,'[1]Consolidated-2'!$C$19:$T$19,0))</f>
        <v>7</v>
      </c>
    </row>
    <row r="38" spans="1:8" x14ac:dyDescent="0.25">
      <c r="A38" s="94">
        <v>7</v>
      </c>
      <c r="B38" s="56" t="s">
        <v>532</v>
      </c>
      <c r="C38" s="67">
        <v>50</v>
      </c>
      <c r="D38" s="45">
        <f t="shared" si="1"/>
        <v>30</v>
      </c>
      <c r="E38" s="99">
        <v>80</v>
      </c>
      <c r="F38" s="6">
        <f>_xlfn.IFNA(INDEX('Come from jamnagar 14-6-22'!$A$2:$D$72,MATCH(CONCATENATE(B38,"#",A38),'Come from jamnagar 14-6-22'!$D$2:$D$72,0),3),"")</f>
        <v>2</v>
      </c>
      <c r="G38" s="6">
        <f t="shared" si="0"/>
        <v>28</v>
      </c>
      <c r="H38" s="4">
        <f>INDEX('[1]Consolidated-2'!$C$19:$T$22,4,MATCH(B38,'[1]Consolidated-2'!$C$19:$T$19,0))</f>
        <v>57</v>
      </c>
    </row>
    <row r="39" spans="1:8" x14ac:dyDescent="0.25">
      <c r="A39" s="94">
        <v>7</v>
      </c>
      <c r="B39" s="56" t="s">
        <v>522</v>
      </c>
      <c r="C39" s="67">
        <v>0</v>
      </c>
      <c r="D39" s="45">
        <f t="shared" si="1"/>
        <v>80</v>
      </c>
      <c r="E39" s="99">
        <v>80</v>
      </c>
      <c r="F39" s="6">
        <f>_xlfn.IFNA(INDEX('Come from jamnagar 14-6-22'!$A$2:$D$72,MATCH(CONCATENATE(B39,"#",A39),'Come from jamnagar 14-6-22'!$D$2:$D$72,0),3),"")</f>
        <v>35</v>
      </c>
      <c r="G39" s="6">
        <f t="shared" si="0"/>
        <v>45</v>
      </c>
      <c r="H39" s="4">
        <f>INDEX('[1]Consolidated-2'!$C$19:$T$22,4,MATCH(B39,'[1]Consolidated-2'!$C$19:$T$19,0))</f>
        <v>52</v>
      </c>
    </row>
    <row r="40" spans="1:8" x14ac:dyDescent="0.25">
      <c r="A40" s="94">
        <v>7</v>
      </c>
      <c r="B40" s="56" t="s">
        <v>549</v>
      </c>
      <c r="C40" s="67">
        <v>50</v>
      </c>
      <c r="D40" s="45">
        <f t="shared" si="1"/>
        <v>30</v>
      </c>
      <c r="E40" s="99">
        <v>80</v>
      </c>
      <c r="F40" s="6">
        <f>_xlfn.IFNA(INDEX('Come from jamnagar 14-6-22'!$A$2:$D$72,MATCH(CONCATENATE(B40,"#",A40),'Come from jamnagar 14-6-22'!$D$2:$D$72,0),3),"")</f>
        <v>9</v>
      </c>
      <c r="G40" s="6">
        <f t="shared" si="0"/>
        <v>21</v>
      </c>
      <c r="H40" s="4">
        <f>INDEX('[1]Consolidated-2'!$C$19:$T$22,4,MATCH(B40,'[1]Consolidated-2'!$C$19:$T$19,0))</f>
        <v>14</v>
      </c>
    </row>
    <row r="41" spans="1:8" x14ac:dyDescent="0.25">
      <c r="A41" s="94">
        <v>7</v>
      </c>
      <c r="B41" s="56" t="s">
        <v>534</v>
      </c>
      <c r="C41" s="67">
        <v>50</v>
      </c>
      <c r="D41" s="45">
        <f t="shared" si="1"/>
        <v>30</v>
      </c>
      <c r="E41" s="99">
        <v>80</v>
      </c>
      <c r="F41" s="6">
        <f>_xlfn.IFNA(INDEX('Come from jamnagar 14-6-22'!$A$2:$D$72,MATCH(CONCATENATE(B41,"#",A41),'Come from jamnagar 14-6-22'!$D$2:$D$72,0),3),"")</f>
        <v>8</v>
      </c>
      <c r="G41" s="6">
        <f t="shared" si="0"/>
        <v>22</v>
      </c>
      <c r="H41" s="4">
        <f>INDEX('[1]Consolidated-2'!$C$19:$T$22,4,MATCH(B41,'[1]Consolidated-2'!$C$19:$T$19,0))</f>
        <v>14</v>
      </c>
    </row>
    <row r="42" spans="1:8" x14ac:dyDescent="0.25">
      <c r="A42" s="94">
        <v>7</v>
      </c>
      <c r="B42" s="56" t="s">
        <v>535</v>
      </c>
      <c r="C42" s="67">
        <v>50</v>
      </c>
      <c r="D42" s="45">
        <f t="shared" si="1"/>
        <v>30</v>
      </c>
      <c r="E42" s="99">
        <v>80</v>
      </c>
      <c r="F42" s="6">
        <f>_xlfn.IFNA(INDEX('Come from jamnagar 14-6-22'!$A$2:$D$72,MATCH(CONCATENATE(B42,"#",A42),'Come from jamnagar 14-6-22'!$D$2:$D$72,0),3),"")</f>
        <v>8</v>
      </c>
      <c r="G42" s="6">
        <f t="shared" si="0"/>
        <v>22</v>
      </c>
      <c r="H42" s="4">
        <f>INDEX('[1]Consolidated-2'!$C$19:$T$22,4,MATCH(B42,'[1]Consolidated-2'!$C$19:$T$19,0))</f>
        <v>12</v>
      </c>
    </row>
    <row r="43" spans="1:8" x14ac:dyDescent="0.25">
      <c r="A43" s="94">
        <v>7</v>
      </c>
      <c r="B43" s="56" t="s">
        <v>536</v>
      </c>
      <c r="C43" s="67">
        <v>0</v>
      </c>
      <c r="D43" s="45">
        <f t="shared" si="1"/>
        <v>80</v>
      </c>
      <c r="E43" s="99">
        <v>80</v>
      </c>
      <c r="F43" s="6">
        <f>_xlfn.IFNA(INDEX('Come from jamnagar 14-6-22'!$A$2:$D$72,MATCH(CONCATENATE(B43,"#",A43),'Come from jamnagar 14-6-22'!$D$2:$D$72,0),3),"")</f>
        <v>0</v>
      </c>
      <c r="G43" s="6">
        <f t="shared" si="0"/>
        <v>80</v>
      </c>
      <c r="H43" s="4">
        <f>INDEX('[1]Consolidated-2'!$C$19:$T$22,4,MATCH(B43,'[1]Consolidated-2'!$C$19:$T$19,0))</f>
        <v>69</v>
      </c>
    </row>
    <row r="44" spans="1:8" x14ac:dyDescent="0.25">
      <c r="A44" s="94">
        <v>7</v>
      </c>
      <c r="B44" s="56" t="s">
        <v>537</v>
      </c>
      <c r="C44" s="67">
        <v>50</v>
      </c>
      <c r="D44" s="45">
        <f t="shared" si="1"/>
        <v>30</v>
      </c>
      <c r="E44" s="99">
        <v>80</v>
      </c>
      <c r="F44" s="6">
        <f>_xlfn.IFNA(INDEX('Come from jamnagar 14-6-22'!$A$2:$D$72,MATCH(CONCATENATE(B44,"#",A44),'Come from jamnagar 14-6-22'!$D$2:$D$72,0),3),"")</f>
        <v>8</v>
      </c>
      <c r="G44" s="6">
        <f t="shared" si="0"/>
        <v>22</v>
      </c>
      <c r="H44" s="4">
        <f>INDEX('[1]Consolidated-2'!$C$19:$T$22,4,MATCH(B44,'[1]Consolidated-2'!$C$19:$T$19,0))</f>
        <v>17</v>
      </c>
    </row>
    <row r="45" spans="1:8" x14ac:dyDescent="0.25">
      <c r="A45" s="94">
        <v>7</v>
      </c>
      <c r="B45" s="56" t="s">
        <v>538</v>
      </c>
      <c r="C45" s="67">
        <v>50</v>
      </c>
      <c r="D45" s="45">
        <f t="shared" si="1"/>
        <v>30</v>
      </c>
      <c r="E45" s="99">
        <v>80</v>
      </c>
      <c r="F45" s="6">
        <f>_xlfn.IFNA(INDEX('Come from jamnagar 14-6-22'!$A$2:$D$72,MATCH(CONCATENATE(B45,"#",A45),'Come from jamnagar 14-6-22'!$D$2:$D$72,0),3),"")</f>
        <v>8</v>
      </c>
      <c r="G45" s="6">
        <f t="shared" si="0"/>
        <v>22</v>
      </c>
      <c r="H45" s="4">
        <f>INDEX('[1]Consolidated-2'!$C$19:$T$22,4,MATCH(B45,'[1]Consolidated-2'!$C$19:$T$19,0))</f>
        <v>16</v>
      </c>
    </row>
    <row r="46" spans="1:8" x14ac:dyDescent="0.25">
      <c r="A46" s="94">
        <v>7</v>
      </c>
      <c r="B46" s="56" t="s">
        <v>539</v>
      </c>
      <c r="C46" s="67">
        <v>50</v>
      </c>
      <c r="D46" s="45">
        <f t="shared" si="1"/>
        <v>30</v>
      </c>
      <c r="E46" s="99">
        <v>80</v>
      </c>
      <c r="F46" s="6">
        <f>_xlfn.IFNA(INDEX('Come from jamnagar 14-6-22'!$A$2:$D$72,MATCH(CONCATENATE(B46,"#",A46),'Come from jamnagar 14-6-22'!$D$2:$D$72,0),3),"")</f>
        <v>8</v>
      </c>
      <c r="G46" s="6">
        <f t="shared" si="0"/>
        <v>22</v>
      </c>
      <c r="H46" s="4">
        <f>INDEX('[1]Consolidated-2'!$C$19:$T$22,4,MATCH(B46,'[1]Consolidated-2'!$C$19:$T$19,0))</f>
        <v>15</v>
      </c>
    </row>
    <row r="47" spans="1:8" ht="15.75" thickBot="1" x14ac:dyDescent="0.3">
      <c r="A47" s="96">
        <v>7</v>
      </c>
      <c r="B47" s="57" t="s">
        <v>540</v>
      </c>
      <c r="C47" s="68">
        <v>50</v>
      </c>
      <c r="D47" s="72">
        <f t="shared" si="1"/>
        <v>30</v>
      </c>
      <c r="E47" s="100">
        <v>80</v>
      </c>
      <c r="F47" s="6">
        <f>_xlfn.IFNA(INDEX('Come from jamnagar 14-6-22'!$A$2:$D$72,MATCH(CONCATENATE(B47,"#",A47),'Come from jamnagar 14-6-22'!$D$2:$D$72,0),3),"")</f>
        <v>8</v>
      </c>
      <c r="G47" s="6">
        <f t="shared" si="0"/>
        <v>22</v>
      </c>
      <c r="H47" s="4">
        <f>INDEX('[1]Consolidated-2'!$C$19:$T$22,4,MATCH(B47,'[1]Consolidated-2'!$C$19:$T$19,0))</f>
        <v>16</v>
      </c>
    </row>
    <row r="48" spans="1:8" ht="15.75" thickTop="1" x14ac:dyDescent="0.25">
      <c r="A48" s="80">
        <v>8</v>
      </c>
      <c r="B48" s="55" t="s">
        <v>550</v>
      </c>
      <c r="C48" s="66">
        <v>65</v>
      </c>
      <c r="D48" s="69">
        <f t="shared" si="1"/>
        <v>3</v>
      </c>
      <c r="E48" s="98">
        <v>68</v>
      </c>
      <c r="F48" s="6">
        <f>_xlfn.IFNA(INDEX('Come from jamnagar 14-6-22'!$A$2:$D$72,MATCH(CONCATENATE(B48,"#",A48),'Come from jamnagar 14-6-22'!$D$2:$D$72,0),3),"")</f>
        <v>12</v>
      </c>
      <c r="G48" s="6" t="str">
        <f t="shared" si="0"/>
        <v>Resolved</v>
      </c>
      <c r="H48" s="4">
        <f>INDEX('[1]Consolidated-2'!$C$27:$U$30,4,MATCH(B48,'[1]Consolidated-2'!$C$27:$T$27,0))</f>
        <v>0</v>
      </c>
    </row>
    <row r="49" spans="1:8" x14ac:dyDescent="0.25">
      <c r="A49" s="94">
        <v>8</v>
      </c>
      <c r="B49" s="56" t="s">
        <v>551</v>
      </c>
      <c r="C49" s="67">
        <v>65</v>
      </c>
      <c r="D49" s="45">
        <f t="shared" si="1"/>
        <v>3</v>
      </c>
      <c r="E49" s="99">
        <v>68</v>
      </c>
      <c r="F49" s="6">
        <f>_xlfn.IFNA(INDEX('Come from jamnagar 14-6-22'!$A$2:$D$72,MATCH(CONCATENATE(B49,"#",A49),'Come from jamnagar 14-6-22'!$D$2:$D$72,0),3),"")</f>
        <v>13</v>
      </c>
      <c r="G49" s="6" t="str">
        <f t="shared" si="0"/>
        <v>Resolved</v>
      </c>
      <c r="H49" s="4">
        <f>INDEX('[1]Consolidated-2'!$C$27:$U$30,4,MATCH(B49,'[1]Consolidated-2'!$C$27:$T$27,0))</f>
        <v>0</v>
      </c>
    </row>
    <row r="50" spans="1:8" x14ac:dyDescent="0.25">
      <c r="A50" s="94">
        <v>8</v>
      </c>
      <c r="B50" s="56" t="s">
        <v>552</v>
      </c>
      <c r="C50" s="67">
        <v>65</v>
      </c>
      <c r="D50" s="45">
        <f t="shared" si="1"/>
        <v>3</v>
      </c>
      <c r="E50" s="99">
        <v>68</v>
      </c>
      <c r="F50" s="6">
        <f>_xlfn.IFNA(INDEX('Come from jamnagar 14-6-22'!$A$2:$D$72,MATCH(CONCATENATE(B50,"#",A50),'Come from jamnagar 14-6-22'!$D$2:$D$72,0),3),"")</f>
        <v>19</v>
      </c>
      <c r="G50" s="6" t="str">
        <f t="shared" si="0"/>
        <v>Resolved</v>
      </c>
      <c r="H50" s="4">
        <f>INDEX('[1]Consolidated-2'!$C$27:$U$30,4,MATCH(B50,'[1]Consolidated-2'!$C$27:$T$27,0))</f>
        <v>0</v>
      </c>
    </row>
    <row r="51" spans="1:8" x14ac:dyDescent="0.25">
      <c r="A51" s="94">
        <v>8</v>
      </c>
      <c r="B51" s="56" t="s">
        <v>553</v>
      </c>
      <c r="C51" s="67">
        <v>65</v>
      </c>
      <c r="D51" s="45">
        <f t="shared" si="1"/>
        <v>3</v>
      </c>
      <c r="E51" s="99">
        <v>68</v>
      </c>
      <c r="F51" s="6">
        <f>_xlfn.IFNA(INDEX('Come from jamnagar 14-6-22'!$A$2:$D$72,MATCH(CONCATENATE(B51,"#",A51),'Come from jamnagar 14-6-22'!$D$2:$D$72,0),3),"")</f>
        <v>19</v>
      </c>
      <c r="G51" s="6" t="str">
        <f t="shared" si="0"/>
        <v>Resolved</v>
      </c>
      <c r="H51" s="4">
        <f>INDEX('[1]Consolidated-2'!$C$27:$U$30,4,MATCH(B51,'[1]Consolidated-2'!$C$27:$T$27,0))</f>
        <v>0</v>
      </c>
    </row>
    <row r="52" spans="1:8" x14ac:dyDescent="0.25">
      <c r="A52" s="94">
        <v>8</v>
      </c>
      <c r="B52" s="56" t="s">
        <v>554</v>
      </c>
      <c r="C52" s="67">
        <v>65</v>
      </c>
      <c r="D52" s="45">
        <f t="shared" si="1"/>
        <v>3</v>
      </c>
      <c r="E52" s="99">
        <v>68</v>
      </c>
      <c r="F52" s="6">
        <f>_xlfn.IFNA(INDEX('Come from jamnagar 14-6-22'!$A$2:$D$72,MATCH(CONCATENATE(B52,"#",A52),'Come from jamnagar 14-6-22'!$D$2:$D$72,0),3),"")</f>
        <v>11</v>
      </c>
      <c r="G52" s="6" t="str">
        <f t="shared" si="0"/>
        <v>Resolved</v>
      </c>
      <c r="H52" s="4">
        <f>INDEX('[1]Consolidated-2'!$C$27:$U$30,4,MATCH(B52,'[1]Consolidated-2'!$C$27:$T$27,0))</f>
        <v>49</v>
      </c>
    </row>
    <row r="53" spans="1:8" x14ac:dyDescent="0.25">
      <c r="A53" s="94">
        <v>8</v>
      </c>
      <c r="B53" s="56" t="s">
        <v>555</v>
      </c>
      <c r="C53" s="67">
        <v>0</v>
      </c>
      <c r="D53" s="45">
        <f t="shared" si="1"/>
        <v>68</v>
      </c>
      <c r="E53" s="99">
        <v>68</v>
      </c>
      <c r="F53" s="6">
        <f>_xlfn.IFNA(INDEX('Come from jamnagar 14-6-22'!$A$2:$D$72,MATCH(CONCATENATE(B53,"#",A53),'Come from jamnagar 14-6-22'!$D$2:$D$72,0),3),"")</f>
        <v>13</v>
      </c>
      <c r="G53" s="6">
        <f t="shared" si="0"/>
        <v>55</v>
      </c>
      <c r="H53" s="4">
        <f>INDEX('[1]Consolidated-2'!$C$27:$U$30,4,MATCH(B53,'[1]Consolidated-2'!$C$27:$T$27,0))</f>
        <v>47</v>
      </c>
    </row>
    <row r="54" spans="1:8" x14ac:dyDescent="0.25">
      <c r="A54" s="94">
        <v>8</v>
      </c>
      <c r="B54" s="56" t="s">
        <v>556</v>
      </c>
      <c r="C54" s="67">
        <v>65</v>
      </c>
      <c r="D54" s="45">
        <f t="shared" si="1"/>
        <v>3</v>
      </c>
      <c r="E54" s="99">
        <v>68</v>
      </c>
      <c r="F54" s="6">
        <f>_xlfn.IFNA(INDEX('Come from jamnagar 14-6-22'!$A$2:$D$72,MATCH(CONCATENATE(B54,"#",A54),'Come from jamnagar 14-6-22'!$D$2:$D$72,0),3),"")</f>
        <v>13</v>
      </c>
      <c r="G54" s="6" t="str">
        <f t="shared" si="0"/>
        <v>Resolved</v>
      </c>
      <c r="H54" s="4">
        <f>INDEX('[1]Consolidated-2'!$C$27:$U$30,4,MATCH(B54,'[1]Consolidated-2'!$C$27:$T$27,0))</f>
        <v>0</v>
      </c>
    </row>
    <row r="55" spans="1:8" x14ac:dyDescent="0.25">
      <c r="A55" s="94">
        <v>8</v>
      </c>
      <c r="B55" s="56" t="s">
        <v>557</v>
      </c>
      <c r="C55" s="67">
        <v>65</v>
      </c>
      <c r="D55" s="45">
        <f t="shared" si="1"/>
        <v>3</v>
      </c>
      <c r="E55" s="99">
        <v>68</v>
      </c>
      <c r="F55" s="6">
        <f>_xlfn.IFNA(INDEX('Come from jamnagar 14-6-22'!$A$2:$D$72,MATCH(CONCATENATE(B55,"#",A55),'Come from jamnagar 14-6-22'!$D$2:$D$72,0),3),"")</f>
        <v>13</v>
      </c>
      <c r="G55" s="6" t="str">
        <f>IFERROR(IF(D55-F55&lt;1,"Resolved",D55-F55),D55)</f>
        <v>Resolved</v>
      </c>
      <c r="H55" s="4">
        <f>INDEX('[1]Consolidated-2'!$C$27:$U$30,4,MATCH(B55,'[1]Consolidated-2'!$C$27:$T$27,0))</f>
        <v>0</v>
      </c>
    </row>
    <row r="56" spans="1:8" x14ac:dyDescent="0.25">
      <c r="A56" s="94">
        <v>8</v>
      </c>
      <c r="B56" s="56" t="s">
        <v>558</v>
      </c>
      <c r="C56" s="67">
        <v>65</v>
      </c>
      <c r="D56" s="45">
        <f t="shared" si="1"/>
        <v>3</v>
      </c>
      <c r="E56" s="99">
        <v>68</v>
      </c>
      <c r="F56" s="6">
        <f>_xlfn.IFNA(INDEX('Come from jamnagar 14-6-22'!$A$2:$D$72,MATCH(CONCATENATE(B56,"#",A56),'Come from jamnagar 14-6-22'!$D$2:$D$72,0),3),"")</f>
        <v>13</v>
      </c>
      <c r="G56" s="6" t="str">
        <f t="shared" ref="G56:G67" si="2">IFERROR(IF(D56-F56&lt;1,"Resolved",D56-F56),D56)</f>
        <v>Resolved</v>
      </c>
      <c r="H56" s="4">
        <f>INDEX('[1]Consolidated-2'!$C$27:$U$30,4,MATCH(B56,'[1]Consolidated-2'!$C$27:$T$27,0))</f>
        <v>0</v>
      </c>
    </row>
    <row r="57" spans="1:8" x14ac:dyDescent="0.25">
      <c r="A57" s="94">
        <v>8</v>
      </c>
      <c r="B57" s="56" t="s">
        <v>522</v>
      </c>
      <c r="C57" s="67">
        <v>0</v>
      </c>
      <c r="D57" s="45">
        <f t="shared" si="1"/>
        <v>68</v>
      </c>
      <c r="E57" s="99">
        <v>68</v>
      </c>
      <c r="F57" s="6">
        <f>_xlfn.IFNA(INDEX('Come from jamnagar 14-6-22'!$A$2:$D$72,MATCH(CONCATENATE(B57,"#",A57),'Come from jamnagar 14-6-22'!$D$2:$D$72,0),3),"")</f>
        <v>0</v>
      </c>
      <c r="G57" s="6">
        <f t="shared" si="2"/>
        <v>68</v>
      </c>
      <c r="H57" s="4">
        <f>INDEX('[1]Consolidated-2'!$C$27:$U$30,4,MATCH(B57,'[1]Consolidated-2'!$C$27:$T$27,0))</f>
        <v>63</v>
      </c>
    </row>
    <row r="58" spans="1:8" x14ac:dyDescent="0.25">
      <c r="A58" s="94">
        <v>8</v>
      </c>
      <c r="B58" s="56" t="s">
        <v>535</v>
      </c>
      <c r="C58" s="67">
        <v>65</v>
      </c>
      <c r="D58" s="45">
        <f t="shared" si="1"/>
        <v>3</v>
      </c>
      <c r="E58" s="99">
        <v>68</v>
      </c>
      <c r="F58" s="6">
        <f>_xlfn.IFNA(INDEX('Come from jamnagar 14-6-22'!$A$2:$D$72,MATCH(CONCATENATE(B58,"#",A58),'Come from jamnagar 14-6-22'!$D$2:$D$72,0),3),"")</f>
        <v>8</v>
      </c>
      <c r="G58" s="6" t="str">
        <f t="shared" si="2"/>
        <v>Resolved</v>
      </c>
      <c r="H58" s="4">
        <f>INDEX('[1]Consolidated-2'!$C$27:$U$30,4,MATCH(B58,'[1]Consolidated-2'!$C$27:$T$27,0))</f>
        <v>0</v>
      </c>
    </row>
    <row r="59" spans="1:8" x14ac:dyDescent="0.25">
      <c r="A59" s="94">
        <v>8</v>
      </c>
      <c r="B59" s="56" t="s">
        <v>559</v>
      </c>
      <c r="C59" s="67">
        <v>65</v>
      </c>
      <c r="D59" s="45">
        <f t="shared" si="1"/>
        <v>3</v>
      </c>
      <c r="E59" s="99">
        <v>68</v>
      </c>
      <c r="F59" s="6">
        <f>_xlfn.IFNA(INDEX('Come from jamnagar 14-6-22'!$A$2:$D$72,MATCH(CONCATENATE(B59,"#",A59),'Come from jamnagar 14-6-22'!$D$2:$D$72,0),3),"")</f>
        <v>9</v>
      </c>
      <c r="G59" s="6" t="str">
        <f t="shared" si="2"/>
        <v>Resolved</v>
      </c>
      <c r="H59" s="4">
        <f>INDEX('[1]Consolidated-2'!$C$27:$U$30,4,MATCH(B59,'[1]Consolidated-2'!$C$27:$T$27,0))</f>
        <v>0</v>
      </c>
    </row>
    <row r="60" spans="1:8" x14ac:dyDescent="0.25">
      <c r="A60" s="94">
        <v>8</v>
      </c>
      <c r="B60" s="56" t="s">
        <v>560</v>
      </c>
      <c r="C60" s="67">
        <v>65</v>
      </c>
      <c r="D60" s="45">
        <f t="shared" si="1"/>
        <v>3</v>
      </c>
      <c r="E60" s="99">
        <v>68</v>
      </c>
      <c r="F60" s="6">
        <f>_xlfn.IFNA(INDEX('Come from jamnagar 14-6-22'!$A$2:$D$72,MATCH(CONCATENATE(B60,"#",A60),'Come from jamnagar 14-6-22'!$D$2:$D$72,0),3),"")</f>
        <v>8</v>
      </c>
      <c r="G60" s="6" t="str">
        <f t="shared" si="2"/>
        <v>Resolved</v>
      </c>
      <c r="H60" s="4">
        <f>INDEX('[1]Consolidated-2'!$C$27:$U$30,4,MATCH(B60,'[1]Consolidated-2'!$C$27:$T$27,0))</f>
        <v>0</v>
      </c>
    </row>
    <row r="61" spans="1:8" x14ac:dyDescent="0.25">
      <c r="A61" s="94">
        <v>8</v>
      </c>
      <c r="B61" s="56" t="s">
        <v>534</v>
      </c>
      <c r="C61" s="67">
        <v>65</v>
      </c>
      <c r="D61" s="45">
        <f t="shared" si="1"/>
        <v>3</v>
      </c>
      <c r="E61" s="99">
        <v>68</v>
      </c>
      <c r="F61" s="6">
        <f>_xlfn.IFNA(INDEX('Come from jamnagar 14-6-22'!$A$2:$D$72,MATCH(CONCATENATE(B61,"#",A61),'Come from jamnagar 14-6-22'!$D$2:$D$72,0),3),"")</f>
        <v>18</v>
      </c>
      <c r="G61" s="6" t="str">
        <f t="shared" si="2"/>
        <v>Resolved</v>
      </c>
      <c r="H61" s="4">
        <f>INDEX('[1]Consolidated-2'!$C$27:$U$30,4,MATCH(B61,'[1]Consolidated-2'!$C$27:$T$27,0))</f>
        <v>0</v>
      </c>
    </row>
    <row r="62" spans="1:8" x14ac:dyDescent="0.25">
      <c r="A62" s="94">
        <v>8</v>
      </c>
      <c r="B62" s="56" t="s">
        <v>539</v>
      </c>
      <c r="C62" s="67">
        <v>65</v>
      </c>
      <c r="D62" s="45">
        <f t="shared" si="1"/>
        <v>3</v>
      </c>
      <c r="E62" s="99">
        <v>68</v>
      </c>
      <c r="F62" s="6">
        <f>_xlfn.IFNA(INDEX('Come from jamnagar 14-6-22'!$A$2:$D$72,MATCH(CONCATENATE(B62,"#",A62),'Come from jamnagar 14-6-22'!$D$2:$D$72,0),3),"")</f>
        <v>6</v>
      </c>
      <c r="G62" s="6" t="str">
        <f t="shared" si="2"/>
        <v>Resolved</v>
      </c>
      <c r="H62" s="4">
        <f>INDEX('[1]Consolidated-2'!$C$27:$U$30,4,MATCH(B62,'[1]Consolidated-2'!$C$27:$T$27,0))</f>
        <v>0</v>
      </c>
    </row>
    <row r="63" spans="1:8" x14ac:dyDescent="0.25">
      <c r="A63" s="94">
        <v>8</v>
      </c>
      <c r="B63" s="56" t="s">
        <v>538</v>
      </c>
      <c r="C63" s="67">
        <v>65</v>
      </c>
      <c r="D63" s="45">
        <f t="shared" si="1"/>
        <v>3</v>
      </c>
      <c r="E63" s="99">
        <v>68</v>
      </c>
      <c r="F63" s="6">
        <f>_xlfn.IFNA(INDEX('Come from jamnagar 14-6-22'!$A$2:$D$72,MATCH(CONCATENATE(B63,"#",A63),'Come from jamnagar 14-6-22'!$D$2:$D$72,0),3),"")</f>
        <v>6</v>
      </c>
      <c r="G63" s="6" t="str">
        <f t="shared" si="2"/>
        <v>Resolved</v>
      </c>
      <c r="H63" s="4">
        <f>INDEX('[1]Consolidated-2'!$C$27:$U$30,4,MATCH(B63,'[1]Consolidated-2'!$C$27:$T$27,0))</f>
        <v>0</v>
      </c>
    </row>
    <row r="64" spans="1:8" x14ac:dyDescent="0.25">
      <c r="A64" s="94">
        <v>8</v>
      </c>
      <c r="B64" s="56" t="s">
        <v>561</v>
      </c>
      <c r="C64" s="67">
        <v>0</v>
      </c>
      <c r="D64" s="45">
        <f t="shared" si="1"/>
        <v>68</v>
      </c>
      <c r="E64" s="99">
        <v>68</v>
      </c>
      <c r="F64" s="6">
        <f>_xlfn.IFNA(INDEX('Come from jamnagar 14-6-22'!$A$2:$D$72,MATCH(CONCATENATE(B64,"#",A64),'Come from jamnagar 14-6-22'!$D$2:$D$72,0),3),"")</f>
        <v>11</v>
      </c>
      <c r="G64" s="6">
        <f t="shared" si="2"/>
        <v>57</v>
      </c>
      <c r="H64" s="4">
        <f>INDEX('[1]Consolidated-2'!$C$27:$U$30,4,MATCH(B64,'[1]Consolidated-2'!$C$27:$T$27,0))</f>
        <v>63</v>
      </c>
    </row>
    <row r="65" spans="1:8" x14ac:dyDescent="0.25">
      <c r="A65" s="94">
        <v>8</v>
      </c>
      <c r="B65" s="56" t="s">
        <v>562</v>
      </c>
      <c r="C65" s="67">
        <v>0</v>
      </c>
      <c r="D65" s="45">
        <f t="shared" si="1"/>
        <v>68</v>
      </c>
      <c r="E65" s="99">
        <v>68</v>
      </c>
      <c r="F65" s="6">
        <f>_xlfn.IFNA(INDEX('Come from jamnagar 14-6-22'!$A$2:$D$72,MATCH(CONCATENATE(B65,"#",A65),'Come from jamnagar 14-6-22'!$D$2:$D$72,0),3),"")</f>
        <v>0</v>
      </c>
      <c r="G65" s="6">
        <f t="shared" si="2"/>
        <v>68</v>
      </c>
      <c r="H65" s="4">
        <f>INDEX('[1]Consolidated-2'!$C$27:$U$30,4,MATCH(B65,'[1]Consolidated-2'!$C$27:$T$27,0))</f>
        <v>63</v>
      </c>
    </row>
    <row r="66" spans="1:8" ht="15.75" thickBot="1" x14ac:dyDescent="0.3">
      <c r="A66" s="96">
        <v>8</v>
      </c>
      <c r="B66" s="57" t="s">
        <v>563</v>
      </c>
      <c r="C66" s="68">
        <v>64</v>
      </c>
      <c r="D66" s="72">
        <f t="shared" si="1"/>
        <v>4</v>
      </c>
      <c r="E66" s="100">
        <v>68</v>
      </c>
      <c r="F66" s="6">
        <f>_xlfn.IFNA(INDEX('Come from jamnagar 14-6-22'!$A$2:$D$72,MATCH(CONCATENATE(B66,"#",A66),'Come from jamnagar 14-6-22'!$D$2:$D$72,0),3),"")</f>
        <v>10</v>
      </c>
      <c r="G66" s="6" t="str">
        <f t="shared" si="2"/>
        <v>Resolved</v>
      </c>
      <c r="H66" s="4">
        <f>INDEX('[1]Consolidated-2'!$C$27:$U$30,4,MATCH(B66,'[1]Consolidated-2'!$C$27:$U$27,0))</f>
        <v>0</v>
      </c>
    </row>
    <row r="67" spans="1:8" ht="16.5" thickTop="1" thickBot="1" x14ac:dyDescent="0.3">
      <c r="A67" s="80">
        <v>9</v>
      </c>
      <c r="B67" s="81" t="s">
        <v>564</v>
      </c>
      <c r="C67" s="82">
        <v>47</v>
      </c>
      <c r="D67" s="83">
        <f>E67-C67</f>
        <v>9</v>
      </c>
      <c r="E67" s="101">
        <v>56</v>
      </c>
      <c r="F67" s="6">
        <f>_xlfn.IFNA(INDEX('Come from jamnagar 14-6-22'!$A$2:$D$72,MATCH(CONCATENATE(B67,"#",A67),'Come from jamnagar 14-6-22'!$D$2:$D$72,0),3),"")</f>
        <v>2</v>
      </c>
      <c r="G67" s="6">
        <f t="shared" si="2"/>
        <v>7</v>
      </c>
    </row>
    <row r="68" spans="1:8" ht="16.5" thickTop="1" thickBot="1" x14ac:dyDescent="0.3">
      <c r="A68" s="80">
        <v>10</v>
      </c>
      <c r="B68" s="81" t="s">
        <v>654</v>
      </c>
      <c r="C68" s="82">
        <v>0</v>
      </c>
      <c r="D68" s="83">
        <v>20</v>
      </c>
      <c r="E68" s="83">
        <v>20</v>
      </c>
      <c r="F68" s="6">
        <f>_xlfn.IFNA(INDEX('Come from jamnagar 14-6-22'!$A$2:$D$72,MATCH(CONCATENATE(B68,"#",A68),'Come from jamnagar 14-6-22'!$D$2:$D$72,0),3),"")</f>
        <v>0</v>
      </c>
      <c r="G68" s="6">
        <f t="shared" ref="G68" si="3">IFERROR(IF(D68-F68&lt;1,"Resolved",D68-F68),D68)</f>
        <v>20</v>
      </c>
    </row>
    <row r="69" spans="1:8" ht="15.75" thickTop="1" x14ac:dyDescent="0.25"/>
  </sheetData>
  <pageMargins left="0.7" right="0.53" top="0.26" bottom="0.2" header="0.2" footer="0.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F74"/>
  <sheetViews>
    <sheetView topLeftCell="A40" workbookViewId="0">
      <selection activeCell="A52" sqref="A52"/>
    </sheetView>
  </sheetViews>
  <sheetFormatPr defaultRowHeight="15" x14ac:dyDescent="0.25"/>
  <cols>
    <col min="1" max="1" width="47.5703125" style="4" customWidth="1"/>
    <col min="2" max="2" width="3.85546875" style="4" customWidth="1"/>
    <col min="3" max="3" width="14.5703125" style="4" bestFit="1" customWidth="1"/>
    <col min="4" max="4" width="50.7109375" style="4" hidden="1" customWidth="1"/>
    <col min="5" max="5" width="9.140625" style="4" bestFit="1" customWidth="1"/>
    <col min="6" max="16384" width="9.140625" style="4"/>
  </cols>
  <sheetData>
    <row r="1" spans="1:6" ht="23.25" x14ac:dyDescent="0.25">
      <c r="A1" s="178" t="s">
        <v>668</v>
      </c>
      <c r="B1" s="178"/>
      <c r="C1" s="178"/>
      <c r="D1" s="178"/>
      <c r="E1" s="178"/>
    </row>
    <row r="2" spans="1:6" x14ac:dyDescent="0.25">
      <c r="A2" s="6" t="s">
        <v>638</v>
      </c>
      <c r="B2" s="6" t="s">
        <v>512</v>
      </c>
      <c r="C2" s="6" t="s">
        <v>669</v>
      </c>
      <c r="D2" s="6"/>
      <c r="E2" s="6" t="s">
        <v>588</v>
      </c>
    </row>
    <row r="3" spans="1:6" x14ac:dyDescent="0.25">
      <c r="A3" s="102" t="s">
        <v>541</v>
      </c>
      <c r="B3" s="6">
        <v>7</v>
      </c>
      <c r="C3" s="6">
        <v>10</v>
      </c>
      <c r="D3" s="102" t="str">
        <f>CONCATENATE(A3,"#",B3)</f>
        <v>HONEY COM[ TEXT]#7</v>
      </c>
      <c r="E3" s="6" t="s">
        <v>670</v>
      </c>
      <c r="F3" s="4">
        <f>IF(E3="✔",C3,E3)</f>
        <v>10</v>
      </c>
    </row>
    <row r="4" spans="1:6" x14ac:dyDescent="0.25">
      <c r="A4" s="102" t="s">
        <v>542</v>
      </c>
      <c r="B4" s="6">
        <v>7</v>
      </c>
      <c r="C4" s="6">
        <v>10</v>
      </c>
      <c r="D4" s="102" t="str">
        <f t="shared" ref="D4:D67" si="0">CONCATENATE(A4,"#",B4)</f>
        <v>AN ALIEN HAND#7</v>
      </c>
      <c r="E4" s="6" t="s">
        <v>670</v>
      </c>
      <c r="F4" s="4">
        <f t="shared" ref="F4:F67" si="1">IF(E4="✔",C4,E4)</f>
        <v>10</v>
      </c>
    </row>
    <row r="5" spans="1:6" x14ac:dyDescent="0.25">
      <c r="A5" s="102" t="s">
        <v>543</v>
      </c>
      <c r="B5" s="6">
        <v>7</v>
      </c>
      <c r="C5" s="6">
        <v>10</v>
      </c>
      <c r="D5" s="102" t="str">
        <f t="shared" si="0"/>
        <v>VASANT BHAG - 2 [ TEXT]#7</v>
      </c>
      <c r="E5" s="6" t="s">
        <v>670</v>
      </c>
      <c r="F5" s="4">
        <f t="shared" si="1"/>
        <v>10</v>
      </c>
    </row>
    <row r="6" spans="1:6" x14ac:dyDescent="0.25">
      <c r="A6" s="102" t="s">
        <v>544</v>
      </c>
      <c r="B6" s="6">
        <v>7</v>
      </c>
      <c r="C6" s="6">
        <v>10</v>
      </c>
      <c r="D6" s="102" t="str">
        <f t="shared" si="0"/>
        <v>BAL MAHABHARAT#7</v>
      </c>
      <c r="E6" s="6" t="s">
        <v>670</v>
      </c>
      <c r="F6" s="4">
        <f t="shared" si="1"/>
        <v>10</v>
      </c>
    </row>
    <row r="7" spans="1:6" x14ac:dyDescent="0.25">
      <c r="A7" s="102" t="s">
        <v>545</v>
      </c>
      <c r="B7" s="6">
        <v>7</v>
      </c>
      <c r="C7" s="6">
        <v>10</v>
      </c>
      <c r="D7" s="102" t="str">
        <f t="shared" si="0"/>
        <v>SCI - VII#7</v>
      </c>
      <c r="E7" s="6" t="s">
        <v>670</v>
      </c>
      <c r="F7" s="4">
        <f t="shared" si="1"/>
        <v>10</v>
      </c>
    </row>
    <row r="8" spans="1:6" x14ac:dyDescent="0.25">
      <c r="A8" s="102" t="s">
        <v>546</v>
      </c>
      <c r="B8" s="6">
        <v>7</v>
      </c>
      <c r="C8" s="6">
        <v>10</v>
      </c>
      <c r="D8" s="102" t="str">
        <f t="shared" si="0"/>
        <v>HISTORY - OUR PAST II#7</v>
      </c>
      <c r="E8" s="6" t="s">
        <v>670</v>
      </c>
      <c r="F8" s="4">
        <f t="shared" si="1"/>
        <v>10</v>
      </c>
    </row>
    <row r="9" spans="1:6" x14ac:dyDescent="0.25">
      <c r="A9" s="102" t="s">
        <v>547</v>
      </c>
      <c r="B9" s="6">
        <v>7</v>
      </c>
      <c r="C9" s="6">
        <v>10</v>
      </c>
      <c r="D9" s="102" t="str">
        <f t="shared" si="0"/>
        <v>CIVICSSOCIAL AND POLITICAL LIFE#7</v>
      </c>
      <c r="E9" s="6" t="s">
        <v>670</v>
      </c>
      <c r="F9" s="4">
        <f t="shared" si="1"/>
        <v>10</v>
      </c>
    </row>
    <row r="10" spans="1:6" x14ac:dyDescent="0.25">
      <c r="A10" s="102" t="s">
        <v>548</v>
      </c>
      <c r="B10" s="6">
        <v>7</v>
      </c>
      <c r="C10" s="6">
        <v>9</v>
      </c>
      <c r="D10" s="102" t="str">
        <f t="shared" si="0"/>
        <v>GEOG OUR ENVIRONMENT II#7</v>
      </c>
      <c r="E10" s="6" t="s">
        <v>670</v>
      </c>
      <c r="F10" s="4">
        <f t="shared" si="1"/>
        <v>9</v>
      </c>
    </row>
    <row r="11" spans="1:6" x14ac:dyDescent="0.25">
      <c r="A11" s="102" t="s">
        <v>532</v>
      </c>
      <c r="B11" s="6">
        <v>7</v>
      </c>
      <c r="C11" s="6">
        <v>2</v>
      </c>
      <c r="D11" s="102" t="str">
        <f t="shared" si="0"/>
        <v>MATHEMATICS - PART I#7</v>
      </c>
      <c r="E11" s="6" t="s">
        <v>670</v>
      </c>
      <c r="F11" s="4">
        <f t="shared" si="1"/>
        <v>2</v>
      </c>
    </row>
    <row r="12" spans="1:6" x14ac:dyDescent="0.25">
      <c r="A12" s="102" t="s">
        <v>522</v>
      </c>
      <c r="B12" s="6">
        <v>7</v>
      </c>
      <c r="C12" s="6">
        <v>30</v>
      </c>
      <c r="D12" s="102" t="str">
        <f t="shared" si="0"/>
        <v>Gujarati Text book#7</v>
      </c>
      <c r="E12" s="6">
        <v>35</v>
      </c>
      <c r="F12" s="4">
        <f t="shared" si="1"/>
        <v>35</v>
      </c>
    </row>
    <row r="13" spans="1:6" x14ac:dyDescent="0.25">
      <c r="A13" s="102" t="s">
        <v>549</v>
      </c>
      <c r="B13" s="6">
        <v>7</v>
      </c>
      <c r="C13" s="6">
        <v>9</v>
      </c>
      <c r="D13" s="102" t="str">
        <f t="shared" si="0"/>
        <v>Grammar Gear Student Book 7#7</v>
      </c>
      <c r="E13" s="6" t="s">
        <v>670</v>
      </c>
      <c r="F13" s="4">
        <f t="shared" si="1"/>
        <v>9</v>
      </c>
    </row>
    <row r="14" spans="1:6" x14ac:dyDescent="0.25">
      <c r="A14" s="102" t="s">
        <v>534</v>
      </c>
      <c r="B14" s="6">
        <v>7</v>
      </c>
      <c r="C14" s="6">
        <v>8</v>
      </c>
      <c r="D14" s="102" t="str">
        <f t="shared" si="0"/>
        <v>HINDI GRAMMAR-vyakaran SAMBODH#7</v>
      </c>
      <c r="E14" s="6" t="s">
        <v>670</v>
      </c>
      <c r="F14" s="4">
        <f t="shared" si="1"/>
        <v>8</v>
      </c>
    </row>
    <row r="15" spans="1:6" x14ac:dyDescent="0.25">
      <c r="A15" s="102" t="s">
        <v>535</v>
      </c>
      <c r="B15" s="6">
        <v>7</v>
      </c>
      <c r="C15" s="6">
        <v>8</v>
      </c>
      <c r="D15" s="102" t="str">
        <f t="shared" si="0"/>
        <v>CYBER BEANS#7</v>
      </c>
      <c r="E15" s="6" t="s">
        <v>670</v>
      </c>
      <c r="F15" s="4">
        <f t="shared" si="1"/>
        <v>8</v>
      </c>
    </row>
    <row r="16" spans="1:6" hidden="1" x14ac:dyDescent="0.25">
      <c r="A16" s="102" t="s">
        <v>536</v>
      </c>
      <c r="B16" s="6">
        <v>7</v>
      </c>
      <c r="C16" s="6"/>
      <c r="D16" s="102" t="str">
        <f t="shared" si="0"/>
        <v>GENERAL KNOWLEDGE#7</v>
      </c>
      <c r="E16" s="6" t="s">
        <v>670</v>
      </c>
      <c r="F16" s="4">
        <f t="shared" si="1"/>
        <v>0</v>
      </c>
    </row>
    <row r="17" spans="1:6" x14ac:dyDescent="0.25">
      <c r="A17" s="102" t="s">
        <v>537</v>
      </c>
      <c r="B17" s="6">
        <v>7</v>
      </c>
      <c r="C17" s="6">
        <v>8</v>
      </c>
      <c r="D17" s="102" t="str">
        <f t="shared" si="0"/>
        <v>RUCHIRA(SANSKRIT)#7</v>
      </c>
      <c r="E17" s="6" t="s">
        <v>670</v>
      </c>
      <c r="F17" s="4">
        <f t="shared" si="1"/>
        <v>8</v>
      </c>
    </row>
    <row r="18" spans="1:6" x14ac:dyDescent="0.25">
      <c r="A18" s="102" t="s">
        <v>538</v>
      </c>
      <c r="B18" s="6">
        <v>7</v>
      </c>
      <c r="C18" s="6">
        <v>8</v>
      </c>
      <c r="D18" s="102" t="str">
        <f t="shared" si="0"/>
        <v>SCIENCE LAB MANUAL#7</v>
      </c>
      <c r="E18" s="6" t="s">
        <v>670</v>
      </c>
      <c r="F18" s="4">
        <f t="shared" si="1"/>
        <v>8</v>
      </c>
    </row>
    <row r="19" spans="1:6" x14ac:dyDescent="0.25">
      <c r="A19" s="102" t="s">
        <v>539</v>
      </c>
      <c r="B19" s="6">
        <v>7</v>
      </c>
      <c r="C19" s="6">
        <v>8</v>
      </c>
      <c r="D19" s="102" t="str">
        <f t="shared" si="0"/>
        <v>MATH LAB MANUAL#7</v>
      </c>
      <c r="E19" s="6" t="s">
        <v>670</v>
      </c>
      <c r="F19" s="4">
        <f t="shared" si="1"/>
        <v>8</v>
      </c>
    </row>
    <row r="20" spans="1:6" x14ac:dyDescent="0.25">
      <c r="A20" s="102" t="s">
        <v>540</v>
      </c>
      <c r="B20" s="6">
        <v>7</v>
      </c>
      <c r="C20" s="6">
        <v>8</v>
      </c>
      <c r="D20" s="102" t="str">
        <f t="shared" si="0"/>
        <v>MAP MIRROR#7</v>
      </c>
      <c r="E20" s="6" t="s">
        <v>670</v>
      </c>
      <c r="F20" s="4">
        <f t="shared" si="1"/>
        <v>8</v>
      </c>
    </row>
    <row r="21" spans="1:6" x14ac:dyDescent="0.25">
      <c r="A21" s="102" t="s">
        <v>550</v>
      </c>
      <c r="B21" s="6">
        <v>8</v>
      </c>
      <c r="C21" s="6">
        <v>12</v>
      </c>
      <c r="D21" s="102" t="str">
        <f t="shared" si="0"/>
        <v>HONEYDEW#8</v>
      </c>
      <c r="E21" s="6" t="s">
        <v>670</v>
      </c>
      <c r="F21" s="4">
        <f t="shared" si="1"/>
        <v>12</v>
      </c>
    </row>
    <row r="22" spans="1:6" x14ac:dyDescent="0.25">
      <c r="A22" s="102" t="s">
        <v>551</v>
      </c>
      <c r="B22" s="6">
        <v>8</v>
      </c>
      <c r="C22" s="6">
        <v>13</v>
      </c>
      <c r="D22" s="102" t="str">
        <f t="shared" si="0"/>
        <v>IT IS SO HAPPENED#8</v>
      </c>
      <c r="E22" s="6" t="s">
        <v>670</v>
      </c>
      <c r="F22" s="4">
        <f t="shared" si="1"/>
        <v>13</v>
      </c>
    </row>
    <row r="23" spans="1:6" x14ac:dyDescent="0.25">
      <c r="A23" s="102" t="s">
        <v>552</v>
      </c>
      <c r="B23" s="6">
        <v>8</v>
      </c>
      <c r="C23" s="6">
        <v>19</v>
      </c>
      <c r="D23" s="102" t="str">
        <f t="shared" si="0"/>
        <v>VASANT BHAG(3)#8</v>
      </c>
      <c r="E23" s="6" t="s">
        <v>670</v>
      </c>
      <c r="F23" s="4">
        <f t="shared" si="1"/>
        <v>19</v>
      </c>
    </row>
    <row r="24" spans="1:6" x14ac:dyDescent="0.25">
      <c r="A24" s="102" t="s">
        <v>553</v>
      </c>
      <c r="B24" s="6">
        <v>8</v>
      </c>
      <c r="C24" s="6">
        <v>19</v>
      </c>
      <c r="D24" s="102" t="str">
        <f t="shared" si="0"/>
        <v>BHARAT KI KHOJ#8</v>
      </c>
      <c r="E24" s="6" t="s">
        <v>670</v>
      </c>
      <c r="F24" s="4">
        <f t="shared" si="1"/>
        <v>19</v>
      </c>
    </row>
    <row r="25" spans="1:6" x14ac:dyDescent="0.25">
      <c r="A25" s="102" t="s">
        <v>554</v>
      </c>
      <c r="B25" s="6">
        <v>8</v>
      </c>
      <c r="C25" s="6">
        <v>11</v>
      </c>
      <c r="D25" s="102" t="str">
        <f t="shared" si="0"/>
        <v>MATHS TEXTBOOK#8</v>
      </c>
      <c r="E25" s="6" t="s">
        <v>670</v>
      </c>
      <c r="F25" s="4">
        <f t="shared" si="1"/>
        <v>11</v>
      </c>
    </row>
    <row r="26" spans="1:6" x14ac:dyDescent="0.25">
      <c r="A26" s="102" t="s">
        <v>555</v>
      </c>
      <c r="B26" s="6">
        <v>8</v>
      </c>
      <c r="C26" s="6">
        <v>13</v>
      </c>
      <c r="D26" s="102" t="str">
        <f t="shared" si="0"/>
        <v>SCIENCE TEXTBOOK#8</v>
      </c>
      <c r="E26" s="6" t="s">
        <v>670</v>
      </c>
      <c r="F26" s="4">
        <f t="shared" si="1"/>
        <v>13</v>
      </c>
    </row>
    <row r="27" spans="1:6" x14ac:dyDescent="0.25">
      <c r="A27" s="102" t="s">
        <v>556</v>
      </c>
      <c r="B27" s="6">
        <v>8</v>
      </c>
      <c r="C27" s="6">
        <v>13</v>
      </c>
      <c r="D27" s="102" t="str">
        <f t="shared" si="0"/>
        <v xml:space="preserve"> OUR PAST III(PART-I&amp; PART-II)#8</v>
      </c>
      <c r="E27" s="6" t="s">
        <v>670</v>
      </c>
      <c r="F27" s="4">
        <f t="shared" si="1"/>
        <v>13</v>
      </c>
    </row>
    <row r="28" spans="1:6" x14ac:dyDescent="0.25">
      <c r="A28" s="102" t="s">
        <v>557</v>
      </c>
      <c r="B28" s="6">
        <v>8</v>
      </c>
      <c r="C28" s="6">
        <v>13</v>
      </c>
      <c r="D28" s="102" t="str">
        <f t="shared" si="0"/>
        <v>Resourse &amp; Development - Geogrophy#8</v>
      </c>
      <c r="E28" s="6" t="s">
        <v>670</v>
      </c>
      <c r="F28" s="4">
        <f t="shared" si="1"/>
        <v>13</v>
      </c>
    </row>
    <row r="29" spans="1:6" x14ac:dyDescent="0.25">
      <c r="A29" s="102" t="s">
        <v>558</v>
      </c>
      <c r="B29" s="6">
        <v>8</v>
      </c>
      <c r="C29" s="6">
        <v>13</v>
      </c>
      <c r="D29" s="102" t="str">
        <f t="shared" si="0"/>
        <v>SOCIAL AND POLITICAL LIFE 3#8</v>
      </c>
      <c r="E29" s="6" t="s">
        <v>670</v>
      </c>
      <c r="F29" s="4">
        <f t="shared" si="1"/>
        <v>13</v>
      </c>
    </row>
    <row r="30" spans="1:6" x14ac:dyDescent="0.25">
      <c r="A30" s="102" t="s">
        <v>522</v>
      </c>
      <c r="B30" s="6">
        <v>8</v>
      </c>
      <c r="C30" s="6">
        <v>65</v>
      </c>
      <c r="D30" s="102" t="str">
        <f t="shared" si="0"/>
        <v>Gujarati Text book#8</v>
      </c>
      <c r="E30" s="6">
        <v>0</v>
      </c>
      <c r="F30" s="4">
        <f t="shared" si="1"/>
        <v>0</v>
      </c>
    </row>
    <row r="31" spans="1:6" x14ac:dyDescent="0.25">
      <c r="A31" s="102" t="s">
        <v>535</v>
      </c>
      <c r="B31" s="6">
        <v>8</v>
      </c>
      <c r="C31" s="6">
        <v>8</v>
      </c>
      <c r="D31" s="102" t="str">
        <f t="shared" si="0"/>
        <v>CYBER BEANS#8</v>
      </c>
      <c r="E31" s="6" t="s">
        <v>670</v>
      </c>
      <c r="F31" s="4">
        <f t="shared" si="1"/>
        <v>8</v>
      </c>
    </row>
    <row r="32" spans="1:6" x14ac:dyDescent="0.25">
      <c r="A32" s="102" t="s">
        <v>559</v>
      </c>
      <c r="B32" s="6">
        <v>8</v>
      </c>
      <c r="C32" s="6">
        <v>9</v>
      </c>
      <c r="D32" s="102" t="str">
        <f t="shared" si="0"/>
        <v>RUCHIRA PART 3#8</v>
      </c>
      <c r="E32" s="6" t="s">
        <v>670</v>
      </c>
      <c r="F32" s="4">
        <f t="shared" si="1"/>
        <v>9</v>
      </c>
    </row>
    <row r="33" spans="1:6" x14ac:dyDescent="0.25">
      <c r="A33" s="102" t="s">
        <v>560</v>
      </c>
      <c r="B33" s="6">
        <v>8</v>
      </c>
      <c r="C33" s="6">
        <v>8</v>
      </c>
      <c r="D33" s="102" t="str">
        <f t="shared" si="0"/>
        <v>Grammar Gear Student Book 8#8</v>
      </c>
      <c r="E33" s="6" t="s">
        <v>670</v>
      </c>
      <c r="F33" s="4">
        <f t="shared" si="1"/>
        <v>8</v>
      </c>
    </row>
    <row r="34" spans="1:6" x14ac:dyDescent="0.25">
      <c r="A34" s="102" t="s">
        <v>534</v>
      </c>
      <c r="B34" s="6">
        <v>8</v>
      </c>
      <c r="C34" s="6">
        <v>18</v>
      </c>
      <c r="D34" s="102" t="str">
        <f t="shared" si="0"/>
        <v>HINDI GRAMMAR-vyakaran SAMBODH#8</v>
      </c>
      <c r="E34" s="6" t="s">
        <v>670</v>
      </c>
      <c r="F34" s="4">
        <f t="shared" si="1"/>
        <v>18</v>
      </c>
    </row>
    <row r="35" spans="1:6" x14ac:dyDescent="0.25">
      <c r="A35" s="102" t="s">
        <v>539</v>
      </c>
      <c r="B35" s="6">
        <v>8</v>
      </c>
      <c r="C35" s="6">
        <v>6</v>
      </c>
      <c r="D35" s="102" t="str">
        <f t="shared" si="0"/>
        <v>MATH LAB MANUAL#8</v>
      </c>
      <c r="E35" s="6" t="s">
        <v>670</v>
      </c>
      <c r="F35" s="4">
        <f t="shared" si="1"/>
        <v>6</v>
      </c>
    </row>
    <row r="36" spans="1:6" x14ac:dyDescent="0.25">
      <c r="A36" s="102" t="s">
        <v>538</v>
      </c>
      <c r="B36" s="6">
        <v>8</v>
      </c>
      <c r="C36" s="6">
        <v>6</v>
      </c>
      <c r="D36" s="102" t="str">
        <f t="shared" si="0"/>
        <v>SCIENCE LAB MANUAL#8</v>
      </c>
      <c r="E36" s="6" t="s">
        <v>670</v>
      </c>
      <c r="F36" s="4">
        <f t="shared" si="1"/>
        <v>6</v>
      </c>
    </row>
    <row r="37" spans="1:6" x14ac:dyDescent="0.25">
      <c r="A37" s="102" t="s">
        <v>561</v>
      </c>
      <c r="B37" s="6">
        <v>8</v>
      </c>
      <c r="C37" s="6">
        <v>11</v>
      </c>
      <c r="D37" s="102" t="str">
        <f t="shared" si="0"/>
        <v>ATLAS#8</v>
      </c>
      <c r="E37" s="6" t="s">
        <v>670</v>
      </c>
      <c r="F37" s="4">
        <f t="shared" si="1"/>
        <v>11</v>
      </c>
    </row>
    <row r="38" spans="1:6" hidden="1" x14ac:dyDescent="0.25">
      <c r="A38" s="102" t="s">
        <v>562</v>
      </c>
      <c r="B38" s="6">
        <v>8</v>
      </c>
      <c r="C38" s="6"/>
      <c r="D38" s="102" t="str">
        <f t="shared" si="0"/>
        <v>GENERAL KNOWLEDGE 8#8</v>
      </c>
      <c r="E38" s="6" t="s">
        <v>670</v>
      </c>
      <c r="F38" s="4">
        <f t="shared" si="1"/>
        <v>0</v>
      </c>
    </row>
    <row r="39" spans="1:6" x14ac:dyDescent="0.25">
      <c r="A39" s="102" t="s">
        <v>563</v>
      </c>
      <c r="B39" s="6">
        <v>8</v>
      </c>
      <c r="C39" s="6">
        <v>10</v>
      </c>
      <c r="D39" s="102" t="str">
        <f t="shared" si="0"/>
        <v>MAP MIRROR 8#8</v>
      </c>
      <c r="E39" s="6" t="s">
        <v>670</v>
      </c>
      <c r="F39" s="4">
        <f t="shared" si="1"/>
        <v>10</v>
      </c>
    </row>
    <row r="40" spans="1:6" s="106" customFormat="1" x14ac:dyDescent="0.25">
      <c r="A40" s="103" t="s">
        <v>639</v>
      </c>
      <c r="B40" s="104">
        <v>9</v>
      </c>
      <c r="C40" s="104">
        <v>9</v>
      </c>
      <c r="D40" s="105" t="str">
        <f t="shared" si="0"/>
        <v>BEEHIVE#9</v>
      </c>
      <c r="E40" s="104" t="s">
        <v>670</v>
      </c>
      <c r="F40" s="4">
        <f t="shared" si="1"/>
        <v>9</v>
      </c>
    </row>
    <row r="41" spans="1:6" s="106" customFormat="1" x14ac:dyDescent="0.25">
      <c r="A41" s="103" t="s">
        <v>640</v>
      </c>
      <c r="B41" s="104">
        <v>9</v>
      </c>
      <c r="C41" s="104">
        <v>8</v>
      </c>
      <c r="D41" s="105" t="str">
        <f t="shared" si="0"/>
        <v>MOMENTS#9</v>
      </c>
      <c r="E41" s="104" t="s">
        <v>670</v>
      </c>
      <c r="F41" s="4">
        <f t="shared" si="1"/>
        <v>8</v>
      </c>
    </row>
    <row r="42" spans="1:6" s="106" customFormat="1" hidden="1" x14ac:dyDescent="0.25">
      <c r="A42" s="103" t="s">
        <v>641</v>
      </c>
      <c r="B42" s="104">
        <v>9</v>
      </c>
      <c r="C42" s="104"/>
      <c r="D42" s="105" t="str">
        <f t="shared" si="0"/>
        <v>SPARSH(HINDI B)#9</v>
      </c>
      <c r="E42" s="104" t="s">
        <v>670</v>
      </c>
      <c r="F42" s="4">
        <f t="shared" si="1"/>
        <v>0</v>
      </c>
    </row>
    <row r="43" spans="1:6" s="106" customFormat="1" hidden="1" x14ac:dyDescent="0.25">
      <c r="A43" s="103" t="s">
        <v>642</v>
      </c>
      <c r="B43" s="104">
        <v>9</v>
      </c>
      <c r="C43" s="104"/>
      <c r="D43" s="105" t="str">
        <f t="shared" si="0"/>
        <v>SANCHAYAN(HINDI B)#9</v>
      </c>
      <c r="E43" s="104" t="s">
        <v>670</v>
      </c>
      <c r="F43" s="4">
        <f t="shared" si="1"/>
        <v>0</v>
      </c>
    </row>
    <row r="44" spans="1:6" s="106" customFormat="1" x14ac:dyDescent="0.25">
      <c r="A44" s="103" t="s">
        <v>643</v>
      </c>
      <c r="B44" s="104">
        <v>9</v>
      </c>
      <c r="C44" s="104">
        <v>9</v>
      </c>
      <c r="D44" s="105" t="str">
        <f t="shared" si="0"/>
        <v>MATHEMATICS - IX#9</v>
      </c>
      <c r="E44" s="104" t="s">
        <v>670</v>
      </c>
      <c r="F44" s="4">
        <f t="shared" si="1"/>
        <v>9</v>
      </c>
    </row>
    <row r="45" spans="1:6" s="106" customFormat="1" x14ac:dyDescent="0.25">
      <c r="A45" s="103" t="s">
        <v>644</v>
      </c>
      <c r="B45" s="104">
        <v>9</v>
      </c>
      <c r="C45" s="104">
        <v>8</v>
      </c>
      <c r="D45" s="105" t="str">
        <f t="shared" si="0"/>
        <v>SCIENCE - IX#9</v>
      </c>
      <c r="E45" s="104" t="s">
        <v>670</v>
      </c>
      <c r="F45" s="4">
        <f t="shared" si="1"/>
        <v>8</v>
      </c>
    </row>
    <row r="46" spans="1:6" s="106" customFormat="1" x14ac:dyDescent="0.25">
      <c r="A46" s="103" t="s">
        <v>645</v>
      </c>
      <c r="B46" s="104">
        <v>9</v>
      </c>
      <c r="C46" s="104">
        <v>7</v>
      </c>
      <c r="D46" s="105" t="str">
        <f t="shared" si="0"/>
        <v>INDIA &amp; CONTEMPORARY WORLD#9</v>
      </c>
      <c r="E46" s="104" t="s">
        <v>670</v>
      </c>
      <c r="F46" s="4">
        <f t="shared" si="1"/>
        <v>7</v>
      </c>
    </row>
    <row r="47" spans="1:6" s="106" customFormat="1" x14ac:dyDescent="0.25">
      <c r="A47" s="103" t="s">
        <v>646</v>
      </c>
      <c r="B47" s="104">
        <v>9</v>
      </c>
      <c r="C47" s="104">
        <v>9</v>
      </c>
      <c r="D47" s="105" t="str">
        <f t="shared" si="0"/>
        <v>CONTEMPORARY INDIA#9</v>
      </c>
      <c r="E47" s="104" t="s">
        <v>670</v>
      </c>
      <c r="F47" s="4">
        <f t="shared" si="1"/>
        <v>9</v>
      </c>
    </row>
    <row r="48" spans="1:6" s="106" customFormat="1" x14ac:dyDescent="0.25">
      <c r="A48" s="103" t="s">
        <v>647</v>
      </c>
      <c r="B48" s="104">
        <v>9</v>
      </c>
      <c r="C48" s="104">
        <v>9</v>
      </c>
      <c r="D48" s="105" t="str">
        <f t="shared" si="0"/>
        <v>ECONOMICS#9</v>
      </c>
      <c r="E48" s="104" t="s">
        <v>670</v>
      </c>
      <c r="F48" s="4">
        <f t="shared" si="1"/>
        <v>9</v>
      </c>
    </row>
    <row r="49" spans="1:6" s="106" customFormat="1" x14ac:dyDescent="0.25">
      <c r="A49" s="103" t="s">
        <v>648</v>
      </c>
      <c r="B49" s="104">
        <v>9</v>
      </c>
      <c r="C49" s="104">
        <v>10</v>
      </c>
      <c r="D49" s="105" t="str">
        <f t="shared" si="0"/>
        <v>DEMOCRATIC POLITICS#9</v>
      </c>
      <c r="E49" s="104" t="s">
        <v>670</v>
      </c>
      <c r="F49" s="4">
        <f t="shared" si="1"/>
        <v>10</v>
      </c>
    </row>
    <row r="50" spans="1:6" x14ac:dyDescent="0.25">
      <c r="A50" s="61" t="s">
        <v>564</v>
      </c>
      <c r="B50" s="6">
        <v>9</v>
      </c>
      <c r="C50" s="6">
        <v>2</v>
      </c>
      <c r="D50" s="102" t="str">
        <f t="shared" si="0"/>
        <v>SHEMUSHI (Sanskrit)#9</v>
      </c>
      <c r="E50" s="6" t="s">
        <v>670</v>
      </c>
      <c r="F50" s="4">
        <f t="shared" si="1"/>
        <v>2</v>
      </c>
    </row>
    <row r="51" spans="1:6" s="106" customFormat="1" x14ac:dyDescent="0.25">
      <c r="A51" s="103" t="s">
        <v>649</v>
      </c>
      <c r="B51" s="104">
        <v>9</v>
      </c>
      <c r="C51" s="104">
        <v>9</v>
      </c>
      <c r="D51" s="105" t="str">
        <f t="shared" si="0"/>
        <v>IT-CODE 402#9</v>
      </c>
      <c r="E51" s="104" t="s">
        <v>670</v>
      </c>
      <c r="F51" s="4">
        <f t="shared" si="1"/>
        <v>9</v>
      </c>
    </row>
    <row r="52" spans="1:6" s="106" customFormat="1" x14ac:dyDescent="0.25">
      <c r="A52" s="103" t="s">
        <v>539</v>
      </c>
      <c r="B52" s="104">
        <v>9</v>
      </c>
      <c r="C52" s="104">
        <v>6</v>
      </c>
      <c r="D52" s="105" t="str">
        <f t="shared" si="0"/>
        <v>MATH LAB MANUAL#9</v>
      </c>
      <c r="E52" s="104" t="s">
        <v>670</v>
      </c>
      <c r="F52" s="4">
        <f t="shared" si="1"/>
        <v>6</v>
      </c>
    </row>
    <row r="53" spans="1:6" s="106" customFormat="1" x14ac:dyDescent="0.25">
      <c r="A53" s="103" t="s">
        <v>538</v>
      </c>
      <c r="B53" s="104">
        <v>9</v>
      </c>
      <c r="C53" s="104">
        <v>6</v>
      </c>
      <c r="D53" s="105" t="str">
        <f t="shared" si="0"/>
        <v>SCIENCE LAB MANUAL#9</v>
      </c>
      <c r="E53" s="104" t="s">
        <v>670</v>
      </c>
      <c r="F53" s="4">
        <f t="shared" si="1"/>
        <v>6</v>
      </c>
    </row>
    <row r="54" spans="1:6" s="106" customFormat="1" x14ac:dyDescent="0.25">
      <c r="A54" s="103" t="s">
        <v>650</v>
      </c>
      <c r="B54" s="104">
        <v>10</v>
      </c>
      <c r="C54" s="104">
        <v>20</v>
      </c>
      <c r="D54" s="105" t="str">
        <f t="shared" si="0"/>
        <v>HINDI GRAMMER-VYAKARAN SAMBODH#10</v>
      </c>
      <c r="E54" s="104">
        <v>18</v>
      </c>
      <c r="F54" s="4">
        <f t="shared" si="1"/>
        <v>18</v>
      </c>
    </row>
    <row r="55" spans="1:6" s="106" customFormat="1" x14ac:dyDescent="0.25">
      <c r="A55" s="103" t="s">
        <v>540</v>
      </c>
      <c r="B55" s="104">
        <v>9</v>
      </c>
      <c r="C55" s="104">
        <v>4</v>
      </c>
      <c r="D55" s="105" t="str">
        <f t="shared" si="0"/>
        <v>MAP MIRROR#9</v>
      </c>
      <c r="E55" s="104" t="s">
        <v>670</v>
      </c>
      <c r="F55" s="4">
        <f t="shared" si="1"/>
        <v>4</v>
      </c>
    </row>
    <row r="56" spans="1:6" s="106" customFormat="1" x14ac:dyDescent="0.25">
      <c r="A56" s="105" t="s">
        <v>651</v>
      </c>
      <c r="B56" s="104">
        <v>10</v>
      </c>
      <c r="C56" s="104">
        <v>10</v>
      </c>
      <c r="D56" s="105" t="str">
        <f t="shared" si="0"/>
        <v>First Flight#10</v>
      </c>
      <c r="E56" s="104" t="s">
        <v>670</v>
      </c>
      <c r="F56" s="4">
        <f t="shared" si="1"/>
        <v>10</v>
      </c>
    </row>
    <row r="57" spans="1:6" s="106" customFormat="1" x14ac:dyDescent="0.25">
      <c r="A57" s="105" t="s">
        <v>652</v>
      </c>
      <c r="B57" s="104">
        <v>10</v>
      </c>
      <c r="C57" s="104">
        <v>11</v>
      </c>
      <c r="D57" s="105" t="str">
        <f t="shared" si="0"/>
        <v>Footprints without prints#10</v>
      </c>
      <c r="E57" s="104" t="s">
        <v>670</v>
      </c>
      <c r="F57" s="4">
        <f t="shared" si="1"/>
        <v>11</v>
      </c>
    </row>
    <row r="58" spans="1:6" s="106" customFormat="1" x14ac:dyDescent="0.25">
      <c r="A58" s="105" t="s">
        <v>653</v>
      </c>
      <c r="B58" s="104">
        <v>10</v>
      </c>
      <c r="C58" s="104">
        <v>15</v>
      </c>
      <c r="D58" s="105" t="str">
        <f t="shared" si="0"/>
        <v>Shemusi II (Sanskrit)#10</v>
      </c>
      <c r="E58" s="104" t="s">
        <v>670</v>
      </c>
      <c r="F58" s="4">
        <f t="shared" si="1"/>
        <v>15</v>
      </c>
    </row>
    <row r="59" spans="1:6" s="106" customFormat="1" hidden="1" x14ac:dyDescent="0.25">
      <c r="A59" s="105" t="s">
        <v>654</v>
      </c>
      <c r="B59" s="104">
        <v>10</v>
      </c>
      <c r="C59" s="104"/>
      <c r="D59" s="105" t="str">
        <f t="shared" si="0"/>
        <v>Gujarati#10</v>
      </c>
      <c r="E59" s="104" t="s">
        <v>670</v>
      </c>
      <c r="F59" s="4">
        <f t="shared" si="1"/>
        <v>0</v>
      </c>
    </row>
    <row r="60" spans="1:6" s="106" customFormat="1" x14ac:dyDescent="0.25">
      <c r="A60" s="105" t="s">
        <v>655</v>
      </c>
      <c r="B60" s="104">
        <v>10</v>
      </c>
      <c r="C60" s="104">
        <v>9</v>
      </c>
      <c r="D60" s="105" t="str">
        <f t="shared" si="0"/>
        <v>Mathematics CL-X#10</v>
      </c>
      <c r="E60" s="104" t="s">
        <v>670</v>
      </c>
      <c r="F60" s="4">
        <f t="shared" si="1"/>
        <v>9</v>
      </c>
    </row>
    <row r="61" spans="1:6" s="106" customFormat="1" x14ac:dyDescent="0.25">
      <c r="A61" s="105" t="s">
        <v>656</v>
      </c>
      <c r="B61" s="104">
        <v>10</v>
      </c>
      <c r="C61" s="104">
        <v>10</v>
      </c>
      <c r="D61" s="105" t="str">
        <f t="shared" si="0"/>
        <v>Science CL-X#10</v>
      </c>
      <c r="E61" s="104" t="s">
        <v>670</v>
      </c>
      <c r="F61" s="4">
        <f t="shared" si="1"/>
        <v>10</v>
      </c>
    </row>
    <row r="62" spans="1:6" s="106" customFormat="1" x14ac:dyDescent="0.25">
      <c r="A62" s="105" t="s">
        <v>657</v>
      </c>
      <c r="B62" s="104">
        <v>10</v>
      </c>
      <c r="C62" s="104">
        <v>9</v>
      </c>
      <c r="D62" s="105" t="str">
        <f t="shared" si="0"/>
        <v>India &amp; Contemporary World#10</v>
      </c>
      <c r="E62" s="104" t="s">
        <v>670</v>
      </c>
      <c r="F62" s="4">
        <f t="shared" si="1"/>
        <v>9</v>
      </c>
    </row>
    <row r="63" spans="1:6" s="106" customFormat="1" x14ac:dyDescent="0.25">
      <c r="A63" s="105" t="s">
        <v>658</v>
      </c>
      <c r="B63" s="104">
        <v>10</v>
      </c>
      <c r="C63" s="104">
        <v>9</v>
      </c>
      <c r="D63" s="105" t="str">
        <f t="shared" si="0"/>
        <v>Contemporary India#10</v>
      </c>
      <c r="E63" s="104" t="s">
        <v>670</v>
      </c>
      <c r="F63" s="4">
        <f t="shared" si="1"/>
        <v>9</v>
      </c>
    </row>
    <row r="64" spans="1:6" s="106" customFormat="1" x14ac:dyDescent="0.25">
      <c r="A64" s="105" t="s">
        <v>659</v>
      </c>
      <c r="B64" s="104">
        <v>10</v>
      </c>
      <c r="C64" s="104">
        <v>11</v>
      </c>
      <c r="D64" s="105" t="str">
        <f t="shared" si="0"/>
        <v>Understanding Economic Development - Economics#10</v>
      </c>
      <c r="E64" s="104">
        <v>0</v>
      </c>
      <c r="F64" s="4">
        <f t="shared" si="1"/>
        <v>0</v>
      </c>
    </row>
    <row r="65" spans="1:6" s="106" customFormat="1" x14ac:dyDescent="0.25">
      <c r="A65" s="105" t="s">
        <v>660</v>
      </c>
      <c r="B65" s="104">
        <v>10</v>
      </c>
      <c r="C65" s="104">
        <v>10</v>
      </c>
      <c r="D65" s="105" t="str">
        <f t="shared" si="0"/>
        <v>Democratic Politics#10</v>
      </c>
      <c r="E65" s="104">
        <v>0</v>
      </c>
      <c r="F65" s="4">
        <f t="shared" si="1"/>
        <v>0</v>
      </c>
    </row>
    <row r="66" spans="1:6" s="106" customFormat="1" x14ac:dyDescent="0.25">
      <c r="A66" s="105" t="s">
        <v>649</v>
      </c>
      <c r="B66" s="104">
        <v>10</v>
      </c>
      <c r="C66" s="104">
        <v>9</v>
      </c>
      <c r="D66" s="105" t="str">
        <f t="shared" si="0"/>
        <v>IT-CODE 402#10</v>
      </c>
      <c r="E66" s="104" t="s">
        <v>670</v>
      </c>
      <c r="F66" s="4">
        <f t="shared" si="1"/>
        <v>9</v>
      </c>
    </row>
    <row r="67" spans="1:6" s="106" customFormat="1" x14ac:dyDescent="0.25">
      <c r="A67" s="105" t="s">
        <v>661</v>
      </c>
      <c r="B67" s="104">
        <v>10</v>
      </c>
      <c r="C67" s="104">
        <v>9</v>
      </c>
      <c r="D67" s="105" t="str">
        <f t="shared" si="0"/>
        <v>Math Lab Mannual#10</v>
      </c>
      <c r="E67" s="104">
        <v>8</v>
      </c>
      <c r="F67" s="4">
        <f t="shared" si="1"/>
        <v>8</v>
      </c>
    </row>
    <row r="68" spans="1:6" s="106" customFormat="1" x14ac:dyDescent="0.25">
      <c r="A68" s="105" t="s">
        <v>662</v>
      </c>
      <c r="B68" s="104">
        <v>10</v>
      </c>
      <c r="C68" s="104">
        <v>8</v>
      </c>
      <c r="D68" s="105" t="str">
        <f t="shared" ref="D68:D73" si="2">CONCATENATE(A68,"#",B68)</f>
        <v>Science Lab Mannual#10</v>
      </c>
      <c r="E68" s="104" t="s">
        <v>670</v>
      </c>
      <c r="F68" s="4">
        <f t="shared" ref="F68:F73" si="3">IF(E68="✔",C68,E68)</f>
        <v>8</v>
      </c>
    </row>
    <row r="69" spans="1:6" s="106" customFormat="1" x14ac:dyDescent="0.25">
      <c r="A69" s="105" t="s">
        <v>667</v>
      </c>
      <c r="B69" s="104">
        <v>10</v>
      </c>
      <c r="C69" s="104">
        <v>1</v>
      </c>
      <c r="D69" s="105" t="str">
        <f t="shared" si="2"/>
        <v>Sanchayan#10</v>
      </c>
      <c r="E69" s="104" t="s">
        <v>670</v>
      </c>
      <c r="F69" s="4">
        <f t="shared" si="3"/>
        <v>1</v>
      </c>
    </row>
    <row r="70" spans="1:6" s="106" customFormat="1" x14ac:dyDescent="0.25">
      <c r="A70" s="105" t="s">
        <v>540</v>
      </c>
      <c r="B70" s="104">
        <v>10</v>
      </c>
      <c r="C70" s="104">
        <v>8</v>
      </c>
      <c r="D70" s="105" t="str">
        <f t="shared" si="2"/>
        <v>MAP MIRROR#10</v>
      </c>
      <c r="E70" s="104" t="s">
        <v>670</v>
      </c>
      <c r="F70" s="4">
        <f t="shared" si="3"/>
        <v>8</v>
      </c>
    </row>
    <row r="71" spans="1:6" x14ac:dyDescent="0.25">
      <c r="A71" s="51" t="s">
        <v>522</v>
      </c>
      <c r="B71" s="6">
        <v>5</v>
      </c>
      <c r="C71" s="6">
        <v>39</v>
      </c>
      <c r="D71" s="102" t="str">
        <f t="shared" si="2"/>
        <v>Gujarati Text book#5</v>
      </c>
      <c r="E71" s="6">
        <v>28</v>
      </c>
      <c r="F71" s="4">
        <f t="shared" si="3"/>
        <v>28</v>
      </c>
    </row>
    <row r="72" spans="1:6" s="106" customFormat="1" x14ac:dyDescent="0.25">
      <c r="A72" s="105" t="s">
        <v>665</v>
      </c>
      <c r="B72" s="104">
        <v>5</v>
      </c>
      <c r="C72" s="104">
        <v>38</v>
      </c>
      <c r="D72" s="105" t="str">
        <f t="shared" si="2"/>
        <v>Gujarati Text book(Grafalco)#5</v>
      </c>
      <c r="E72" s="104" t="s">
        <v>670</v>
      </c>
      <c r="F72" s="4">
        <f t="shared" si="3"/>
        <v>38</v>
      </c>
    </row>
    <row r="73" spans="1:6" x14ac:dyDescent="0.25">
      <c r="A73" s="102" t="s">
        <v>522</v>
      </c>
      <c r="B73" s="6">
        <v>6</v>
      </c>
      <c r="C73" s="6">
        <v>65</v>
      </c>
      <c r="D73" s="102" t="str">
        <f t="shared" si="2"/>
        <v>Gujarati Text book#6</v>
      </c>
      <c r="E73" s="6">
        <v>45</v>
      </c>
      <c r="F73" s="4">
        <f t="shared" si="3"/>
        <v>45</v>
      </c>
    </row>
    <row r="74" spans="1:6" x14ac:dyDescent="0.25">
      <c r="A74" s="102"/>
      <c r="B74" s="6"/>
      <c r="C74" s="6"/>
      <c r="D74" s="6"/>
      <c r="E74" s="6"/>
    </row>
  </sheetData>
  <mergeCells count="1">
    <mergeCell ref="A1:E1"/>
  </mergeCells>
  <conditionalFormatting sqref="J6:J64 D2:D1048576">
    <cfRule type="uniqu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144"/>
  <sheetViews>
    <sheetView zoomScale="70" zoomScaleNormal="70" workbookViewId="0">
      <pane ySplit="1" topLeftCell="A2" activePane="bottomLeft" state="frozen"/>
      <selection pane="bottomLeft" activeCell="B5" sqref="B5:H5"/>
    </sheetView>
  </sheetViews>
  <sheetFormatPr defaultRowHeight="15" x14ac:dyDescent="0.25"/>
  <cols>
    <col min="1" max="1" width="43.85546875" style="4" bestFit="1" customWidth="1"/>
    <col min="2" max="2" width="12.5703125" style="4" bestFit="1" customWidth="1"/>
    <col min="3" max="5" width="11.5703125" style="4" bestFit="1" customWidth="1"/>
    <col min="6" max="6" width="20.28515625" style="4" customWidth="1"/>
    <col min="7" max="7" width="17.85546875" style="4" bestFit="1" customWidth="1"/>
    <col min="8" max="8" width="12.5703125" style="4" bestFit="1" customWidth="1"/>
    <col min="9" max="11" width="11.5703125" style="4" bestFit="1" customWidth="1"/>
    <col min="12" max="14" width="12.5703125" style="4" hidden="1" customWidth="1"/>
    <col min="15" max="17" width="11.5703125" style="4" hidden="1" customWidth="1"/>
    <col min="18" max="18" width="12.140625" style="4" hidden="1" customWidth="1"/>
    <col min="19" max="20" width="11.5703125" style="4" hidden="1" customWidth="1"/>
    <col min="21" max="21" width="12.5703125" style="4" hidden="1" customWidth="1"/>
    <col min="22" max="22" width="12.140625" style="4" hidden="1" customWidth="1"/>
    <col min="23" max="23" width="11.7109375" style="4" bestFit="1" customWidth="1"/>
    <col min="24" max="16384" width="9.140625" style="4"/>
  </cols>
  <sheetData>
    <row r="1" spans="1:23" x14ac:dyDescent="0.25">
      <c r="A1" s="2" t="s">
        <v>7</v>
      </c>
      <c r="B1" s="2">
        <v>2</v>
      </c>
    </row>
    <row r="3" spans="1:23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/>
      <c r="M3" s="9"/>
      <c r="N3" s="9"/>
      <c r="O3" s="9"/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3" x14ac:dyDescent="0.25">
      <c r="A4" s="24" t="s">
        <v>591</v>
      </c>
      <c r="B4" s="6">
        <v>20</v>
      </c>
      <c r="C4" s="6">
        <v>20</v>
      </c>
      <c r="D4" s="6">
        <v>20</v>
      </c>
      <c r="E4" s="6">
        <v>20</v>
      </c>
      <c r="F4" s="6">
        <v>20</v>
      </c>
      <c r="G4" s="6">
        <v>20</v>
      </c>
      <c r="H4" s="6">
        <v>20</v>
      </c>
      <c r="I4" s="6"/>
      <c r="J4" s="6">
        <v>20</v>
      </c>
      <c r="K4" s="6">
        <v>20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>
        <f xml:space="preserve"> (B4*$D$124)+ (C4*$D$125)+ (D4*$D$126)+ (E4*$D$127)+ (F4*$D$128)+ (G4*$D$129)+ (H4*$D$130)+ (I4*$D$131)+ (J4*$D$132)+ (K4*$D$133)+ (L4*$D$134)+ (M4*$D$135)+ (N4*$D$136)+ (O4*$D$137)+ (P4*$D$138)+ (Q4*$D$139)+ (R4*$D$140)+ (S4*$D$141)+ (T4*$D$142)+ (U4*$D$143)+ (V4*$D$144)</f>
        <v>48480</v>
      </c>
    </row>
    <row r="5" spans="1:23" x14ac:dyDescent="0.25">
      <c r="A5" s="24" t="s">
        <v>732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 xml:space="preserve"> (B5*$D$124)+ (C5*$D$125)+ (D5*$D$126)+ (E5*$D$127)+ (F5*$D$128)+ (G5*$D$129)+ (H5*$D$130)+ (I5*$D$131)+ (J5*$D$132)+ (K5*$D$133)+ (L5*$D$134)+ (M5*$D$135)+ (N5*$D$136)+ (O5*$D$137)+ (P5*$D$138)+ (Q5*$D$139)+ (R5*$D$140)+ (S5*$D$141)+ (T5*$D$142)+ (U5*$D$143)+ (V5*$D$144)</f>
        <v>1859</v>
      </c>
    </row>
    <row r="6" spans="1:23" hidden="1" x14ac:dyDescent="0.25">
      <c r="A6" s="24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xml:space="preserve"> (B6*$D$124)+ (C6*$D$125)+ (D6*$D$126)+ (E6*$D$127)+ (F6*$D$128)+ (G6*$D$129)+ (H6*$D$130)+ (I6*$D$131)+ (J6*$D$132)+ (K6*$D$133)+ (L6*$D$134)+ (M6*$D$135)+ (N6*$D$136)+ (O6*$D$137)+ (P6*$D$138)+ (Q6*$D$139)+ (R6*$D$140)+ (S6*$D$141)+ (T6*$D$142)+ (U6*$D$143)+ (V6*$D$144)</f>
        <v>0</v>
      </c>
    </row>
    <row r="7" spans="1:23" hidden="1" x14ac:dyDescent="0.25">
      <c r="A7" s="2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xml:space="preserve"> (B7*$D$124)+ (C7*$D$125)+ (D7*$D$126)+ (E7*$D$127)+ (F7*$D$128)+ (G7*$D$129)+ (H7*$D$130)+ (I7*$D$131)+ (J7*$D$132)+ (K7*$D$133)+ (L7*$D$134)+ (M7*$D$135)+ (N7*$D$136)+ (O7*$D$137)+ (P7*$D$138)+ (Q7*$D$139)+ (R7*$D$140)+ (S7*$D$141)+ (T7*$D$142)+ (U7*$D$143)+ (V7*$D$144)</f>
        <v>0</v>
      </c>
    </row>
    <row r="8" spans="1:23" hidden="1" x14ac:dyDescent="0.25">
      <c r="A8" s="24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xml:space="preserve"> (B8*$D$124)+ (C8*$D$125)+ (D8*$D$126)+ (E8*$D$127)+ (F8*$D$128)+ (G8*$D$129)+ (H8*$D$130)+ (I8*$D$131)+ (J8*$D$132)+ (K8*$D$133)+ (L8*$D$134)+ (M8*$D$135)+ (N8*$D$136)+ (O8*$D$137)+ (P8*$D$138)+ (Q8*$D$139)+ (R8*$D$140)+ (S8*$D$141)+ (T8*$D$142)+ (U8*$D$143)+ (V8*$D$144)</f>
        <v>0</v>
      </c>
    </row>
    <row r="9" spans="1:23" hidden="1" x14ac:dyDescent="0.25">
      <c r="A9" s="24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xml:space="preserve"> (B9*$D$124)+ (C9*$D$125)+ (D9*$D$126)+ (E9*$D$127)+ (F9*$D$128)+ (G9*$D$129)+ (H9*$D$130)+ (I9*$D$131)+ (J9*$D$132)+ (K9*$D$133)+ (L9*$D$134)+ (M9*$D$135)+ (N9*$D$136)+ (O9*$D$137)+ (P9*$D$138)+ (Q9*$D$139)+ (R9*$D$140)+ (S9*$D$141)+ (T9*$D$142)+ (U9*$D$143)+ (V9*$D$144)</f>
        <v>0</v>
      </c>
    </row>
    <row r="10" spans="1:23" hidden="1" x14ac:dyDescent="0.25">
      <c r="A10" s="24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xml:space="preserve"> (B10*$D$124)+ (C10*$D$125)+ (D10*$D$126)+ (E10*$D$127)+ (F10*$D$128)+ (G10*$D$129)+ (H10*$D$130)+ (I10*$D$131)+ (J10*$D$132)+ (K10*$D$133)+ (L10*$D$134)+ (M10*$D$135)+ (N10*$D$136)+ (O10*$D$137)+ (P10*$D$138)+ (Q10*$D$139)+ (R10*$D$140)+ (S10*$D$141)+ (T10*$D$142)+ (U10*$D$143)+ (V10*$D$144)</f>
        <v>0</v>
      </c>
    </row>
    <row r="11" spans="1:23" hidden="1" x14ac:dyDescent="0.25">
      <c r="A11" s="24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xml:space="preserve"> (B11*$D$124)+ (C11*$D$125)+ (D11*$D$126)+ (E11*$D$127)+ (F11*$D$128)+ (G11*$D$129)+ (H11*$D$130)+ (I11*$D$131)+ (J11*$D$132)+ (K11*$D$133)+ (L11*$D$134)+ (M11*$D$135)+ (N11*$D$136)+ (O11*$D$137)+ (P11*$D$138)+ (Q11*$D$139)+ (R11*$D$140)+ (S11*$D$141)+ (T11*$D$142)+ (U11*$D$143)+ (V11*$D$144)</f>
        <v>0</v>
      </c>
    </row>
    <row r="12" spans="1:23" hidden="1" x14ac:dyDescent="0.25">
      <c r="A12" s="24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xml:space="preserve"> (B12*$D$124)+ (C12*$D$125)+ (D12*$D$126)+ (E12*$D$127)+ (F12*$D$128)+ (G12*$D$129)+ (H12*$D$130)+ (I12*$D$131)+ (J12*$D$132)+ (K12*$D$133)+ (L12*$D$134)+ (M12*$D$135)+ (N12*$D$136)+ (O12*$D$137)+ (P12*$D$138)+ (Q12*$D$139)+ (R12*$D$140)+ (S12*$D$141)+ (T12*$D$142)+ (U12*$D$143)+ (V12*$D$144)</f>
        <v>0</v>
      </c>
    </row>
    <row r="13" spans="1:23" hidden="1" x14ac:dyDescent="0.25">
      <c r="A13" s="24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xml:space="preserve"> (B13*$D$124)+ (C13*$D$125)+ (D13*$D$126)+ (E13*$D$127)+ (F13*$D$128)+ (G13*$D$129)+ (H13*$D$130)+ (I13*$D$131)+ (J13*$D$132)+ (K13*$D$133)+ (L13*$D$134)+ (M13*$D$135)+ (N13*$D$136)+ (O13*$D$137)+ (P13*$D$138)+ (Q13*$D$139)+ (R13*$D$140)+ (S13*$D$141)+ (T13*$D$142)+ (U13*$D$143)+ (V13*$D$144)</f>
        <v>0</v>
      </c>
    </row>
    <row r="14" spans="1:23" hidden="1" x14ac:dyDescent="0.25">
      <c r="A14" s="24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xml:space="preserve"> (B14*$D$124)+ (C14*$D$125)+ (D14*$D$126)+ (E14*$D$127)+ (F14*$D$128)+ (G14*$D$129)+ (H14*$D$130)+ (I14*$D$131)+ (J14*$D$132)+ (K14*$D$133)+ (L14*$D$134)+ (M14*$D$135)+ (N14*$D$136)+ (O14*$D$137)+ (P14*$D$138)+ (Q14*$D$139)+ (R14*$D$140)+ (S14*$D$141)+ (T14*$D$142)+ (U14*$D$143)+ (V14*$D$144)</f>
        <v>0</v>
      </c>
    </row>
    <row r="15" spans="1:23" hidden="1" x14ac:dyDescent="0.25">
      <c r="A15" s="24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xml:space="preserve"> (B15*$D$124)+ (C15*$D$125)+ (D15*$D$126)+ (E15*$D$127)+ (F15*$D$128)+ (G15*$D$129)+ (H15*$D$130)+ (I15*$D$131)+ (J15*$D$132)+ (K15*$D$133)+ (L15*$D$134)+ (M15*$D$135)+ (N15*$D$136)+ (O15*$D$137)+ (P15*$D$138)+ (Q15*$D$139)+ (R15*$D$140)+ (S15*$D$141)+ (T15*$D$142)+ (U15*$D$143)+ (V15*$D$144)</f>
        <v>0</v>
      </c>
    </row>
    <row r="16" spans="1:23" hidden="1" x14ac:dyDescent="0.25">
      <c r="A16" s="24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xml:space="preserve"> (B16*$D$124)+ (C16*$D$125)+ (D16*$D$126)+ (E16*$D$127)+ (F16*$D$128)+ (G16*$D$129)+ (H16*$D$130)+ (I16*$D$131)+ (J16*$D$132)+ (K16*$D$133)+ (L16*$D$134)+ (M16*$D$135)+ (N16*$D$136)+ (O16*$D$137)+ (P16*$D$138)+ (Q16*$D$139)+ (R16*$D$140)+ (S16*$D$141)+ (T16*$D$142)+ (U16*$D$143)+ (V16*$D$144)</f>
        <v>0</v>
      </c>
    </row>
    <row r="17" spans="1:23" hidden="1" x14ac:dyDescent="0.25">
      <c r="A17" s="24" t="s">
        <v>33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xml:space="preserve"> (B17*$D$124)+ (C17*$D$125)+ (D17*$D$126)+ (E17*$D$127)+ (F17*$D$128)+ (G17*$D$129)+ (H17*$D$130)+ (I17*$D$131)+ (J17*$D$132)+ (K17*$D$133)+ (L17*$D$134)+ (M17*$D$135)+ (N17*$D$136)+ (O17*$D$137)+ (P17*$D$138)+ (Q17*$D$139)+ (R17*$D$140)+ (S17*$D$141)+ (T17*$D$142)+ (U17*$D$143)+ (V17*$D$144)</f>
        <v>0</v>
      </c>
    </row>
    <row r="18" spans="1:23" hidden="1" x14ac:dyDescent="0.25">
      <c r="A18" s="24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xml:space="preserve"> (B18*$D$124)+ (C18*$D$125)+ (D18*$D$126)+ (E18*$D$127)+ (F18*$D$128)+ (G18*$D$129)+ (H18*$D$130)+ (I18*$D$131)+ (J18*$D$132)+ (K18*$D$133)+ (L18*$D$134)+ (M18*$D$135)+ (N18*$D$136)+ (O18*$D$137)+ (P18*$D$138)+ (Q18*$D$139)+ (R18*$D$140)+ (S18*$D$141)+ (T18*$D$142)+ (U18*$D$143)+ (V18*$D$144)</f>
        <v>0</v>
      </c>
    </row>
    <row r="19" spans="1:23" hidden="1" x14ac:dyDescent="0.25">
      <c r="A19" s="24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xml:space="preserve"> (B19*$D$124)+ (C19*$D$125)+ (D19*$D$126)+ (E19*$D$127)+ (F19*$D$128)+ (G19*$D$129)+ (H19*$D$130)+ (I19*$D$131)+ (J19*$D$132)+ (K19*$D$133)+ (L19*$D$134)+ (M19*$D$135)+ (N19*$D$136)+ (O19*$D$137)+ (P19*$D$138)+ (Q19*$D$139)+ (R19*$D$140)+ (S19*$D$141)+ (T19*$D$142)+ (U19*$D$143)+ (V19*$D$144)</f>
        <v>0</v>
      </c>
    </row>
    <row r="20" spans="1:23" hidden="1" x14ac:dyDescent="0.25">
      <c r="A20" s="24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xml:space="preserve"> (B20*$D$124)+ (C20*$D$125)+ (D20*$D$126)+ (E20*$D$127)+ (F20*$D$128)+ (G20*$D$129)+ (H20*$D$130)+ (I20*$D$131)+ (J20*$D$132)+ (K20*$D$133)+ (L20*$D$134)+ (M20*$D$135)+ (N20*$D$136)+ (O20*$D$137)+ (P20*$D$138)+ (Q20*$D$139)+ (R20*$D$140)+ (S20*$D$141)+ (T20*$D$142)+ (U20*$D$143)+ (V20*$D$144)</f>
        <v>0</v>
      </c>
    </row>
    <row r="21" spans="1:23" hidden="1" x14ac:dyDescent="0.25">
      <c r="A21" s="24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xml:space="preserve"> (B21*$D$124)+ (C21*$D$125)+ (D21*$D$126)+ (E21*$D$127)+ (F21*$D$128)+ (G21*$D$129)+ (H21*$D$130)+ (I21*$D$131)+ (J21*$D$132)+ (K21*$D$133)+ (L21*$D$134)+ (M21*$D$135)+ (N21*$D$136)+ (O21*$D$137)+ (P21*$D$138)+ (Q21*$D$139)+ (R21*$D$140)+ (S21*$D$141)+ (T21*$D$142)+ (U21*$D$143)+ (V21*$D$144)</f>
        <v>0</v>
      </c>
    </row>
    <row r="22" spans="1:23" hidden="1" x14ac:dyDescent="0.25">
      <c r="A22" s="24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xml:space="preserve"> (B22*$D$124)+ (C22*$D$125)+ (D22*$D$126)+ (E22*$D$127)+ (F22*$D$128)+ (G22*$D$129)+ (H22*$D$130)+ (I22*$D$131)+ (J22*$D$132)+ (K22*$D$133)+ (L22*$D$134)+ (M22*$D$135)+ (N22*$D$136)+ (O22*$D$137)+ (P22*$D$138)+ (Q22*$D$139)+ (R22*$D$140)+ (S22*$D$141)+ (T22*$D$142)+ (U22*$D$143)+ (V22*$D$144)</f>
        <v>0</v>
      </c>
    </row>
    <row r="23" spans="1:23" hidden="1" x14ac:dyDescent="0.25">
      <c r="A23" s="24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xml:space="preserve"> (B23*$D$124)+ (C23*$D$125)+ (D23*$D$126)+ (E23*$D$127)+ (F23*$D$128)+ (G23*$D$129)+ (H23*$D$130)+ (I23*$D$131)+ (J23*$D$132)+ (K23*$D$133)+ (L23*$D$134)+ (M23*$D$135)+ (N23*$D$136)+ (O23*$D$137)+ (P23*$D$138)+ (Q23*$D$139)+ (R23*$D$140)+ (S23*$D$141)+ (T23*$D$142)+ (U23*$D$143)+ (V23*$D$144)</f>
        <v>0</v>
      </c>
    </row>
    <row r="24" spans="1:23" hidden="1" x14ac:dyDescent="0.25">
      <c r="A24" s="24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xml:space="preserve"> (B24*$D$124)+ (C24*$D$125)+ (D24*$D$126)+ (E24*$D$127)+ (F24*$D$128)+ (G24*$D$129)+ (H24*$D$130)+ (I24*$D$131)+ (J24*$D$132)+ (K24*$D$133)+ (L24*$D$134)+ (M24*$D$135)+ (N24*$D$136)+ (O24*$D$137)+ (P24*$D$138)+ (Q24*$D$139)+ (R24*$D$140)+ (S24*$D$141)+ (T24*$D$142)+ (U24*$D$143)+ (V24*$D$144)</f>
        <v>0</v>
      </c>
    </row>
    <row r="25" spans="1:23" hidden="1" x14ac:dyDescent="0.25">
      <c r="A25" s="24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xml:space="preserve"> (B25*$D$124)+ (C25*$D$125)+ (D25*$D$126)+ (E25*$D$127)+ (F25*$D$128)+ (G25*$D$129)+ (H25*$D$130)+ (I25*$D$131)+ (J25*$D$132)+ (K25*$D$133)+ (L25*$D$134)+ (M25*$D$135)+ (N25*$D$136)+ (O25*$D$137)+ (P25*$D$138)+ (Q25*$D$139)+ (R25*$D$140)+ (S25*$D$141)+ (T25*$D$142)+ (U25*$D$143)+ (V25*$D$144)</f>
        <v>0</v>
      </c>
    </row>
    <row r="26" spans="1:23" hidden="1" x14ac:dyDescent="0.25">
      <c r="A26" s="24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xml:space="preserve"> (B26*$D$124)+ (C26*$D$125)+ (D26*$D$126)+ (E26*$D$127)+ (F26*$D$128)+ (G26*$D$129)+ (H26*$D$130)+ (I26*$D$131)+ (J26*$D$132)+ (K26*$D$133)+ (L26*$D$134)+ (M26*$D$135)+ (N26*$D$136)+ (O26*$D$137)+ (P26*$D$138)+ (Q26*$D$139)+ (R26*$D$140)+ (S26*$D$141)+ (T26*$D$142)+ (U26*$D$143)+ (V26*$D$144)</f>
        <v>0</v>
      </c>
    </row>
    <row r="27" spans="1:23" hidden="1" x14ac:dyDescent="0.25">
      <c r="A27" s="24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xml:space="preserve"> (B27*$D$124)+ (C27*$D$125)+ (D27*$D$126)+ (E27*$D$127)+ (F27*$D$128)+ (G27*$D$129)+ (H27*$D$130)+ (I27*$D$131)+ (J27*$D$132)+ (K27*$D$133)+ (L27*$D$134)+ (M27*$D$135)+ (N27*$D$136)+ (O27*$D$137)+ (P27*$D$138)+ (Q27*$D$139)+ (R27*$D$140)+ (S27*$D$141)+ (T27*$D$142)+ (U27*$D$143)+ (V27*$D$144)</f>
        <v>0</v>
      </c>
    </row>
    <row r="28" spans="1:23" hidden="1" x14ac:dyDescent="0.25">
      <c r="A28" s="24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xml:space="preserve"> (B28*$D$124)+ (C28*$D$125)+ (D28*$D$126)+ (E28*$D$127)+ (F28*$D$128)+ (G28*$D$129)+ (H28*$D$130)+ (I28*$D$131)+ (J28*$D$132)+ (K28*$D$133)+ (L28*$D$134)+ (M28*$D$135)+ (N28*$D$136)+ (O28*$D$137)+ (P28*$D$138)+ (Q28*$D$139)+ (R28*$D$140)+ (S28*$D$141)+ (T28*$D$142)+ (U28*$D$143)+ (V28*$D$144)</f>
        <v>0</v>
      </c>
    </row>
    <row r="29" spans="1:23" hidden="1" x14ac:dyDescent="0.25">
      <c r="A29" s="24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xml:space="preserve"> (B29*$D$124)+ (C29*$D$125)+ (D29*$D$126)+ (E29*$D$127)+ (F29*$D$128)+ (G29*$D$129)+ (H29*$D$130)+ (I29*$D$131)+ (J29*$D$132)+ (K29*$D$133)+ (L29*$D$134)+ (M29*$D$135)+ (N29*$D$136)+ (O29*$D$137)+ (P29*$D$138)+ (Q29*$D$139)+ (R29*$D$140)+ (S29*$D$141)+ (T29*$D$142)+ (U29*$D$143)+ (V29*$D$144)</f>
        <v>0</v>
      </c>
    </row>
    <row r="30" spans="1:23" hidden="1" x14ac:dyDescent="0.25">
      <c r="A30" s="24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xml:space="preserve"> (B30*$D$124)+ (C30*$D$125)+ (D30*$D$126)+ (E30*$D$127)+ (F30*$D$128)+ (G30*$D$129)+ (H30*$D$130)+ (I30*$D$131)+ (J30*$D$132)+ (K30*$D$133)+ (L30*$D$134)+ (M30*$D$135)+ (N30*$D$136)+ (O30*$D$137)+ (P30*$D$138)+ (Q30*$D$139)+ (R30*$D$140)+ (S30*$D$141)+ (T30*$D$142)+ (U30*$D$143)+ (V30*$D$144)</f>
        <v>0</v>
      </c>
    </row>
    <row r="31" spans="1:23" hidden="1" x14ac:dyDescent="0.25">
      <c r="A31" s="24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xml:space="preserve"> (B31*$D$124)+ (C31*$D$125)+ (D31*$D$126)+ (E31*$D$127)+ (F31*$D$128)+ (G31*$D$129)+ (H31*$D$130)+ (I31*$D$131)+ (J31*$D$132)+ (K31*$D$133)+ (L31*$D$134)+ (M31*$D$135)+ (N31*$D$136)+ (O31*$D$137)+ (P31*$D$138)+ (Q31*$D$139)+ (R31*$D$140)+ (S31*$D$141)+ (T31*$D$142)+ (U31*$D$143)+ (V31*$D$144)</f>
        <v>0</v>
      </c>
    </row>
    <row r="32" spans="1:23" hidden="1" x14ac:dyDescent="0.25">
      <c r="A32" s="24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xml:space="preserve"> (B32*$D$124)+ (C32*$D$125)+ (D32*$D$126)+ (E32*$D$127)+ (F32*$D$128)+ (G32*$D$129)+ (H32*$D$130)+ (I32*$D$131)+ (J32*$D$132)+ (K32*$D$133)+ (L32*$D$134)+ (M32*$D$135)+ (N32*$D$136)+ (O32*$D$137)+ (P32*$D$138)+ (Q32*$D$139)+ (R32*$D$140)+ (S32*$D$141)+ (T32*$D$142)+ (U32*$D$143)+ (V32*$D$144)</f>
        <v>0</v>
      </c>
    </row>
    <row r="33" spans="1:23" hidden="1" x14ac:dyDescent="0.25">
      <c r="A33" s="24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xml:space="preserve"> (B33*$D$124)+ (C33*$D$125)+ (D33*$D$126)+ (E33*$D$127)+ (F33*$D$128)+ (G33*$D$129)+ (H33*$D$130)+ (I33*$D$131)+ (J33*$D$132)+ (K33*$D$133)+ (L33*$D$134)+ (M33*$D$135)+ (N33*$D$136)+ (O33*$D$137)+ (P33*$D$138)+ (Q33*$D$139)+ (R33*$D$140)+ (S33*$D$141)+ (T33*$D$142)+ (U33*$D$143)+ (V33*$D$144)</f>
        <v>0</v>
      </c>
    </row>
    <row r="34" spans="1:23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xml:space="preserve"> (B34*$D$124)+ (C34*$D$125)+ (D34*$D$126)+ (E34*$D$127)+ (F34*$D$128)+ (G34*$D$129)+ (H34*$D$130)+ (I34*$D$131)+ (J34*$D$132)+ (K34*$D$133)+ (L34*$D$134)+ (M34*$D$135)+ (N34*$D$136)+ (O34*$D$137)+ (P34*$D$138)+ (Q34*$D$139)+ (R34*$D$140)+ (S34*$D$141)+ (T34*$D$142)+ (U34*$D$143)+ (V34*$D$144)</f>
        <v>0</v>
      </c>
    </row>
    <row r="35" spans="1:23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xml:space="preserve"> (B35*$D$124)+ (C35*$D$125)+ (D35*$D$126)+ (E35*$D$127)+ (F35*$D$128)+ (G35*$D$129)+ (H35*$D$130)+ (I35*$D$131)+ (J35*$D$132)+ (K35*$D$133)+ (L35*$D$134)+ (M35*$D$135)+ (N35*$D$136)+ (O35*$D$137)+ (P35*$D$138)+ (Q35*$D$139)+ (R35*$D$140)+ (S35*$D$141)+ (T35*$D$142)+ (U35*$D$143)+ (V35*$D$144)</f>
        <v>0</v>
      </c>
    </row>
    <row r="36" spans="1:23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xml:space="preserve"> (B36*$D$124)+ (C36*$D$125)+ (D36*$D$126)+ (E36*$D$127)+ (F36*$D$128)+ (G36*$D$129)+ (H36*$D$130)+ (I36*$D$131)+ (J36*$D$132)+ (K36*$D$133)+ (L36*$D$134)+ (M36*$D$135)+ (N36*$D$136)+ (O36*$D$137)+ (P36*$D$138)+ (Q36*$D$139)+ (R36*$D$140)+ (S36*$D$141)+ (T36*$D$142)+ (U36*$D$143)+ (V36*$D$144)</f>
        <v>0</v>
      </c>
    </row>
    <row r="37" spans="1:23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xml:space="preserve"> (B37*$D$124)+ (C37*$D$125)+ (D37*$D$126)+ (E37*$D$127)+ (F37*$D$128)+ (G37*$D$129)+ (H37*$D$130)+ (I37*$D$131)+ (J37*$D$132)+ (K37*$D$133)+ (L37*$D$134)+ (M37*$D$135)+ (N37*$D$136)+ (O37*$D$137)+ (P37*$D$138)+ (Q37*$D$139)+ (R37*$D$140)+ (S37*$D$141)+ (T37*$D$142)+ (U37*$D$143)+ (V37*$D$144)</f>
        <v>0</v>
      </c>
    </row>
    <row r="38" spans="1:23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xml:space="preserve"> (B38*$D$124)+ (C38*$D$125)+ (D38*$D$126)+ (E38*$D$127)+ (F38*$D$128)+ (G38*$D$129)+ (H38*$D$130)+ (I38*$D$131)+ (J38*$D$132)+ (K38*$D$133)+ (L38*$D$134)+ (M38*$D$135)+ (N38*$D$136)+ (O38*$D$137)+ (P38*$D$138)+ (Q38*$D$139)+ (R38*$D$140)+ (S38*$D$141)+ (T38*$D$142)+ (U38*$D$143)+ (V38*$D$144)</f>
        <v>0</v>
      </c>
    </row>
    <row r="39" spans="1:23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xml:space="preserve"> (B39*$D$124)+ (C39*$D$125)+ (D39*$D$126)+ (E39*$D$127)+ (F39*$D$128)+ (G39*$D$129)+ (H39*$D$130)+ (I39*$D$131)+ (J39*$D$132)+ (K39*$D$133)+ (L39*$D$134)+ (M39*$D$135)+ (N39*$D$136)+ (O39*$D$137)+ (P39*$D$138)+ (Q39*$D$139)+ (R39*$D$140)+ (S39*$D$141)+ (T39*$D$142)+ (U39*$D$143)+ (V39*$D$144)</f>
        <v>0</v>
      </c>
    </row>
    <row r="40" spans="1:23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xml:space="preserve"> (B40*$D$124)+ (C40*$D$125)+ (D40*$D$126)+ (E40*$D$127)+ (F40*$D$128)+ (G40*$D$129)+ (H40*$D$130)+ (I40*$D$131)+ (J40*$D$132)+ (K40*$D$133)+ (L40*$D$134)+ (M40*$D$135)+ (N40*$D$136)+ (O40*$D$137)+ (P40*$D$138)+ (Q40*$D$139)+ (R40*$D$140)+ (S40*$D$141)+ (T40*$D$142)+ (U40*$D$143)+ (V40*$D$144)</f>
        <v>0</v>
      </c>
    </row>
    <row r="41" spans="1:23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 xml:space="preserve"> (B41*$D$124)+ (C41*$D$125)+ (D41*$D$126)+ (E41*$D$127)+ (F41*$D$128)+ (G41*$D$129)+ (H41*$D$130)+ (I41*$D$131)+ (J41*$D$132)+ (K41*$D$133)+ (L41*$D$134)+ (M41*$D$135)+ (N41*$D$136)+ (O41*$D$137)+ (P41*$D$138)+ (Q41*$D$139)+ (R41*$D$140)+ (S41*$D$141)+ (T41*$D$142)+ (U41*$D$143)+ (V41*$D$144)</f>
        <v>0</v>
      </c>
    </row>
    <row r="42" spans="1:23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xml:space="preserve"> (B42*$D$124)+ (C42*$D$125)+ (D42*$D$126)+ (E42*$D$127)+ (F42*$D$128)+ (G42*$D$129)+ (H42*$D$130)+ (I42*$D$131)+ (J42*$D$132)+ (K42*$D$133)+ (L42*$D$134)+ (M42*$D$135)+ (N42*$D$136)+ (O42*$D$137)+ (P42*$D$138)+ (Q42*$D$139)+ (R42*$D$140)+ (S42*$D$141)+ (T42*$D$142)+ (U42*$D$143)+ (V42*$D$144)</f>
        <v>0</v>
      </c>
    </row>
    <row r="43" spans="1:23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xml:space="preserve"> (B43*$D$124)+ (C43*$D$125)+ (D43*$D$126)+ (E43*$D$127)+ (F43*$D$128)+ (G43*$D$129)+ (H43*$D$130)+ (I43*$D$131)+ (J43*$D$132)+ (K43*$D$133)+ (L43*$D$134)+ (M43*$D$135)+ (N43*$D$136)+ (O43*$D$137)+ (P43*$D$138)+ (Q43*$D$139)+ (R43*$D$140)+ (S43*$D$141)+ (T43*$D$142)+ (U43*$D$143)+ (V43*$D$144)</f>
        <v>0</v>
      </c>
    </row>
    <row r="44" spans="1:23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xml:space="preserve"> (B44*$D$124)+ (C44*$D$125)+ (D44*$D$126)+ (E44*$D$127)+ (F44*$D$128)+ (G44*$D$129)+ (H44*$D$130)+ (I44*$D$131)+ (J44*$D$132)+ (K44*$D$133)+ (L44*$D$134)+ (M44*$D$135)+ (N44*$D$136)+ (O44*$D$137)+ (P44*$D$138)+ (Q44*$D$139)+ (R44*$D$140)+ (S44*$D$141)+ (T44*$D$142)+ (U44*$D$143)+ (V44*$D$144)</f>
        <v>0</v>
      </c>
    </row>
    <row r="45" spans="1:23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xml:space="preserve"> (B45*$D$124)+ (C45*$D$125)+ (D45*$D$126)+ (E45*$D$127)+ (F45*$D$128)+ (G45*$D$129)+ (H45*$D$130)+ (I45*$D$131)+ (J45*$D$132)+ (K45*$D$133)+ (L45*$D$134)+ (M45*$D$135)+ (N45*$D$136)+ (O45*$D$137)+ (P45*$D$138)+ (Q45*$D$139)+ (R45*$D$140)+ (S45*$D$141)+ (T45*$D$142)+ (U45*$D$143)+ (V45*$D$144)</f>
        <v>0</v>
      </c>
    </row>
    <row r="46" spans="1:23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xml:space="preserve"> (B46*$D$124)+ (C46*$D$125)+ (D46*$D$126)+ (E46*$D$127)+ (F46*$D$128)+ (G46*$D$129)+ (H46*$D$130)+ (I46*$D$131)+ (J46*$D$132)+ (K46*$D$133)+ (L46*$D$134)+ (M46*$D$135)+ (N46*$D$136)+ (O46*$D$137)+ (P46*$D$138)+ (Q46*$D$139)+ (R46*$D$140)+ (S46*$D$141)+ (T46*$D$142)+ (U46*$D$143)+ (V46*$D$144)</f>
        <v>0</v>
      </c>
    </row>
    <row r="47" spans="1:23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xml:space="preserve"> (B47*$D$124)+ (C47*$D$125)+ (D47*$D$126)+ (E47*$D$127)+ (F47*$D$128)+ (G47*$D$129)+ (H47*$D$130)+ (I47*$D$131)+ (J47*$D$132)+ (K47*$D$133)+ (L47*$D$134)+ (M47*$D$135)+ (N47*$D$136)+ (O47*$D$137)+ (P47*$D$138)+ (Q47*$D$139)+ (R47*$D$140)+ (S47*$D$141)+ (T47*$D$142)+ (U47*$D$143)+ (V47*$D$144)</f>
        <v>0</v>
      </c>
    </row>
    <row r="48" spans="1:23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xml:space="preserve"> (B48*$D$124)+ (C48*$D$125)+ (D48*$D$126)+ (E48*$D$127)+ (F48*$D$128)+ (G48*$D$129)+ (H48*$D$130)+ (I48*$D$131)+ (J48*$D$132)+ (K48*$D$133)+ (L48*$D$134)+ (M48*$D$135)+ (N48*$D$136)+ (O48*$D$137)+ (P48*$D$138)+ (Q48*$D$139)+ (R48*$D$140)+ (S48*$D$141)+ (T48*$D$142)+ (U48*$D$143)+ (V48*$D$144)</f>
        <v>0</v>
      </c>
    </row>
    <row r="49" spans="1:23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xml:space="preserve"> (B49*$D$124)+ (C49*$D$125)+ (D49*$D$126)+ (E49*$D$127)+ (F49*$D$128)+ (G49*$D$129)+ (H49*$D$130)+ (I49*$D$131)+ (J49*$D$132)+ (K49*$D$133)+ (L49*$D$134)+ (M49*$D$135)+ (N49*$D$136)+ (O49*$D$137)+ (P49*$D$138)+ (Q49*$D$139)+ (R49*$D$140)+ (S49*$D$141)+ (T49*$D$142)+ (U49*$D$143)+ (V49*$D$144)</f>
        <v>0</v>
      </c>
    </row>
    <row r="50" spans="1:23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xml:space="preserve"> (B50*$D$124)+ (C50*$D$125)+ (D50*$D$126)+ (E50*$D$127)+ (F50*$D$128)+ (G50*$D$129)+ (H50*$D$130)+ (I50*$D$131)+ (J50*$D$132)+ (K50*$D$133)+ (L50*$D$134)+ (M50*$D$135)+ (N50*$D$136)+ (O50*$D$137)+ (P50*$D$138)+ (Q50*$D$139)+ (R50*$D$140)+ (S50*$D$141)+ (T50*$D$142)+ (U50*$D$143)+ (V50*$D$144)</f>
        <v>0</v>
      </c>
    </row>
    <row r="51" spans="1:23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xml:space="preserve"> (B51*$D$124)+ (C51*$D$125)+ (D51*$D$126)+ (E51*$D$127)+ (F51*$D$128)+ (G51*$D$129)+ (H51*$D$130)+ (I51*$D$131)+ (J51*$D$132)+ (K51*$D$133)+ (L51*$D$134)+ (M51*$D$135)+ (N51*$D$136)+ (O51*$D$137)+ (P51*$D$138)+ (Q51*$D$139)+ (R51*$D$140)+ (S51*$D$141)+ (T51*$D$142)+ (U51*$D$143)+ (V51*$D$144)</f>
        <v>0</v>
      </c>
    </row>
    <row r="52" spans="1:23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xml:space="preserve"> (B52*$D$124)+ (C52*$D$125)+ (D52*$D$126)+ (E52*$D$127)+ (F52*$D$128)+ (G52*$D$129)+ (H52*$D$130)+ (I52*$D$131)+ (J52*$D$132)+ (K52*$D$133)+ (L52*$D$134)+ (M52*$D$135)+ (N52*$D$136)+ (O52*$D$137)+ (P52*$D$138)+ (Q52*$D$139)+ (R52*$D$140)+ (S52*$D$141)+ (T52*$D$142)+ (U52*$D$143)+ (V52*$D$144)</f>
        <v>0</v>
      </c>
    </row>
    <row r="53" spans="1:23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xml:space="preserve"> (B53*$D$124)+ (C53*$D$125)+ (D53*$D$126)+ (E53*$D$127)+ (F53*$D$128)+ (G53*$D$129)+ (H53*$D$130)+ (I53*$D$131)+ (J53*$D$132)+ (K53*$D$133)+ (L53*$D$134)+ (M53*$D$135)+ (N53*$D$136)+ (O53*$D$137)+ (P53*$D$138)+ (Q53*$D$139)+ (R53*$D$140)+ (S53*$D$141)+ (T53*$D$142)+ (U53*$D$143)+ (V53*$D$144)</f>
        <v>0</v>
      </c>
    </row>
    <row r="54" spans="1:23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xml:space="preserve"> (B54*$D$124)+ (C54*$D$125)+ (D54*$D$126)+ (E54*$D$127)+ (F54*$D$128)+ (G54*$D$129)+ (H54*$D$130)+ (I54*$D$131)+ (J54*$D$132)+ (K54*$D$133)+ (L54*$D$134)+ (M54*$D$135)+ (N54*$D$136)+ (O54*$D$137)+ (P54*$D$138)+ (Q54*$D$139)+ (R54*$D$140)+ (S54*$D$141)+ (T54*$D$142)+ (U54*$D$143)+ (V54*$D$144)</f>
        <v>0</v>
      </c>
    </row>
    <row r="55" spans="1:23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xml:space="preserve"> (B55*$D$124)+ (C55*$D$125)+ (D55*$D$126)+ (E55*$D$127)+ (F55*$D$128)+ (G55*$D$129)+ (H55*$D$130)+ (I55*$D$131)+ (J55*$D$132)+ (K55*$D$133)+ (L55*$D$134)+ (M55*$D$135)+ (N55*$D$136)+ (O55*$D$137)+ (P55*$D$138)+ (Q55*$D$139)+ (R55*$D$140)+ (S55*$D$141)+ (T55*$D$142)+ (U55*$D$143)+ (V55*$D$144)</f>
        <v>0</v>
      </c>
    </row>
    <row r="56" spans="1:23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xml:space="preserve"> (B56*$D$124)+ (C56*$D$125)+ (D56*$D$126)+ (E56*$D$127)+ (F56*$D$128)+ (G56*$D$129)+ (H56*$D$130)+ (I56*$D$131)+ (J56*$D$132)+ (K56*$D$133)+ (L56*$D$134)+ (M56*$D$135)+ (N56*$D$136)+ (O56*$D$137)+ (P56*$D$138)+ (Q56*$D$139)+ (R56*$D$140)+ (S56*$D$141)+ (T56*$D$142)+ (U56*$D$143)+ (V56*$D$144)</f>
        <v>0</v>
      </c>
    </row>
    <row r="57" spans="1:23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xml:space="preserve"> (B57*$D$124)+ (C57*$D$125)+ (D57*$D$126)+ (E57*$D$127)+ (F57*$D$128)+ (G57*$D$129)+ (H57*$D$130)+ (I57*$D$131)+ (J57*$D$132)+ (K57*$D$133)+ (L57*$D$134)+ (M57*$D$135)+ (N57*$D$136)+ (O57*$D$137)+ (P57*$D$138)+ (Q57*$D$139)+ (R57*$D$140)+ (S57*$D$141)+ (T57*$D$142)+ (U57*$D$143)+ (V57*$D$144)</f>
        <v>0</v>
      </c>
    </row>
    <row r="58" spans="1:23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xml:space="preserve"> (B58*$D$124)+ (C58*$D$125)+ (D58*$D$126)+ (E58*$D$127)+ (F58*$D$128)+ (G58*$D$129)+ (H58*$D$130)+ (I58*$D$131)+ (J58*$D$132)+ (K58*$D$133)+ (L58*$D$134)+ (M58*$D$135)+ (N58*$D$136)+ (O58*$D$137)+ (P58*$D$138)+ (Q58*$D$139)+ (R58*$D$140)+ (S58*$D$141)+ (T58*$D$142)+ (U58*$D$143)+ (V58*$D$144)</f>
        <v>0</v>
      </c>
    </row>
    <row r="59" spans="1:23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xml:space="preserve"> (B59*$D$124)+ (C59*$D$125)+ (D59*$D$126)+ (E59*$D$127)+ (F59*$D$128)+ (G59*$D$129)+ (H59*$D$130)+ (I59*$D$131)+ (J59*$D$132)+ (K59*$D$133)+ (L59*$D$134)+ (M59*$D$135)+ (N59*$D$136)+ (O59*$D$137)+ (P59*$D$138)+ (Q59*$D$139)+ (R59*$D$140)+ (S59*$D$141)+ (T59*$D$142)+ (U59*$D$143)+ (V59*$D$144)</f>
        <v>0</v>
      </c>
    </row>
    <row r="60" spans="1:23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xml:space="preserve"> (B60*$D$124)+ (C60*$D$125)+ (D60*$D$126)+ (E60*$D$127)+ (F60*$D$128)+ (G60*$D$129)+ (H60*$D$130)+ (I60*$D$131)+ (J60*$D$132)+ (K60*$D$133)+ (L60*$D$134)+ (M60*$D$135)+ (N60*$D$136)+ (O60*$D$137)+ (P60*$D$138)+ (Q60*$D$139)+ (R60*$D$140)+ (S60*$D$141)+ (T60*$D$142)+ (U60*$D$143)+ (V60*$D$144)</f>
        <v>0</v>
      </c>
    </row>
    <row r="61" spans="1:23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xml:space="preserve"> (B61*$D$124)+ (C61*$D$125)+ (D61*$D$126)+ (E61*$D$127)+ (F61*$D$128)+ (G61*$D$129)+ (H61*$D$130)+ (I61*$D$131)+ (J61*$D$132)+ (K61*$D$133)+ (L61*$D$134)+ (M61*$D$135)+ (N61*$D$136)+ (O61*$D$137)+ (P61*$D$138)+ (Q61*$D$139)+ (R61*$D$140)+ (S61*$D$141)+ (T61*$D$142)+ (U61*$D$143)+ (V61*$D$144)</f>
        <v>0</v>
      </c>
    </row>
    <row r="62" spans="1:23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xml:space="preserve"> (B62*$D$124)+ (C62*$D$125)+ (D62*$D$126)+ (E62*$D$127)+ (F62*$D$128)+ (G62*$D$129)+ (H62*$D$130)+ (I62*$D$131)+ (J62*$D$132)+ (K62*$D$133)+ (L62*$D$134)+ (M62*$D$135)+ (N62*$D$136)+ (O62*$D$137)+ (P62*$D$138)+ (Q62*$D$139)+ (R62*$D$140)+ (S62*$D$141)+ (T62*$D$142)+ (U62*$D$143)+ (V62*$D$144)</f>
        <v>0</v>
      </c>
    </row>
    <row r="63" spans="1:23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xml:space="preserve"> (B63*$D$124)+ (C63*$D$125)+ (D63*$D$126)+ (E63*$D$127)+ (F63*$D$128)+ (G63*$D$129)+ (H63*$D$130)+ (I63*$D$131)+ (J63*$D$132)+ (K63*$D$133)+ (L63*$D$134)+ (M63*$D$135)+ (N63*$D$136)+ (O63*$D$137)+ (P63*$D$138)+ (Q63*$D$139)+ (R63*$D$140)+ (S63*$D$141)+ (T63*$D$142)+ (U63*$D$143)+ (V63*$D$144)</f>
        <v>0</v>
      </c>
    </row>
    <row r="64" spans="1:23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xml:space="preserve"> (B64*$D$124)+ (C64*$D$125)+ (D64*$D$126)+ (E64*$D$127)+ (F64*$D$128)+ (G64*$D$129)+ (H64*$D$130)+ (I64*$D$131)+ (J64*$D$132)+ (K64*$D$133)+ (L64*$D$134)+ (M64*$D$135)+ (N64*$D$136)+ (O64*$D$137)+ (P64*$D$138)+ (Q64*$D$139)+ (R64*$D$140)+ (S64*$D$141)+ (T64*$D$142)+ (U64*$D$143)+ (V64*$D$144)</f>
        <v>0</v>
      </c>
    </row>
    <row r="65" spans="1:23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xml:space="preserve"> (B65*$D$124)+ (C65*$D$125)+ (D65*$D$126)+ (E65*$D$127)+ (F65*$D$128)+ (G65*$D$129)+ (H65*$D$130)+ (I65*$D$131)+ (J65*$D$132)+ (K65*$D$133)+ (L65*$D$134)+ (M65*$D$135)+ (N65*$D$136)+ (O65*$D$137)+ (P65*$D$138)+ (Q65*$D$139)+ (R65*$D$140)+ (S65*$D$141)+ (T65*$D$142)+ (U65*$D$143)+ (V65*$D$144)</f>
        <v>0</v>
      </c>
    </row>
    <row r="66" spans="1:23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xml:space="preserve"> (B66*$D$124)+ (C66*$D$125)+ (D66*$D$126)+ (E66*$D$127)+ (F66*$D$128)+ (G66*$D$129)+ (H66*$D$130)+ (I66*$D$131)+ (J66*$D$132)+ (K66*$D$133)+ (L66*$D$134)+ (M66*$D$135)+ (N66*$D$136)+ (O66*$D$137)+ (P66*$D$138)+ (Q66*$D$139)+ (R66*$D$140)+ (S66*$D$141)+ (T66*$D$142)+ (U66*$D$143)+ (V66*$D$144)</f>
        <v>0</v>
      </c>
    </row>
    <row r="67" spans="1:23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 xml:space="preserve"> (B67*$D$124)+ (C67*$D$125)+ (D67*$D$126)+ (E67*$D$127)+ (F67*$D$128)+ (G67*$D$129)+ (H67*$D$130)+ (I67*$D$131)+ (J67*$D$132)+ (K67*$D$133)+ (L67*$D$134)+ (M67*$D$135)+ (N67*$D$136)+ (O67*$D$137)+ (P67*$D$138)+ (Q67*$D$139)+ (R67*$D$140)+ (S67*$D$141)+ (T67*$D$142)+ (U67*$D$143)+ (V67*$D$144)</f>
        <v>0</v>
      </c>
    </row>
    <row r="68" spans="1:23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xml:space="preserve"> (B68*$D$124)+ (C68*$D$125)+ (D68*$D$126)+ (E68*$D$127)+ (F68*$D$128)+ (G68*$D$129)+ (H68*$D$130)+ (I68*$D$131)+ (J68*$D$132)+ (K68*$D$133)+ (L68*$D$134)+ (M68*$D$135)+ (N68*$D$136)+ (O68*$D$137)+ (P68*$D$138)+ (Q68*$D$139)+ (R68*$D$140)+ (S68*$D$141)+ (T68*$D$142)+ (U68*$D$143)+ (V68*$D$144)</f>
        <v>0</v>
      </c>
    </row>
    <row r="69" spans="1:23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xml:space="preserve"> (B69*$D$124)+ (C69*$D$125)+ (D69*$D$126)+ (E69*$D$127)+ (F69*$D$128)+ (G69*$D$129)+ (H69*$D$130)+ (I69*$D$131)+ (J69*$D$132)+ (K69*$D$133)+ (L69*$D$134)+ (M69*$D$135)+ (N69*$D$136)+ (O69*$D$137)+ (P69*$D$138)+ (Q69*$D$139)+ (R69*$D$140)+ (S69*$D$141)+ (T69*$D$142)+ (U69*$D$143)+ (V69*$D$144)</f>
        <v>0</v>
      </c>
    </row>
    <row r="70" spans="1:23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xml:space="preserve"> (B70*$D$124)+ (C70*$D$125)+ (D70*$D$126)+ (E70*$D$127)+ (F70*$D$128)+ (G70*$D$129)+ (H70*$D$130)+ (I70*$D$131)+ (J70*$D$132)+ (K70*$D$133)+ (L70*$D$134)+ (M70*$D$135)+ (N70*$D$136)+ (O70*$D$137)+ (P70*$D$138)+ (Q70*$D$139)+ (R70*$D$140)+ (S70*$D$141)+ (T70*$D$142)+ (U70*$D$143)+ (V70*$D$144)</f>
        <v>0</v>
      </c>
    </row>
    <row r="71" spans="1:23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xml:space="preserve"> (B71*$D$124)+ (C71*$D$125)+ (D71*$D$126)+ (E71*$D$127)+ (F71*$D$128)+ (G71*$D$129)+ (H71*$D$130)+ (I71*$D$131)+ (J71*$D$132)+ (K71*$D$133)+ (L71*$D$134)+ (M71*$D$135)+ (N71*$D$136)+ (O71*$D$137)+ (P71*$D$138)+ (Q71*$D$139)+ (R71*$D$140)+ (S71*$D$141)+ (T71*$D$142)+ (U71*$D$143)+ (V71*$D$144)</f>
        <v>0</v>
      </c>
    </row>
    <row r="72" spans="1:23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xml:space="preserve"> (B72*$D$124)+ (C72*$D$125)+ (D72*$D$126)+ (E72*$D$127)+ (F72*$D$128)+ (G72*$D$129)+ (H72*$D$130)+ (I72*$D$131)+ (J72*$D$132)+ (K72*$D$133)+ (L72*$D$134)+ (M72*$D$135)+ (N72*$D$136)+ (O72*$D$137)+ (P72*$D$138)+ (Q72*$D$139)+ (R72*$D$140)+ (S72*$D$141)+ (T72*$D$142)+ (U72*$D$143)+ (V72*$D$144)</f>
        <v>0</v>
      </c>
    </row>
    <row r="73" spans="1:23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xml:space="preserve"> (B73*$D$124)+ (C73*$D$125)+ (D73*$D$126)+ (E73*$D$127)+ (F73*$D$128)+ (G73*$D$129)+ (H73*$D$130)+ (I73*$D$131)+ (J73*$D$132)+ (K73*$D$133)+ (L73*$D$134)+ (M73*$D$135)+ (N73*$D$136)+ (O73*$D$137)+ (P73*$D$138)+ (Q73*$D$139)+ (R73*$D$140)+ (S73*$D$141)+ (T73*$D$142)+ (U73*$D$143)+ (V73*$D$144)</f>
        <v>0</v>
      </c>
    </row>
    <row r="74" spans="1:23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xml:space="preserve"> (B74*$D$124)+ (C74*$D$125)+ (D74*$D$126)+ (E74*$D$127)+ (F74*$D$128)+ (G74*$D$129)+ (H74*$D$130)+ (I74*$D$131)+ (J74*$D$132)+ (K74*$D$133)+ (L74*$D$134)+ (M74*$D$135)+ (N74*$D$136)+ (O74*$D$137)+ (P74*$D$138)+ (Q74*$D$139)+ (R74*$D$140)+ (S74*$D$141)+ (T74*$D$142)+ (U74*$D$143)+ (V74*$D$144)</f>
        <v>0</v>
      </c>
    </row>
    <row r="75" spans="1:23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xml:space="preserve"> (B75*$D$124)+ (C75*$D$125)+ (D75*$D$126)+ (E75*$D$127)+ (F75*$D$128)+ (G75*$D$129)+ (H75*$D$130)+ (I75*$D$131)+ (J75*$D$132)+ (K75*$D$133)+ (L75*$D$134)+ (M75*$D$135)+ (N75*$D$136)+ (O75*$D$137)+ (P75*$D$138)+ (Q75*$D$139)+ (R75*$D$140)+ (S75*$D$141)+ (T75*$D$142)+ (U75*$D$143)+ (V75*$D$144)</f>
        <v>0</v>
      </c>
    </row>
    <row r="76" spans="1:23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xml:space="preserve"> (B76*$D$124)+ (C76*$D$125)+ (D76*$D$126)+ (E76*$D$127)+ (F76*$D$128)+ (G76*$D$129)+ (H76*$D$130)+ (I76*$D$131)+ (J76*$D$132)+ (K76*$D$133)+ (L76*$D$134)+ (M76*$D$135)+ (N76*$D$136)+ (O76*$D$137)+ (P76*$D$138)+ (Q76*$D$139)+ (R76*$D$140)+ (S76*$D$141)+ (T76*$D$142)+ (U76*$D$143)+ (V76*$D$144)</f>
        <v>0</v>
      </c>
    </row>
    <row r="77" spans="1:23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xml:space="preserve"> (B77*$D$124)+ (C77*$D$125)+ (D77*$D$126)+ (E77*$D$127)+ (F77*$D$128)+ (G77*$D$129)+ (H77*$D$130)+ (I77*$D$131)+ (J77*$D$132)+ (K77*$D$133)+ (L77*$D$134)+ (M77*$D$135)+ (N77*$D$136)+ (O77*$D$137)+ (P77*$D$138)+ (Q77*$D$139)+ (R77*$D$140)+ (S77*$D$141)+ (T77*$D$142)+ (U77*$D$143)+ (V77*$D$144)</f>
        <v>0</v>
      </c>
    </row>
    <row r="78" spans="1:23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xml:space="preserve"> (B78*$D$124)+ (C78*$D$125)+ (D78*$D$126)+ (E78*$D$127)+ (F78*$D$128)+ (G78*$D$129)+ (H78*$D$130)+ (I78*$D$131)+ (J78*$D$132)+ (K78*$D$133)+ (L78*$D$134)+ (M78*$D$135)+ (N78*$D$136)+ (O78*$D$137)+ (P78*$D$138)+ (Q78*$D$139)+ (R78*$D$140)+ (S78*$D$141)+ (T78*$D$142)+ (U78*$D$143)+ (V78*$D$144)</f>
        <v>0</v>
      </c>
    </row>
    <row r="79" spans="1:23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xml:space="preserve"> (B79*$D$124)+ (C79*$D$125)+ (D79*$D$126)+ (E79*$D$127)+ (F79*$D$128)+ (G79*$D$129)+ (H79*$D$130)+ (I79*$D$131)+ (J79*$D$132)+ (K79*$D$133)+ (L79*$D$134)+ (M79*$D$135)+ (N79*$D$136)+ (O79*$D$137)+ (P79*$D$138)+ (Q79*$D$139)+ (R79*$D$140)+ (S79*$D$141)+ (T79*$D$142)+ (U79*$D$143)+ (V79*$D$144)</f>
        <v>0</v>
      </c>
    </row>
    <row r="80" spans="1:23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xml:space="preserve"> (B80*$D$124)+ (C80*$D$125)+ (D80*$D$126)+ (E80*$D$127)+ (F80*$D$128)+ (G80*$D$129)+ (H80*$D$130)+ (I80*$D$131)+ (J80*$D$132)+ (K80*$D$133)+ (L80*$D$134)+ (M80*$D$135)+ (N80*$D$136)+ (O80*$D$137)+ (P80*$D$138)+ (Q80*$D$139)+ (R80*$D$140)+ (S80*$D$141)+ (T80*$D$142)+ (U80*$D$143)+ (V80*$D$144)</f>
        <v>0</v>
      </c>
    </row>
    <row r="81" spans="1:23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xml:space="preserve"> (B81*$D$124)+ (C81*$D$125)+ (D81*$D$126)+ (E81*$D$127)+ (F81*$D$128)+ (G81*$D$129)+ (H81*$D$130)+ (I81*$D$131)+ (J81*$D$132)+ (K81*$D$133)+ (L81*$D$134)+ (M81*$D$135)+ (N81*$D$136)+ (O81*$D$137)+ (P81*$D$138)+ (Q81*$D$139)+ (R81*$D$140)+ (S81*$D$141)+ (T81*$D$142)+ (U81*$D$143)+ (V81*$D$144)</f>
        <v>0</v>
      </c>
    </row>
    <row r="82" spans="1:23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xml:space="preserve"> (B82*$D$124)+ (C82*$D$125)+ (D82*$D$126)+ (E82*$D$127)+ (F82*$D$128)+ (G82*$D$129)+ (H82*$D$130)+ (I82*$D$131)+ (J82*$D$132)+ (K82*$D$133)+ (L82*$D$134)+ (M82*$D$135)+ (N82*$D$136)+ (O82*$D$137)+ (P82*$D$138)+ (Q82*$D$139)+ (R82*$D$140)+ (S82*$D$141)+ (T82*$D$142)+ (U82*$D$143)+ (V82*$D$144)</f>
        <v>0</v>
      </c>
    </row>
    <row r="83" spans="1:23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xml:space="preserve"> (B83*$D$124)+ (C83*$D$125)+ (D83*$D$126)+ (E83*$D$127)+ (F83*$D$128)+ (G83*$D$129)+ (H83*$D$130)+ (I83*$D$131)+ (J83*$D$132)+ (K83*$D$133)+ (L83*$D$134)+ (M83*$D$135)+ (N83*$D$136)+ (O83*$D$137)+ (P83*$D$138)+ (Q83*$D$139)+ (R83*$D$140)+ (S83*$D$141)+ (T83*$D$142)+ (U83*$D$143)+ (V83*$D$144)</f>
        <v>0</v>
      </c>
    </row>
    <row r="84" spans="1:23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xml:space="preserve"> (B84*$D$124)+ (C84*$D$125)+ (D84*$D$126)+ (E84*$D$127)+ (F84*$D$128)+ (G84*$D$129)+ (H84*$D$130)+ (I84*$D$131)+ (J84*$D$132)+ (K84*$D$133)+ (L84*$D$134)+ (M84*$D$135)+ (N84*$D$136)+ (O84*$D$137)+ (P84*$D$138)+ (Q84*$D$139)+ (R84*$D$140)+ (S84*$D$141)+ (T84*$D$142)+ (U84*$D$143)+ (V84*$D$144)</f>
        <v>0</v>
      </c>
    </row>
    <row r="85" spans="1:23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 xml:space="preserve"> (B85*$D$124)+ (C85*$D$125)+ (D85*$D$126)+ (E85*$D$127)+ (F85*$D$128)+ (G85*$D$129)+ (H85*$D$130)+ (I85*$D$131)+ (J85*$D$132)+ (K85*$D$133)+ (L85*$D$134)+ (M85*$D$135)+ (N85*$D$136)+ (O85*$D$137)+ (P85*$D$138)+ (Q85*$D$139)+ (R85*$D$140)+ (S85*$D$141)+ (T85*$D$142)+ (U85*$D$143)+ (V85*$D$144)</f>
        <v>0</v>
      </c>
    </row>
    <row r="86" spans="1:23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xml:space="preserve"> (B86*$D$124)+ (C86*$D$125)+ (D86*$D$126)+ (E86*$D$127)+ (F86*$D$128)+ (G86*$D$129)+ (H86*$D$130)+ (I86*$D$131)+ (J86*$D$132)+ (K86*$D$133)+ (L86*$D$134)+ (M86*$D$135)+ (N86*$D$136)+ (O86*$D$137)+ (P86*$D$138)+ (Q86*$D$139)+ (R86*$D$140)+ (S86*$D$141)+ (T86*$D$142)+ (U86*$D$143)+ (V86*$D$144)</f>
        <v>0</v>
      </c>
    </row>
    <row r="87" spans="1:23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xml:space="preserve"> (B87*$D$124)+ (C87*$D$125)+ (D87*$D$126)+ (E87*$D$127)+ (F87*$D$128)+ (G87*$D$129)+ (H87*$D$130)+ (I87*$D$131)+ (J87*$D$132)+ (K87*$D$133)+ (L87*$D$134)+ (M87*$D$135)+ (N87*$D$136)+ (O87*$D$137)+ (P87*$D$138)+ (Q87*$D$139)+ (R87*$D$140)+ (S87*$D$141)+ (T87*$D$142)+ (U87*$D$143)+ (V87*$D$144)</f>
        <v>0</v>
      </c>
    </row>
    <row r="88" spans="1:23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xml:space="preserve"> (B88*$D$124)+ (C88*$D$125)+ (D88*$D$126)+ (E88*$D$127)+ (F88*$D$128)+ (G88*$D$129)+ (H88*$D$130)+ (I88*$D$131)+ (J88*$D$132)+ (K88*$D$133)+ (L88*$D$134)+ (M88*$D$135)+ (N88*$D$136)+ (O88*$D$137)+ (P88*$D$138)+ (Q88*$D$139)+ (R88*$D$140)+ (S88*$D$141)+ (T88*$D$142)+ (U88*$D$143)+ (V88*$D$144)</f>
        <v>0</v>
      </c>
    </row>
    <row r="89" spans="1:23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xml:space="preserve"> (B89*$D$124)+ (C89*$D$125)+ (D89*$D$126)+ (E89*$D$127)+ (F89*$D$128)+ (G89*$D$129)+ (H89*$D$130)+ (I89*$D$131)+ (J89*$D$132)+ (K89*$D$133)+ (L89*$D$134)+ (M89*$D$135)+ (N89*$D$136)+ (O89*$D$137)+ (P89*$D$138)+ (Q89*$D$139)+ (R89*$D$140)+ (S89*$D$141)+ (T89*$D$142)+ (U89*$D$143)+ (V89*$D$144)</f>
        <v>0</v>
      </c>
    </row>
    <row r="90" spans="1:23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xml:space="preserve"> (B90*$D$124)+ (C90*$D$125)+ (D90*$D$126)+ (E90*$D$127)+ (F90*$D$128)+ (G90*$D$129)+ (H90*$D$130)+ (I90*$D$131)+ (J90*$D$132)+ (K90*$D$133)+ (L90*$D$134)+ (M90*$D$135)+ (N90*$D$136)+ (O90*$D$137)+ (P90*$D$138)+ (Q90*$D$139)+ (R90*$D$140)+ (S90*$D$141)+ (T90*$D$142)+ (U90*$D$143)+ (V90*$D$144)</f>
        <v>0</v>
      </c>
    </row>
    <row r="91" spans="1:23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xml:space="preserve"> (B91*$D$124)+ (C91*$D$125)+ (D91*$D$126)+ (E91*$D$127)+ (F91*$D$128)+ (G91*$D$129)+ (H91*$D$130)+ (I91*$D$131)+ (J91*$D$132)+ (K91*$D$133)+ (L91*$D$134)+ (M91*$D$135)+ (N91*$D$136)+ (O91*$D$137)+ (P91*$D$138)+ (Q91*$D$139)+ (R91*$D$140)+ (S91*$D$141)+ (T91*$D$142)+ (U91*$D$143)+ (V91*$D$144)</f>
        <v>0</v>
      </c>
    </row>
    <row r="92" spans="1:23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xml:space="preserve"> (B92*$D$124)+ (C92*$D$125)+ (D92*$D$126)+ (E92*$D$127)+ (F92*$D$128)+ (G92*$D$129)+ (H92*$D$130)+ (I92*$D$131)+ (J92*$D$132)+ (K92*$D$133)+ (L92*$D$134)+ (M92*$D$135)+ (N92*$D$136)+ (O92*$D$137)+ (P92*$D$138)+ (Q92*$D$139)+ (R92*$D$140)+ (S92*$D$141)+ (T92*$D$142)+ (U92*$D$143)+ (V92*$D$144)</f>
        <v>0</v>
      </c>
    </row>
    <row r="93" spans="1:23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xml:space="preserve"> (B93*$D$124)+ (C93*$D$125)+ (D93*$D$126)+ (E93*$D$127)+ (F93*$D$128)+ (G93*$D$129)+ (H93*$D$130)+ (I93*$D$131)+ (J93*$D$132)+ (K93*$D$133)+ (L93*$D$134)+ (M93*$D$135)+ (N93*$D$136)+ (O93*$D$137)+ (P93*$D$138)+ (Q93*$D$139)+ (R93*$D$140)+ (S93*$D$141)+ (T93*$D$142)+ (U93*$D$143)+ (V93*$D$144)</f>
        <v>0</v>
      </c>
    </row>
    <row r="94" spans="1:23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xml:space="preserve"> (B94*$D$124)+ (C94*$D$125)+ (D94*$D$126)+ (E94*$D$127)+ (F94*$D$128)+ (G94*$D$129)+ (H94*$D$130)+ (I94*$D$131)+ (J94*$D$132)+ (K94*$D$133)+ (L94*$D$134)+ (M94*$D$135)+ (N94*$D$136)+ (O94*$D$137)+ (P94*$D$138)+ (Q94*$D$139)+ (R94*$D$140)+ (S94*$D$141)+ (T94*$D$142)+ (U94*$D$143)+ (V94*$D$144)</f>
        <v>0</v>
      </c>
    </row>
    <row r="95" spans="1:23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xml:space="preserve"> (B95*$D$124)+ (C95*$D$125)+ (D95*$D$126)+ (E95*$D$127)+ (F95*$D$128)+ (G95*$D$129)+ (H95*$D$130)+ (I95*$D$131)+ (J95*$D$132)+ (K95*$D$133)+ (L95*$D$134)+ (M95*$D$135)+ (N95*$D$136)+ (O95*$D$137)+ (P95*$D$138)+ (Q95*$D$139)+ (R95*$D$140)+ (S95*$D$141)+ (T95*$D$142)+ (U95*$D$143)+ (V95*$D$144)</f>
        <v>0</v>
      </c>
    </row>
    <row r="96" spans="1:23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xml:space="preserve"> (B96*$D$124)+ (C96*$D$125)+ (D96*$D$126)+ (E96*$D$127)+ (F96*$D$128)+ (G96*$D$129)+ (H96*$D$130)+ (I96*$D$131)+ (J96*$D$132)+ (K96*$D$133)+ (L96*$D$134)+ (M96*$D$135)+ (N96*$D$136)+ (O96*$D$137)+ (P96*$D$138)+ (Q96*$D$139)+ (R96*$D$140)+ (S96*$D$141)+ (T96*$D$142)+ (U96*$D$143)+ (V96*$D$144)</f>
        <v>0</v>
      </c>
    </row>
    <row r="97" spans="1:23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xml:space="preserve"> (B97*$D$124)+ (C97*$D$125)+ (D97*$D$126)+ (E97*$D$127)+ (F97*$D$128)+ (G97*$D$129)+ (H97*$D$130)+ (I97*$D$131)+ (J97*$D$132)+ (K97*$D$133)+ (L97*$D$134)+ (M97*$D$135)+ (N97*$D$136)+ (O97*$D$137)+ (P97*$D$138)+ (Q97*$D$139)+ (R97*$D$140)+ (S97*$D$141)+ (T97*$D$142)+ (U97*$D$143)+ (V97*$D$144)</f>
        <v>0</v>
      </c>
    </row>
    <row r="98" spans="1:23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xml:space="preserve"> (B98*$D$124)+ (C98*$D$125)+ (D98*$D$126)+ (E98*$D$127)+ (F98*$D$128)+ (G98*$D$129)+ (H98*$D$130)+ (I98*$D$131)+ (J98*$D$132)+ (K98*$D$133)+ (L98*$D$134)+ (M98*$D$135)+ (N98*$D$136)+ (O98*$D$137)+ (P98*$D$138)+ (Q98*$D$139)+ (R98*$D$140)+ (S98*$D$141)+ (T98*$D$142)+ (U98*$D$143)+ (V98*$D$144)</f>
        <v>0</v>
      </c>
    </row>
    <row r="99" spans="1:23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xml:space="preserve"> (B99*$D$124)+ (C99*$D$125)+ (D99*$D$126)+ (E99*$D$127)+ (F99*$D$128)+ (G99*$D$129)+ (H99*$D$130)+ (I99*$D$131)+ (J99*$D$132)+ (K99*$D$133)+ (L99*$D$134)+ (M99*$D$135)+ (N99*$D$136)+ (O99*$D$137)+ (P99*$D$138)+ (Q99*$D$139)+ (R99*$D$140)+ (S99*$D$141)+ (T99*$D$142)+ (U99*$D$143)+ (V99*$D$144)</f>
        <v>0</v>
      </c>
    </row>
    <row r="100" spans="1:23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xml:space="preserve"> (B100*$D$124)+ (C100*$D$125)+ (D100*$D$126)+ (E100*$D$127)+ (F100*$D$128)+ (G100*$D$129)+ (H100*$D$130)+ (I100*$D$131)+ (J100*$D$132)+ (K100*$D$133)+ (L100*$D$134)+ (M100*$D$135)+ (N100*$D$136)+ (O100*$D$137)+ (P100*$D$138)+ (Q100*$D$139)+ (R100*$D$140)+ (S100*$D$141)+ (T100*$D$142)+ (U100*$D$143)+ (V100*$D$144)</f>
        <v>0</v>
      </c>
    </row>
    <row r="101" spans="1:23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xml:space="preserve"> (B101*$D$124)+ (C101*$D$125)+ (D101*$D$126)+ (E101*$D$127)+ (F101*$D$128)+ (G101*$D$129)+ (H101*$D$130)+ (I101*$D$131)+ (J101*$D$132)+ (K101*$D$133)+ (L101*$D$134)+ (M101*$D$135)+ (N101*$D$136)+ (O101*$D$137)+ (P101*$D$138)+ (Q101*$D$139)+ (R101*$D$140)+ (S101*$D$141)+ (T101*$D$142)+ (U101*$D$143)+ (V101*$D$144)</f>
        <v>0</v>
      </c>
    </row>
    <row r="102" spans="1:23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xml:space="preserve"> (B102*$D$124)+ (C102*$D$125)+ (D102*$D$126)+ (E102*$D$127)+ (F102*$D$128)+ (G102*$D$129)+ (H102*$D$130)+ (I102*$D$131)+ (J102*$D$132)+ (K102*$D$133)+ (L102*$D$134)+ (M102*$D$135)+ (N102*$D$136)+ (O102*$D$137)+ (P102*$D$138)+ (Q102*$D$139)+ (R102*$D$140)+ (S102*$D$141)+ (T102*$D$142)+ (U102*$D$143)+ (V102*$D$144)</f>
        <v>0</v>
      </c>
    </row>
    <row r="103" spans="1:23" x14ac:dyDescent="0.25">
      <c r="W103" s="11" t="e" cm="1">
        <f t="array" ref="W103">SUM (W4:W102)</f>
        <v>#NAME?</v>
      </c>
    </row>
    <row r="104" spans="1:23" hidden="1" x14ac:dyDescent="0.25"/>
    <row r="105" spans="1:23" hidden="1" x14ac:dyDescent="0.25"/>
    <row r="106" spans="1:23" hidden="1" x14ac:dyDescent="0.25"/>
    <row r="107" spans="1:23" hidden="1" x14ac:dyDescent="0.25"/>
    <row r="108" spans="1:23" hidden="1" x14ac:dyDescent="0.25"/>
    <row r="109" spans="1:23" hidden="1" x14ac:dyDescent="0.25"/>
    <row r="110" spans="1:23" hidden="1" x14ac:dyDescent="0.25"/>
    <row r="111" spans="1:23" hidden="1" x14ac:dyDescent="0.25"/>
    <row r="112" spans="1:23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4">
        <v>20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20</v>
      </c>
      <c r="J116" s="4">
        <v>20</v>
      </c>
      <c r="K116" s="4">
        <v>20</v>
      </c>
      <c r="P116" s="4">
        <v>33</v>
      </c>
      <c r="Q116" s="4">
        <v>33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 t="e" cm="1">
        <f t="array" ref="B117">SUM (B105:B116)</f>
        <v>#NAME?</v>
      </c>
      <c r="C117" s="23" t="e" cm="1">
        <f t="array" ref="C117">SUM (C105:C116)</f>
        <v>#NAME?</v>
      </c>
      <c r="D117" s="23" t="e" cm="1">
        <f t="array" ref="D117">SUM (D105:D116)</f>
        <v>#NAME?</v>
      </c>
      <c r="E117" s="23" t="e" cm="1">
        <f t="array" ref="E117">SUM (E105:E116)</f>
        <v>#NAME?</v>
      </c>
      <c r="F117" s="23" t="e" cm="1">
        <f t="array" ref="F117">SUM (F105:F116)</f>
        <v>#NAME?</v>
      </c>
      <c r="G117" s="23" t="e" cm="1">
        <f t="array" ref="G117">SUM (G105:G116)</f>
        <v>#NAME?</v>
      </c>
      <c r="H117" s="23" t="e" cm="1">
        <f t="array" ref="H117">SUM (H105:H116)</f>
        <v>#NAME?</v>
      </c>
      <c r="I117" s="23" t="e" cm="1">
        <f t="array" ref="I117">SUM (I105:I116)</f>
        <v>#NAME?</v>
      </c>
      <c r="J117" s="23" t="e" cm="1">
        <f t="array" ref="J117">SUM (J105:J116)</f>
        <v>#NAME?</v>
      </c>
      <c r="K117" s="23" t="e" cm="1">
        <f t="array" ref="K117">SUM (K105:K116)</f>
        <v>#NAME?</v>
      </c>
      <c r="L117" s="23" t="e" cm="1">
        <f t="array" ref="L117">SUM (L105:L116)</f>
        <v>#NAME?</v>
      </c>
      <c r="M117" s="23" t="e" cm="1">
        <f t="array" ref="M117">SUM (M105:M116)</f>
        <v>#NAME?</v>
      </c>
      <c r="N117" s="23" t="e" cm="1">
        <f t="array" ref="N117">SUM (N105:N116)</f>
        <v>#NAME?</v>
      </c>
      <c r="O117" s="23" t="e" cm="1">
        <f t="array" ref="O117">SUM (O105:O116)</f>
        <v>#NAME?</v>
      </c>
      <c r="P117" s="23" t="e" cm="1">
        <f t="array" ref="P117">SUM (P105:P116)</f>
        <v>#NAME?</v>
      </c>
      <c r="Q117" s="23" t="e" cm="1">
        <f t="array" ref="Q117">SUM (Q105:Q116)</f>
        <v>#NAME?</v>
      </c>
      <c r="R117" s="23" t="e" cm="1">
        <f t="array" ref="R117">SUM (R105:R116)</f>
        <v>#NAME?</v>
      </c>
      <c r="S117" s="23" t="e" cm="1">
        <f t="array" ref="S117">SUM (S105:S116)</f>
        <v>#NAME?</v>
      </c>
      <c r="T117" s="23" t="e" cm="1">
        <f t="array" ref="T117">SUM (T105:T116)</f>
        <v>#NAME?</v>
      </c>
      <c r="U117" s="23" t="e" cm="1">
        <f t="array" ref="U117">SUM (U105:U116)</f>
        <v>#NAME?</v>
      </c>
      <c r="V117" s="23" t="e" cm="1">
        <f t="array" ref="V117">SUM (V105:V116)</f>
        <v>#NAME?</v>
      </c>
    </row>
    <row r="118" spans="1:22" x14ac:dyDescent="0.25">
      <c r="A118" s="23" t="s">
        <v>1</v>
      </c>
      <c r="B118" s="23" t="e" cm="1">
        <f t="array" ref="B118">SUM (B4:B102)</f>
        <v>#NAME?</v>
      </c>
      <c r="C118" s="23" t="e" cm="1">
        <f t="array" ref="C118">SUM (C4:C102)</f>
        <v>#NAME?</v>
      </c>
      <c r="D118" s="23" t="e" cm="1">
        <f t="array" ref="D118">SUM (D4:D102)</f>
        <v>#NAME?</v>
      </c>
      <c r="E118" s="23" t="e" cm="1">
        <f t="array" ref="E118">SUM (E4:E102)</f>
        <v>#NAME?</v>
      </c>
      <c r="F118" s="23" t="e" cm="1">
        <f t="array" ref="F118">SUM (F4:F102)</f>
        <v>#NAME?</v>
      </c>
      <c r="G118" s="23" t="e" cm="1">
        <f t="array" ref="G118">SUM (G4:G102)</f>
        <v>#NAME?</v>
      </c>
      <c r="H118" s="23" t="e" cm="1">
        <f t="array" ref="H118">SUM (H4:H102)</f>
        <v>#NAME?</v>
      </c>
      <c r="I118" s="23" t="e" cm="1">
        <f t="array" ref="I118">SUM (I4:I102)</f>
        <v>#NAME?</v>
      </c>
      <c r="J118" s="23" t="e" cm="1">
        <f t="array" ref="J118">SUM (J4:J102)</f>
        <v>#NAME?</v>
      </c>
      <c r="K118" s="23" t="e" cm="1">
        <f t="array" ref="K118">SUM (K4:K102)</f>
        <v>#NAME?</v>
      </c>
      <c r="L118" s="23" t="e" cm="1">
        <f t="array" ref="L118">SUM (L4:L102)</f>
        <v>#NAME?</v>
      </c>
      <c r="M118" s="23" t="e" cm="1">
        <f t="array" ref="M118">SUM (M4:M102)</f>
        <v>#NAME?</v>
      </c>
      <c r="N118" s="23" t="e" cm="1">
        <f t="array" ref="N118">SUM (N4:N102)</f>
        <v>#NAME?</v>
      </c>
      <c r="O118" s="23" t="e" cm="1">
        <f t="array" ref="O118">SUM (O4:O102)</f>
        <v>#NAME?</v>
      </c>
      <c r="P118" s="23" t="e" cm="1">
        <f t="array" ref="P118">SUM (P4:P102)</f>
        <v>#NAME?</v>
      </c>
      <c r="Q118" s="23" t="e" cm="1">
        <f t="array" ref="Q118">SUM (Q4:Q102)</f>
        <v>#NAME?</v>
      </c>
      <c r="R118" s="23" t="e" cm="1">
        <f t="array" ref="R118">SUM (R4:R102)</f>
        <v>#NAME?</v>
      </c>
      <c r="S118" s="23" t="e" cm="1">
        <f t="array" ref="S118">SUM (S4:S102)</f>
        <v>#NAME?</v>
      </c>
      <c r="T118" s="23" t="e" cm="1">
        <f t="array" ref="T118">SUM (T4:T102)</f>
        <v>#NAME?</v>
      </c>
      <c r="U118" s="23" t="e" cm="1">
        <f t="array" ref="U118">SUM (U4:U102)</f>
        <v>#NAME?</v>
      </c>
      <c r="V118" s="23" t="e" cm="1">
        <f t="array" ref="V118">SUM (V4:V102)</f>
        <v>#NAME?</v>
      </c>
    </row>
    <row r="119" spans="1:22" x14ac:dyDescent="0.25">
      <c r="A119" s="23" t="s">
        <v>2</v>
      </c>
      <c r="B119" s="23" t="e">
        <f>B117-B118</f>
        <v>#NAME?</v>
      </c>
      <c r="C119" s="23" t="e">
        <f>C117-C118</f>
        <v>#NAME?</v>
      </c>
      <c r="D119" s="23" t="e">
        <f>D117-D118</f>
        <v>#NAME?</v>
      </c>
      <c r="E119" s="23" t="e">
        <f t="shared" ref="E119:V119" si="0">E117-E118</f>
        <v>#NAME?</v>
      </c>
      <c r="F119" s="23" t="e">
        <f t="shared" si="0"/>
        <v>#NAME?</v>
      </c>
      <c r="G119" s="23" t="e">
        <f t="shared" si="0"/>
        <v>#NAME?</v>
      </c>
      <c r="H119" s="23" t="e">
        <f t="shared" si="0"/>
        <v>#NAME?</v>
      </c>
      <c r="I119" s="23" t="e">
        <f t="shared" si="0"/>
        <v>#NAME?</v>
      </c>
      <c r="J119" s="23" t="e">
        <f t="shared" si="0"/>
        <v>#NAME?</v>
      </c>
      <c r="K119" s="23" t="e">
        <f t="shared" si="0"/>
        <v>#NAME?</v>
      </c>
      <c r="L119" s="23" t="e">
        <f t="shared" si="0"/>
        <v>#NAME?</v>
      </c>
      <c r="M119" s="23" t="e">
        <f t="shared" si="0"/>
        <v>#NAME?</v>
      </c>
      <c r="N119" s="23" t="e">
        <f t="shared" si="0"/>
        <v>#NAME?</v>
      </c>
      <c r="O119" s="23" t="e">
        <f t="shared" si="0"/>
        <v>#NAME?</v>
      </c>
      <c r="P119" s="23" t="e">
        <f t="shared" si="0"/>
        <v>#NAME?</v>
      </c>
      <c r="Q119" s="23" t="e">
        <f t="shared" si="0"/>
        <v>#NAME?</v>
      </c>
      <c r="R119" s="23" t="e">
        <f t="shared" si="0"/>
        <v>#NAME?</v>
      </c>
      <c r="S119" s="23" t="e">
        <f t="shared" si="0"/>
        <v>#NAME?</v>
      </c>
      <c r="T119" s="23" t="e">
        <f t="shared" si="0"/>
        <v>#NAME?</v>
      </c>
      <c r="U119" s="23" t="e">
        <f t="shared" si="0"/>
        <v>#NAME?</v>
      </c>
      <c r="V119" s="23" t="e">
        <f t="shared" si="0"/>
        <v>#NAME?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 t="e">
        <f>B117*$D124</f>
        <v>#NAME?</v>
      </c>
      <c r="C121" s="14" t="e">
        <f>C117*$D125</f>
        <v>#NAME?</v>
      </c>
      <c r="D121" s="14" t="e">
        <f>D117*$D126</f>
        <v>#NAME?</v>
      </c>
      <c r="E121" s="14" t="e">
        <f>E117*$D127</f>
        <v>#NAME?</v>
      </c>
      <c r="F121" s="14" t="e">
        <f>F117*$D128</f>
        <v>#NAME?</v>
      </c>
      <c r="G121" s="14" t="e">
        <f>G117*$D129</f>
        <v>#NAME?</v>
      </c>
      <c r="H121" s="14" t="e">
        <f>H117*$D130</f>
        <v>#NAME?</v>
      </c>
      <c r="I121" s="14" t="e">
        <f>I117*$D131</f>
        <v>#NAME?</v>
      </c>
      <c r="J121" s="14" t="e">
        <f>J117*$D132</f>
        <v>#NAME?</v>
      </c>
      <c r="K121" s="14" t="e">
        <f>K117*$D133</f>
        <v>#NAME?</v>
      </c>
      <c r="L121" s="14" t="e">
        <f>L117*$D134</f>
        <v>#NAME?</v>
      </c>
      <c r="M121" s="14" t="e">
        <f>M117*$D135</f>
        <v>#NAME?</v>
      </c>
      <c r="N121" s="14" t="e">
        <f>N117*$D136</f>
        <v>#NAME?</v>
      </c>
      <c r="O121" s="14" t="e">
        <f>O117*$D137</f>
        <v>#NAME?</v>
      </c>
      <c r="P121" s="14" t="e">
        <f>P117*$D138</f>
        <v>#NAME?</v>
      </c>
      <c r="Q121" s="14" t="e">
        <f>Q117*$D139</f>
        <v>#NAME?</v>
      </c>
      <c r="R121" s="14" t="e">
        <f>R117*$D140</f>
        <v>#NAME?</v>
      </c>
      <c r="S121" s="14" t="e">
        <f>S117*$D141</f>
        <v>#NAME?</v>
      </c>
      <c r="T121" s="14" t="e">
        <f>T117*$D142</f>
        <v>#NAME?</v>
      </c>
      <c r="U121" s="14" t="e">
        <f>U117*$D143</f>
        <v>#NAME?</v>
      </c>
      <c r="V121" s="14" t="e">
        <f>V117*$D144</f>
        <v>#NAME?</v>
      </c>
    </row>
    <row r="123" spans="1:22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0" t="s">
        <v>221</v>
      </c>
      <c r="B124" s="151"/>
      <c r="C124" s="152"/>
      <c r="D124" s="30">
        <v>422</v>
      </c>
      <c r="F124" s="10"/>
      <c r="G124" s="17" t="e" cm="1">
        <f t="array" ref="G124">SUM (B121:V121)</f>
        <v>#NAME?</v>
      </c>
    </row>
    <row r="125" spans="1:22" x14ac:dyDescent="0.25">
      <c r="A125" s="25" t="s">
        <v>222</v>
      </c>
      <c r="B125" s="26"/>
      <c r="C125" s="27"/>
      <c r="D125" s="30">
        <v>259</v>
      </c>
    </row>
    <row r="126" spans="1:22" x14ac:dyDescent="0.25">
      <c r="A126" s="150" t="s">
        <v>223</v>
      </c>
      <c r="B126" s="151"/>
      <c r="C126" s="152"/>
      <c r="D126" s="30">
        <v>243</v>
      </c>
    </row>
    <row r="127" spans="1:22" x14ac:dyDescent="0.25">
      <c r="A127" s="150" t="s">
        <v>224</v>
      </c>
      <c r="B127" s="151"/>
      <c r="C127" s="152"/>
      <c r="D127" s="30">
        <v>380</v>
      </c>
    </row>
    <row r="128" spans="1:22" x14ac:dyDescent="0.25">
      <c r="A128" s="150" t="s">
        <v>1025</v>
      </c>
      <c r="B128" s="151"/>
      <c r="C128" s="152"/>
      <c r="D128" s="30">
        <v>324</v>
      </c>
    </row>
    <row r="129" spans="1:8" x14ac:dyDescent="0.25">
      <c r="A129" s="150" t="s">
        <v>1026</v>
      </c>
      <c r="B129" s="151"/>
      <c r="C129" s="152"/>
      <c r="D129" s="30">
        <v>231</v>
      </c>
      <c r="F129" s="146" t="s">
        <v>121</v>
      </c>
      <c r="G129" s="146"/>
      <c r="H129" s="147"/>
    </row>
    <row r="130" spans="1:8" x14ac:dyDescent="0.25">
      <c r="A130" s="150" t="s">
        <v>227</v>
      </c>
      <c r="B130" s="151"/>
      <c r="C130" s="152"/>
      <c r="D130" s="30">
        <v>349</v>
      </c>
      <c r="F130" s="148" t="e">
        <f>G124-W103</f>
        <v>#NAME?</v>
      </c>
      <c r="G130" s="147"/>
      <c r="H130" s="147"/>
    </row>
    <row r="131" spans="1:8" x14ac:dyDescent="0.25">
      <c r="A131" s="150" t="s">
        <v>228</v>
      </c>
      <c r="B131" s="151"/>
      <c r="C131" s="152"/>
      <c r="D131" s="30"/>
    </row>
    <row r="132" spans="1:8" x14ac:dyDescent="0.25">
      <c r="A132" s="150" t="s">
        <v>229</v>
      </c>
      <c r="B132" s="151"/>
      <c r="C132" s="152"/>
      <c r="D132" s="30">
        <v>155</v>
      </c>
    </row>
    <row r="133" spans="1:8" x14ac:dyDescent="0.25">
      <c r="A133" s="150" t="s">
        <v>230</v>
      </c>
      <c r="B133" s="151"/>
      <c r="C133" s="152"/>
      <c r="D133" s="30">
        <v>61</v>
      </c>
    </row>
    <row r="134" spans="1:8" hidden="1" x14ac:dyDescent="0.25">
      <c r="A134" s="149"/>
      <c r="B134" s="149"/>
      <c r="C134" s="149"/>
      <c r="D134" s="6"/>
    </row>
    <row r="135" spans="1:8" hidden="1" x14ac:dyDescent="0.25">
      <c r="A135" s="149"/>
      <c r="B135" s="149"/>
      <c r="C135" s="149"/>
      <c r="D135" s="6"/>
    </row>
    <row r="136" spans="1:8" hidden="1" x14ac:dyDescent="0.25">
      <c r="A136" s="149"/>
      <c r="B136" s="149"/>
      <c r="C136" s="149"/>
      <c r="D136" s="6"/>
    </row>
    <row r="137" spans="1:8" hidden="1" x14ac:dyDescent="0.25">
      <c r="A137" s="149"/>
      <c r="B137" s="149"/>
      <c r="C137" s="149"/>
      <c r="D137" s="6"/>
    </row>
    <row r="138" spans="1:8" hidden="1" x14ac:dyDescent="0.25">
      <c r="A138" s="20"/>
      <c r="C138" s="21" t="s">
        <v>155</v>
      </c>
      <c r="D138" s="6"/>
    </row>
    <row r="139" spans="1:8" hidden="1" x14ac:dyDescent="0.25">
      <c r="A139" s="20"/>
      <c r="C139" s="6" t="s">
        <v>156</v>
      </c>
      <c r="D139" s="6"/>
    </row>
    <row r="140" spans="1:8" hidden="1" x14ac:dyDescent="0.25">
      <c r="C140" s="6" t="s">
        <v>157</v>
      </c>
      <c r="D140" s="6"/>
    </row>
    <row r="141" spans="1:8" hidden="1" x14ac:dyDescent="0.25">
      <c r="C141" s="6" t="s">
        <v>158</v>
      </c>
      <c r="D141" s="6"/>
    </row>
    <row r="142" spans="1:8" hidden="1" x14ac:dyDescent="0.25">
      <c r="C142" s="6" t="s">
        <v>159</v>
      </c>
      <c r="D142" s="6"/>
    </row>
    <row r="143" spans="1:8" hidden="1" x14ac:dyDescent="0.25">
      <c r="C143" s="6" t="s">
        <v>161</v>
      </c>
      <c r="D143" s="6"/>
    </row>
    <row r="144" spans="1:8" hidden="1" x14ac:dyDescent="0.25">
      <c r="C144" s="6" t="s">
        <v>162</v>
      </c>
      <c r="D144" s="6"/>
    </row>
  </sheetData>
  <mergeCells count="16">
    <mergeCell ref="A123:C123"/>
    <mergeCell ref="A124:C124"/>
    <mergeCell ref="A126:C126"/>
    <mergeCell ref="A127:C127"/>
    <mergeCell ref="A128:C128"/>
    <mergeCell ref="A134:C134"/>
    <mergeCell ref="A135:C135"/>
    <mergeCell ref="A136:C136"/>
    <mergeCell ref="A137:C137"/>
    <mergeCell ref="F129:H129"/>
    <mergeCell ref="A130:C130"/>
    <mergeCell ref="F130:H130"/>
    <mergeCell ref="A131:C131"/>
    <mergeCell ref="A133:C133"/>
    <mergeCell ref="A132:C132"/>
    <mergeCell ref="A129:C129"/>
  </mergeCells>
  <conditionalFormatting sqref="B4:V102">
    <cfRule type="cellIs" dxfId="158" priority="1" operator="greaterThanOrEqual">
      <formula>1</formula>
    </cfRule>
    <cfRule type="cellIs" dxfId="157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200-000000000000}">
      <formula1>0</formula1>
    </dataValidation>
  </dataValidations>
  <pageMargins left="0.7" right="0.53" top="0.26" bottom="0.2" header="0.2" footer="0.2"/>
  <pageSetup paperSize="9" scale="7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5"/>
  <dimension ref="A1:H69"/>
  <sheetViews>
    <sheetView workbookViewId="0">
      <selection activeCell="H64" sqref="H64"/>
    </sheetView>
  </sheetViews>
  <sheetFormatPr defaultRowHeight="15" x14ac:dyDescent="0.25"/>
  <cols>
    <col min="1" max="1" width="3.85546875" style="4" customWidth="1"/>
    <col min="2" max="2" width="41.140625" style="4" bestFit="1" customWidth="1"/>
    <col min="3" max="3" width="9.140625" style="4"/>
    <col min="4" max="4" width="5.85546875" style="4" customWidth="1"/>
    <col min="5" max="5" width="5.28515625" style="4" customWidth="1"/>
    <col min="6" max="6" width="15.140625" style="4" customWidth="1"/>
    <col min="7" max="7" width="9.140625" style="4" customWidth="1"/>
    <col min="8" max="8" width="14.5703125" style="4" customWidth="1"/>
    <col min="9" max="16384" width="9.140625" style="4"/>
  </cols>
  <sheetData>
    <row r="1" spans="1:8" s="2" customFormat="1" ht="46.5" thickTop="1" thickBot="1" x14ac:dyDescent="0.3">
      <c r="A1" s="46" t="s">
        <v>512</v>
      </c>
      <c r="B1" s="47" t="s">
        <v>513</v>
      </c>
      <c r="C1" s="63" t="s">
        <v>588</v>
      </c>
      <c r="D1" s="48" t="s">
        <v>589</v>
      </c>
      <c r="E1" s="97" t="s">
        <v>590</v>
      </c>
      <c r="F1" s="107" t="s">
        <v>671</v>
      </c>
      <c r="G1" s="9" t="s">
        <v>663</v>
      </c>
      <c r="H1" s="109" t="s">
        <v>672</v>
      </c>
    </row>
    <row r="2" spans="1:8" ht="15.75" thickTop="1" x14ac:dyDescent="0.25">
      <c r="A2" s="91">
        <v>5</v>
      </c>
      <c r="B2" s="49" t="s">
        <v>514</v>
      </c>
      <c r="C2" s="50">
        <v>40</v>
      </c>
      <c r="D2" s="69">
        <f>E2-C2</f>
        <v>7</v>
      </c>
      <c r="E2" s="98">
        <v>47</v>
      </c>
      <c r="F2" s="6" t="s">
        <v>674</v>
      </c>
      <c r="G2" s="6">
        <v>7</v>
      </c>
      <c r="H2" s="4">
        <v>13</v>
      </c>
    </row>
    <row r="3" spans="1:8" x14ac:dyDescent="0.25">
      <c r="A3" s="92">
        <v>5</v>
      </c>
      <c r="B3" s="51" t="s">
        <v>515</v>
      </c>
      <c r="C3" s="52">
        <v>40</v>
      </c>
      <c r="D3" s="45">
        <f t="shared" ref="D3:D66" si="0">E3-C3</f>
        <v>7</v>
      </c>
      <c r="E3" s="99">
        <v>47</v>
      </c>
      <c r="F3" s="6" t="s">
        <v>674</v>
      </c>
      <c r="G3" s="6">
        <v>7</v>
      </c>
      <c r="H3" s="4">
        <v>13</v>
      </c>
    </row>
    <row r="4" spans="1:8" x14ac:dyDescent="0.25">
      <c r="A4" s="92">
        <v>5</v>
      </c>
      <c r="B4" s="51" t="s">
        <v>516</v>
      </c>
      <c r="C4" s="52">
        <v>40</v>
      </c>
      <c r="D4" s="45">
        <f t="shared" si="0"/>
        <v>7</v>
      </c>
      <c r="E4" s="99">
        <v>47</v>
      </c>
      <c r="F4" s="6" t="s">
        <v>674</v>
      </c>
      <c r="G4" s="6">
        <v>7</v>
      </c>
      <c r="H4" s="4">
        <v>13</v>
      </c>
    </row>
    <row r="5" spans="1:8" x14ac:dyDescent="0.25">
      <c r="A5" s="92">
        <v>5</v>
      </c>
      <c r="B5" s="51" t="s">
        <v>517</v>
      </c>
      <c r="C5" s="52">
        <v>40</v>
      </c>
      <c r="D5" s="45">
        <f t="shared" si="0"/>
        <v>7</v>
      </c>
      <c r="E5" s="99">
        <v>47</v>
      </c>
      <c r="F5" s="6" t="s">
        <v>674</v>
      </c>
      <c r="G5" s="6">
        <v>7</v>
      </c>
      <c r="H5" s="4">
        <v>13</v>
      </c>
    </row>
    <row r="6" spans="1:8" x14ac:dyDescent="0.25">
      <c r="A6" s="92">
        <v>5</v>
      </c>
      <c r="B6" s="51" t="s">
        <v>518</v>
      </c>
      <c r="C6" s="52">
        <v>40</v>
      </c>
      <c r="D6" s="45">
        <f t="shared" si="0"/>
        <v>7</v>
      </c>
      <c r="E6" s="99">
        <v>47</v>
      </c>
      <c r="F6" s="6" t="s">
        <v>674</v>
      </c>
      <c r="G6" s="6">
        <v>7</v>
      </c>
      <c r="H6" s="4">
        <v>13</v>
      </c>
    </row>
    <row r="7" spans="1:8" x14ac:dyDescent="0.25">
      <c r="A7" s="92">
        <v>5</v>
      </c>
      <c r="B7" s="51" t="s">
        <v>519</v>
      </c>
      <c r="C7" s="52">
        <v>40</v>
      </c>
      <c r="D7" s="45">
        <f t="shared" si="0"/>
        <v>7</v>
      </c>
      <c r="E7" s="99">
        <v>47</v>
      </c>
      <c r="F7" s="6" t="s">
        <v>674</v>
      </c>
      <c r="G7" s="6">
        <v>7</v>
      </c>
      <c r="H7" s="4">
        <v>13</v>
      </c>
    </row>
    <row r="8" spans="1:8" x14ac:dyDescent="0.25">
      <c r="A8" s="92">
        <v>5</v>
      </c>
      <c r="B8" s="51" t="s">
        <v>520</v>
      </c>
      <c r="C8" s="52">
        <v>40</v>
      </c>
      <c r="D8" s="45">
        <f t="shared" si="0"/>
        <v>7</v>
      </c>
      <c r="E8" s="99">
        <v>47</v>
      </c>
      <c r="F8" s="6" t="s">
        <v>674</v>
      </c>
      <c r="G8" s="6">
        <v>7</v>
      </c>
      <c r="H8" s="4">
        <v>14</v>
      </c>
    </row>
    <row r="9" spans="1:8" x14ac:dyDescent="0.25">
      <c r="A9" s="92">
        <v>5</v>
      </c>
      <c r="B9" s="53" t="s">
        <v>521</v>
      </c>
      <c r="C9" s="31">
        <v>40</v>
      </c>
      <c r="D9" s="108">
        <f t="shared" si="0"/>
        <v>7</v>
      </c>
      <c r="E9" s="99">
        <v>47</v>
      </c>
      <c r="F9" s="6" t="s">
        <v>674</v>
      </c>
      <c r="G9" s="6">
        <v>7</v>
      </c>
      <c r="H9" s="4">
        <v>13</v>
      </c>
    </row>
    <row r="10" spans="1:8" x14ac:dyDescent="0.25">
      <c r="A10" s="92">
        <v>5</v>
      </c>
      <c r="B10" s="51" t="s">
        <v>522</v>
      </c>
      <c r="C10" s="52">
        <v>0</v>
      </c>
      <c r="D10" s="45">
        <f t="shared" si="0"/>
        <v>47</v>
      </c>
      <c r="E10" s="99">
        <v>47</v>
      </c>
      <c r="F10" s="6">
        <v>28</v>
      </c>
      <c r="G10" s="6">
        <v>19</v>
      </c>
      <c r="H10" s="4">
        <v>29</v>
      </c>
    </row>
    <row r="11" spans="1:8" ht="15.75" thickBot="1" x14ac:dyDescent="0.3">
      <c r="A11" s="93">
        <v>5</v>
      </c>
      <c r="B11" s="54" t="s">
        <v>523</v>
      </c>
      <c r="C11" s="58">
        <v>40</v>
      </c>
      <c r="D11" s="70">
        <f t="shared" si="0"/>
        <v>7</v>
      </c>
      <c r="E11" s="100">
        <v>47</v>
      </c>
      <c r="F11" s="6" t="s">
        <v>674</v>
      </c>
      <c r="G11" s="6">
        <v>7</v>
      </c>
      <c r="H11" s="4">
        <v>13</v>
      </c>
    </row>
    <row r="12" spans="1:8" ht="15.75" thickTop="1" x14ac:dyDescent="0.25">
      <c r="A12" s="80">
        <v>6</v>
      </c>
      <c r="B12" s="55" t="s">
        <v>524</v>
      </c>
      <c r="C12" s="66">
        <v>0</v>
      </c>
      <c r="D12" s="71">
        <f t="shared" si="0"/>
        <v>78</v>
      </c>
      <c r="E12" s="98">
        <v>78</v>
      </c>
      <c r="F12" s="6" t="s">
        <v>674</v>
      </c>
      <c r="G12" s="6">
        <v>78</v>
      </c>
      <c r="H12" s="4">
        <v>82</v>
      </c>
    </row>
    <row r="13" spans="1:8" x14ac:dyDescent="0.25">
      <c r="A13" s="94">
        <v>6</v>
      </c>
      <c r="B13" s="56" t="s">
        <v>525</v>
      </c>
      <c r="C13" s="67">
        <v>35</v>
      </c>
      <c r="D13" s="45">
        <f t="shared" si="0"/>
        <v>43</v>
      </c>
      <c r="E13" s="99">
        <v>78</v>
      </c>
      <c r="F13" s="6" t="s">
        <v>674</v>
      </c>
      <c r="G13" s="6">
        <v>43</v>
      </c>
      <c r="H13" s="4">
        <v>72</v>
      </c>
    </row>
    <row r="14" spans="1:8" x14ac:dyDescent="0.25">
      <c r="A14" s="94">
        <v>6</v>
      </c>
      <c r="B14" s="56" t="s">
        <v>526</v>
      </c>
      <c r="C14" s="67">
        <v>0</v>
      </c>
      <c r="D14" s="45">
        <f t="shared" si="0"/>
        <v>78</v>
      </c>
      <c r="E14" s="99">
        <v>78</v>
      </c>
      <c r="F14" s="6" t="s">
        <v>674</v>
      </c>
      <c r="G14" s="6">
        <v>78</v>
      </c>
      <c r="H14" s="4">
        <v>77</v>
      </c>
    </row>
    <row r="15" spans="1:8" x14ac:dyDescent="0.25">
      <c r="A15" s="94">
        <v>6</v>
      </c>
      <c r="B15" s="56" t="s">
        <v>527</v>
      </c>
      <c r="C15" s="67">
        <v>35</v>
      </c>
      <c r="D15" s="45">
        <f t="shared" si="0"/>
        <v>43</v>
      </c>
      <c r="E15" s="99">
        <v>78</v>
      </c>
      <c r="F15" s="6" t="s">
        <v>674</v>
      </c>
      <c r="G15" s="6">
        <v>43</v>
      </c>
      <c r="H15" s="4">
        <v>49</v>
      </c>
    </row>
    <row r="16" spans="1:8" x14ac:dyDescent="0.25">
      <c r="A16" s="94">
        <v>6</v>
      </c>
      <c r="B16" s="56" t="s">
        <v>528</v>
      </c>
      <c r="C16" s="67">
        <v>35</v>
      </c>
      <c r="D16" s="45">
        <f t="shared" si="0"/>
        <v>43</v>
      </c>
      <c r="E16" s="99">
        <v>78</v>
      </c>
      <c r="F16" s="6" t="s">
        <v>674</v>
      </c>
      <c r="G16" s="6">
        <v>43</v>
      </c>
      <c r="H16" s="4">
        <v>44</v>
      </c>
    </row>
    <row r="17" spans="1:8" x14ac:dyDescent="0.25">
      <c r="A17" s="94">
        <v>6</v>
      </c>
      <c r="B17" s="56" t="s">
        <v>529</v>
      </c>
      <c r="C17" s="67">
        <v>35</v>
      </c>
      <c r="D17" s="45">
        <f t="shared" si="0"/>
        <v>43</v>
      </c>
      <c r="E17" s="99">
        <v>78</v>
      </c>
      <c r="F17" s="6" t="s">
        <v>674</v>
      </c>
      <c r="G17" s="6">
        <v>43</v>
      </c>
      <c r="H17" s="4">
        <v>47</v>
      </c>
    </row>
    <row r="18" spans="1:8" x14ac:dyDescent="0.25">
      <c r="A18" s="94">
        <v>6</v>
      </c>
      <c r="B18" s="56" t="s">
        <v>530</v>
      </c>
      <c r="C18" s="67">
        <v>35</v>
      </c>
      <c r="D18" s="45">
        <f t="shared" si="0"/>
        <v>43</v>
      </c>
      <c r="E18" s="99">
        <v>78</v>
      </c>
      <c r="F18" s="6" t="s">
        <v>674</v>
      </c>
      <c r="G18" s="6">
        <v>43</v>
      </c>
      <c r="H18" s="4">
        <v>48</v>
      </c>
    </row>
    <row r="19" spans="1:8" x14ac:dyDescent="0.25">
      <c r="A19" s="94">
        <v>6</v>
      </c>
      <c r="B19" s="56" t="s">
        <v>531</v>
      </c>
      <c r="C19" s="67">
        <v>35</v>
      </c>
      <c r="D19" s="45">
        <f t="shared" si="0"/>
        <v>43</v>
      </c>
      <c r="E19" s="99">
        <v>78</v>
      </c>
      <c r="F19" s="6" t="s">
        <v>674</v>
      </c>
      <c r="G19" s="6">
        <v>43</v>
      </c>
      <c r="H19" s="4">
        <v>49</v>
      </c>
    </row>
    <row r="20" spans="1:8" x14ac:dyDescent="0.25">
      <c r="A20" s="94">
        <v>6</v>
      </c>
      <c r="B20" s="56" t="s">
        <v>532</v>
      </c>
      <c r="C20" s="67">
        <v>18</v>
      </c>
      <c r="D20" s="45">
        <f t="shared" si="0"/>
        <v>60</v>
      </c>
      <c r="E20" s="99">
        <v>78</v>
      </c>
      <c r="F20" s="6" t="s">
        <v>674</v>
      </c>
      <c r="G20" s="6">
        <v>60</v>
      </c>
      <c r="H20" s="4">
        <v>68</v>
      </c>
    </row>
    <row r="21" spans="1:8" x14ac:dyDescent="0.25">
      <c r="A21" s="94">
        <v>6</v>
      </c>
      <c r="B21" s="56" t="s">
        <v>522</v>
      </c>
      <c r="C21" s="67">
        <v>0</v>
      </c>
      <c r="D21" s="45">
        <f t="shared" si="0"/>
        <v>78</v>
      </c>
      <c r="E21" s="99">
        <v>78</v>
      </c>
      <c r="F21" s="6">
        <v>45</v>
      </c>
      <c r="G21" s="6">
        <v>33</v>
      </c>
      <c r="H21" s="4">
        <v>81</v>
      </c>
    </row>
    <row r="22" spans="1:8" x14ac:dyDescent="0.25">
      <c r="A22" s="94">
        <v>6</v>
      </c>
      <c r="B22" s="56" t="s">
        <v>533</v>
      </c>
      <c r="C22" s="67">
        <v>35</v>
      </c>
      <c r="D22" s="45">
        <f t="shared" si="0"/>
        <v>43</v>
      </c>
      <c r="E22" s="99">
        <v>78</v>
      </c>
      <c r="F22" s="6" t="s">
        <v>674</v>
      </c>
      <c r="G22" s="6">
        <v>43</v>
      </c>
      <c r="H22" s="4">
        <v>47</v>
      </c>
    </row>
    <row r="23" spans="1:8" x14ac:dyDescent="0.25">
      <c r="A23" s="94">
        <v>6</v>
      </c>
      <c r="B23" s="56" t="s">
        <v>534</v>
      </c>
      <c r="C23" s="67">
        <v>35</v>
      </c>
      <c r="D23" s="45">
        <f t="shared" si="0"/>
        <v>43</v>
      </c>
      <c r="E23" s="99">
        <v>78</v>
      </c>
      <c r="F23" s="6" t="s">
        <v>674</v>
      </c>
      <c r="G23" s="6">
        <v>43</v>
      </c>
      <c r="H23" s="4">
        <v>51</v>
      </c>
    </row>
    <row r="24" spans="1:8" x14ac:dyDescent="0.25">
      <c r="A24" s="94">
        <v>6</v>
      </c>
      <c r="B24" s="56" t="s">
        <v>535</v>
      </c>
      <c r="C24" s="67">
        <v>35</v>
      </c>
      <c r="D24" s="45">
        <f t="shared" si="0"/>
        <v>43</v>
      </c>
      <c r="E24" s="99">
        <v>78</v>
      </c>
      <c r="F24" s="6" t="s">
        <v>674</v>
      </c>
      <c r="G24" s="6">
        <v>43</v>
      </c>
      <c r="H24" s="4">
        <v>46</v>
      </c>
    </row>
    <row r="25" spans="1:8" x14ac:dyDescent="0.25">
      <c r="A25" s="94">
        <v>6</v>
      </c>
      <c r="B25" s="56" t="s">
        <v>536</v>
      </c>
      <c r="C25" s="67">
        <v>0</v>
      </c>
      <c r="D25" s="45">
        <f t="shared" si="0"/>
        <v>78</v>
      </c>
      <c r="E25" s="99">
        <v>78</v>
      </c>
      <c r="F25" s="6" t="s">
        <v>674</v>
      </c>
      <c r="G25" s="6">
        <v>78</v>
      </c>
      <c r="H25" s="4">
        <v>65</v>
      </c>
    </row>
    <row r="26" spans="1:8" x14ac:dyDescent="0.25">
      <c r="A26" s="94">
        <v>6</v>
      </c>
      <c r="B26" s="56" t="s">
        <v>537</v>
      </c>
      <c r="C26" s="67">
        <v>35</v>
      </c>
      <c r="D26" s="45">
        <f t="shared" si="0"/>
        <v>43</v>
      </c>
      <c r="E26" s="99">
        <v>78</v>
      </c>
      <c r="F26" s="6" t="s">
        <v>674</v>
      </c>
      <c r="G26" s="6">
        <v>43</v>
      </c>
      <c r="H26" s="4">
        <v>43</v>
      </c>
    </row>
    <row r="27" spans="1:8" x14ac:dyDescent="0.25">
      <c r="A27" s="94">
        <v>6</v>
      </c>
      <c r="B27" s="56" t="s">
        <v>538</v>
      </c>
      <c r="C27" s="67">
        <v>35</v>
      </c>
      <c r="D27" s="45">
        <f t="shared" si="0"/>
        <v>43</v>
      </c>
      <c r="E27" s="99">
        <v>78</v>
      </c>
      <c r="F27" s="6" t="s">
        <v>674</v>
      </c>
      <c r="G27" s="6">
        <v>43</v>
      </c>
      <c r="H27" s="4">
        <v>47</v>
      </c>
    </row>
    <row r="28" spans="1:8" x14ac:dyDescent="0.25">
      <c r="A28" s="94">
        <v>6</v>
      </c>
      <c r="B28" s="56" t="s">
        <v>539</v>
      </c>
      <c r="C28" s="67">
        <v>35</v>
      </c>
      <c r="D28" s="45">
        <f t="shared" si="0"/>
        <v>43</v>
      </c>
      <c r="E28" s="99">
        <v>78</v>
      </c>
      <c r="F28" s="6" t="s">
        <v>674</v>
      </c>
      <c r="G28" s="6">
        <v>43</v>
      </c>
      <c r="H28" s="4">
        <v>46</v>
      </c>
    </row>
    <row r="29" spans="1:8" ht="15.75" thickBot="1" x14ac:dyDescent="0.3">
      <c r="A29" s="95">
        <v>6</v>
      </c>
      <c r="B29" s="57" t="s">
        <v>540</v>
      </c>
      <c r="C29" s="68">
        <v>35</v>
      </c>
      <c r="D29" s="72">
        <f t="shared" si="0"/>
        <v>43</v>
      </c>
      <c r="E29" s="100">
        <v>78</v>
      </c>
      <c r="F29" s="6" t="s">
        <v>674</v>
      </c>
      <c r="G29" s="6">
        <v>43</v>
      </c>
      <c r="H29" s="4">
        <v>45</v>
      </c>
    </row>
    <row r="30" spans="1:8" ht="15.75" thickTop="1" x14ac:dyDescent="0.25">
      <c r="A30" s="80">
        <v>7</v>
      </c>
      <c r="B30" s="55" t="s">
        <v>541</v>
      </c>
      <c r="C30" s="66">
        <v>50</v>
      </c>
      <c r="D30" s="69">
        <f t="shared" si="0"/>
        <v>30</v>
      </c>
      <c r="E30" s="98">
        <v>80</v>
      </c>
      <c r="F30" s="6">
        <v>10</v>
      </c>
      <c r="G30" s="6">
        <v>20</v>
      </c>
      <c r="H30" s="4">
        <v>10</v>
      </c>
    </row>
    <row r="31" spans="1:8" x14ac:dyDescent="0.25">
      <c r="A31" s="94">
        <v>7</v>
      </c>
      <c r="B31" s="56" t="s">
        <v>542</v>
      </c>
      <c r="C31" s="67">
        <v>46</v>
      </c>
      <c r="D31" s="45">
        <f t="shared" si="0"/>
        <v>34</v>
      </c>
      <c r="E31" s="99">
        <v>80</v>
      </c>
      <c r="F31" s="6">
        <v>10</v>
      </c>
      <c r="G31" s="6">
        <v>24</v>
      </c>
      <c r="H31" s="4">
        <v>11</v>
      </c>
    </row>
    <row r="32" spans="1:8" x14ac:dyDescent="0.25">
      <c r="A32" s="94">
        <v>7</v>
      </c>
      <c r="B32" s="56" t="s">
        <v>543</v>
      </c>
      <c r="C32" s="67">
        <v>50</v>
      </c>
      <c r="D32" s="45">
        <f t="shared" si="0"/>
        <v>30</v>
      </c>
      <c r="E32" s="99">
        <v>80</v>
      </c>
      <c r="F32" s="6">
        <v>10</v>
      </c>
      <c r="G32" s="6">
        <v>20</v>
      </c>
      <c r="H32" s="4">
        <v>9</v>
      </c>
    </row>
    <row r="33" spans="1:8" x14ac:dyDescent="0.25">
      <c r="A33" s="94">
        <v>7</v>
      </c>
      <c r="B33" s="56" t="s">
        <v>544</v>
      </c>
      <c r="C33" s="67">
        <v>50</v>
      </c>
      <c r="D33" s="45">
        <f t="shared" si="0"/>
        <v>30</v>
      </c>
      <c r="E33" s="99">
        <v>80</v>
      </c>
      <c r="F33" s="6">
        <v>10</v>
      </c>
      <c r="G33" s="6">
        <v>20</v>
      </c>
      <c r="H33" s="4">
        <v>7</v>
      </c>
    </row>
    <row r="34" spans="1:8" x14ac:dyDescent="0.25">
      <c r="A34" s="94">
        <v>7</v>
      </c>
      <c r="B34" s="56" t="s">
        <v>545</v>
      </c>
      <c r="C34" s="67">
        <v>50</v>
      </c>
      <c r="D34" s="45">
        <f t="shared" si="0"/>
        <v>30</v>
      </c>
      <c r="E34" s="99">
        <v>80</v>
      </c>
      <c r="F34" s="6">
        <v>10</v>
      </c>
      <c r="G34" s="6">
        <v>20</v>
      </c>
      <c r="H34" s="4">
        <v>10</v>
      </c>
    </row>
    <row r="35" spans="1:8" x14ac:dyDescent="0.25">
      <c r="A35" s="94">
        <v>7</v>
      </c>
      <c r="B35" s="56" t="s">
        <v>546</v>
      </c>
      <c r="C35" s="67">
        <v>50</v>
      </c>
      <c r="D35" s="45">
        <f t="shared" si="0"/>
        <v>30</v>
      </c>
      <c r="E35" s="99">
        <v>80</v>
      </c>
      <c r="F35" s="6">
        <v>10</v>
      </c>
      <c r="G35" s="6">
        <v>20</v>
      </c>
      <c r="H35" s="4">
        <v>6</v>
      </c>
    </row>
    <row r="36" spans="1:8" x14ac:dyDescent="0.25">
      <c r="A36" s="94">
        <v>7</v>
      </c>
      <c r="B36" s="56" t="s">
        <v>547</v>
      </c>
      <c r="C36" s="67">
        <v>50</v>
      </c>
      <c r="D36" s="45">
        <f t="shared" si="0"/>
        <v>30</v>
      </c>
      <c r="E36" s="99">
        <v>80</v>
      </c>
      <c r="F36" s="6">
        <v>10</v>
      </c>
      <c r="G36" s="6">
        <v>20</v>
      </c>
      <c r="H36" s="4">
        <v>7</v>
      </c>
    </row>
    <row r="37" spans="1:8" x14ac:dyDescent="0.25">
      <c r="A37" s="94">
        <v>7</v>
      </c>
      <c r="B37" s="56" t="s">
        <v>548</v>
      </c>
      <c r="C37" s="67">
        <v>50</v>
      </c>
      <c r="D37" s="45">
        <f t="shared" si="0"/>
        <v>30</v>
      </c>
      <c r="E37" s="99">
        <v>80</v>
      </c>
      <c r="F37" s="6">
        <v>9</v>
      </c>
      <c r="G37" s="6">
        <v>21</v>
      </c>
      <c r="H37" s="4">
        <v>7</v>
      </c>
    </row>
    <row r="38" spans="1:8" x14ac:dyDescent="0.25">
      <c r="A38" s="94">
        <v>7</v>
      </c>
      <c r="B38" s="56" t="s">
        <v>532</v>
      </c>
      <c r="C38" s="67">
        <v>50</v>
      </c>
      <c r="D38" s="45">
        <f t="shared" si="0"/>
        <v>30</v>
      </c>
      <c r="E38" s="99">
        <v>80</v>
      </c>
      <c r="F38" s="6">
        <v>2</v>
      </c>
      <c r="G38" s="6">
        <v>28</v>
      </c>
      <c r="H38" s="4">
        <v>57</v>
      </c>
    </row>
    <row r="39" spans="1:8" x14ac:dyDescent="0.25">
      <c r="A39" s="94">
        <v>7</v>
      </c>
      <c r="B39" s="56" t="s">
        <v>522</v>
      </c>
      <c r="C39" s="67">
        <v>0</v>
      </c>
      <c r="D39" s="45">
        <f t="shared" si="0"/>
        <v>80</v>
      </c>
      <c r="E39" s="99">
        <v>80</v>
      </c>
      <c r="F39" s="6">
        <v>35</v>
      </c>
      <c r="G39" s="6">
        <v>45</v>
      </c>
      <c r="H39" s="4">
        <v>52</v>
      </c>
    </row>
    <row r="40" spans="1:8" x14ac:dyDescent="0.25">
      <c r="A40" s="94">
        <v>7</v>
      </c>
      <c r="B40" s="56" t="s">
        <v>549</v>
      </c>
      <c r="C40" s="67">
        <v>50</v>
      </c>
      <c r="D40" s="45">
        <f t="shared" si="0"/>
        <v>30</v>
      </c>
      <c r="E40" s="99">
        <v>80</v>
      </c>
      <c r="F40" s="6">
        <v>9</v>
      </c>
      <c r="G40" s="6">
        <v>21</v>
      </c>
      <c r="H40" s="4">
        <v>14</v>
      </c>
    </row>
    <row r="41" spans="1:8" x14ac:dyDescent="0.25">
      <c r="A41" s="94">
        <v>7</v>
      </c>
      <c r="B41" s="56" t="s">
        <v>534</v>
      </c>
      <c r="C41" s="67">
        <v>50</v>
      </c>
      <c r="D41" s="45">
        <f t="shared" si="0"/>
        <v>30</v>
      </c>
      <c r="E41" s="99">
        <v>80</v>
      </c>
      <c r="F41" s="6">
        <v>8</v>
      </c>
      <c r="G41" s="6">
        <v>22</v>
      </c>
      <c r="H41" s="4">
        <v>14</v>
      </c>
    </row>
    <row r="42" spans="1:8" x14ac:dyDescent="0.25">
      <c r="A42" s="94">
        <v>7</v>
      </c>
      <c r="B42" s="56" t="s">
        <v>535</v>
      </c>
      <c r="C42" s="67">
        <v>50</v>
      </c>
      <c r="D42" s="45">
        <f t="shared" si="0"/>
        <v>30</v>
      </c>
      <c r="E42" s="99">
        <v>80</v>
      </c>
      <c r="F42" s="6">
        <v>8</v>
      </c>
      <c r="G42" s="6">
        <v>22</v>
      </c>
      <c r="H42" s="4">
        <v>12</v>
      </c>
    </row>
    <row r="43" spans="1:8" x14ac:dyDescent="0.25">
      <c r="A43" s="94">
        <v>7</v>
      </c>
      <c r="B43" s="56" t="s">
        <v>536</v>
      </c>
      <c r="C43" s="67">
        <v>0</v>
      </c>
      <c r="D43" s="45">
        <f t="shared" si="0"/>
        <v>80</v>
      </c>
      <c r="E43" s="99">
        <v>80</v>
      </c>
      <c r="F43" s="6">
        <v>0</v>
      </c>
      <c r="G43" s="6">
        <v>80</v>
      </c>
      <c r="H43" s="4">
        <v>69</v>
      </c>
    </row>
    <row r="44" spans="1:8" x14ac:dyDescent="0.25">
      <c r="A44" s="94">
        <v>7</v>
      </c>
      <c r="B44" s="56" t="s">
        <v>537</v>
      </c>
      <c r="C44" s="67">
        <v>50</v>
      </c>
      <c r="D44" s="45">
        <f t="shared" si="0"/>
        <v>30</v>
      </c>
      <c r="E44" s="99">
        <v>80</v>
      </c>
      <c r="F44" s="6">
        <v>8</v>
      </c>
      <c r="G44" s="6">
        <v>22</v>
      </c>
      <c r="H44" s="4">
        <v>17</v>
      </c>
    </row>
    <row r="45" spans="1:8" x14ac:dyDescent="0.25">
      <c r="A45" s="94">
        <v>7</v>
      </c>
      <c r="B45" s="56" t="s">
        <v>538</v>
      </c>
      <c r="C45" s="67">
        <v>50</v>
      </c>
      <c r="D45" s="45">
        <f t="shared" si="0"/>
        <v>30</v>
      </c>
      <c r="E45" s="99">
        <v>80</v>
      </c>
      <c r="F45" s="6">
        <v>8</v>
      </c>
      <c r="G45" s="6">
        <v>22</v>
      </c>
      <c r="H45" s="4">
        <v>16</v>
      </c>
    </row>
    <row r="46" spans="1:8" x14ac:dyDescent="0.25">
      <c r="A46" s="94">
        <v>7</v>
      </c>
      <c r="B46" s="56" t="s">
        <v>539</v>
      </c>
      <c r="C46" s="67">
        <v>50</v>
      </c>
      <c r="D46" s="45">
        <f t="shared" si="0"/>
        <v>30</v>
      </c>
      <c r="E46" s="99">
        <v>80</v>
      </c>
      <c r="F46" s="6">
        <v>8</v>
      </c>
      <c r="G46" s="6">
        <v>22</v>
      </c>
      <c r="H46" s="4">
        <v>15</v>
      </c>
    </row>
    <row r="47" spans="1:8" ht="15.75" thickBot="1" x14ac:dyDescent="0.3">
      <c r="A47" s="96">
        <v>7</v>
      </c>
      <c r="B47" s="57" t="s">
        <v>540</v>
      </c>
      <c r="C47" s="68">
        <v>50</v>
      </c>
      <c r="D47" s="72">
        <f t="shared" si="0"/>
        <v>30</v>
      </c>
      <c r="E47" s="100">
        <v>80</v>
      </c>
      <c r="F47" s="6">
        <v>8</v>
      </c>
      <c r="G47" s="6">
        <v>22</v>
      </c>
      <c r="H47" s="4">
        <v>16</v>
      </c>
    </row>
    <row r="48" spans="1:8" ht="15.75" thickTop="1" x14ac:dyDescent="0.25">
      <c r="A48" s="80">
        <v>8</v>
      </c>
      <c r="B48" s="55" t="s">
        <v>550</v>
      </c>
      <c r="C48" s="66">
        <v>65</v>
      </c>
      <c r="D48" s="69">
        <f t="shared" si="0"/>
        <v>3</v>
      </c>
      <c r="E48" s="98">
        <v>68</v>
      </c>
      <c r="F48" s="6">
        <v>12</v>
      </c>
      <c r="G48" s="6" t="s">
        <v>673</v>
      </c>
      <c r="H48" s="4">
        <v>0</v>
      </c>
    </row>
    <row r="49" spans="1:8" x14ac:dyDescent="0.25">
      <c r="A49" s="94">
        <v>8</v>
      </c>
      <c r="B49" s="56" t="s">
        <v>551</v>
      </c>
      <c r="C49" s="67">
        <v>65</v>
      </c>
      <c r="D49" s="45">
        <f t="shared" si="0"/>
        <v>3</v>
      </c>
      <c r="E49" s="99">
        <v>68</v>
      </c>
      <c r="F49" s="6">
        <v>13</v>
      </c>
      <c r="G49" s="6" t="s">
        <v>673</v>
      </c>
      <c r="H49" s="4">
        <v>0</v>
      </c>
    </row>
    <row r="50" spans="1:8" x14ac:dyDescent="0.25">
      <c r="A50" s="94">
        <v>8</v>
      </c>
      <c r="B50" s="56" t="s">
        <v>552</v>
      </c>
      <c r="C50" s="67">
        <v>65</v>
      </c>
      <c r="D50" s="45">
        <f t="shared" si="0"/>
        <v>3</v>
      </c>
      <c r="E50" s="99">
        <v>68</v>
      </c>
      <c r="F50" s="6">
        <v>19</v>
      </c>
      <c r="G50" s="6" t="s">
        <v>673</v>
      </c>
      <c r="H50" s="4">
        <v>0</v>
      </c>
    </row>
    <row r="51" spans="1:8" x14ac:dyDescent="0.25">
      <c r="A51" s="94">
        <v>8</v>
      </c>
      <c r="B51" s="56" t="s">
        <v>553</v>
      </c>
      <c r="C51" s="67">
        <v>65</v>
      </c>
      <c r="D51" s="45">
        <f t="shared" si="0"/>
        <v>3</v>
      </c>
      <c r="E51" s="99">
        <v>68</v>
      </c>
      <c r="F51" s="6">
        <v>19</v>
      </c>
      <c r="G51" s="6" t="s">
        <v>673</v>
      </c>
      <c r="H51" s="4">
        <v>0</v>
      </c>
    </row>
    <row r="52" spans="1:8" x14ac:dyDescent="0.25">
      <c r="A52" s="94">
        <v>8</v>
      </c>
      <c r="B52" s="56" t="s">
        <v>554</v>
      </c>
      <c r="C52" s="67">
        <v>65</v>
      </c>
      <c r="D52" s="45">
        <f t="shared" si="0"/>
        <v>3</v>
      </c>
      <c r="E52" s="99">
        <v>68</v>
      </c>
      <c r="F52" s="6">
        <v>11</v>
      </c>
      <c r="G52" s="6" t="s">
        <v>673</v>
      </c>
      <c r="H52" s="4">
        <v>49</v>
      </c>
    </row>
    <row r="53" spans="1:8" x14ac:dyDescent="0.25">
      <c r="A53" s="94">
        <v>8</v>
      </c>
      <c r="B53" s="56" t="s">
        <v>555</v>
      </c>
      <c r="C53" s="67">
        <v>0</v>
      </c>
      <c r="D53" s="45">
        <f t="shared" si="0"/>
        <v>68</v>
      </c>
      <c r="E53" s="99">
        <v>68</v>
      </c>
      <c r="F53" s="6">
        <v>13</v>
      </c>
      <c r="G53" s="6">
        <v>55</v>
      </c>
      <c r="H53" s="4">
        <v>47</v>
      </c>
    </row>
    <row r="54" spans="1:8" x14ac:dyDescent="0.25">
      <c r="A54" s="94">
        <v>8</v>
      </c>
      <c r="B54" s="56" t="s">
        <v>556</v>
      </c>
      <c r="C54" s="67">
        <v>65</v>
      </c>
      <c r="D54" s="45">
        <f t="shared" si="0"/>
        <v>3</v>
      </c>
      <c r="E54" s="99">
        <v>68</v>
      </c>
      <c r="F54" s="6">
        <v>13</v>
      </c>
      <c r="G54" s="6" t="s">
        <v>673</v>
      </c>
      <c r="H54" s="4">
        <v>0</v>
      </c>
    </row>
    <row r="55" spans="1:8" x14ac:dyDescent="0.25">
      <c r="A55" s="94">
        <v>8</v>
      </c>
      <c r="B55" s="56" t="s">
        <v>557</v>
      </c>
      <c r="C55" s="67">
        <v>65</v>
      </c>
      <c r="D55" s="45">
        <f t="shared" si="0"/>
        <v>3</v>
      </c>
      <c r="E55" s="99">
        <v>68</v>
      </c>
      <c r="F55" s="6">
        <v>13</v>
      </c>
      <c r="G55" s="6" t="s">
        <v>673</v>
      </c>
      <c r="H55" s="4">
        <v>0</v>
      </c>
    </row>
    <row r="56" spans="1:8" x14ac:dyDescent="0.25">
      <c r="A56" s="94">
        <v>8</v>
      </c>
      <c r="B56" s="56" t="s">
        <v>558</v>
      </c>
      <c r="C56" s="67">
        <v>65</v>
      </c>
      <c r="D56" s="45">
        <f t="shared" si="0"/>
        <v>3</v>
      </c>
      <c r="E56" s="99">
        <v>68</v>
      </c>
      <c r="F56" s="6">
        <v>13</v>
      </c>
      <c r="G56" s="6" t="s">
        <v>673</v>
      </c>
      <c r="H56" s="4">
        <v>0</v>
      </c>
    </row>
    <row r="57" spans="1:8" x14ac:dyDescent="0.25">
      <c r="A57" s="94">
        <v>8</v>
      </c>
      <c r="B57" s="56" t="s">
        <v>522</v>
      </c>
      <c r="C57" s="67">
        <v>0</v>
      </c>
      <c r="D57" s="45">
        <f t="shared" si="0"/>
        <v>68</v>
      </c>
      <c r="E57" s="99">
        <v>68</v>
      </c>
      <c r="F57" s="6">
        <v>0</v>
      </c>
      <c r="G57" s="6">
        <v>68</v>
      </c>
      <c r="H57" s="4">
        <v>63</v>
      </c>
    </row>
    <row r="58" spans="1:8" x14ac:dyDescent="0.25">
      <c r="A58" s="94">
        <v>8</v>
      </c>
      <c r="B58" s="56" t="s">
        <v>535</v>
      </c>
      <c r="C58" s="67">
        <v>65</v>
      </c>
      <c r="D58" s="45">
        <f t="shared" si="0"/>
        <v>3</v>
      </c>
      <c r="E58" s="99">
        <v>68</v>
      </c>
      <c r="F58" s="6">
        <v>8</v>
      </c>
      <c r="G58" s="6" t="s">
        <v>673</v>
      </c>
      <c r="H58" s="4">
        <v>0</v>
      </c>
    </row>
    <row r="59" spans="1:8" x14ac:dyDescent="0.25">
      <c r="A59" s="94">
        <v>8</v>
      </c>
      <c r="B59" s="56" t="s">
        <v>559</v>
      </c>
      <c r="C59" s="67">
        <v>65</v>
      </c>
      <c r="D59" s="45">
        <f t="shared" si="0"/>
        <v>3</v>
      </c>
      <c r="E59" s="99">
        <v>68</v>
      </c>
      <c r="F59" s="6">
        <v>9</v>
      </c>
      <c r="G59" s="6" t="s">
        <v>673</v>
      </c>
      <c r="H59" s="4">
        <v>0</v>
      </c>
    </row>
    <row r="60" spans="1:8" x14ac:dyDescent="0.25">
      <c r="A60" s="94">
        <v>8</v>
      </c>
      <c r="B60" s="56" t="s">
        <v>560</v>
      </c>
      <c r="C60" s="67">
        <v>65</v>
      </c>
      <c r="D60" s="45">
        <f t="shared" si="0"/>
        <v>3</v>
      </c>
      <c r="E60" s="99">
        <v>68</v>
      </c>
      <c r="F60" s="6">
        <v>8</v>
      </c>
      <c r="G60" s="6" t="s">
        <v>673</v>
      </c>
      <c r="H60" s="4">
        <v>0</v>
      </c>
    </row>
    <row r="61" spans="1:8" x14ac:dyDescent="0.25">
      <c r="A61" s="94">
        <v>8</v>
      </c>
      <c r="B61" s="56" t="s">
        <v>534</v>
      </c>
      <c r="C61" s="67">
        <v>65</v>
      </c>
      <c r="D61" s="45">
        <f t="shared" si="0"/>
        <v>3</v>
      </c>
      <c r="E61" s="99">
        <v>68</v>
      </c>
      <c r="F61" s="6">
        <v>18</v>
      </c>
      <c r="G61" s="6" t="s">
        <v>673</v>
      </c>
      <c r="H61" s="4">
        <v>0</v>
      </c>
    </row>
    <row r="62" spans="1:8" x14ac:dyDescent="0.25">
      <c r="A62" s="94">
        <v>8</v>
      </c>
      <c r="B62" s="56" t="s">
        <v>539</v>
      </c>
      <c r="C62" s="67">
        <v>65</v>
      </c>
      <c r="D62" s="45">
        <f t="shared" si="0"/>
        <v>3</v>
      </c>
      <c r="E62" s="99">
        <v>68</v>
      </c>
      <c r="F62" s="6">
        <v>6</v>
      </c>
      <c r="G62" s="6" t="s">
        <v>673</v>
      </c>
      <c r="H62" s="4">
        <v>0</v>
      </c>
    </row>
    <row r="63" spans="1:8" x14ac:dyDescent="0.25">
      <c r="A63" s="94">
        <v>8</v>
      </c>
      <c r="B63" s="56" t="s">
        <v>538</v>
      </c>
      <c r="C63" s="67">
        <v>65</v>
      </c>
      <c r="D63" s="45">
        <f t="shared" si="0"/>
        <v>3</v>
      </c>
      <c r="E63" s="99">
        <v>68</v>
      </c>
      <c r="F63" s="6">
        <v>6</v>
      </c>
      <c r="G63" s="6" t="s">
        <v>673</v>
      </c>
      <c r="H63" s="4">
        <v>0</v>
      </c>
    </row>
    <row r="64" spans="1:8" x14ac:dyDescent="0.25">
      <c r="A64" s="94">
        <v>8</v>
      </c>
      <c r="B64" s="56" t="s">
        <v>561</v>
      </c>
      <c r="C64" s="67">
        <v>0</v>
      </c>
      <c r="D64" s="45">
        <f t="shared" si="0"/>
        <v>68</v>
      </c>
      <c r="E64" s="99">
        <v>68</v>
      </c>
      <c r="F64" s="6">
        <v>11</v>
      </c>
      <c r="G64" s="6">
        <v>57</v>
      </c>
      <c r="H64" s="4">
        <v>63</v>
      </c>
    </row>
    <row r="65" spans="1:8" x14ac:dyDescent="0.25">
      <c r="A65" s="94">
        <v>8</v>
      </c>
      <c r="B65" s="56" t="s">
        <v>562</v>
      </c>
      <c r="C65" s="67">
        <v>0</v>
      </c>
      <c r="D65" s="45">
        <f t="shared" si="0"/>
        <v>68</v>
      </c>
      <c r="E65" s="99">
        <v>68</v>
      </c>
      <c r="F65" s="6">
        <v>0</v>
      </c>
      <c r="G65" s="6">
        <v>68</v>
      </c>
      <c r="H65" s="4">
        <v>63</v>
      </c>
    </row>
    <row r="66" spans="1:8" ht="15.75" thickBot="1" x14ac:dyDescent="0.3">
      <c r="A66" s="96">
        <v>8</v>
      </c>
      <c r="B66" s="57" t="s">
        <v>563</v>
      </c>
      <c r="C66" s="68">
        <v>64</v>
      </c>
      <c r="D66" s="72">
        <f t="shared" si="0"/>
        <v>4</v>
      </c>
      <c r="E66" s="100">
        <v>68</v>
      </c>
      <c r="F66" s="6">
        <v>10</v>
      </c>
      <c r="G66" s="6" t="s">
        <v>673</v>
      </c>
      <c r="H66" s="4">
        <v>0</v>
      </c>
    </row>
    <row r="67" spans="1:8" ht="16.5" thickTop="1" thickBot="1" x14ac:dyDescent="0.3">
      <c r="A67" s="80">
        <v>9</v>
      </c>
      <c r="B67" s="81" t="s">
        <v>564</v>
      </c>
      <c r="C67" s="82">
        <v>47</v>
      </c>
      <c r="D67" s="83">
        <f>E67-C67</f>
        <v>9</v>
      </c>
      <c r="E67" s="101">
        <v>56</v>
      </c>
      <c r="F67" s="6">
        <v>2</v>
      </c>
      <c r="G67" s="6">
        <v>7</v>
      </c>
    </row>
    <row r="68" spans="1:8" ht="16.5" thickTop="1" thickBot="1" x14ac:dyDescent="0.3">
      <c r="A68" s="80">
        <v>10</v>
      </c>
      <c r="B68" s="81" t="s">
        <v>654</v>
      </c>
      <c r="C68" s="82">
        <v>0</v>
      </c>
      <c r="D68" s="83">
        <v>20</v>
      </c>
      <c r="E68" s="83">
        <v>20</v>
      </c>
      <c r="F68" s="6">
        <v>0</v>
      </c>
      <c r="G68" s="6">
        <v>20</v>
      </c>
    </row>
    <row r="69" spans="1:8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W144"/>
  <sheetViews>
    <sheetView zoomScale="55" zoomScaleNormal="55" workbookViewId="0">
      <pane ySplit="1" topLeftCell="A2" activePane="bottomLeft" state="frozen"/>
      <selection pane="bottomLeft" activeCell="W130" sqref="W130"/>
    </sheetView>
  </sheetViews>
  <sheetFormatPr defaultRowHeight="15" x14ac:dyDescent="0.25"/>
  <cols>
    <col min="1" max="1" width="43.85546875" style="4" bestFit="1" customWidth="1"/>
    <col min="2" max="2" width="12.5703125" style="4" bestFit="1" customWidth="1"/>
    <col min="3" max="5" width="11.5703125" style="4" bestFit="1" customWidth="1"/>
    <col min="6" max="6" width="20.28515625" style="4" customWidth="1"/>
    <col min="7" max="7" width="17.85546875" style="4" bestFit="1" customWidth="1"/>
    <col min="8" max="8" width="12.5703125" style="4" bestFit="1" customWidth="1"/>
    <col min="9" max="11" width="11.5703125" style="4" bestFit="1" customWidth="1"/>
    <col min="12" max="12" width="12.5703125" style="4" customWidth="1"/>
    <col min="13" max="14" width="12.5703125" style="4" hidden="1" customWidth="1"/>
    <col min="15" max="17" width="11.5703125" style="4" hidden="1" customWidth="1"/>
    <col min="18" max="18" width="12.140625" style="4" hidden="1" customWidth="1"/>
    <col min="19" max="20" width="11.5703125" style="4" hidden="1" customWidth="1"/>
    <col min="21" max="21" width="12.5703125" style="4" hidden="1" customWidth="1"/>
    <col min="22" max="22" width="12.140625" style="4" hidden="1" customWidth="1"/>
    <col min="23" max="23" width="11.7109375" style="4" bestFit="1" customWidth="1"/>
    <col min="24" max="16384" width="9.140625" style="4"/>
  </cols>
  <sheetData>
    <row r="1" spans="1:23" x14ac:dyDescent="0.25">
      <c r="A1" s="2" t="s">
        <v>7</v>
      </c>
      <c r="B1" s="2">
        <v>3</v>
      </c>
    </row>
    <row r="3" spans="1:23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/>
      <c r="N3" s="9"/>
      <c r="O3" s="9"/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3" x14ac:dyDescent="0.25">
      <c r="A4" s="24" t="s">
        <v>591</v>
      </c>
      <c r="B4" s="6">
        <v>15</v>
      </c>
      <c r="C4" s="6">
        <v>15</v>
      </c>
      <c r="D4" s="6">
        <v>15</v>
      </c>
      <c r="E4" s="6">
        <v>15</v>
      </c>
      <c r="F4" s="6">
        <v>15</v>
      </c>
      <c r="G4" s="6">
        <v>15</v>
      </c>
      <c r="H4" s="6">
        <v>15</v>
      </c>
      <c r="I4" s="6">
        <v>15</v>
      </c>
      <c r="J4" s="6"/>
      <c r="K4" s="6">
        <v>15</v>
      </c>
      <c r="L4" s="6">
        <v>15</v>
      </c>
      <c r="M4" s="6"/>
      <c r="N4" s="6"/>
      <c r="O4" s="6"/>
      <c r="P4" s="6"/>
      <c r="Q4" s="6"/>
      <c r="R4" s="6"/>
      <c r="S4" s="6"/>
      <c r="T4" s="6"/>
      <c r="U4" s="6"/>
      <c r="V4" s="6"/>
      <c r="W4" s="13">
        <f xml:space="preserve"> (B4*$D$124)+ (C4*$D$125)+ (D4*$D$126)+ (E4*$D$127)+ (F4*$D$128)+ (G4*$D$129)+ (H4*$D$130)+ (I4*$D$131)+ (J4*$D$132)+ (K4*$D$133)+ (L4*$D$134)+ (M4*$D$135)+ (N4*$D$136)+ (O4*$D$137)+ (P4*$D$138)+ (Q4*$D$139)+ (R4*$D$140)+ (S4*$D$141)+ (T4*$D$142)+ (U4*$D$143)+ (V4*$D$144)</f>
        <v>43665</v>
      </c>
    </row>
    <row r="5" spans="1:23" x14ac:dyDescent="0.25">
      <c r="A5" s="24" t="s">
        <v>732</v>
      </c>
      <c r="B5" s="6">
        <v>2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1</v>
      </c>
      <c r="J5" s="6"/>
      <c r="K5" s="6"/>
      <c r="L5" s="6">
        <v>1</v>
      </c>
      <c r="M5" s="6"/>
      <c r="N5" s="6"/>
      <c r="O5" s="6"/>
      <c r="P5" s="6"/>
      <c r="Q5" s="6"/>
      <c r="R5" s="6"/>
      <c r="S5" s="6"/>
      <c r="T5" s="6"/>
      <c r="U5" s="6"/>
      <c r="V5" s="6"/>
      <c r="W5" s="13">
        <f xml:space="preserve"> (B5*$D$124)+ (C5*$D$125)+ (D5*$D$126)+ (E5*$D$127)+ (F5*$D$128)+ (G5*$D$129)+ (H5*$D$130)+ (I5*$D$131)+ (J5*$D$132)+ (K5*$D$133)+ (L5*$D$134)+ (M5*$D$135)+ (N5*$D$136)+ (O5*$D$137)+ (P5*$D$138)+ (Q5*$D$139)+ (R5*$D$140)+ (S5*$D$141)+ (T5*$D$142)+ (U5*$D$143)+ (V5*$D$144)</f>
        <v>5032</v>
      </c>
    </row>
    <row r="6" spans="1:23" hidden="1" x14ac:dyDescent="0.25">
      <c r="A6" s="24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xml:space="preserve"> (B6*$D$124)+ (C6*$D$125)+ (D6*$D$126)+ (E6*$D$127)+ (F6*$D$128)+ (G6*$D$129)+ (H6*$D$130)+ (I6*$D$131)+ (J6*$D$132)+ (K6*$D$133)+ (L6*$D$134)+ (M6*$D$135)+ (N6*$D$136)+ (O6*$D$137)+ (P6*$D$138)+ (Q6*$D$139)+ (R6*$D$140)+ (S6*$D$141)+ (T6*$D$142)+ (U6*$D$143)+ (V6*$D$144)</f>
        <v>0</v>
      </c>
    </row>
    <row r="7" spans="1:23" hidden="1" x14ac:dyDescent="0.25">
      <c r="A7" s="2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xml:space="preserve"> (B7*$D$124)+ (C7*$D$125)+ (D7*$D$126)+ (E7*$D$127)+ (F7*$D$128)+ (G7*$D$129)+ (H7*$D$130)+ (I7*$D$131)+ (J7*$D$132)+ (K7*$D$133)+ (L7*$D$134)+ (M7*$D$135)+ (N7*$D$136)+ (O7*$D$137)+ (P7*$D$138)+ (Q7*$D$139)+ (R7*$D$140)+ (S7*$D$141)+ (T7*$D$142)+ (U7*$D$143)+ (V7*$D$144)</f>
        <v>0</v>
      </c>
    </row>
    <row r="8" spans="1:23" hidden="1" x14ac:dyDescent="0.25">
      <c r="A8" s="24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xml:space="preserve"> (B8*$D$124)+ (C8*$D$125)+ (D8*$D$126)+ (E8*$D$127)+ (F8*$D$128)+ (G8*$D$129)+ (H8*$D$130)+ (I8*$D$131)+ (J8*$D$132)+ (K8*$D$133)+ (L8*$D$134)+ (M8*$D$135)+ (N8*$D$136)+ (O8*$D$137)+ (P8*$D$138)+ (Q8*$D$139)+ (R8*$D$140)+ (S8*$D$141)+ (T8*$D$142)+ (U8*$D$143)+ (V8*$D$144)</f>
        <v>0</v>
      </c>
    </row>
    <row r="9" spans="1:23" hidden="1" x14ac:dyDescent="0.25">
      <c r="A9" s="24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xml:space="preserve"> (B9*$D$124)+ (C9*$D$125)+ (D9*$D$126)+ (E9*$D$127)+ (F9*$D$128)+ (G9*$D$129)+ (H9*$D$130)+ (I9*$D$131)+ (J9*$D$132)+ (K9*$D$133)+ (L9*$D$134)+ (M9*$D$135)+ (N9*$D$136)+ (O9*$D$137)+ (P9*$D$138)+ (Q9*$D$139)+ (R9*$D$140)+ (S9*$D$141)+ (T9*$D$142)+ (U9*$D$143)+ (V9*$D$144)</f>
        <v>0</v>
      </c>
    </row>
    <row r="10" spans="1:23" hidden="1" x14ac:dyDescent="0.25">
      <c r="A10" s="24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xml:space="preserve"> (B10*$D$124)+ (C10*$D$125)+ (D10*$D$126)+ (E10*$D$127)+ (F10*$D$128)+ (G10*$D$129)+ (H10*$D$130)+ (I10*$D$131)+ (J10*$D$132)+ (K10*$D$133)+ (L10*$D$134)+ (M10*$D$135)+ (N10*$D$136)+ (O10*$D$137)+ (P10*$D$138)+ (Q10*$D$139)+ (R10*$D$140)+ (S10*$D$141)+ (T10*$D$142)+ (U10*$D$143)+ (V10*$D$144)</f>
        <v>0</v>
      </c>
    </row>
    <row r="11" spans="1:23" hidden="1" x14ac:dyDescent="0.25">
      <c r="A11" s="24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xml:space="preserve"> (B11*$D$124)+ (C11*$D$125)+ (D11*$D$126)+ (E11*$D$127)+ (F11*$D$128)+ (G11*$D$129)+ (H11*$D$130)+ (I11*$D$131)+ (J11*$D$132)+ (K11*$D$133)+ (L11*$D$134)+ (M11*$D$135)+ (N11*$D$136)+ (O11*$D$137)+ (P11*$D$138)+ (Q11*$D$139)+ (R11*$D$140)+ (S11*$D$141)+ (T11*$D$142)+ (U11*$D$143)+ (V11*$D$144)</f>
        <v>0</v>
      </c>
    </row>
    <row r="12" spans="1:23" hidden="1" x14ac:dyDescent="0.25">
      <c r="A12" s="24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xml:space="preserve"> (B12*$D$124)+ (C12*$D$125)+ (D12*$D$126)+ (E12*$D$127)+ (F12*$D$128)+ (G12*$D$129)+ (H12*$D$130)+ (I12*$D$131)+ (J12*$D$132)+ (K12*$D$133)+ (L12*$D$134)+ (M12*$D$135)+ (N12*$D$136)+ (O12*$D$137)+ (P12*$D$138)+ (Q12*$D$139)+ (R12*$D$140)+ (S12*$D$141)+ (T12*$D$142)+ (U12*$D$143)+ (V12*$D$144)</f>
        <v>0</v>
      </c>
    </row>
    <row r="13" spans="1:23" hidden="1" x14ac:dyDescent="0.25">
      <c r="A13" s="24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xml:space="preserve"> (B13*$D$124)+ (C13*$D$125)+ (D13*$D$126)+ (E13*$D$127)+ (F13*$D$128)+ (G13*$D$129)+ (H13*$D$130)+ (I13*$D$131)+ (J13*$D$132)+ (K13*$D$133)+ (L13*$D$134)+ (M13*$D$135)+ (N13*$D$136)+ (O13*$D$137)+ (P13*$D$138)+ (Q13*$D$139)+ (R13*$D$140)+ (S13*$D$141)+ (T13*$D$142)+ (U13*$D$143)+ (V13*$D$144)</f>
        <v>0</v>
      </c>
    </row>
    <row r="14" spans="1:23" hidden="1" x14ac:dyDescent="0.25">
      <c r="A14" s="24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xml:space="preserve"> (B14*$D$124)+ (C14*$D$125)+ (D14*$D$126)+ (E14*$D$127)+ (F14*$D$128)+ (G14*$D$129)+ (H14*$D$130)+ (I14*$D$131)+ (J14*$D$132)+ (K14*$D$133)+ (L14*$D$134)+ (M14*$D$135)+ (N14*$D$136)+ (O14*$D$137)+ (P14*$D$138)+ (Q14*$D$139)+ (R14*$D$140)+ (S14*$D$141)+ (T14*$D$142)+ (U14*$D$143)+ (V14*$D$144)</f>
        <v>0</v>
      </c>
    </row>
    <row r="15" spans="1:23" hidden="1" x14ac:dyDescent="0.25">
      <c r="A15" s="24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xml:space="preserve"> (B15*$D$124)+ (C15*$D$125)+ (D15*$D$126)+ (E15*$D$127)+ (F15*$D$128)+ (G15*$D$129)+ (H15*$D$130)+ (I15*$D$131)+ (J15*$D$132)+ (K15*$D$133)+ (L15*$D$134)+ (M15*$D$135)+ (N15*$D$136)+ (O15*$D$137)+ (P15*$D$138)+ (Q15*$D$139)+ (R15*$D$140)+ (S15*$D$141)+ (T15*$D$142)+ (U15*$D$143)+ (V15*$D$144)</f>
        <v>0</v>
      </c>
    </row>
    <row r="16" spans="1:23" hidden="1" x14ac:dyDescent="0.25">
      <c r="A16" s="24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xml:space="preserve"> (B16*$D$124)+ (C16*$D$125)+ (D16*$D$126)+ (E16*$D$127)+ (F16*$D$128)+ (G16*$D$129)+ (H16*$D$130)+ (I16*$D$131)+ (J16*$D$132)+ (K16*$D$133)+ (L16*$D$134)+ (M16*$D$135)+ (N16*$D$136)+ (O16*$D$137)+ (P16*$D$138)+ (Q16*$D$139)+ (R16*$D$140)+ (S16*$D$141)+ (T16*$D$142)+ (U16*$D$143)+ (V16*$D$144)</f>
        <v>0</v>
      </c>
    </row>
    <row r="17" spans="1:23" hidden="1" x14ac:dyDescent="0.25">
      <c r="A17" s="24" t="s">
        <v>33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xml:space="preserve"> (B17*$D$124)+ (C17*$D$125)+ (D17*$D$126)+ (E17*$D$127)+ (F17*$D$128)+ (G17*$D$129)+ (H17*$D$130)+ (I17*$D$131)+ (J17*$D$132)+ (K17*$D$133)+ (L17*$D$134)+ (M17*$D$135)+ (N17*$D$136)+ (O17*$D$137)+ (P17*$D$138)+ (Q17*$D$139)+ (R17*$D$140)+ (S17*$D$141)+ (T17*$D$142)+ (U17*$D$143)+ (V17*$D$144)</f>
        <v>0</v>
      </c>
    </row>
    <row r="18" spans="1:23" hidden="1" x14ac:dyDescent="0.25">
      <c r="A18" s="24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xml:space="preserve"> (B18*$D$124)+ (C18*$D$125)+ (D18*$D$126)+ (E18*$D$127)+ (F18*$D$128)+ (G18*$D$129)+ (H18*$D$130)+ (I18*$D$131)+ (J18*$D$132)+ (K18*$D$133)+ (L18*$D$134)+ (M18*$D$135)+ (N18*$D$136)+ (O18*$D$137)+ (P18*$D$138)+ (Q18*$D$139)+ (R18*$D$140)+ (S18*$D$141)+ (T18*$D$142)+ (U18*$D$143)+ (V18*$D$144)</f>
        <v>0</v>
      </c>
    </row>
    <row r="19" spans="1:23" hidden="1" x14ac:dyDescent="0.25">
      <c r="A19" s="24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xml:space="preserve"> (B19*$D$124)+ (C19*$D$125)+ (D19*$D$126)+ (E19*$D$127)+ (F19*$D$128)+ (G19*$D$129)+ (H19*$D$130)+ (I19*$D$131)+ (J19*$D$132)+ (K19*$D$133)+ (L19*$D$134)+ (M19*$D$135)+ (N19*$D$136)+ (O19*$D$137)+ (P19*$D$138)+ (Q19*$D$139)+ (R19*$D$140)+ (S19*$D$141)+ (T19*$D$142)+ (U19*$D$143)+ (V19*$D$144)</f>
        <v>0</v>
      </c>
    </row>
    <row r="20" spans="1:23" hidden="1" x14ac:dyDescent="0.25">
      <c r="A20" s="24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xml:space="preserve"> (B20*$D$124)+ (C20*$D$125)+ (D20*$D$126)+ (E20*$D$127)+ (F20*$D$128)+ (G20*$D$129)+ (H20*$D$130)+ (I20*$D$131)+ (J20*$D$132)+ (K20*$D$133)+ (L20*$D$134)+ (M20*$D$135)+ (N20*$D$136)+ (O20*$D$137)+ (P20*$D$138)+ (Q20*$D$139)+ (R20*$D$140)+ (S20*$D$141)+ (T20*$D$142)+ (U20*$D$143)+ (V20*$D$144)</f>
        <v>0</v>
      </c>
    </row>
    <row r="21" spans="1:23" hidden="1" x14ac:dyDescent="0.25">
      <c r="A21" s="24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xml:space="preserve"> (B21*$D$124)+ (C21*$D$125)+ (D21*$D$126)+ (E21*$D$127)+ (F21*$D$128)+ (G21*$D$129)+ (H21*$D$130)+ (I21*$D$131)+ (J21*$D$132)+ (K21*$D$133)+ (L21*$D$134)+ (M21*$D$135)+ (N21*$D$136)+ (O21*$D$137)+ (P21*$D$138)+ (Q21*$D$139)+ (R21*$D$140)+ (S21*$D$141)+ (T21*$D$142)+ (U21*$D$143)+ (V21*$D$144)</f>
        <v>0</v>
      </c>
    </row>
    <row r="22" spans="1:23" hidden="1" x14ac:dyDescent="0.25">
      <c r="A22" s="24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xml:space="preserve"> (B22*$D$124)+ (C22*$D$125)+ (D22*$D$126)+ (E22*$D$127)+ (F22*$D$128)+ (G22*$D$129)+ (H22*$D$130)+ (I22*$D$131)+ (J22*$D$132)+ (K22*$D$133)+ (L22*$D$134)+ (M22*$D$135)+ (N22*$D$136)+ (O22*$D$137)+ (P22*$D$138)+ (Q22*$D$139)+ (R22*$D$140)+ (S22*$D$141)+ (T22*$D$142)+ (U22*$D$143)+ (V22*$D$144)</f>
        <v>0</v>
      </c>
    </row>
    <row r="23" spans="1:23" hidden="1" x14ac:dyDescent="0.25">
      <c r="A23" s="24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xml:space="preserve"> (B23*$D$124)+ (C23*$D$125)+ (D23*$D$126)+ (E23*$D$127)+ (F23*$D$128)+ (G23*$D$129)+ (H23*$D$130)+ (I23*$D$131)+ (J23*$D$132)+ (K23*$D$133)+ (L23*$D$134)+ (M23*$D$135)+ (N23*$D$136)+ (O23*$D$137)+ (P23*$D$138)+ (Q23*$D$139)+ (R23*$D$140)+ (S23*$D$141)+ (T23*$D$142)+ (U23*$D$143)+ (V23*$D$144)</f>
        <v>0</v>
      </c>
    </row>
    <row r="24" spans="1:23" hidden="1" x14ac:dyDescent="0.25">
      <c r="A24" s="24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xml:space="preserve"> (B24*$D$124)+ (C24*$D$125)+ (D24*$D$126)+ (E24*$D$127)+ (F24*$D$128)+ (G24*$D$129)+ (H24*$D$130)+ (I24*$D$131)+ (J24*$D$132)+ (K24*$D$133)+ (L24*$D$134)+ (M24*$D$135)+ (N24*$D$136)+ (O24*$D$137)+ (P24*$D$138)+ (Q24*$D$139)+ (R24*$D$140)+ (S24*$D$141)+ (T24*$D$142)+ (U24*$D$143)+ (V24*$D$144)</f>
        <v>0</v>
      </c>
    </row>
    <row r="25" spans="1:23" hidden="1" x14ac:dyDescent="0.25">
      <c r="A25" s="24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xml:space="preserve"> (B25*$D$124)+ (C25*$D$125)+ (D25*$D$126)+ (E25*$D$127)+ (F25*$D$128)+ (G25*$D$129)+ (H25*$D$130)+ (I25*$D$131)+ (J25*$D$132)+ (K25*$D$133)+ (L25*$D$134)+ (M25*$D$135)+ (N25*$D$136)+ (O25*$D$137)+ (P25*$D$138)+ (Q25*$D$139)+ (R25*$D$140)+ (S25*$D$141)+ (T25*$D$142)+ (U25*$D$143)+ (V25*$D$144)</f>
        <v>0</v>
      </c>
    </row>
    <row r="26" spans="1:23" hidden="1" x14ac:dyDescent="0.25">
      <c r="A26" s="24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xml:space="preserve"> (B26*$D$124)+ (C26*$D$125)+ (D26*$D$126)+ (E26*$D$127)+ (F26*$D$128)+ (G26*$D$129)+ (H26*$D$130)+ (I26*$D$131)+ (J26*$D$132)+ (K26*$D$133)+ (L26*$D$134)+ (M26*$D$135)+ (N26*$D$136)+ (O26*$D$137)+ (P26*$D$138)+ (Q26*$D$139)+ (R26*$D$140)+ (S26*$D$141)+ (T26*$D$142)+ (U26*$D$143)+ (V26*$D$144)</f>
        <v>0</v>
      </c>
    </row>
    <row r="27" spans="1:23" hidden="1" x14ac:dyDescent="0.25">
      <c r="A27" s="24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xml:space="preserve"> (B27*$D$124)+ (C27*$D$125)+ (D27*$D$126)+ (E27*$D$127)+ (F27*$D$128)+ (G27*$D$129)+ (H27*$D$130)+ (I27*$D$131)+ (J27*$D$132)+ (K27*$D$133)+ (L27*$D$134)+ (M27*$D$135)+ (N27*$D$136)+ (O27*$D$137)+ (P27*$D$138)+ (Q27*$D$139)+ (R27*$D$140)+ (S27*$D$141)+ (T27*$D$142)+ (U27*$D$143)+ (V27*$D$144)</f>
        <v>0</v>
      </c>
    </row>
    <row r="28" spans="1:23" hidden="1" x14ac:dyDescent="0.25">
      <c r="A28" s="24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xml:space="preserve"> (B28*$D$124)+ (C28*$D$125)+ (D28*$D$126)+ (E28*$D$127)+ (F28*$D$128)+ (G28*$D$129)+ (H28*$D$130)+ (I28*$D$131)+ (J28*$D$132)+ (K28*$D$133)+ (L28*$D$134)+ (M28*$D$135)+ (N28*$D$136)+ (O28*$D$137)+ (P28*$D$138)+ (Q28*$D$139)+ (R28*$D$140)+ (S28*$D$141)+ (T28*$D$142)+ (U28*$D$143)+ (V28*$D$144)</f>
        <v>0</v>
      </c>
    </row>
    <row r="29" spans="1:23" hidden="1" x14ac:dyDescent="0.25">
      <c r="A29" s="24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xml:space="preserve"> (B29*$D$124)+ (C29*$D$125)+ (D29*$D$126)+ (E29*$D$127)+ (F29*$D$128)+ (G29*$D$129)+ (H29*$D$130)+ (I29*$D$131)+ (J29*$D$132)+ (K29*$D$133)+ (L29*$D$134)+ (M29*$D$135)+ (N29*$D$136)+ (O29*$D$137)+ (P29*$D$138)+ (Q29*$D$139)+ (R29*$D$140)+ (S29*$D$141)+ (T29*$D$142)+ (U29*$D$143)+ (V29*$D$144)</f>
        <v>0</v>
      </c>
    </row>
    <row r="30" spans="1:23" hidden="1" x14ac:dyDescent="0.25">
      <c r="A30" s="24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xml:space="preserve"> (B30*$D$124)+ (C30*$D$125)+ (D30*$D$126)+ (E30*$D$127)+ (F30*$D$128)+ (G30*$D$129)+ (H30*$D$130)+ (I30*$D$131)+ (J30*$D$132)+ (K30*$D$133)+ (L30*$D$134)+ (M30*$D$135)+ (N30*$D$136)+ (O30*$D$137)+ (P30*$D$138)+ (Q30*$D$139)+ (R30*$D$140)+ (S30*$D$141)+ (T30*$D$142)+ (U30*$D$143)+ (V30*$D$144)</f>
        <v>0</v>
      </c>
    </row>
    <row r="31" spans="1:23" hidden="1" x14ac:dyDescent="0.25">
      <c r="A31" s="24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xml:space="preserve"> (B31*$D$124)+ (C31*$D$125)+ (D31*$D$126)+ (E31*$D$127)+ (F31*$D$128)+ (G31*$D$129)+ (H31*$D$130)+ (I31*$D$131)+ (J31*$D$132)+ (K31*$D$133)+ (L31*$D$134)+ (M31*$D$135)+ (N31*$D$136)+ (O31*$D$137)+ (P31*$D$138)+ (Q31*$D$139)+ (R31*$D$140)+ (S31*$D$141)+ (T31*$D$142)+ (U31*$D$143)+ (V31*$D$144)</f>
        <v>0</v>
      </c>
    </row>
    <row r="32" spans="1:23" hidden="1" x14ac:dyDescent="0.25">
      <c r="A32" s="24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xml:space="preserve"> (B32*$D$124)+ (C32*$D$125)+ (D32*$D$126)+ (E32*$D$127)+ (F32*$D$128)+ (G32*$D$129)+ (H32*$D$130)+ (I32*$D$131)+ (J32*$D$132)+ (K32*$D$133)+ (L32*$D$134)+ (M32*$D$135)+ (N32*$D$136)+ (O32*$D$137)+ (P32*$D$138)+ (Q32*$D$139)+ (R32*$D$140)+ (S32*$D$141)+ (T32*$D$142)+ (U32*$D$143)+ (V32*$D$144)</f>
        <v>0</v>
      </c>
    </row>
    <row r="33" spans="1:23" hidden="1" x14ac:dyDescent="0.25">
      <c r="A33" s="24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xml:space="preserve"> (B33*$D$124)+ (C33*$D$125)+ (D33*$D$126)+ (E33*$D$127)+ (F33*$D$128)+ (G33*$D$129)+ (H33*$D$130)+ (I33*$D$131)+ (J33*$D$132)+ (K33*$D$133)+ (L33*$D$134)+ (M33*$D$135)+ (N33*$D$136)+ (O33*$D$137)+ (P33*$D$138)+ (Q33*$D$139)+ (R33*$D$140)+ (S33*$D$141)+ (T33*$D$142)+ (U33*$D$143)+ (V33*$D$144)</f>
        <v>0</v>
      </c>
    </row>
    <row r="34" spans="1:23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xml:space="preserve"> (B34*$D$124)+ (C34*$D$125)+ (D34*$D$126)+ (E34*$D$127)+ (F34*$D$128)+ (G34*$D$129)+ (H34*$D$130)+ (I34*$D$131)+ (J34*$D$132)+ (K34*$D$133)+ (L34*$D$134)+ (M34*$D$135)+ (N34*$D$136)+ (O34*$D$137)+ (P34*$D$138)+ (Q34*$D$139)+ (R34*$D$140)+ (S34*$D$141)+ (T34*$D$142)+ (U34*$D$143)+ (V34*$D$144)</f>
        <v>0</v>
      </c>
    </row>
    <row r="35" spans="1:23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xml:space="preserve"> (B35*$D$124)+ (C35*$D$125)+ (D35*$D$126)+ (E35*$D$127)+ (F35*$D$128)+ (G35*$D$129)+ (H35*$D$130)+ (I35*$D$131)+ (J35*$D$132)+ (K35*$D$133)+ (L35*$D$134)+ (M35*$D$135)+ (N35*$D$136)+ (O35*$D$137)+ (P35*$D$138)+ (Q35*$D$139)+ (R35*$D$140)+ (S35*$D$141)+ (T35*$D$142)+ (U35*$D$143)+ (V35*$D$144)</f>
        <v>0</v>
      </c>
    </row>
    <row r="36" spans="1:23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xml:space="preserve"> (B36*$D$124)+ (C36*$D$125)+ (D36*$D$126)+ (E36*$D$127)+ (F36*$D$128)+ (G36*$D$129)+ (H36*$D$130)+ (I36*$D$131)+ (J36*$D$132)+ (K36*$D$133)+ (L36*$D$134)+ (M36*$D$135)+ (N36*$D$136)+ (O36*$D$137)+ (P36*$D$138)+ (Q36*$D$139)+ (R36*$D$140)+ (S36*$D$141)+ (T36*$D$142)+ (U36*$D$143)+ (V36*$D$144)</f>
        <v>0</v>
      </c>
    </row>
    <row r="37" spans="1:23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xml:space="preserve"> (B37*$D$124)+ (C37*$D$125)+ (D37*$D$126)+ (E37*$D$127)+ (F37*$D$128)+ (G37*$D$129)+ (H37*$D$130)+ (I37*$D$131)+ (J37*$D$132)+ (K37*$D$133)+ (L37*$D$134)+ (M37*$D$135)+ (N37*$D$136)+ (O37*$D$137)+ (P37*$D$138)+ (Q37*$D$139)+ (R37*$D$140)+ (S37*$D$141)+ (T37*$D$142)+ (U37*$D$143)+ (V37*$D$144)</f>
        <v>0</v>
      </c>
    </row>
    <row r="38" spans="1:23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xml:space="preserve"> (B38*$D$124)+ (C38*$D$125)+ (D38*$D$126)+ (E38*$D$127)+ (F38*$D$128)+ (G38*$D$129)+ (H38*$D$130)+ (I38*$D$131)+ (J38*$D$132)+ (K38*$D$133)+ (L38*$D$134)+ (M38*$D$135)+ (N38*$D$136)+ (O38*$D$137)+ (P38*$D$138)+ (Q38*$D$139)+ (R38*$D$140)+ (S38*$D$141)+ (T38*$D$142)+ (U38*$D$143)+ (V38*$D$144)</f>
        <v>0</v>
      </c>
    </row>
    <row r="39" spans="1:23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xml:space="preserve"> (B39*$D$124)+ (C39*$D$125)+ (D39*$D$126)+ (E39*$D$127)+ (F39*$D$128)+ (G39*$D$129)+ (H39*$D$130)+ (I39*$D$131)+ (J39*$D$132)+ (K39*$D$133)+ (L39*$D$134)+ (M39*$D$135)+ (N39*$D$136)+ (O39*$D$137)+ (P39*$D$138)+ (Q39*$D$139)+ (R39*$D$140)+ (S39*$D$141)+ (T39*$D$142)+ (U39*$D$143)+ (V39*$D$144)</f>
        <v>0</v>
      </c>
    </row>
    <row r="40" spans="1:23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xml:space="preserve"> (B40*$D$124)+ (C40*$D$125)+ (D40*$D$126)+ (E40*$D$127)+ (F40*$D$128)+ (G40*$D$129)+ (H40*$D$130)+ (I40*$D$131)+ (J40*$D$132)+ (K40*$D$133)+ (L40*$D$134)+ (M40*$D$135)+ (N40*$D$136)+ (O40*$D$137)+ (P40*$D$138)+ (Q40*$D$139)+ (R40*$D$140)+ (S40*$D$141)+ (T40*$D$142)+ (U40*$D$143)+ (V40*$D$144)</f>
        <v>0</v>
      </c>
    </row>
    <row r="41" spans="1:23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 xml:space="preserve"> (B41*$D$124)+ (C41*$D$125)+ (D41*$D$126)+ (E41*$D$127)+ (F41*$D$128)+ (G41*$D$129)+ (H41*$D$130)+ (I41*$D$131)+ (J41*$D$132)+ (K41*$D$133)+ (L41*$D$134)+ (M41*$D$135)+ (N41*$D$136)+ (O41*$D$137)+ (P41*$D$138)+ (Q41*$D$139)+ (R41*$D$140)+ (S41*$D$141)+ (T41*$D$142)+ (U41*$D$143)+ (V41*$D$144)</f>
        <v>0</v>
      </c>
    </row>
    <row r="42" spans="1:23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xml:space="preserve"> (B42*$D$124)+ (C42*$D$125)+ (D42*$D$126)+ (E42*$D$127)+ (F42*$D$128)+ (G42*$D$129)+ (H42*$D$130)+ (I42*$D$131)+ (J42*$D$132)+ (K42*$D$133)+ (L42*$D$134)+ (M42*$D$135)+ (N42*$D$136)+ (O42*$D$137)+ (P42*$D$138)+ (Q42*$D$139)+ (R42*$D$140)+ (S42*$D$141)+ (T42*$D$142)+ (U42*$D$143)+ (V42*$D$144)</f>
        <v>0</v>
      </c>
    </row>
    <row r="43" spans="1:23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xml:space="preserve"> (B43*$D$124)+ (C43*$D$125)+ (D43*$D$126)+ (E43*$D$127)+ (F43*$D$128)+ (G43*$D$129)+ (H43*$D$130)+ (I43*$D$131)+ (J43*$D$132)+ (K43*$D$133)+ (L43*$D$134)+ (M43*$D$135)+ (N43*$D$136)+ (O43*$D$137)+ (P43*$D$138)+ (Q43*$D$139)+ (R43*$D$140)+ (S43*$D$141)+ (T43*$D$142)+ (U43*$D$143)+ (V43*$D$144)</f>
        <v>0</v>
      </c>
    </row>
    <row r="44" spans="1:23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xml:space="preserve"> (B44*$D$124)+ (C44*$D$125)+ (D44*$D$126)+ (E44*$D$127)+ (F44*$D$128)+ (G44*$D$129)+ (H44*$D$130)+ (I44*$D$131)+ (J44*$D$132)+ (K44*$D$133)+ (L44*$D$134)+ (M44*$D$135)+ (N44*$D$136)+ (O44*$D$137)+ (P44*$D$138)+ (Q44*$D$139)+ (R44*$D$140)+ (S44*$D$141)+ (T44*$D$142)+ (U44*$D$143)+ (V44*$D$144)</f>
        <v>0</v>
      </c>
    </row>
    <row r="45" spans="1:23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xml:space="preserve"> (B45*$D$124)+ (C45*$D$125)+ (D45*$D$126)+ (E45*$D$127)+ (F45*$D$128)+ (G45*$D$129)+ (H45*$D$130)+ (I45*$D$131)+ (J45*$D$132)+ (K45*$D$133)+ (L45*$D$134)+ (M45*$D$135)+ (N45*$D$136)+ (O45*$D$137)+ (P45*$D$138)+ (Q45*$D$139)+ (R45*$D$140)+ (S45*$D$141)+ (T45*$D$142)+ (U45*$D$143)+ (V45*$D$144)</f>
        <v>0</v>
      </c>
    </row>
    <row r="46" spans="1:23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xml:space="preserve"> (B46*$D$124)+ (C46*$D$125)+ (D46*$D$126)+ (E46*$D$127)+ (F46*$D$128)+ (G46*$D$129)+ (H46*$D$130)+ (I46*$D$131)+ (J46*$D$132)+ (K46*$D$133)+ (L46*$D$134)+ (M46*$D$135)+ (N46*$D$136)+ (O46*$D$137)+ (P46*$D$138)+ (Q46*$D$139)+ (R46*$D$140)+ (S46*$D$141)+ (T46*$D$142)+ (U46*$D$143)+ (V46*$D$144)</f>
        <v>0</v>
      </c>
    </row>
    <row r="47" spans="1:23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xml:space="preserve"> (B47*$D$124)+ (C47*$D$125)+ (D47*$D$126)+ (E47*$D$127)+ (F47*$D$128)+ (G47*$D$129)+ (H47*$D$130)+ (I47*$D$131)+ (J47*$D$132)+ (K47*$D$133)+ (L47*$D$134)+ (M47*$D$135)+ (N47*$D$136)+ (O47*$D$137)+ (P47*$D$138)+ (Q47*$D$139)+ (R47*$D$140)+ (S47*$D$141)+ (T47*$D$142)+ (U47*$D$143)+ (V47*$D$144)</f>
        <v>0</v>
      </c>
    </row>
    <row r="48" spans="1:23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xml:space="preserve"> (B48*$D$124)+ (C48*$D$125)+ (D48*$D$126)+ (E48*$D$127)+ (F48*$D$128)+ (G48*$D$129)+ (H48*$D$130)+ (I48*$D$131)+ (J48*$D$132)+ (K48*$D$133)+ (L48*$D$134)+ (M48*$D$135)+ (N48*$D$136)+ (O48*$D$137)+ (P48*$D$138)+ (Q48*$D$139)+ (R48*$D$140)+ (S48*$D$141)+ (T48*$D$142)+ (U48*$D$143)+ (V48*$D$144)</f>
        <v>0</v>
      </c>
    </row>
    <row r="49" spans="1:23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xml:space="preserve"> (B49*$D$124)+ (C49*$D$125)+ (D49*$D$126)+ (E49*$D$127)+ (F49*$D$128)+ (G49*$D$129)+ (H49*$D$130)+ (I49*$D$131)+ (J49*$D$132)+ (K49*$D$133)+ (L49*$D$134)+ (M49*$D$135)+ (N49*$D$136)+ (O49*$D$137)+ (P49*$D$138)+ (Q49*$D$139)+ (R49*$D$140)+ (S49*$D$141)+ (T49*$D$142)+ (U49*$D$143)+ (V49*$D$144)</f>
        <v>0</v>
      </c>
    </row>
    <row r="50" spans="1:23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xml:space="preserve"> (B50*$D$124)+ (C50*$D$125)+ (D50*$D$126)+ (E50*$D$127)+ (F50*$D$128)+ (G50*$D$129)+ (H50*$D$130)+ (I50*$D$131)+ (J50*$D$132)+ (K50*$D$133)+ (L50*$D$134)+ (M50*$D$135)+ (N50*$D$136)+ (O50*$D$137)+ (P50*$D$138)+ (Q50*$D$139)+ (R50*$D$140)+ (S50*$D$141)+ (T50*$D$142)+ (U50*$D$143)+ (V50*$D$144)</f>
        <v>0</v>
      </c>
    </row>
    <row r="51" spans="1:23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xml:space="preserve"> (B51*$D$124)+ (C51*$D$125)+ (D51*$D$126)+ (E51*$D$127)+ (F51*$D$128)+ (G51*$D$129)+ (H51*$D$130)+ (I51*$D$131)+ (J51*$D$132)+ (K51*$D$133)+ (L51*$D$134)+ (M51*$D$135)+ (N51*$D$136)+ (O51*$D$137)+ (P51*$D$138)+ (Q51*$D$139)+ (R51*$D$140)+ (S51*$D$141)+ (T51*$D$142)+ (U51*$D$143)+ (V51*$D$144)</f>
        <v>0</v>
      </c>
    </row>
    <row r="52" spans="1:23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xml:space="preserve"> (B52*$D$124)+ (C52*$D$125)+ (D52*$D$126)+ (E52*$D$127)+ (F52*$D$128)+ (G52*$D$129)+ (H52*$D$130)+ (I52*$D$131)+ (J52*$D$132)+ (K52*$D$133)+ (L52*$D$134)+ (M52*$D$135)+ (N52*$D$136)+ (O52*$D$137)+ (P52*$D$138)+ (Q52*$D$139)+ (R52*$D$140)+ (S52*$D$141)+ (T52*$D$142)+ (U52*$D$143)+ (V52*$D$144)</f>
        <v>0</v>
      </c>
    </row>
    <row r="53" spans="1:23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xml:space="preserve"> (B53*$D$124)+ (C53*$D$125)+ (D53*$D$126)+ (E53*$D$127)+ (F53*$D$128)+ (G53*$D$129)+ (H53*$D$130)+ (I53*$D$131)+ (J53*$D$132)+ (K53*$D$133)+ (L53*$D$134)+ (M53*$D$135)+ (N53*$D$136)+ (O53*$D$137)+ (P53*$D$138)+ (Q53*$D$139)+ (R53*$D$140)+ (S53*$D$141)+ (T53*$D$142)+ (U53*$D$143)+ (V53*$D$144)</f>
        <v>0</v>
      </c>
    </row>
    <row r="54" spans="1:23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xml:space="preserve"> (B54*$D$124)+ (C54*$D$125)+ (D54*$D$126)+ (E54*$D$127)+ (F54*$D$128)+ (G54*$D$129)+ (H54*$D$130)+ (I54*$D$131)+ (J54*$D$132)+ (K54*$D$133)+ (L54*$D$134)+ (M54*$D$135)+ (N54*$D$136)+ (O54*$D$137)+ (P54*$D$138)+ (Q54*$D$139)+ (R54*$D$140)+ (S54*$D$141)+ (T54*$D$142)+ (U54*$D$143)+ (V54*$D$144)</f>
        <v>0</v>
      </c>
    </row>
    <row r="55" spans="1:23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xml:space="preserve"> (B55*$D$124)+ (C55*$D$125)+ (D55*$D$126)+ (E55*$D$127)+ (F55*$D$128)+ (G55*$D$129)+ (H55*$D$130)+ (I55*$D$131)+ (J55*$D$132)+ (K55*$D$133)+ (L55*$D$134)+ (M55*$D$135)+ (N55*$D$136)+ (O55*$D$137)+ (P55*$D$138)+ (Q55*$D$139)+ (R55*$D$140)+ (S55*$D$141)+ (T55*$D$142)+ (U55*$D$143)+ (V55*$D$144)</f>
        <v>0</v>
      </c>
    </row>
    <row r="56" spans="1:23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xml:space="preserve"> (B56*$D$124)+ (C56*$D$125)+ (D56*$D$126)+ (E56*$D$127)+ (F56*$D$128)+ (G56*$D$129)+ (H56*$D$130)+ (I56*$D$131)+ (J56*$D$132)+ (K56*$D$133)+ (L56*$D$134)+ (M56*$D$135)+ (N56*$D$136)+ (O56*$D$137)+ (P56*$D$138)+ (Q56*$D$139)+ (R56*$D$140)+ (S56*$D$141)+ (T56*$D$142)+ (U56*$D$143)+ (V56*$D$144)</f>
        <v>0</v>
      </c>
    </row>
    <row r="57" spans="1:23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xml:space="preserve"> (B57*$D$124)+ (C57*$D$125)+ (D57*$D$126)+ (E57*$D$127)+ (F57*$D$128)+ (G57*$D$129)+ (H57*$D$130)+ (I57*$D$131)+ (J57*$D$132)+ (K57*$D$133)+ (L57*$D$134)+ (M57*$D$135)+ (N57*$D$136)+ (O57*$D$137)+ (P57*$D$138)+ (Q57*$D$139)+ (R57*$D$140)+ (S57*$D$141)+ (T57*$D$142)+ (U57*$D$143)+ (V57*$D$144)</f>
        <v>0</v>
      </c>
    </row>
    <row r="58" spans="1:23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xml:space="preserve"> (B58*$D$124)+ (C58*$D$125)+ (D58*$D$126)+ (E58*$D$127)+ (F58*$D$128)+ (G58*$D$129)+ (H58*$D$130)+ (I58*$D$131)+ (J58*$D$132)+ (K58*$D$133)+ (L58*$D$134)+ (M58*$D$135)+ (N58*$D$136)+ (O58*$D$137)+ (P58*$D$138)+ (Q58*$D$139)+ (R58*$D$140)+ (S58*$D$141)+ (T58*$D$142)+ (U58*$D$143)+ (V58*$D$144)</f>
        <v>0</v>
      </c>
    </row>
    <row r="59" spans="1:23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xml:space="preserve"> (B59*$D$124)+ (C59*$D$125)+ (D59*$D$126)+ (E59*$D$127)+ (F59*$D$128)+ (G59*$D$129)+ (H59*$D$130)+ (I59*$D$131)+ (J59*$D$132)+ (K59*$D$133)+ (L59*$D$134)+ (M59*$D$135)+ (N59*$D$136)+ (O59*$D$137)+ (P59*$D$138)+ (Q59*$D$139)+ (R59*$D$140)+ (S59*$D$141)+ (T59*$D$142)+ (U59*$D$143)+ (V59*$D$144)</f>
        <v>0</v>
      </c>
    </row>
    <row r="60" spans="1:23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xml:space="preserve"> (B60*$D$124)+ (C60*$D$125)+ (D60*$D$126)+ (E60*$D$127)+ (F60*$D$128)+ (G60*$D$129)+ (H60*$D$130)+ (I60*$D$131)+ (J60*$D$132)+ (K60*$D$133)+ (L60*$D$134)+ (M60*$D$135)+ (N60*$D$136)+ (O60*$D$137)+ (P60*$D$138)+ (Q60*$D$139)+ (R60*$D$140)+ (S60*$D$141)+ (T60*$D$142)+ (U60*$D$143)+ (V60*$D$144)</f>
        <v>0</v>
      </c>
    </row>
    <row r="61" spans="1:23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xml:space="preserve"> (B61*$D$124)+ (C61*$D$125)+ (D61*$D$126)+ (E61*$D$127)+ (F61*$D$128)+ (G61*$D$129)+ (H61*$D$130)+ (I61*$D$131)+ (J61*$D$132)+ (K61*$D$133)+ (L61*$D$134)+ (M61*$D$135)+ (N61*$D$136)+ (O61*$D$137)+ (P61*$D$138)+ (Q61*$D$139)+ (R61*$D$140)+ (S61*$D$141)+ (T61*$D$142)+ (U61*$D$143)+ (V61*$D$144)</f>
        <v>0</v>
      </c>
    </row>
    <row r="62" spans="1:23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xml:space="preserve"> (B62*$D$124)+ (C62*$D$125)+ (D62*$D$126)+ (E62*$D$127)+ (F62*$D$128)+ (G62*$D$129)+ (H62*$D$130)+ (I62*$D$131)+ (J62*$D$132)+ (K62*$D$133)+ (L62*$D$134)+ (M62*$D$135)+ (N62*$D$136)+ (O62*$D$137)+ (P62*$D$138)+ (Q62*$D$139)+ (R62*$D$140)+ (S62*$D$141)+ (T62*$D$142)+ (U62*$D$143)+ (V62*$D$144)</f>
        <v>0</v>
      </c>
    </row>
    <row r="63" spans="1:23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xml:space="preserve"> (B63*$D$124)+ (C63*$D$125)+ (D63*$D$126)+ (E63*$D$127)+ (F63*$D$128)+ (G63*$D$129)+ (H63*$D$130)+ (I63*$D$131)+ (J63*$D$132)+ (K63*$D$133)+ (L63*$D$134)+ (M63*$D$135)+ (N63*$D$136)+ (O63*$D$137)+ (P63*$D$138)+ (Q63*$D$139)+ (R63*$D$140)+ (S63*$D$141)+ (T63*$D$142)+ (U63*$D$143)+ (V63*$D$144)</f>
        <v>0</v>
      </c>
    </row>
    <row r="64" spans="1:23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xml:space="preserve"> (B64*$D$124)+ (C64*$D$125)+ (D64*$D$126)+ (E64*$D$127)+ (F64*$D$128)+ (G64*$D$129)+ (H64*$D$130)+ (I64*$D$131)+ (J64*$D$132)+ (K64*$D$133)+ (L64*$D$134)+ (M64*$D$135)+ (N64*$D$136)+ (O64*$D$137)+ (P64*$D$138)+ (Q64*$D$139)+ (R64*$D$140)+ (S64*$D$141)+ (T64*$D$142)+ (U64*$D$143)+ (V64*$D$144)</f>
        <v>0</v>
      </c>
    </row>
    <row r="65" spans="1:23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xml:space="preserve"> (B65*$D$124)+ (C65*$D$125)+ (D65*$D$126)+ (E65*$D$127)+ (F65*$D$128)+ (G65*$D$129)+ (H65*$D$130)+ (I65*$D$131)+ (J65*$D$132)+ (K65*$D$133)+ (L65*$D$134)+ (M65*$D$135)+ (N65*$D$136)+ (O65*$D$137)+ (P65*$D$138)+ (Q65*$D$139)+ (R65*$D$140)+ (S65*$D$141)+ (T65*$D$142)+ (U65*$D$143)+ (V65*$D$144)</f>
        <v>0</v>
      </c>
    </row>
    <row r="66" spans="1:23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xml:space="preserve"> (B66*$D$124)+ (C66*$D$125)+ (D66*$D$126)+ (E66*$D$127)+ (F66*$D$128)+ (G66*$D$129)+ (H66*$D$130)+ (I66*$D$131)+ (J66*$D$132)+ (K66*$D$133)+ (L66*$D$134)+ (M66*$D$135)+ (N66*$D$136)+ (O66*$D$137)+ (P66*$D$138)+ (Q66*$D$139)+ (R66*$D$140)+ (S66*$D$141)+ (T66*$D$142)+ (U66*$D$143)+ (V66*$D$144)</f>
        <v>0</v>
      </c>
    </row>
    <row r="67" spans="1:23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 xml:space="preserve"> (B67*$D$124)+ (C67*$D$125)+ (D67*$D$126)+ (E67*$D$127)+ (F67*$D$128)+ (G67*$D$129)+ (H67*$D$130)+ (I67*$D$131)+ (J67*$D$132)+ (K67*$D$133)+ (L67*$D$134)+ (M67*$D$135)+ (N67*$D$136)+ (O67*$D$137)+ (P67*$D$138)+ (Q67*$D$139)+ (R67*$D$140)+ (S67*$D$141)+ (T67*$D$142)+ (U67*$D$143)+ (V67*$D$144)</f>
        <v>0</v>
      </c>
    </row>
    <row r="68" spans="1:23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xml:space="preserve"> (B68*$D$124)+ (C68*$D$125)+ (D68*$D$126)+ (E68*$D$127)+ (F68*$D$128)+ (G68*$D$129)+ (H68*$D$130)+ (I68*$D$131)+ (J68*$D$132)+ (K68*$D$133)+ (L68*$D$134)+ (M68*$D$135)+ (N68*$D$136)+ (O68*$D$137)+ (P68*$D$138)+ (Q68*$D$139)+ (R68*$D$140)+ (S68*$D$141)+ (T68*$D$142)+ (U68*$D$143)+ (V68*$D$144)</f>
        <v>0</v>
      </c>
    </row>
    <row r="69" spans="1:23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xml:space="preserve"> (B69*$D$124)+ (C69*$D$125)+ (D69*$D$126)+ (E69*$D$127)+ (F69*$D$128)+ (G69*$D$129)+ (H69*$D$130)+ (I69*$D$131)+ (J69*$D$132)+ (K69*$D$133)+ (L69*$D$134)+ (M69*$D$135)+ (N69*$D$136)+ (O69*$D$137)+ (P69*$D$138)+ (Q69*$D$139)+ (R69*$D$140)+ (S69*$D$141)+ (T69*$D$142)+ (U69*$D$143)+ (V69*$D$144)</f>
        <v>0</v>
      </c>
    </row>
    <row r="70" spans="1:23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xml:space="preserve"> (B70*$D$124)+ (C70*$D$125)+ (D70*$D$126)+ (E70*$D$127)+ (F70*$D$128)+ (G70*$D$129)+ (H70*$D$130)+ (I70*$D$131)+ (J70*$D$132)+ (K70*$D$133)+ (L70*$D$134)+ (M70*$D$135)+ (N70*$D$136)+ (O70*$D$137)+ (P70*$D$138)+ (Q70*$D$139)+ (R70*$D$140)+ (S70*$D$141)+ (T70*$D$142)+ (U70*$D$143)+ (V70*$D$144)</f>
        <v>0</v>
      </c>
    </row>
    <row r="71" spans="1:23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xml:space="preserve"> (B71*$D$124)+ (C71*$D$125)+ (D71*$D$126)+ (E71*$D$127)+ (F71*$D$128)+ (G71*$D$129)+ (H71*$D$130)+ (I71*$D$131)+ (J71*$D$132)+ (K71*$D$133)+ (L71*$D$134)+ (M71*$D$135)+ (N71*$D$136)+ (O71*$D$137)+ (P71*$D$138)+ (Q71*$D$139)+ (R71*$D$140)+ (S71*$D$141)+ (T71*$D$142)+ (U71*$D$143)+ (V71*$D$144)</f>
        <v>0</v>
      </c>
    </row>
    <row r="72" spans="1:23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xml:space="preserve"> (B72*$D$124)+ (C72*$D$125)+ (D72*$D$126)+ (E72*$D$127)+ (F72*$D$128)+ (G72*$D$129)+ (H72*$D$130)+ (I72*$D$131)+ (J72*$D$132)+ (K72*$D$133)+ (L72*$D$134)+ (M72*$D$135)+ (N72*$D$136)+ (O72*$D$137)+ (P72*$D$138)+ (Q72*$D$139)+ (R72*$D$140)+ (S72*$D$141)+ (T72*$D$142)+ (U72*$D$143)+ (V72*$D$144)</f>
        <v>0</v>
      </c>
    </row>
    <row r="73" spans="1:23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xml:space="preserve"> (B73*$D$124)+ (C73*$D$125)+ (D73*$D$126)+ (E73*$D$127)+ (F73*$D$128)+ (G73*$D$129)+ (H73*$D$130)+ (I73*$D$131)+ (J73*$D$132)+ (K73*$D$133)+ (L73*$D$134)+ (M73*$D$135)+ (N73*$D$136)+ (O73*$D$137)+ (P73*$D$138)+ (Q73*$D$139)+ (R73*$D$140)+ (S73*$D$141)+ (T73*$D$142)+ (U73*$D$143)+ (V73*$D$144)</f>
        <v>0</v>
      </c>
    </row>
    <row r="74" spans="1:23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xml:space="preserve"> (B74*$D$124)+ (C74*$D$125)+ (D74*$D$126)+ (E74*$D$127)+ (F74*$D$128)+ (G74*$D$129)+ (H74*$D$130)+ (I74*$D$131)+ (J74*$D$132)+ (K74*$D$133)+ (L74*$D$134)+ (M74*$D$135)+ (N74*$D$136)+ (O74*$D$137)+ (P74*$D$138)+ (Q74*$D$139)+ (R74*$D$140)+ (S74*$D$141)+ (T74*$D$142)+ (U74*$D$143)+ (V74*$D$144)</f>
        <v>0</v>
      </c>
    </row>
    <row r="75" spans="1:23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xml:space="preserve"> (B75*$D$124)+ (C75*$D$125)+ (D75*$D$126)+ (E75*$D$127)+ (F75*$D$128)+ (G75*$D$129)+ (H75*$D$130)+ (I75*$D$131)+ (J75*$D$132)+ (K75*$D$133)+ (L75*$D$134)+ (M75*$D$135)+ (N75*$D$136)+ (O75*$D$137)+ (P75*$D$138)+ (Q75*$D$139)+ (R75*$D$140)+ (S75*$D$141)+ (T75*$D$142)+ (U75*$D$143)+ (V75*$D$144)</f>
        <v>0</v>
      </c>
    </row>
    <row r="76" spans="1:23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xml:space="preserve"> (B76*$D$124)+ (C76*$D$125)+ (D76*$D$126)+ (E76*$D$127)+ (F76*$D$128)+ (G76*$D$129)+ (H76*$D$130)+ (I76*$D$131)+ (J76*$D$132)+ (K76*$D$133)+ (L76*$D$134)+ (M76*$D$135)+ (N76*$D$136)+ (O76*$D$137)+ (P76*$D$138)+ (Q76*$D$139)+ (R76*$D$140)+ (S76*$D$141)+ (T76*$D$142)+ (U76*$D$143)+ (V76*$D$144)</f>
        <v>0</v>
      </c>
    </row>
    <row r="77" spans="1:23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xml:space="preserve"> (B77*$D$124)+ (C77*$D$125)+ (D77*$D$126)+ (E77*$D$127)+ (F77*$D$128)+ (G77*$D$129)+ (H77*$D$130)+ (I77*$D$131)+ (J77*$D$132)+ (K77*$D$133)+ (L77*$D$134)+ (M77*$D$135)+ (N77*$D$136)+ (O77*$D$137)+ (P77*$D$138)+ (Q77*$D$139)+ (R77*$D$140)+ (S77*$D$141)+ (T77*$D$142)+ (U77*$D$143)+ (V77*$D$144)</f>
        <v>0</v>
      </c>
    </row>
    <row r="78" spans="1:23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xml:space="preserve"> (B78*$D$124)+ (C78*$D$125)+ (D78*$D$126)+ (E78*$D$127)+ (F78*$D$128)+ (G78*$D$129)+ (H78*$D$130)+ (I78*$D$131)+ (J78*$D$132)+ (K78*$D$133)+ (L78*$D$134)+ (M78*$D$135)+ (N78*$D$136)+ (O78*$D$137)+ (P78*$D$138)+ (Q78*$D$139)+ (R78*$D$140)+ (S78*$D$141)+ (T78*$D$142)+ (U78*$D$143)+ (V78*$D$144)</f>
        <v>0</v>
      </c>
    </row>
    <row r="79" spans="1:23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xml:space="preserve"> (B79*$D$124)+ (C79*$D$125)+ (D79*$D$126)+ (E79*$D$127)+ (F79*$D$128)+ (G79*$D$129)+ (H79*$D$130)+ (I79*$D$131)+ (J79*$D$132)+ (K79*$D$133)+ (L79*$D$134)+ (M79*$D$135)+ (N79*$D$136)+ (O79*$D$137)+ (P79*$D$138)+ (Q79*$D$139)+ (R79*$D$140)+ (S79*$D$141)+ (T79*$D$142)+ (U79*$D$143)+ (V79*$D$144)</f>
        <v>0</v>
      </c>
    </row>
    <row r="80" spans="1:23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xml:space="preserve"> (B80*$D$124)+ (C80*$D$125)+ (D80*$D$126)+ (E80*$D$127)+ (F80*$D$128)+ (G80*$D$129)+ (H80*$D$130)+ (I80*$D$131)+ (J80*$D$132)+ (K80*$D$133)+ (L80*$D$134)+ (M80*$D$135)+ (N80*$D$136)+ (O80*$D$137)+ (P80*$D$138)+ (Q80*$D$139)+ (R80*$D$140)+ (S80*$D$141)+ (T80*$D$142)+ (U80*$D$143)+ (V80*$D$144)</f>
        <v>0</v>
      </c>
    </row>
    <row r="81" spans="1:23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xml:space="preserve"> (B81*$D$124)+ (C81*$D$125)+ (D81*$D$126)+ (E81*$D$127)+ (F81*$D$128)+ (G81*$D$129)+ (H81*$D$130)+ (I81*$D$131)+ (J81*$D$132)+ (K81*$D$133)+ (L81*$D$134)+ (M81*$D$135)+ (N81*$D$136)+ (O81*$D$137)+ (P81*$D$138)+ (Q81*$D$139)+ (R81*$D$140)+ (S81*$D$141)+ (T81*$D$142)+ (U81*$D$143)+ (V81*$D$144)</f>
        <v>0</v>
      </c>
    </row>
    <row r="82" spans="1:23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xml:space="preserve"> (B82*$D$124)+ (C82*$D$125)+ (D82*$D$126)+ (E82*$D$127)+ (F82*$D$128)+ (G82*$D$129)+ (H82*$D$130)+ (I82*$D$131)+ (J82*$D$132)+ (K82*$D$133)+ (L82*$D$134)+ (M82*$D$135)+ (N82*$D$136)+ (O82*$D$137)+ (P82*$D$138)+ (Q82*$D$139)+ (R82*$D$140)+ (S82*$D$141)+ (T82*$D$142)+ (U82*$D$143)+ (V82*$D$144)</f>
        <v>0</v>
      </c>
    </row>
    <row r="83" spans="1:23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xml:space="preserve"> (B83*$D$124)+ (C83*$D$125)+ (D83*$D$126)+ (E83*$D$127)+ (F83*$D$128)+ (G83*$D$129)+ (H83*$D$130)+ (I83*$D$131)+ (J83*$D$132)+ (K83*$D$133)+ (L83*$D$134)+ (M83*$D$135)+ (N83*$D$136)+ (O83*$D$137)+ (P83*$D$138)+ (Q83*$D$139)+ (R83*$D$140)+ (S83*$D$141)+ (T83*$D$142)+ (U83*$D$143)+ (V83*$D$144)</f>
        <v>0</v>
      </c>
    </row>
    <row r="84" spans="1:23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xml:space="preserve"> (B84*$D$124)+ (C84*$D$125)+ (D84*$D$126)+ (E84*$D$127)+ (F84*$D$128)+ (G84*$D$129)+ (H84*$D$130)+ (I84*$D$131)+ (J84*$D$132)+ (K84*$D$133)+ (L84*$D$134)+ (M84*$D$135)+ (N84*$D$136)+ (O84*$D$137)+ (P84*$D$138)+ (Q84*$D$139)+ (R84*$D$140)+ (S84*$D$141)+ (T84*$D$142)+ (U84*$D$143)+ (V84*$D$144)</f>
        <v>0</v>
      </c>
    </row>
    <row r="85" spans="1:23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 xml:space="preserve"> (B85*$D$124)+ (C85*$D$125)+ (D85*$D$126)+ (E85*$D$127)+ (F85*$D$128)+ (G85*$D$129)+ (H85*$D$130)+ (I85*$D$131)+ (J85*$D$132)+ (K85*$D$133)+ (L85*$D$134)+ (M85*$D$135)+ (N85*$D$136)+ (O85*$D$137)+ (P85*$D$138)+ (Q85*$D$139)+ (R85*$D$140)+ (S85*$D$141)+ (T85*$D$142)+ (U85*$D$143)+ (V85*$D$144)</f>
        <v>0</v>
      </c>
    </row>
    <row r="86" spans="1:23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xml:space="preserve"> (B86*$D$124)+ (C86*$D$125)+ (D86*$D$126)+ (E86*$D$127)+ (F86*$D$128)+ (G86*$D$129)+ (H86*$D$130)+ (I86*$D$131)+ (J86*$D$132)+ (K86*$D$133)+ (L86*$D$134)+ (M86*$D$135)+ (N86*$D$136)+ (O86*$D$137)+ (P86*$D$138)+ (Q86*$D$139)+ (R86*$D$140)+ (S86*$D$141)+ (T86*$D$142)+ (U86*$D$143)+ (V86*$D$144)</f>
        <v>0</v>
      </c>
    </row>
    <row r="87" spans="1:23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xml:space="preserve"> (B87*$D$124)+ (C87*$D$125)+ (D87*$D$126)+ (E87*$D$127)+ (F87*$D$128)+ (G87*$D$129)+ (H87*$D$130)+ (I87*$D$131)+ (J87*$D$132)+ (K87*$D$133)+ (L87*$D$134)+ (M87*$D$135)+ (N87*$D$136)+ (O87*$D$137)+ (P87*$D$138)+ (Q87*$D$139)+ (R87*$D$140)+ (S87*$D$141)+ (T87*$D$142)+ (U87*$D$143)+ (V87*$D$144)</f>
        <v>0</v>
      </c>
    </row>
    <row r="88" spans="1:23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xml:space="preserve"> (B88*$D$124)+ (C88*$D$125)+ (D88*$D$126)+ (E88*$D$127)+ (F88*$D$128)+ (G88*$D$129)+ (H88*$D$130)+ (I88*$D$131)+ (J88*$D$132)+ (K88*$D$133)+ (L88*$D$134)+ (M88*$D$135)+ (N88*$D$136)+ (O88*$D$137)+ (P88*$D$138)+ (Q88*$D$139)+ (R88*$D$140)+ (S88*$D$141)+ (T88*$D$142)+ (U88*$D$143)+ (V88*$D$144)</f>
        <v>0</v>
      </c>
    </row>
    <row r="89" spans="1:23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xml:space="preserve"> (B89*$D$124)+ (C89*$D$125)+ (D89*$D$126)+ (E89*$D$127)+ (F89*$D$128)+ (G89*$D$129)+ (H89*$D$130)+ (I89*$D$131)+ (J89*$D$132)+ (K89*$D$133)+ (L89*$D$134)+ (M89*$D$135)+ (N89*$D$136)+ (O89*$D$137)+ (P89*$D$138)+ (Q89*$D$139)+ (R89*$D$140)+ (S89*$D$141)+ (T89*$D$142)+ (U89*$D$143)+ (V89*$D$144)</f>
        <v>0</v>
      </c>
    </row>
    <row r="90" spans="1:23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xml:space="preserve"> (B90*$D$124)+ (C90*$D$125)+ (D90*$D$126)+ (E90*$D$127)+ (F90*$D$128)+ (G90*$D$129)+ (H90*$D$130)+ (I90*$D$131)+ (J90*$D$132)+ (K90*$D$133)+ (L90*$D$134)+ (M90*$D$135)+ (N90*$D$136)+ (O90*$D$137)+ (P90*$D$138)+ (Q90*$D$139)+ (R90*$D$140)+ (S90*$D$141)+ (T90*$D$142)+ (U90*$D$143)+ (V90*$D$144)</f>
        <v>0</v>
      </c>
    </row>
    <row r="91" spans="1:23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xml:space="preserve"> (B91*$D$124)+ (C91*$D$125)+ (D91*$D$126)+ (E91*$D$127)+ (F91*$D$128)+ (G91*$D$129)+ (H91*$D$130)+ (I91*$D$131)+ (J91*$D$132)+ (K91*$D$133)+ (L91*$D$134)+ (M91*$D$135)+ (N91*$D$136)+ (O91*$D$137)+ (P91*$D$138)+ (Q91*$D$139)+ (R91*$D$140)+ (S91*$D$141)+ (T91*$D$142)+ (U91*$D$143)+ (V91*$D$144)</f>
        <v>0</v>
      </c>
    </row>
    <row r="92" spans="1:23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xml:space="preserve"> (B92*$D$124)+ (C92*$D$125)+ (D92*$D$126)+ (E92*$D$127)+ (F92*$D$128)+ (G92*$D$129)+ (H92*$D$130)+ (I92*$D$131)+ (J92*$D$132)+ (K92*$D$133)+ (L92*$D$134)+ (M92*$D$135)+ (N92*$D$136)+ (O92*$D$137)+ (P92*$D$138)+ (Q92*$D$139)+ (R92*$D$140)+ (S92*$D$141)+ (T92*$D$142)+ (U92*$D$143)+ (V92*$D$144)</f>
        <v>0</v>
      </c>
    </row>
    <row r="93" spans="1:23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xml:space="preserve"> (B93*$D$124)+ (C93*$D$125)+ (D93*$D$126)+ (E93*$D$127)+ (F93*$D$128)+ (G93*$D$129)+ (H93*$D$130)+ (I93*$D$131)+ (J93*$D$132)+ (K93*$D$133)+ (L93*$D$134)+ (M93*$D$135)+ (N93*$D$136)+ (O93*$D$137)+ (P93*$D$138)+ (Q93*$D$139)+ (R93*$D$140)+ (S93*$D$141)+ (T93*$D$142)+ (U93*$D$143)+ (V93*$D$144)</f>
        <v>0</v>
      </c>
    </row>
    <row r="94" spans="1:23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xml:space="preserve"> (B94*$D$124)+ (C94*$D$125)+ (D94*$D$126)+ (E94*$D$127)+ (F94*$D$128)+ (G94*$D$129)+ (H94*$D$130)+ (I94*$D$131)+ (J94*$D$132)+ (K94*$D$133)+ (L94*$D$134)+ (M94*$D$135)+ (N94*$D$136)+ (O94*$D$137)+ (P94*$D$138)+ (Q94*$D$139)+ (R94*$D$140)+ (S94*$D$141)+ (T94*$D$142)+ (U94*$D$143)+ (V94*$D$144)</f>
        <v>0</v>
      </c>
    </row>
    <row r="95" spans="1:23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xml:space="preserve"> (B95*$D$124)+ (C95*$D$125)+ (D95*$D$126)+ (E95*$D$127)+ (F95*$D$128)+ (G95*$D$129)+ (H95*$D$130)+ (I95*$D$131)+ (J95*$D$132)+ (K95*$D$133)+ (L95*$D$134)+ (M95*$D$135)+ (N95*$D$136)+ (O95*$D$137)+ (P95*$D$138)+ (Q95*$D$139)+ (R95*$D$140)+ (S95*$D$141)+ (T95*$D$142)+ (U95*$D$143)+ (V95*$D$144)</f>
        <v>0</v>
      </c>
    </row>
    <row r="96" spans="1:23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xml:space="preserve"> (B96*$D$124)+ (C96*$D$125)+ (D96*$D$126)+ (E96*$D$127)+ (F96*$D$128)+ (G96*$D$129)+ (H96*$D$130)+ (I96*$D$131)+ (J96*$D$132)+ (K96*$D$133)+ (L96*$D$134)+ (M96*$D$135)+ (N96*$D$136)+ (O96*$D$137)+ (P96*$D$138)+ (Q96*$D$139)+ (R96*$D$140)+ (S96*$D$141)+ (T96*$D$142)+ (U96*$D$143)+ (V96*$D$144)</f>
        <v>0</v>
      </c>
    </row>
    <row r="97" spans="1:23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xml:space="preserve"> (B97*$D$124)+ (C97*$D$125)+ (D97*$D$126)+ (E97*$D$127)+ (F97*$D$128)+ (G97*$D$129)+ (H97*$D$130)+ (I97*$D$131)+ (J97*$D$132)+ (K97*$D$133)+ (L97*$D$134)+ (M97*$D$135)+ (N97*$D$136)+ (O97*$D$137)+ (P97*$D$138)+ (Q97*$D$139)+ (R97*$D$140)+ (S97*$D$141)+ (T97*$D$142)+ (U97*$D$143)+ (V97*$D$144)</f>
        <v>0</v>
      </c>
    </row>
    <row r="98" spans="1:23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xml:space="preserve"> (B98*$D$124)+ (C98*$D$125)+ (D98*$D$126)+ (E98*$D$127)+ (F98*$D$128)+ (G98*$D$129)+ (H98*$D$130)+ (I98*$D$131)+ (J98*$D$132)+ (K98*$D$133)+ (L98*$D$134)+ (M98*$D$135)+ (N98*$D$136)+ (O98*$D$137)+ (P98*$D$138)+ (Q98*$D$139)+ (R98*$D$140)+ (S98*$D$141)+ (T98*$D$142)+ (U98*$D$143)+ (V98*$D$144)</f>
        <v>0</v>
      </c>
    </row>
    <row r="99" spans="1:23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xml:space="preserve"> (B99*$D$124)+ (C99*$D$125)+ (D99*$D$126)+ (E99*$D$127)+ (F99*$D$128)+ (G99*$D$129)+ (H99*$D$130)+ (I99*$D$131)+ (J99*$D$132)+ (K99*$D$133)+ (L99*$D$134)+ (M99*$D$135)+ (N99*$D$136)+ (O99*$D$137)+ (P99*$D$138)+ (Q99*$D$139)+ (R99*$D$140)+ (S99*$D$141)+ (T99*$D$142)+ (U99*$D$143)+ (V99*$D$144)</f>
        <v>0</v>
      </c>
    </row>
    <row r="100" spans="1:23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xml:space="preserve"> (B100*$D$124)+ (C100*$D$125)+ (D100*$D$126)+ (E100*$D$127)+ (F100*$D$128)+ (G100*$D$129)+ (H100*$D$130)+ (I100*$D$131)+ (J100*$D$132)+ (K100*$D$133)+ (L100*$D$134)+ (M100*$D$135)+ (N100*$D$136)+ (O100*$D$137)+ (P100*$D$138)+ (Q100*$D$139)+ (R100*$D$140)+ (S100*$D$141)+ (T100*$D$142)+ (U100*$D$143)+ (V100*$D$144)</f>
        <v>0</v>
      </c>
    </row>
    <row r="101" spans="1:23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xml:space="preserve"> (B101*$D$124)+ (C101*$D$125)+ (D101*$D$126)+ (E101*$D$127)+ (F101*$D$128)+ (G101*$D$129)+ (H101*$D$130)+ (I101*$D$131)+ (J101*$D$132)+ (K101*$D$133)+ (L101*$D$134)+ (M101*$D$135)+ (N101*$D$136)+ (O101*$D$137)+ (P101*$D$138)+ (Q101*$D$139)+ (R101*$D$140)+ (S101*$D$141)+ (T101*$D$142)+ (U101*$D$143)+ (V101*$D$144)</f>
        <v>0</v>
      </c>
    </row>
    <row r="102" spans="1:23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xml:space="preserve"> (B102*$D$124)+ (C102*$D$125)+ (D102*$D$126)+ (E102*$D$127)+ (F102*$D$128)+ (G102*$D$129)+ (H102*$D$130)+ (I102*$D$131)+ (J102*$D$132)+ (K102*$D$133)+ (L102*$D$134)+ (M102*$D$135)+ (N102*$D$136)+ (O102*$D$137)+ (P102*$D$138)+ (Q102*$D$139)+ (R102*$D$140)+ (S102*$D$141)+ (T102*$D$142)+ (U102*$D$143)+ (V102*$D$144)</f>
        <v>0</v>
      </c>
    </row>
    <row r="103" spans="1:23" x14ac:dyDescent="0.25">
      <c r="W103" s="11" t="e" cm="1">
        <f t="array" ref="W103">SUM (W4:W102)</f>
        <v>#NAME?</v>
      </c>
    </row>
    <row r="104" spans="1:23" hidden="1" x14ac:dyDescent="0.25"/>
    <row r="105" spans="1:23" hidden="1" x14ac:dyDescent="0.25"/>
    <row r="106" spans="1:23" hidden="1" x14ac:dyDescent="0.25"/>
    <row r="107" spans="1:23" hidden="1" x14ac:dyDescent="0.25"/>
    <row r="108" spans="1:23" hidden="1" x14ac:dyDescent="0.25"/>
    <row r="109" spans="1:23" hidden="1" x14ac:dyDescent="0.25"/>
    <row r="110" spans="1:23" hidden="1" x14ac:dyDescent="0.25"/>
    <row r="111" spans="1:23" hidden="1" x14ac:dyDescent="0.25"/>
    <row r="112" spans="1:23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31">
        <v>15</v>
      </c>
      <c r="C116" s="31">
        <v>15</v>
      </c>
      <c r="D116" s="31">
        <v>15</v>
      </c>
      <c r="E116" s="31">
        <v>15</v>
      </c>
      <c r="F116" s="31">
        <v>15</v>
      </c>
      <c r="G116" s="31">
        <v>15</v>
      </c>
      <c r="H116" s="31">
        <v>15</v>
      </c>
      <c r="I116" s="31">
        <v>15</v>
      </c>
      <c r="J116" s="31"/>
      <c r="K116" s="31">
        <v>15</v>
      </c>
      <c r="L116" s="32">
        <v>15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 t="e" cm="1">
        <f t="array" ref="B117">SUM (B105:B116)</f>
        <v>#NAME?</v>
      </c>
      <c r="C117" s="23" t="e" cm="1">
        <f t="array" ref="C117">SUM (C105:C116)</f>
        <v>#NAME?</v>
      </c>
      <c r="D117" s="23" t="e" cm="1">
        <f t="array" ref="D117">SUM (D105:D116)</f>
        <v>#NAME?</v>
      </c>
      <c r="E117" s="23" t="e" cm="1">
        <f t="array" ref="E117">SUM (E105:E116)</f>
        <v>#NAME?</v>
      </c>
      <c r="F117" s="23" t="e" cm="1">
        <f t="array" ref="F117">SUM (F105:F116)</f>
        <v>#NAME?</v>
      </c>
      <c r="G117" s="23" t="e" cm="1">
        <f t="array" ref="G117">SUM (G105:G116)</f>
        <v>#NAME?</v>
      </c>
      <c r="H117" s="23" t="e" cm="1">
        <f t="array" ref="H117">SUM (H105:H116)</f>
        <v>#NAME?</v>
      </c>
      <c r="I117" s="23" t="e" cm="1">
        <f t="array" ref="I117">SUM (I105:I116)</f>
        <v>#NAME?</v>
      </c>
      <c r="J117" s="23" t="e" cm="1">
        <f t="array" ref="J117">SUM (J105:J116)</f>
        <v>#NAME?</v>
      </c>
      <c r="K117" s="23" t="e" cm="1">
        <f t="array" ref="K117">SUM (K105:K116)</f>
        <v>#NAME?</v>
      </c>
      <c r="L117" s="23" t="e" cm="1">
        <f t="array" ref="L117">SUM (L105:L116)</f>
        <v>#NAME?</v>
      </c>
      <c r="M117" s="23" t="e" cm="1">
        <f t="array" ref="M117">SUM (M105:M116)</f>
        <v>#NAME?</v>
      </c>
      <c r="N117" s="23" t="e" cm="1">
        <f t="array" ref="N117">SUM (N105:N116)</f>
        <v>#NAME?</v>
      </c>
      <c r="O117" s="23" t="e" cm="1">
        <f t="array" ref="O117">SUM (O105:O116)</f>
        <v>#NAME?</v>
      </c>
      <c r="P117" s="23" t="e" cm="1">
        <f t="array" ref="P117">SUM (P105:P116)</f>
        <v>#NAME?</v>
      </c>
      <c r="Q117" s="23" t="e" cm="1">
        <f t="array" ref="Q117">SUM (Q105:Q116)</f>
        <v>#NAME?</v>
      </c>
      <c r="R117" s="23" t="e" cm="1">
        <f t="array" ref="R117">SUM (R105:R116)</f>
        <v>#NAME?</v>
      </c>
      <c r="S117" s="23" t="e" cm="1">
        <f t="array" ref="S117">SUM (S105:S116)</f>
        <v>#NAME?</v>
      </c>
      <c r="T117" s="23" t="e" cm="1">
        <f t="array" ref="T117">SUM (T105:T116)</f>
        <v>#NAME?</v>
      </c>
      <c r="U117" s="23" t="e" cm="1">
        <f t="array" ref="U117">SUM (U105:U116)</f>
        <v>#NAME?</v>
      </c>
      <c r="V117" s="23" t="e" cm="1">
        <f t="array" ref="V117">SUM (V105:V116)</f>
        <v>#NAME?</v>
      </c>
    </row>
    <row r="118" spans="1:22" x14ac:dyDescent="0.25">
      <c r="A118" s="23" t="s">
        <v>1</v>
      </c>
      <c r="B118" s="23" t="e" cm="1">
        <f t="array" ref="B118">SUM (B4:B102)</f>
        <v>#NAME?</v>
      </c>
      <c r="C118" s="23" t="e" cm="1">
        <f t="array" ref="C118">SUM (C4:C102)</f>
        <v>#NAME?</v>
      </c>
      <c r="D118" s="23" t="e" cm="1">
        <f t="array" ref="D118">SUM (D4:D102)</f>
        <v>#NAME?</v>
      </c>
      <c r="E118" s="23" t="e" cm="1">
        <f t="array" ref="E118">SUM (E4:E102)</f>
        <v>#NAME?</v>
      </c>
      <c r="F118" s="23" t="e" cm="1">
        <f t="array" ref="F118">SUM (F4:F102)</f>
        <v>#NAME?</v>
      </c>
      <c r="G118" s="23" t="e" cm="1">
        <f t="array" ref="G118">SUM (G4:G102)</f>
        <v>#NAME?</v>
      </c>
      <c r="H118" s="23" t="e" cm="1">
        <f t="array" ref="H118">SUM (H4:H102)</f>
        <v>#NAME?</v>
      </c>
      <c r="I118" s="23" t="e" cm="1">
        <f t="array" ref="I118">SUM (I4:I102)</f>
        <v>#NAME?</v>
      </c>
      <c r="J118" s="23" t="e" cm="1">
        <f t="array" ref="J118">SUM (J4:J102)</f>
        <v>#NAME?</v>
      </c>
      <c r="K118" s="23" t="e" cm="1">
        <f t="array" ref="K118">SUM (K4:K102)</f>
        <v>#NAME?</v>
      </c>
      <c r="L118" s="23" t="e" cm="1">
        <f t="array" ref="L118">SUM (L4:L102)</f>
        <v>#NAME?</v>
      </c>
      <c r="M118" s="23" t="e" cm="1">
        <f t="array" ref="M118">SUM (M4:M102)</f>
        <v>#NAME?</v>
      </c>
      <c r="N118" s="23" t="e" cm="1">
        <f t="array" ref="N118">SUM (N4:N102)</f>
        <v>#NAME?</v>
      </c>
      <c r="O118" s="23" t="e" cm="1">
        <f t="array" ref="O118">SUM (O4:O102)</f>
        <v>#NAME?</v>
      </c>
      <c r="P118" s="23" t="e" cm="1">
        <f t="array" ref="P118">SUM (P4:P102)</f>
        <v>#NAME?</v>
      </c>
      <c r="Q118" s="23" t="e" cm="1">
        <f t="array" ref="Q118">SUM (Q4:Q102)</f>
        <v>#NAME?</v>
      </c>
      <c r="R118" s="23" t="e" cm="1">
        <f t="array" ref="R118">SUM (R4:R102)</f>
        <v>#NAME?</v>
      </c>
      <c r="S118" s="23" t="e" cm="1">
        <f t="array" ref="S118">SUM (S4:S102)</f>
        <v>#NAME?</v>
      </c>
      <c r="T118" s="23" t="e" cm="1">
        <f t="array" ref="T118">SUM (T4:T102)</f>
        <v>#NAME?</v>
      </c>
      <c r="U118" s="23" t="e" cm="1">
        <f t="array" ref="U118">SUM (U4:U102)</f>
        <v>#NAME?</v>
      </c>
      <c r="V118" s="23" t="e" cm="1">
        <f t="array" ref="V118">SUM (V4:V102)</f>
        <v>#NAME?</v>
      </c>
    </row>
    <row r="119" spans="1:22" x14ac:dyDescent="0.25">
      <c r="A119" s="23" t="s">
        <v>2</v>
      </c>
      <c r="B119" s="23" t="e">
        <f>B117-B118</f>
        <v>#NAME?</v>
      </c>
      <c r="C119" s="23" t="e">
        <f>C117-C118</f>
        <v>#NAME?</v>
      </c>
      <c r="D119" s="23" t="e">
        <f>D117-D118</f>
        <v>#NAME?</v>
      </c>
      <c r="E119" s="23" t="e">
        <f t="shared" ref="E119:V119" si="0">E117-E118</f>
        <v>#NAME?</v>
      </c>
      <c r="F119" s="23" t="e">
        <f t="shared" si="0"/>
        <v>#NAME?</v>
      </c>
      <c r="G119" s="23" t="e">
        <f t="shared" si="0"/>
        <v>#NAME?</v>
      </c>
      <c r="H119" s="23" t="e">
        <f t="shared" si="0"/>
        <v>#NAME?</v>
      </c>
      <c r="I119" s="23" t="e">
        <f t="shared" si="0"/>
        <v>#NAME?</v>
      </c>
      <c r="J119" s="23" t="e">
        <f t="shared" si="0"/>
        <v>#NAME?</v>
      </c>
      <c r="K119" s="23" t="e">
        <f t="shared" si="0"/>
        <v>#NAME?</v>
      </c>
      <c r="L119" s="23" t="e">
        <f t="shared" si="0"/>
        <v>#NAME?</v>
      </c>
      <c r="M119" s="23" t="e">
        <f t="shared" si="0"/>
        <v>#NAME?</v>
      </c>
      <c r="N119" s="23" t="e">
        <f t="shared" si="0"/>
        <v>#NAME?</v>
      </c>
      <c r="O119" s="23" t="e">
        <f t="shared" si="0"/>
        <v>#NAME?</v>
      </c>
      <c r="P119" s="23" t="e">
        <f t="shared" si="0"/>
        <v>#NAME?</v>
      </c>
      <c r="Q119" s="23" t="e">
        <f t="shared" si="0"/>
        <v>#NAME?</v>
      </c>
      <c r="R119" s="23" t="e">
        <f t="shared" si="0"/>
        <v>#NAME?</v>
      </c>
      <c r="S119" s="23" t="e">
        <f t="shared" si="0"/>
        <v>#NAME?</v>
      </c>
      <c r="T119" s="23" t="e">
        <f t="shared" si="0"/>
        <v>#NAME?</v>
      </c>
      <c r="U119" s="23" t="e">
        <f t="shared" si="0"/>
        <v>#NAME?</v>
      </c>
      <c r="V119" s="23" t="e">
        <f t="shared" si="0"/>
        <v>#NAME?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 t="e">
        <f>B117*$D124</f>
        <v>#NAME?</v>
      </c>
      <c r="C121" s="14" t="e">
        <f>C117*$D125</f>
        <v>#NAME?</v>
      </c>
      <c r="D121" s="14" t="e">
        <f>D117*$D126</f>
        <v>#NAME?</v>
      </c>
      <c r="E121" s="14" t="e">
        <f>E117*$D127</f>
        <v>#NAME?</v>
      </c>
      <c r="F121" s="14" t="e">
        <f>F117*$D128</f>
        <v>#NAME?</v>
      </c>
      <c r="G121" s="14" t="e">
        <f>G117*$D129</f>
        <v>#NAME?</v>
      </c>
      <c r="H121" s="14" t="e">
        <f>H117*$D130</f>
        <v>#NAME?</v>
      </c>
      <c r="I121" s="14" t="e">
        <f>I117*$D131</f>
        <v>#NAME?</v>
      </c>
      <c r="J121" s="14" t="e">
        <f>J117*$D132</f>
        <v>#NAME?</v>
      </c>
      <c r="K121" s="14" t="e">
        <f>K117*$D133</f>
        <v>#NAME?</v>
      </c>
      <c r="L121" s="14" t="e">
        <f>L117*$D134</f>
        <v>#NAME?</v>
      </c>
      <c r="M121" s="14" t="e">
        <f>M117*$D135</f>
        <v>#NAME?</v>
      </c>
      <c r="N121" s="14" t="e">
        <f>N117*$D136</f>
        <v>#NAME?</v>
      </c>
      <c r="O121" s="14" t="e">
        <f>O117*$D137</f>
        <v>#NAME?</v>
      </c>
      <c r="P121" s="14" t="e">
        <f>P117*$D138</f>
        <v>#NAME?</v>
      </c>
      <c r="Q121" s="14" t="e">
        <f>Q117*$D139</f>
        <v>#NAME?</v>
      </c>
      <c r="R121" s="14" t="e">
        <f>R117*$D140</f>
        <v>#NAME?</v>
      </c>
      <c r="S121" s="14" t="e">
        <f>S117*$D141</f>
        <v>#NAME?</v>
      </c>
      <c r="T121" s="14" t="e">
        <f>T117*$D142</f>
        <v>#NAME?</v>
      </c>
      <c r="U121" s="14" t="e">
        <f>U117*$D143</f>
        <v>#NAME?</v>
      </c>
      <c r="V121" s="14" t="e">
        <f>V117*$D144</f>
        <v>#NAME?</v>
      </c>
    </row>
    <row r="123" spans="1:22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3" t="s">
        <v>221</v>
      </c>
      <c r="B124" s="153"/>
      <c r="C124" s="153"/>
      <c r="D124" s="30">
        <v>445</v>
      </c>
      <c r="F124" s="10"/>
      <c r="G124" s="17" t="e" cm="1">
        <f t="array" ref="G124">SUM (B121:V121)</f>
        <v>#NAME?</v>
      </c>
    </row>
    <row r="125" spans="1:22" x14ac:dyDescent="0.25">
      <c r="A125" s="153" t="s">
        <v>222</v>
      </c>
      <c r="B125" s="153"/>
      <c r="C125" s="153"/>
      <c r="D125" s="30">
        <v>272</v>
      </c>
    </row>
    <row r="126" spans="1:22" x14ac:dyDescent="0.25">
      <c r="A126" s="153" t="s">
        <v>231</v>
      </c>
      <c r="B126" s="153"/>
      <c r="C126" s="153"/>
      <c r="D126" s="30">
        <v>402</v>
      </c>
    </row>
    <row r="127" spans="1:22" x14ac:dyDescent="0.25">
      <c r="A127" s="153" t="s">
        <v>232</v>
      </c>
      <c r="B127" s="153"/>
      <c r="C127" s="153"/>
      <c r="D127" s="30">
        <v>390</v>
      </c>
    </row>
    <row r="128" spans="1:22" x14ac:dyDescent="0.25">
      <c r="A128" s="153" t="s">
        <v>1027</v>
      </c>
      <c r="B128" s="153"/>
      <c r="C128" s="153"/>
      <c r="D128" s="30">
        <v>296</v>
      </c>
    </row>
    <row r="129" spans="1:8" x14ac:dyDescent="0.25">
      <c r="A129" s="153" t="s">
        <v>1026</v>
      </c>
      <c r="B129" s="153"/>
      <c r="C129" s="153"/>
      <c r="D129" s="30">
        <v>246</v>
      </c>
      <c r="F129" s="146" t="s">
        <v>121</v>
      </c>
      <c r="G129" s="146"/>
      <c r="H129" s="147"/>
    </row>
    <row r="130" spans="1:8" x14ac:dyDescent="0.25">
      <c r="A130" s="153" t="s">
        <v>234</v>
      </c>
      <c r="B130" s="153"/>
      <c r="C130" s="153"/>
      <c r="D130" s="30">
        <v>255</v>
      </c>
      <c r="F130" s="148" t="e">
        <f>G124-W103</f>
        <v>#NAME?</v>
      </c>
      <c r="G130" s="147"/>
      <c r="H130" s="147"/>
    </row>
    <row r="131" spans="1:8" x14ac:dyDescent="0.25">
      <c r="A131" s="153" t="s">
        <v>235</v>
      </c>
      <c r="B131" s="153"/>
      <c r="C131" s="153"/>
      <c r="D131" s="30">
        <v>359</v>
      </c>
    </row>
    <row r="132" spans="1:8" x14ac:dyDescent="0.25">
      <c r="A132" s="153" t="s">
        <v>236</v>
      </c>
      <c r="B132" s="153"/>
      <c r="C132" s="153"/>
      <c r="D132" s="30"/>
    </row>
    <row r="133" spans="1:8" x14ac:dyDescent="0.25">
      <c r="A133" s="153" t="s">
        <v>237</v>
      </c>
      <c r="B133" s="153"/>
      <c r="C133" s="153"/>
      <c r="D133" s="30">
        <v>185</v>
      </c>
    </row>
    <row r="134" spans="1:8" x14ac:dyDescent="0.25">
      <c r="A134" s="149" t="s">
        <v>238</v>
      </c>
      <c r="B134" s="149"/>
      <c r="C134" s="149"/>
      <c r="D134" s="30">
        <v>61</v>
      </c>
    </row>
    <row r="135" spans="1:8" hidden="1" x14ac:dyDescent="0.25">
      <c r="A135" s="149"/>
      <c r="B135" s="149"/>
      <c r="C135" s="149"/>
      <c r="D135" s="6"/>
    </row>
    <row r="136" spans="1:8" hidden="1" x14ac:dyDescent="0.25">
      <c r="A136" s="149"/>
      <c r="B136" s="149"/>
      <c r="C136" s="149"/>
      <c r="D136" s="6"/>
    </row>
    <row r="137" spans="1:8" hidden="1" x14ac:dyDescent="0.25">
      <c r="A137" s="149"/>
      <c r="B137" s="149"/>
      <c r="C137" s="149"/>
      <c r="D137" s="6"/>
    </row>
    <row r="138" spans="1:8" hidden="1" x14ac:dyDescent="0.25">
      <c r="A138" s="20"/>
      <c r="C138" s="21" t="s">
        <v>155</v>
      </c>
      <c r="D138" s="6"/>
    </row>
    <row r="139" spans="1:8" hidden="1" x14ac:dyDescent="0.25">
      <c r="A139" s="20"/>
      <c r="C139" s="6" t="s">
        <v>156</v>
      </c>
      <c r="D139" s="6"/>
    </row>
    <row r="140" spans="1:8" hidden="1" x14ac:dyDescent="0.25">
      <c r="C140" s="6" t="s">
        <v>157</v>
      </c>
      <c r="D140" s="6"/>
    </row>
    <row r="141" spans="1:8" hidden="1" x14ac:dyDescent="0.25">
      <c r="C141" s="6" t="s">
        <v>158</v>
      </c>
      <c r="D141" s="6"/>
    </row>
    <row r="142" spans="1:8" hidden="1" x14ac:dyDescent="0.25">
      <c r="C142" s="6" t="s">
        <v>159</v>
      </c>
      <c r="D142" s="6"/>
    </row>
    <row r="143" spans="1:8" hidden="1" x14ac:dyDescent="0.25">
      <c r="C143" s="6" t="s">
        <v>161</v>
      </c>
      <c r="D143" s="6"/>
    </row>
    <row r="144" spans="1:8" hidden="1" x14ac:dyDescent="0.25">
      <c r="C144" s="6" t="s">
        <v>162</v>
      </c>
      <c r="D144" s="6"/>
    </row>
  </sheetData>
  <mergeCells count="17">
    <mergeCell ref="A123:C123"/>
    <mergeCell ref="A124:C124"/>
    <mergeCell ref="A126:C126"/>
    <mergeCell ref="A127:C127"/>
    <mergeCell ref="A128:C128"/>
    <mergeCell ref="F129:H129"/>
    <mergeCell ref="A130:C130"/>
    <mergeCell ref="F130:H130"/>
    <mergeCell ref="A131:C131"/>
    <mergeCell ref="A132:C132"/>
    <mergeCell ref="A129:C129"/>
    <mergeCell ref="A134:C134"/>
    <mergeCell ref="A135:C135"/>
    <mergeCell ref="A136:C136"/>
    <mergeCell ref="A137:C137"/>
    <mergeCell ref="A125:C125"/>
    <mergeCell ref="A133:C133"/>
  </mergeCells>
  <conditionalFormatting sqref="B4:V102">
    <cfRule type="cellIs" dxfId="156" priority="1" operator="greaterThanOrEqual">
      <formula>1</formula>
    </cfRule>
    <cfRule type="cellIs" dxfId="155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300-000000000000}">
      <formula1>0</formula1>
    </dataValidation>
  </dataValidations>
  <pageMargins left="0.7" right="0.53" top="0.26" bottom="0.2" header="0.2" footer="0.2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44"/>
  <sheetViews>
    <sheetView zoomScale="70" zoomScaleNormal="70" workbookViewId="0">
      <pane ySplit="1" topLeftCell="A2" activePane="bottomLeft" state="frozen"/>
      <selection pane="bottomLeft" activeCell="B5" sqref="B5:H5"/>
    </sheetView>
  </sheetViews>
  <sheetFormatPr defaultRowHeight="15" x14ac:dyDescent="0.25"/>
  <cols>
    <col min="1" max="1" width="43.85546875" style="4" bestFit="1" customWidth="1"/>
    <col min="2" max="2" width="12.5703125" style="4" bestFit="1" customWidth="1"/>
    <col min="3" max="5" width="11.5703125" style="4" bestFit="1" customWidth="1"/>
    <col min="6" max="6" width="20.28515625" style="4" customWidth="1"/>
    <col min="7" max="7" width="17.85546875" style="4" bestFit="1" customWidth="1"/>
    <col min="8" max="8" width="12.5703125" style="4" bestFit="1" customWidth="1"/>
    <col min="9" max="11" width="11.5703125" style="4" bestFit="1" customWidth="1"/>
    <col min="12" max="14" width="12.5703125" style="4" hidden="1" customWidth="1"/>
    <col min="15" max="17" width="11.5703125" style="4" hidden="1" customWidth="1"/>
    <col min="18" max="18" width="12.140625" style="4" hidden="1" customWidth="1"/>
    <col min="19" max="20" width="11.5703125" style="4" hidden="1" customWidth="1"/>
    <col min="21" max="21" width="12.5703125" style="4" hidden="1" customWidth="1"/>
    <col min="22" max="22" width="12.140625" style="4" hidden="1" customWidth="1"/>
    <col min="23" max="23" width="11.7109375" style="4" bestFit="1" customWidth="1"/>
    <col min="24" max="16384" width="9.140625" style="4"/>
  </cols>
  <sheetData>
    <row r="1" spans="1:23" x14ac:dyDescent="0.25">
      <c r="A1" s="2" t="s">
        <v>7</v>
      </c>
      <c r="B1" s="2">
        <v>4</v>
      </c>
    </row>
    <row r="3" spans="1:23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/>
      <c r="N3" s="9"/>
      <c r="O3" s="9"/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3" x14ac:dyDescent="0.25">
      <c r="A4" s="24" t="s">
        <v>593</v>
      </c>
      <c r="B4" s="6">
        <v>20</v>
      </c>
      <c r="C4" s="6">
        <v>20</v>
      </c>
      <c r="D4" s="6">
        <v>20</v>
      </c>
      <c r="E4" s="31">
        <v>20</v>
      </c>
      <c r="F4" s="31">
        <v>20</v>
      </c>
      <c r="G4" s="31">
        <v>20</v>
      </c>
      <c r="H4" s="31">
        <v>20</v>
      </c>
      <c r="I4" s="31">
        <v>20</v>
      </c>
      <c r="J4" s="31"/>
      <c r="K4" s="31">
        <v>20</v>
      </c>
      <c r="L4" s="31">
        <v>20</v>
      </c>
      <c r="M4" s="31"/>
      <c r="N4" s="31">
        <v>20</v>
      </c>
      <c r="O4" s="6"/>
      <c r="P4" s="6"/>
      <c r="Q4" s="6"/>
      <c r="R4" s="6"/>
      <c r="S4" s="6"/>
      <c r="T4" s="6"/>
      <c r="U4" s="6"/>
      <c r="V4" s="6"/>
      <c r="W4" s="13">
        <f xml:space="preserve"> (B4*$D$124)+ (C4*$D$125)+ (D4*$D$126)+ (E4*$D$127)+ (F4*$D$128)+ (G4*$D$129)+ (H4*$D$130)+ (I4*$D$131)+ (J4*$D$132)+ (K4*$D$133)+ (L4*$D$134)+ (M4*$D$135)+ (N4*$D$136)+ (O4*$D$137)+ (P4*$D$138)+ (Q4*$D$139)+ (R4*$D$140)+ (S4*$D$141)+ (T4*$D$142)+ (U4*$D$143)+ (V4*$D$144)</f>
        <v>60700</v>
      </c>
    </row>
    <row r="5" spans="1:23" x14ac:dyDescent="0.25">
      <c r="A5" s="24" t="s">
        <v>732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3">
        <f xml:space="preserve"> (B5*$D$124)+ (C5*$D$125)+ (D5*$D$126)+ (E5*$D$127)+ (F5*$D$128)+ (G5*$D$129)+ (H5*$D$130)+ (I5*$D$131)+ (J5*$D$132)+ (K5*$D$133)+ (L5*$D$134)+ (M5*$D$135)+ (N5*$D$136)+ (O5*$D$137)+ (P5*$D$138)+ (Q5*$D$139)+ (R5*$D$140)+ (S5*$D$141)+ (T5*$D$142)+ (U5*$D$143)+ (V5*$D$144)</f>
        <v>2471</v>
      </c>
    </row>
    <row r="6" spans="1:23" hidden="1" x14ac:dyDescent="0.25">
      <c r="A6" s="24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xml:space="preserve"> (B6*$D$124)+ (C6*$D$125)+ (D6*$D$126)+ (E6*$D$127)+ (F6*$D$128)+ (G6*$D$129)+ (H6*$D$130)+ (I6*$D$131)+ (J6*$D$132)+ (K6*$D$133)+ (L6*$D$134)+ (M6*$D$135)+ (N6*$D$136)+ (O6*$D$137)+ (P6*$D$138)+ (Q6*$D$139)+ (R6*$D$140)+ (S6*$D$141)+ (T6*$D$142)+ (U6*$D$143)+ (V6*$D$144)</f>
        <v>0</v>
      </c>
    </row>
    <row r="7" spans="1:23" hidden="1" x14ac:dyDescent="0.25">
      <c r="A7" s="24" t="s">
        <v>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xml:space="preserve"> (B7*$D$124)+ (C7*$D$125)+ (D7*$D$126)+ (E7*$D$127)+ (F7*$D$128)+ (G7*$D$129)+ (H7*$D$130)+ (I7*$D$131)+ (J7*$D$132)+ (K7*$D$133)+ (L7*$D$134)+ (M7*$D$135)+ (N7*$D$136)+ (O7*$D$137)+ (P7*$D$138)+ (Q7*$D$139)+ (R7*$D$140)+ (S7*$D$141)+ (T7*$D$142)+ (U7*$D$143)+ (V7*$D$144)</f>
        <v>0</v>
      </c>
    </row>
    <row r="8" spans="1:23" hidden="1" x14ac:dyDescent="0.25">
      <c r="A8" s="24" t="s">
        <v>24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xml:space="preserve"> (B8*$D$124)+ (C8*$D$125)+ (D8*$D$126)+ (E8*$D$127)+ (F8*$D$128)+ (G8*$D$129)+ (H8*$D$130)+ (I8*$D$131)+ (J8*$D$132)+ (K8*$D$133)+ (L8*$D$134)+ (M8*$D$135)+ (N8*$D$136)+ (O8*$D$137)+ (P8*$D$138)+ (Q8*$D$139)+ (R8*$D$140)+ (S8*$D$141)+ (T8*$D$142)+ (U8*$D$143)+ (V8*$D$144)</f>
        <v>0</v>
      </c>
    </row>
    <row r="9" spans="1:23" hidden="1" x14ac:dyDescent="0.25">
      <c r="A9" s="24" t="s">
        <v>25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xml:space="preserve"> (B9*$D$124)+ (C9*$D$125)+ (D9*$D$126)+ (E9*$D$127)+ (F9*$D$128)+ (G9*$D$129)+ (H9*$D$130)+ (I9*$D$131)+ (J9*$D$132)+ (K9*$D$133)+ (L9*$D$134)+ (M9*$D$135)+ (N9*$D$136)+ (O9*$D$137)+ (P9*$D$138)+ (Q9*$D$139)+ (R9*$D$140)+ (S9*$D$141)+ (T9*$D$142)+ (U9*$D$143)+ (V9*$D$144)</f>
        <v>0</v>
      </c>
    </row>
    <row r="10" spans="1:23" hidden="1" x14ac:dyDescent="0.25">
      <c r="A10" s="24" t="s">
        <v>26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xml:space="preserve"> (B10*$D$124)+ (C10*$D$125)+ (D10*$D$126)+ (E10*$D$127)+ (F10*$D$128)+ (G10*$D$129)+ (H10*$D$130)+ (I10*$D$131)+ (J10*$D$132)+ (K10*$D$133)+ (L10*$D$134)+ (M10*$D$135)+ (N10*$D$136)+ (O10*$D$137)+ (P10*$D$138)+ (Q10*$D$139)+ (R10*$D$140)+ (S10*$D$141)+ (T10*$D$142)+ (U10*$D$143)+ (V10*$D$144)</f>
        <v>0</v>
      </c>
    </row>
    <row r="11" spans="1:23" hidden="1" x14ac:dyDescent="0.25">
      <c r="A11" s="24" t="s">
        <v>27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xml:space="preserve"> (B11*$D$124)+ (C11*$D$125)+ (D11*$D$126)+ (E11*$D$127)+ (F11*$D$128)+ (G11*$D$129)+ (H11*$D$130)+ (I11*$D$131)+ (J11*$D$132)+ (K11*$D$133)+ (L11*$D$134)+ (M11*$D$135)+ (N11*$D$136)+ (O11*$D$137)+ (P11*$D$138)+ (Q11*$D$139)+ (R11*$D$140)+ (S11*$D$141)+ (T11*$D$142)+ (U11*$D$143)+ (V11*$D$144)</f>
        <v>0</v>
      </c>
    </row>
    <row r="12" spans="1:23" hidden="1" x14ac:dyDescent="0.25">
      <c r="A12" s="24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xml:space="preserve"> (B12*$D$124)+ (C12*$D$125)+ (D12*$D$126)+ (E12*$D$127)+ (F12*$D$128)+ (G12*$D$129)+ (H12*$D$130)+ (I12*$D$131)+ (J12*$D$132)+ (K12*$D$133)+ (L12*$D$134)+ (M12*$D$135)+ (N12*$D$136)+ (O12*$D$137)+ (P12*$D$138)+ (Q12*$D$139)+ (R12*$D$140)+ (S12*$D$141)+ (T12*$D$142)+ (U12*$D$143)+ (V12*$D$144)</f>
        <v>0</v>
      </c>
    </row>
    <row r="13" spans="1:23" hidden="1" x14ac:dyDescent="0.25">
      <c r="A13" s="24" t="s">
        <v>29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xml:space="preserve"> (B13*$D$124)+ (C13*$D$125)+ (D13*$D$126)+ (E13*$D$127)+ (F13*$D$128)+ (G13*$D$129)+ (H13*$D$130)+ (I13*$D$131)+ (J13*$D$132)+ (K13*$D$133)+ (L13*$D$134)+ (M13*$D$135)+ (N13*$D$136)+ (O13*$D$137)+ (P13*$D$138)+ (Q13*$D$139)+ (R13*$D$140)+ (S13*$D$141)+ (T13*$D$142)+ (U13*$D$143)+ (V13*$D$144)</f>
        <v>0</v>
      </c>
    </row>
    <row r="14" spans="1:23" hidden="1" x14ac:dyDescent="0.25">
      <c r="A14" s="24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xml:space="preserve"> (B14*$D$124)+ (C14*$D$125)+ (D14*$D$126)+ (E14*$D$127)+ (F14*$D$128)+ (G14*$D$129)+ (H14*$D$130)+ (I14*$D$131)+ (J14*$D$132)+ (K14*$D$133)+ (L14*$D$134)+ (M14*$D$135)+ (N14*$D$136)+ (O14*$D$137)+ (P14*$D$138)+ (Q14*$D$139)+ (R14*$D$140)+ (S14*$D$141)+ (T14*$D$142)+ (U14*$D$143)+ (V14*$D$144)</f>
        <v>0</v>
      </c>
    </row>
    <row r="15" spans="1:23" hidden="1" x14ac:dyDescent="0.25">
      <c r="A15" s="24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xml:space="preserve"> (B15*$D$124)+ (C15*$D$125)+ (D15*$D$126)+ (E15*$D$127)+ (F15*$D$128)+ (G15*$D$129)+ (H15*$D$130)+ (I15*$D$131)+ (J15*$D$132)+ (K15*$D$133)+ (L15*$D$134)+ (M15*$D$135)+ (N15*$D$136)+ (O15*$D$137)+ (P15*$D$138)+ (Q15*$D$139)+ (R15*$D$140)+ (S15*$D$141)+ (T15*$D$142)+ (U15*$D$143)+ (V15*$D$144)</f>
        <v>0</v>
      </c>
    </row>
    <row r="16" spans="1:23" hidden="1" x14ac:dyDescent="0.25">
      <c r="A16" s="24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xml:space="preserve"> (B16*$D$124)+ (C16*$D$125)+ (D16*$D$126)+ (E16*$D$127)+ (F16*$D$128)+ (G16*$D$129)+ (H16*$D$130)+ (I16*$D$131)+ (J16*$D$132)+ (K16*$D$133)+ (L16*$D$134)+ (M16*$D$135)+ (N16*$D$136)+ (O16*$D$137)+ (P16*$D$138)+ (Q16*$D$139)+ (R16*$D$140)+ (S16*$D$141)+ (T16*$D$142)+ (U16*$D$143)+ (V16*$D$144)</f>
        <v>0</v>
      </c>
    </row>
    <row r="17" spans="1:23" hidden="1" x14ac:dyDescent="0.25">
      <c r="A17" s="24" t="s">
        <v>33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xml:space="preserve"> (B17*$D$124)+ (C17*$D$125)+ (D17*$D$126)+ (E17*$D$127)+ (F17*$D$128)+ (G17*$D$129)+ (H17*$D$130)+ (I17*$D$131)+ (J17*$D$132)+ (K17*$D$133)+ (L17*$D$134)+ (M17*$D$135)+ (N17*$D$136)+ (O17*$D$137)+ (P17*$D$138)+ (Q17*$D$139)+ (R17*$D$140)+ (S17*$D$141)+ (T17*$D$142)+ (U17*$D$143)+ (V17*$D$144)</f>
        <v>0</v>
      </c>
    </row>
    <row r="18" spans="1:23" hidden="1" x14ac:dyDescent="0.25">
      <c r="A18" s="24" t="s">
        <v>34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xml:space="preserve"> (B18*$D$124)+ (C18*$D$125)+ (D18*$D$126)+ (E18*$D$127)+ (F18*$D$128)+ (G18*$D$129)+ (H18*$D$130)+ (I18*$D$131)+ (J18*$D$132)+ (K18*$D$133)+ (L18*$D$134)+ (M18*$D$135)+ (N18*$D$136)+ (O18*$D$137)+ (P18*$D$138)+ (Q18*$D$139)+ (R18*$D$140)+ (S18*$D$141)+ (T18*$D$142)+ (U18*$D$143)+ (V18*$D$144)</f>
        <v>0</v>
      </c>
    </row>
    <row r="19" spans="1:23" hidden="1" x14ac:dyDescent="0.25">
      <c r="A19" s="24" t="s">
        <v>35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xml:space="preserve"> (B19*$D$124)+ (C19*$D$125)+ (D19*$D$126)+ (E19*$D$127)+ (F19*$D$128)+ (G19*$D$129)+ (H19*$D$130)+ (I19*$D$131)+ (J19*$D$132)+ (K19*$D$133)+ (L19*$D$134)+ (M19*$D$135)+ (N19*$D$136)+ (O19*$D$137)+ (P19*$D$138)+ (Q19*$D$139)+ (R19*$D$140)+ (S19*$D$141)+ (T19*$D$142)+ (U19*$D$143)+ (V19*$D$144)</f>
        <v>0</v>
      </c>
    </row>
    <row r="20" spans="1:23" hidden="1" x14ac:dyDescent="0.25">
      <c r="A20" s="24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xml:space="preserve"> (B20*$D$124)+ (C20*$D$125)+ (D20*$D$126)+ (E20*$D$127)+ (F20*$D$128)+ (G20*$D$129)+ (H20*$D$130)+ (I20*$D$131)+ (J20*$D$132)+ (K20*$D$133)+ (L20*$D$134)+ (M20*$D$135)+ (N20*$D$136)+ (O20*$D$137)+ (P20*$D$138)+ (Q20*$D$139)+ (R20*$D$140)+ (S20*$D$141)+ (T20*$D$142)+ (U20*$D$143)+ (V20*$D$144)</f>
        <v>0</v>
      </c>
    </row>
    <row r="21" spans="1:23" hidden="1" x14ac:dyDescent="0.25">
      <c r="A21" s="24" t="s">
        <v>37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xml:space="preserve"> (B21*$D$124)+ (C21*$D$125)+ (D21*$D$126)+ (E21*$D$127)+ (F21*$D$128)+ (G21*$D$129)+ (H21*$D$130)+ (I21*$D$131)+ (J21*$D$132)+ (K21*$D$133)+ (L21*$D$134)+ (M21*$D$135)+ (N21*$D$136)+ (O21*$D$137)+ (P21*$D$138)+ (Q21*$D$139)+ (R21*$D$140)+ (S21*$D$141)+ (T21*$D$142)+ (U21*$D$143)+ (V21*$D$144)</f>
        <v>0</v>
      </c>
    </row>
    <row r="22" spans="1:23" hidden="1" x14ac:dyDescent="0.25">
      <c r="A22" s="24" t="s">
        <v>38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 xml:space="preserve"> (B22*$D$124)+ (C22*$D$125)+ (D22*$D$126)+ (E22*$D$127)+ (F22*$D$128)+ (G22*$D$129)+ (H22*$D$130)+ (I22*$D$131)+ (J22*$D$132)+ (K22*$D$133)+ (L22*$D$134)+ (M22*$D$135)+ (N22*$D$136)+ (O22*$D$137)+ (P22*$D$138)+ (Q22*$D$139)+ (R22*$D$140)+ (S22*$D$141)+ (T22*$D$142)+ (U22*$D$143)+ (V22*$D$144)</f>
        <v>0</v>
      </c>
    </row>
    <row r="23" spans="1:23" hidden="1" x14ac:dyDescent="0.25">
      <c r="A23" s="24" t="s">
        <v>39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xml:space="preserve"> (B23*$D$124)+ (C23*$D$125)+ (D23*$D$126)+ (E23*$D$127)+ (F23*$D$128)+ (G23*$D$129)+ (H23*$D$130)+ (I23*$D$131)+ (J23*$D$132)+ (K23*$D$133)+ (L23*$D$134)+ (M23*$D$135)+ (N23*$D$136)+ (O23*$D$137)+ (P23*$D$138)+ (Q23*$D$139)+ (R23*$D$140)+ (S23*$D$141)+ (T23*$D$142)+ (U23*$D$143)+ (V23*$D$144)</f>
        <v>0</v>
      </c>
    </row>
    <row r="24" spans="1:23" hidden="1" x14ac:dyDescent="0.25">
      <c r="A24" s="24" t="s">
        <v>40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xml:space="preserve"> (B24*$D$124)+ (C24*$D$125)+ (D24*$D$126)+ (E24*$D$127)+ (F24*$D$128)+ (G24*$D$129)+ (H24*$D$130)+ (I24*$D$131)+ (J24*$D$132)+ (K24*$D$133)+ (L24*$D$134)+ (M24*$D$135)+ (N24*$D$136)+ (O24*$D$137)+ (P24*$D$138)+ (Q24*$D$139)+ (R24*$D$140)+ (S24*$D$141)+ (T24*$D$142)+ (U24*$D$143)+ (V24*$D$144)</f>
        <v>0</v>
      </c>
    </row>
    <row r="25" spans="1:23" hidden="1" x14ac:dyDescent="0.25">
      <c r="A25" s="24" t="s">
        <v>41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xml:space="preserve"> (B25*$D$124)+ (C25*$D$125)+ (D25*$D$126)+ (E25*$D$127)+ (F25*$D$128)+ (G25*$D$129)+ (H25*$D$130)+ (I25*$D$131)+ (J25*$D$132)+ (K25*$D$133)+ (L25*$D$134)+ (M25*$D$135)+ (N25*$D$136)+ (O25*$D$137)+ (P25*$D$138)+ (Q25*$D$139)+ (R25*$D$140)+ (S25*$D$141)+ (T25*$D$142)+ (U25*$D$143)+ (V25*$D$144)</f>
        <v>0</v>
      </c>
    </row>
    <row r="26" spans="1:23" hidden="1" x14ac:dyDescent="0.25">
      <c r="A26" s="24" t="s">
        <v>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xml:space="preserve"> (B26*$D$124)+ (C26*$D$125)+ (D26*$D$126)+ (E26*$D$127)+ (F26*$D$128)+ (G26*$D$129)+ (H26*$D$130)+ (I26*$D$131)+ (J26*$D$132)+ (K26*$D$133)+ (L26*$D$134)+ (M26*$D$135)+ (N26*$D$136)+ (O26*$D$137)+ (P26*$D$138)+ (Q26*$D$139)+ (R26*$D$140)+ (S26*$D$141)+ (T26*$D$142)+ (U26*$D$143)+ (V26*$D$144)</f>
        <v>0</v>
      </c>
    </row>
    <row r="27" spans="1:23" hidden="1" x14ac:dyDescent="0.25">
      <c r="A27" s="24" t="s">
        <v>43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xml:space="preserve"> (B27*$D$124)+ (C27*$D$125)+ (D27*$D$126)+ (E27*$D$127)+ (F27*$D$128)+ (G27*$D$129)+ (H27*$D$130)+ (I27*$D$131)+ (J27*$D$132)+ (K27*$D$133)+ (L27*$D$134)+ (M27*$D$135)+ (N27*$D$136)+ (O27*$D$137)+ (P27*$D$138)+ (Q27*$D$139)+ (R27*$D$140)+ (S27*$D$141)+ (T27*$D$142)+ (U27*$D$143)+ (V27*$D$144)</f>
        <v>0</v>
      </c>
    </row>
    <row r="28" spans="1:23" hidden="1" x14ac:dyDescent="0.25">
      <c r="A28" s="24" t="s">
        <v>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xml:space="preserve"> (B28*$D$124)+ (C28*$D$125)+ (D28*$D$126)+ (E28*$D$127)+ (F28*$D$128)+ (G28*$D$129)+ (H28*$D$130)+ (I28*$D$131)+ (J28*$D$132)+ (K28*$D$133)+ (L28*$D$134)+ (M28*$D$135)+ (N28*$D$136)+ (O28*$D$137)+ (P28*$D$138)+ (Q28*$D$139)+ (R28*$D$140)+ (S28*$D$141)+ (T28*$D$142)+ (U28*$D$143)+ (V28*$D$144)</f>
        <v>0</v>
      </c>
    </row>
    <row r="29" spans="1:23" hidden="1" x14ac:dyDescent="0.25">
      <c r="A29" s="24" t="s">
        <v>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xml:space="preserve"> (B29*$D$124)+ (C29*$D$125)+ (D29*$D$126)+ (E29*$D$127)+ (F29*$D$128)+ (G29*$D$129)+ (H29*$D$130)+ (I29*$D$131)+ (J29*$D$132)+ (K29*$D$133)+ (L29*$D$134)+ (M29*$D$135)+ (N29*$D$136)+ (O29*$D$137)+ (P29*$D$138)+ (Q29*$D$139)+ (R29*$D$140)+ (S29*$D$141)+ (T29*$D$142)+ (U29*$D$143)+ (V29*$D$144)</f>
        <v>0</v>
      </c>
    </row>
    <row r="30" spans="1:23" hidden="1" x14ac:dyDescent="0.25">
      <c r="A30" s="24" t="s">
        <v>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xml:space="preserve"> (B30*$D$124)+ (C30*$D$125)+ (D30*$D$126)+ (E30*$D$127)+ (F30*$D$128)+ (G30*$D$129)+ (H30*$D$130)+ (I30*$D$131)+ (J30*$D$132)+ (K30*$D$133)+ (L30*$D$134)+ (M30*$D$135)+ (N30*$D$136)+ (O30*$D$137)+ (P30*$D$138)+ (Q30*$D$139)+ (R30*$D$140)+ (S30*$D$141)+ (T30*$D$142)+ (U30*$D$143)+ (V30*$D$144)</f>
        <v>0</v>
      </c>
    </row>
    <row r="31" spans="1:23" hidden="1" x14ac:dyDescent="0.25">
      <c r="A31" s="24" t="s">
        <v>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xml:space="preserve"> (B31*$D$124)+ (C31*$D$125)+ (D31*$D$126)+ (E31*$D$127)+ (F31*$D$128)+ (G31*$D$129)+ (H31*$D$130)+ (I31*$D$131)+ (J31*$D$132)+ (K31*$D$133)+ (L31*$D$134)+ (M31*$D$135)+ (N31*$D$136)+ (O31*$D$137)+ (P31*$D$138)+ (Q31*$D$139)+ (R31*$D$140)+ (S31*$D$141)+ (T31*$D$142)+ (U31*$D$143)+ (V31*$D$144)</f>
        <v>0</v>
      </c>
    </row>
    <row r="32" spans="1:23" hidden="1" x14ac:dyDescent="0.25">
      <c r="A32" s="24" t="s">
        <v>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xml:space="preserve"> (B32*$D$124)+ (C32*$D$125)+ (D32*$D$126)+ (E32*$D$127)+ (F32*$D$128)+ (G32*$D$129)+ (H32*$D$130)+ (I32*$D$131)+ (J32*$D$132)+ (K32*$D$133)+ (L32*$D$134)+ (M32*$D$135)+ (N32*$D$136)+ (O32*$D$137)+ (P32*$D$138)+ (Q32*$D$139)+ (R32*$D$140)+ (S32*$D$141)+ (T32*$D$142)+ (U32*$D$143)+ (V32*$D$144)</f>
        <v>0</v>
      </c>
    </row>
    <row r="33" spans="1:23" hidden="1" x14ac:dyDescent="0.25">
      <c r="A33" s="24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xml:space="preserve"> (B33*$D$124)+ (C33*$D$125)+ (D33*$D$126)+ (E33*$D$127)+ (F33*$D$128)+ (G33*$D$129)+ (H33*$D$130)+ (I33*$D$131)+ (J33*$D$132)+ (K33*$D$133)+ (L33*$D$134)+ (M33*$D$135)+ (N33*$D$136)+ (O33*$D$137)+ (P33*$D$138)+ (Q33*$D$139)+ (R33*$D$140)+ (S33*$D$141)+ (T33*$D$142)+ (U33*$D$143)+ (V33*$D$144)</f>
        <v>0</v>
      </c>
    </row>
    <row r="34" spans="1:23" hidden="1" x14ac:dyDescent="0.25">
      <c r="A34" s="6" t="s">
        <v>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 xml:space="preserve"> (B34*$D$124)+ (C34*$D$125)+ (D34*$D$126)+ (E34*$D$127)+ (F34*$D$128)+ (G34*$D$129)+ (H34*$D$130)+ (I34*$D$131)+ (J34*$D$132)+ (K34*$D$133)+ (L34*$D$134)+ (M34*$D$135)+ (N34*$D$136)+ (O34*$D$137)+ (P34*$D$138)+ (Q34*$D$139)+ (R34*$D$140)+ (S34*$D$141)+ (T34*$D$142)+ (U34*$D$143)+ (V34*$D$144)</f>
        <v>0</v>
      </c>
    </row>
    <row r="35" spans="1:23" hidden="1" x14ac:dyDescent="0.25">
      <c r="A35" s="6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xml:space="preserve"> (B35*$D$124)+ (C35*$D$125)+ (D35*$D$126)+ (E35*$D$127)+ (F35*$D$128)+ (G35*$D$129)+ (H35*$D$130)+ (I35*$D$131)+ (J35*$D$132)+ (K35*$D$133)+ (L35*$D$134)+ (M35*$D$135)+ (N35*$D$136)+ (O35*$D$137)+ (P35*$D$138)+ (Q35*$D$139)+ (R35*$D$140)+ (S35*$D$141)+ (T35*$D$142)+ (U35*$D$143)+ (V35*$D$144)</f>
        <v>0</v>
      </c>
    </row>
    <row r="36" spans="1:23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xml:space="preserve"> (B36*$D$124)+ (C36*$D$125)+ (D36*$D$126)+ (E36*$D$127)+ (F36*$D$128)+ (G36*$D$129)+ (H36*$D$130)+ (I36*$D$131)+ (J36*$D$132)+ (K36*$D$133)+ (L36*$D$134)+ (M36*$D$135)+ (N36*$D$136)+ (O36*$D$137)+ (P36*$D$138)+ (Q36*$D$139)+ (R36*$D$140)+ (S36*$D$141)+ (T36*$D$142)+ (U36*$D$143)+ (V36*$D$144)</f>
        <v>0</v>
      </c>
    </row>
    <row r="37" spans="1:23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xml:space="preserve"> (B37*$D$124)+ (C37*$D$125)+ (D37*$D$126)+ (E37*$D$127)+ (F37*$D$128)+ (G37*$D$129)+ (H37*$D$130)+ (I37*$D$131)+ (J37*$D$132)+ (K37*$D$133)+ (L37*$D$134)+ (M37*$D$135)+ (N37*$D$136)+ (O37*$D$137)+ (P37*$D$138)+ (Q37*$D$139)+ (R37*$D$140)+ (S37*$D$141)+ (T37*$D$142)+ (U37*$D$143)+ (V37*$D$144)</f>
        <v>0</v>
      </c>
    </row>
    <row r="38" spans="1:23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xml:space="preserve"> (B38*$D$124)+ (C38*$D$125)+ (D38*$D$126)+ (E38*$D$127)+ (F38*$D$128)+ (G38*$D$129)+ (H38*$D$130)+ (I38*$D$131)+ (J38*$D$132)+ (K38*$D$133)+ (L38*$D$134)+ (M38*$D$135)+ (N38*$D$136)+ (O38*$D$137)+ (P38*$D$138)+ (Q38*$D$139)+ (R38*$D$140)+ (S38*$D$141)+ (T38*$D$142)+ (U38*$D$143)+ (V38*$D$144)</f>
        <v>0</v>
      </c>
    </row>
    <row r="39" spans="1:23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xml:space="preserve"> (B39*$D$124)+ (C39*$D$125)+ (D39*$D$126)+ (E39*$D$127)+ (F39*$D$128)+ (G39*$D$129)+ (H39*$D$130)+ (I39*$D$131)+ (J39*$D$132)+ (K39*$D$133)+ (L39*$D$134)+ (M39*$D$135)+ (N39*$D$136)+ (O39*$D$137)+ (P39*$D$138)+ (Q39*$D$139)+ (R39*$D$140)+ (S39*$D$141)+ (T39*$D$142)+ (U39*$D$143)+ (V39*$D$144)</f>
        <v>0</v>
      </c>
    </row>
    <row r="40" spans="1:23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xml:space="preserve"> (B40*$D$124)+ (C40*$D$125)+ (D40*$D$126)+ (E40*$D$127)+ (F40*$D$128)+ (G40*$D$129)+ (H40*$D$130)+ (I40*$D$131)+ (J40*$D$132)+ (K40*$D$133)+ (L40*$D$134)+ (M40*$D$135)+ (N40*$D$136)+ (O40*$D$137)+ (P40*$D$138)+ (Q40*$D$139)+ (R40*$D$140)+ (S40*$D$141)+ (T40*$D$142)+ (U40*$D$143)+ (V40*$D$144)</f>
        <v>0</v>
      </c>
    </row>
    <row r="41" spans="1:23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 xml:space="preserve"> (B41*$D$124)+ (C41*$D$125)+ (D41*$D$126)+ (E41*$D$127)+ (F41*$D$128)+ (G41*$D$129)+ (H41*$D$130)+ (I41*$D$131)+ (J41*$D$132)+ (K41*$D$133)+ (L41*$D$134)+ (M41*$D$135)+ (N41*$D$136)+ (O41*$D$137)+ (P41*$D$138)+ (Q41*$D$139)+ (R41*$D$140)+ (S41*$D$141)+ (T41*$D$142)+ (U41*$D$143)+ (V41*$D$144)</f>
        <v>0</v>
      </c>
    </row>
    <row r="42" spans="1:23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xml:space="preserve"> (B42*$D$124)+ (C42*$D$125)+ (D42*$D$126)+ (E42*$D$127)+ (F42*$D$128)+ (G42*$D$129)+ (H42*$D$130)+ (I42*$D$131)+ (J42*$D$132)+ (K42*$D$133)+ (L42*$D$134)+ (M42*$D$135)+ (N42*$D$136)+ (O42*$D$137)+ (P42*$D$138)+ (Q42*$D$139)+ (R42*$D$140)+ (S42*$D$141)+ (T42*$D$142)+ (U42*$D$143)+ (V42*$D$144)</f>
        <v>0</v>
      </c>
    </row>
    <row r="43" spans="1:23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xml:space="preserve"> (B43*$D$124)+ (C43*$D$125)+ (D43*$D$126)+ (E43*$D$127)+ (F43*$D$128)+ (G43*$D$129)+ (H43*$D$130)+ (I43*$D$131)+ (J43*$D$132)+ (K43*$D$133)+ (L43*$D$134)+ (M43*$D$135)+ (N43*$D$136)+ (O43*$D$137)+ (P43*$D$138)+ (Q43*$D$139)+ (R43*$D$140)+ (S43*$D$141)+ (T43*$D$142)+ (U43*$D$143)+ (V43*$D$144)</f>
        <v>0</v>
      </c>
    </row>
    <row r="44" spans="1:23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xml:space="preserve"> (B44*$D$124)+ (C44*$D$125)+ (D44*$D$126)+ (E44*$D$127)+ (F44*$D$128)+ (G44*$D$129)+ (H44*$D$130)+ (I44*$D$131)+ (J44*$D$132)+ (K44*$D$133)+ (L44*$D$134)+ (M44*$D$135)+ (N44*$D$136)+ (O44*$D$137)+ (P44*$D$138)+ (Q44*$D$139)+ (R44*$D$140)+ (S44*$D$141)+ (T44*$D$142)+ (U44*$D$143)+ (V44*$D$144)</f>
        <v>0</v>
      </c>
    </row>
    <row r="45" spans="1:23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xml:space="preserve"> (B45*$D$124)+ (C45*$D$125)+ (D45*$D$126)+ (E45*$D$127)+ (F45*$D$128)+ (G45*$D$129)+ (H45*$D$130)+ (I45*$D$131)+ (J45*$D$132)+ (K45*$D$133)+ (L45*$D$134)+ (M45*$D$135)+ (N45*$D$136)+ (O45*$D$137)+ (P45*$D$138)+ (Q45*$D$139)+ (R45*$D$140)+ (S45*$D$141)+ (T45*$D$142)+ (U45*$D$143)+ (V45*$D$144)</f>
        <v>0</v>
      </c>
    </row>
    <row r="46" spans="1:23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xml:space="preserve"> (B46*$D$124)+ (C46*$D$125)+ (D46*$D$126)+ (E46*$D$127)+ (F46*$D$128)+ (G46*$D$129)+ (H46*$D$130)+ (I46*$D$131)+ (J46*$D$132)+ (K46*$D$133)+ (L46*$D$134)+ (M46*$D$135)+ (N46*$D$136)+ (O46*$D$137)+ (P46*$D$138)+ (Q46*$D$139)+ (R46*$D$140)+ (S46*$D$141)+ (T46*$D$142)+ (U46*$D$143)+ (V46*$D$144)</f>
        <v>0</v>
      </c>
    </row>
    <row r="47" spans="1:23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xml:space="preserve"> (B47*$D$124)+ (C47*$D$125)+ (D47*$D$126)+ (E47*$D$127)+ (F47*$D$128)+ (G47*$D$129)+ (H47*$D$130)+ (I47*$D$131)+ (J47*$D$132)+ (K47*$D$133)+ (L47*$D$134)+ (M47*$D$135)+ (N47*$D$136)+ (O47*$D$137)+ (P47*$D$138)+ (Q47*$D$139)+ (R47*$D$140)+ (S47*$D$141)+ (T47*$D$142)+ (U47*$D$143)+ (V47*$D$144)</f>
        <v>0</v>
      </c>
    </row>
    <row r="48" spans="1:23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xml:space="preserve"> (B48*$D$124)+ (C48*$D$125)+ (D48*$D$126)+ (E48*$D$127)+ (F48*$D$128)+ (G48*$D$129)+ (H48*$D$130)+ (I48*$D$131)+ (J48*$D$132)+ (K48*$D$133)+ (L48*$D$134)+ (M48*$D$135)+ (N48*$D$136)+ (O48*$D$137)+ (P48*$D$138)+ (Q48*$D$139)+ (R48*$D$140)+ (S48*$D$141)+ (T48*$D$142)+ (U48*$D$143)+ (V48*$D$144)</f>
        <v>0</v>
      </c>
    </row>
    <row r="49" spans="1:23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xml:space="preserve"> (B49*$D$124)+ (C49*$D$125)+ (D49*$D$126)+ (E49*$D$127)+ (F49*$D$128)+ (G49*$D$129)+ (H49*$D$130)+ (I49*$D$131)+ (J49*$D$132)+ (K49*$D$133)+ (L49*$D$134)+ (M49*$D$135)+ (N49*$D$136)+ (O49*$D$137)+ (P49*$D$138)+ (Q49*$D$139)+ (R49*$D$140)+ (S49*$D$141)+ (T49*$D$142)+ (U49*$D$143)+ (V49*$D$144)</f>
        <v>0</v>
      </c>
    </row>
    <row r="50" spans="1:23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xml:space="preserve"> (B50*$D$124)+ (C50*$D$125)+ (D50*$D$126)+ (E50*$D$127)+ (F50*$D$128)+ (G50*$D$129)+ (H50*$D$130)+ (I50*$D$131)+ (J50*$D$132)+ (K50*$D$133)+ (L50*$D$134)+ (M50*$D$135)+ (N50*$D$136)+ (O50*$D$137)+ (P50*$D$138)+ (Q50*$D$139)+ (R50*$D$140)+ (S50*$D$141)+ (T50*$D$142)+ (U50*$D$143)+ (V50*$D$144)</f>
        <v>0</v>
      </c>
    </row>
    <row r="51" spans="1:23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xml:space="preserve"> (B51*$D$124)+ (C51*$D$125)+ (D51*$D$126)+ (E51*$D$127)+ (F51*$D$128)+ (G51*$D$129)+ (H51*$D$130)+ (I51*$D$131)+ (J51*$D$132)+ (K51*$D$133)+ (L51*$D$134)+ (M51*$D$135)+ (N51*$D$136)+ (O51*$D$137)+ (P51*$D$138)+ (Q51*$D$139)+ (R51*$D$140)+ (S51*$D$141)+ (T51*$D$142)+ (U51*$D$143)+ (V51*$D$144)</f>
        <v>0</v>
      </c>
    </row>
    <row r="52" spans="1:23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xml:space="preserve"> (B52*$D$124)+ (C52*$D$125)+ (D52*$D$126)+ (E52*$D$127)+ (F52*$D$128)+ (G52*$D$129)+ (H52*$D$130)+ (I52*$D$131)+ (J52*$D$132)+ (K52*$D$133)+ (L52*$D$134)+ (M52*$D$135)+ (N52*$D$136)+ (O52*$D$137)+ (P52*$D$138)+ (Q52*$D$139)+ (R52*$D$140)+ (S52*$D$141)+ (T52*$D$142)+ (U52*$D$143)+ (V52*$D$144)</f>
        <v>0</v>
      </c>
    </row>
    <row r="53" spans="1:23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xml:space="preserve"> (B53*$D$124)+ (C53*$D$125)+ (D53*$D$126)+ (E53*$D$127)+ (F53*$D$128)+ (G53*$D$129)+ (H53*$D$130)+ (I53*$D$131)+ (J53*$D$132)+ (K53*$D$133)+ (L53*$D$134)+ (M53*$D$135)+ (N53*$D$136)+ (O53*$D$137)+ (P53*$D$138)+ (Q53*$D$139)+ (R53*$D$140)+ (S53*$D$141)+ (T53*$D$142)+ (U53*$D$143)+ (V53*$D$144)</f>
        <v>0</v>
      </c>
    </row>
    <row r="54" spans="1:23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xml:space="preserve"> (B54*$D$124)+ (C54*$D$125)+ (D54*$D$126)+ (E54*$D$127)+ (F54*$D$128)+ (G54*$D$129)+ (H54*$D$130)+ (I54*$D$131)+ (J54*$D$132)+ (K54*$D$133)+ (L54*$D$134)+ (M54*$D$135)+ (N54*$D$136)+ (O54*$D$137)+ (P54*$D$138)+ (Q54*$D$139)+ (R54*$D$140)+ (S54*$D$141)+ (T54*$D$142)+ (U54*$D$143)+ (V54*$D$144)</f>
        <v>0</v>
      </c>
    </row>
    <row r="55" spans="1:23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xml:space="preserve"> (B55*$D$124)+ (C55*$D$125)+ (D55*$D$126)+ (E55*$D$127)+ (F55*$D$128)+ (G55*$D$129)+ (H55*$D$130)+ (I55*$D$131)+ (J55*$D$132)+ (K55*$D$133)+ (L55*$D$134)+ (M55*$D$135)+ (N55*$D$136)+ (O55*$D$137)+ (P55*$D$138)+ (Q55*$D$139)+ (R55*$D$140)+ (S55*$D$141)+ (T55*$D$142)+ (U55*$D$143)+ (V55*$D$144)</f>
        <v>0</v>
      </c>
    </row>
    <row r="56" spans="1:23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xml:space="preserve"> (B56*$D$124)+ (C56*$D$125)+ (D56*$D$126)+ (E56*$D$127)+ (F56*$D$128)+ (G56*$D$129)+ (H56*$D$130)+ (I56*$D$131)+ (J56*$D$132)+ (K56*$D$133)+ (L56*$D$134)+ (M56*$D$135)+ (N56*$D$136)+ (O56*$D$137)+ (P56*$D$138)+ (Q56*$D$139)+ (R56*$D$140)+ (S56*$D$141)+ (T56*$D$142)+ (U56*$D$143)+ (V56*$D$144)</f>
        <v>0</v>
      </c>
    </row>
    <row r="57" spans="1:23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xml:space="preserve"> (B57*$D$124)+ (C57*$D$125)+ (D57*$D$126)+ (E57*$D$127)+ (F57*$D$128)+ (G57*$D$129)+ (H57*$D$130)+ (I57*$D$131)+ (J57*$D$132)+ (K57*$D$133)+ (L57*$D$134)+ (M57*$D$135)+ (N57*$D$136)+ (O57*$D$137)+ (P57*$D$138)+ (Q57*$D$139)+ (R57*$D$140)+ (S57*$D$141)+ (T57*$D$142)+ (U57*$D$143)+ (V57*$D$144)</f>
        <v>0</v>
      </c>
    </row>
    <row r="58" spans="1:23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xml:space="preserve"> (B58*$D$124)+ (C58*$D$125)+ (D58*$D$126)+ (E58*$D$127)+ (F58*$D$128)+ (G58*$D$129)+ (H58*$D$130)+ (I58*$D$131)+ (J58*$D$132)+ (K58*$D$133)+ (L58*$D$134)+ (M58*$D$135)+ (N58*$D$136)+ (O58*$D$137)+ (P58*$D$138)+ (Q58*$D$139)+ (R58*$D$140)+ (S58*$D$141)+ (T58*$D$142)+ (U58*$D$143)+ (V58*$D$144)</f>
        <v>0</v>
      </c>
    </row>
    <row r="59" spans="1:23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xml:space="preserve"> (B59*$D$124)+ (C59*$D$125)+ (D59*$D$126)+ (E59*$D$127)+ (F59*$D$128)+ (G59*$D$129)+ (H59*$D$130)+ (I59*$D$131)+ (J59*$D$132)+ (K59*$D$133)+ (L59*$D$134)+ (M59*$D$135)+ (N59*$D$136)+ (O59*$D$137)+ (P59*$D$138)+ (Q59*$D$139)+ (R59*$D$140)+ (S59*$D$141)+ (T59*$D$142)+ (U59*$D$143)+ (V59*$D$144)</f>
        <v>0</v>
      </c>
    </row>
    <row r="60" spans="1:23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xml:space="preserve"> (B60*$D$124)+ (C60*$D$125)+ (D60*$D$126)+ (E60*$D$127)+ (F60*$D$128)+ (G60*$D$129)+ (H60*$D$130)+ (I60*$D$131)+ (J60*$D$132)+ (K60*$D$133)+ (L60*$D$134)+ (M60*$D$135)+ (N60*$D$136)+ (O60*$D$137)+ (P60*$D$138)+ (Q60*$D$139)+ (R60*$D$140)+ (S60*$D$141)+ (T60*$D$142)+ (U60*$D$143)+ (V60*$D$144)</f>
        <v>0</v>
      </c>
    </row>
    <row r="61" spans="1:23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xml:space="preserve"> (B61*$D$124)+ (C61*$D$125)+ (D61*$D$126)+ (E61*$D$127)+ (F61*$D$128)+ (G61*$D$129)+ (H61*$D$130)+ (I61*$D$131)+ (J61*$D$132)+ (K61*$D$133)+ (L61*$D$134)+ (M61*$D$135)+ (N61*$D$136)+ (O61*$D$137)+ (P61*$D$138)+ (Q61*$D$139)+ (R61*$D$140)+ (S61*$D$141)+ (T61*$D$142)+ (U61*$D$143)+ (V61*$D$144)</f>
        <v>0</v>
      </c>
    </row>
    <row r="62" spans="1:23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xml:space="preserve"> (B62*$D$124)+ (C62*$D$125)+ (D62*$D$126)+ (E62*$D$127)+ (F62*$D$128)+ (G62*$D$129)+ (H62*$D$130)+ (I62*$D$131)+ (J62*$D$132)+ (K62*$D$133)+ (L62*$D$134)+ (M62*$D$135)+ (N62*$D$136)+ (O62*$D$137)+ (P62*$D$138)+ (Q62*$D$139)+ (R62*$D$140)+ (S62*$D$141)+ (T62*$D$142)+ (U62*$D$143)+ (V62*$D$144)</f>
        <v>0</v>
      </c>
    </row>
    <row r="63" spans="1:23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xml:space="preserve"> (B63*$D$124)+ (C63*$D$125)+ (D63*$D$126)+ (E63*$D$127)+ (F63*$D$128)+ (G63*$D$129)+ (H63*$D$130)+ (I63*$D$131)+ (J63*$D$132)+ (K63*$D$133)+ (L63*$D$134)+ (M63*$D$135)+ (N63*$D$136)+ (O63*$D$137)+ (P63*$D$138)+ (Q63*$D$139)+ (R63*$D$140)+ (S63*$D$141)+ (T63*$D$142)+ (U63*$D$143)+ (V63*$D$144)</f>
        <v>0</v>
      </c>
    </row>
    <row r="64" spans="1:23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xml:space="preserve"> (B64*$D$124)+ (C64*$D$125)+ (D64*$D$126)+ (E64*$D$127)+ (F64*$D$128)+ (G64*$D$129)+ (H64*$D$130)+ (I64*$D$131)+ (J64*$D$132)+ (K64*$D$133)+ (L64*$D$134)+ (M64*$D$135)+ (N64*$D$136)+ (O64*$D$137)+ (P64*$D$138)+ (Q64*$D$139)+ (R64*$D$140)+ (S64*$D$141)+ (T64*$D$142)+ (U64*$D$143)+ (V64*$D$144)</f>
        <v>0</v>
      </c>
    </row>
    <row r="65" spans="1:23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xml:space="preserve"> (B65*$D$124)+ (C65*$D$125)+ (D65*$D$126)+ (E65*$D$127)+ (F65*$D$128)+ (G65*$D$129)+ (H65*$D$130)+ (I65*$D$131)+ (J65*$D$132)+ (K65*$D$133)+ (L65*$D$134)+ (M65*$D$135)+ (N65*$D$136)+ (O65*$D$137)+ (P65*$D$138)+ (Q65*$D$139)+ (R65*$D$140)+ (S65*$D$141)+ (T65*$D$142)+ (U65*$D$143)+ (V65*$D$144)</f>
        <v>0</v>
      </c>
    </row>
    <row r="66" spans="1:23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xml:space="preserve"> (B66*$D$124)+ (C66*$D$125)+ (D66*$D$126)+ (E66*$D$127)+ (F66*$D$128)+ (G66*$D$129)+ (H66*$D$130)+ (I66*$D$131)+ (J66*$D$132)+ (K66*$D$133)+ (L66*$D$134)+ (M66*$D$135)+ (N66*$D$136)+ (O66*$D$137)+ (P66*$D$138)+ (Q66*$D$139)+ (R66*$D$140)+ (S66*$D$141)+ (T66*$D$142)+ (U66*$D$143)+ (V66*$D$144)</f>
        <v>0</v>
      </c>
    </row>
    <row r="67" spans="1:23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 xml:space="preserve"> (B67*$D$124)+ (C67*$D$125)+ (D67*$D$126)+ (E67*$D$127)+ (F67*$D$128)+ (G67*$D$129)+ (H67*$D$130)+ (I67*$D$131)+ (J67*$D$132)+ (K67*$D$133)+ (L67*$D$134)+ (M67*$D$135)+ (N67*$D$136)+ (O67*$D$137)+ (P67*$D$138)+ (Q67*$D$139)+ (R67*$D$140)+ (S67*$D$141)+ (T67*$D$142)+ (U67*$D$143)+ (V67*$D$144)</f>
        <v>0</v>
      </c>
    </row>
    <row r="68" spans="1:23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xml:space="preserve"> (B68*$D$124)+ (C68*$D$125)+ (D68*$D$126)+ (E68*$D$127)+ (F68*$D$128)+ (G68*$D$129)+ (H68*$D$130)+ (I68*$D$131)+ (J68*$D$132)+ (K68*$D$133)+ (L68*$D$134)+ (M68*$D$135)+ (N68*$D$136)+ (O68*$D$137)+ (P68*$D$138)+ (Q68*$D$139)+ (R68*$D$140)+ (S68*$D$141)+ (T68*$D$142)+ (U68*$D$143)+ (V68*$D$144)</f>
        <v>0</v>
      </c>
    </row>
    <row r="69" spans="1:23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xml:space="preserve"> (B69*$D$124)+ (C69*$D$125)+ (D69*$D$126)+ (E69*$D$127)+ (F69*$D$128)+ (G69*$D$129)+ (H69*$D$130)+ (I69*$D$131)+ (J69*$D$132)+ (K69*$D$133)+ (L69*$D$134)+ (M69*$D$135)+ (N69*$D$136)+ (O69*$D$137)+ (P69*$D$138)+ (Q69*$D$139)+ (R69*$D$140)+ (S69*$D$141)+ (T69*$D$142)+ (U69*$D$143)+ (V69*$D$144)</f>
        <v>0</v>
      </c>
    </row>
    <row r="70" spans="1:23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xml:space="preserve"> (B70*$D$124)+ (C70*$D$125)+ (D70*$D$126)+ (E70*$D$127)+ (F70*$D$128)+ (G70*$D$129)+ (H70*$D$130)+ (I70*$D$131)+ (J70*$D$132)+ (K70*$D$133)+ (L70*$D$134)+ (M70*$D$135)+ (N70*$D$136)+ (O70*$D$137)+ (P70*$D$138)+ (Q70*$D$139)+ (R70*$D$140)+ (S70*$D$141)+ (T70*$D$142)+ (U70*$D$143)+ (V70*$D$144)</f>
        <v>0</v>
      </c>
    </row>
    <row r="71" spans="1:23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xml:space="preserve"> (B71*$D$124)+ (C71*$D$125)+ (D71*$D$126)+ (E71*$D$127)+ (F71*$D$128)+ (G71*$D$129)+ (H71*$D$130)+ (I71*$D$131)+ (J71*$D$132)+ (K71*$D$133)+ (L71*$D$134)+ (M71*$D$135)+ (N71*$D$136)+ (O71*$D$137)+ (P71*$D$138)+ (Q71*$D$139)+ (R71*$D$140)+ (S71*$D$141)+ (T71*$D$142)+ (U71*$D$143)+ (V71*$D$144)</f>
        <v>0</v>
      </c>
    </row>
    <row r="72" spans="1:23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xml:space="preserve"> (B72*$D$124)+ (C72*$D$125)+ (D72*$D$126)+ (E72*$D$127)+ (F72*$D$128)+ (G72*$D$129)+ (H72*$D$130)+ (I72*$D$131)+ (J72*$D$132)+ (K72*$D$133)+ (L72*$D$134)+ (M72*$D$135)+ (N72*$D$136)+ (O72*$D$137)+ (P72*$D$138)+ (Q72*$D$139)+ (R72*$D$140)+ (S72*$D$141)+ (T72*$D$142)+ (U72*$D$143)+ (V72*$D$144)</f>
        <v>0</v>
      </c>
    </row>
    <row r="73" spans="1:23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xml:space="preserve"> (B73*$D$124)+ (C73*$D$125)+ (D73*$D$126)+ (E73*$D$127)+ (F73*$D$128)+ (G73*$D$129)+ (H73*$D$130)+ (I73*$D$131)+ (J73*$D$132)+ (K73*$D$133)+ (L73*$D$134)+ (M73*$D$135)+ (N73*$D$136)+ (O73*$D$137)+ (P73*$D$138)+ (Q73*$D$139)+ (R73*$D$140)+ (S73*$D$141)+ (T73*$D$142)+ (U73*$D$143)+ (V73*$D$144)</f>
        <v>0</v>
      </c>
    </row>
    <row r="74" spans="1:23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xml:space="preserve"> (B74*$D$124)+ (C74*$D$125)+ (D74*$D$126)+ (E74*$D$127)+ (F74*$D$128)+ (G74*$D$129)+ (H74*$D$130)+ (I74*$D$131)+ (J74*$D$132)+ (K74*$D$133)+ (L74*$D$134)+ (M74*$D$135)+ (N74*$D$136)+ (O74*$D$137)+ (P74*$D$138)+ (Q74*$D$139)+ (R74*$D$140)+ (S74*$D$141)+ (T74*$D$142)+ (U74*$D$143)+ (V74*$D$144)</f>
        <v>0</v>
      </c>
    </row>
    <row r="75" spans="1:23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xml:space="preserve"> (B75*$D$124)+ (C75*$D$125)+ (D75*$D$126)+ (E75*$D$127)+ (F75*$D$128)+ (G75*$D$129)+ (H75*$D$130)+ (I75*$D$131)+ (J75*$D$132)+ (K75*$D$133)+ (L75*$D$134)+ (M75*$D$135)+ (N75*$D$136)+ (O75*$D$137)+ (P75*$D$138)+ (Q75*$D$139)+ (R75*$D$140)+ (S75*$D$141)+ (T75*$D$142)+ (U75*$D$143)+ (V75*$D$144)</f>
        <v>0</v>
      </c>
    </row>
    <row r="76" spans="1:23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xml:space="preserve"> (B76*$D$124)+ (C76*$D$125)+ (D76*$D$126)+ (E76*$D$127)+ (F76*$D$128)+ (G76*$D$129)+ (H76*$D$130)+ (I76*$D$131)+ (J76*$D$132)+ (K76*$D$133)+ (L76*$D$134)+ (M76*$D$135)+ (N76*$D$136)+ (O76*$D$137)+ (P76*$D$138)+ (Q76*$D$139)+ (R76*$D$140)+ (S76*$D$141)+ (T76*$D$142)+ (U76*$D$143)+ (V76*$D$144)</f>
        <v>0</v>
      </c>
    </row>
    <row r="77" spans="1:23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xml:space="preserve"> (B77*$D$124)+ (C77*$D$125)+ (D77*$D$126)+ (E77*$D$127)+ (F77*$D$128)+ (G77*$D$129)+ (H77*$D$130)+ (I77*$D$131)+ (J77*$D$132)+ (K77*$D$133)+ (L77*$D$134)+ (M77*$D$135)+ (N77*$D$136)+ (O77*$D$137)+ (P77*$D$138)+ (Q77*$D$139)+ (R77*$D$140)+ (S77*$D$141)+ (T77*$D$142)+ (U77*$D$143)+ (V77*$D$144)</f>
        <v>0</v>
      </c>
    </row>
    <row r="78" spans="1:23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xml:space="preserve"> (B78*$D$124)+ (C78*$D$125)+ (D78*$D$126)+ (E78*$D$127)+ (F78*$D$128)+ (G78*$D$129)+ (H78*$D$130)+ (I78*$D$131)+ (J78*$D$132)+ (K78*$D$133)+ (L78*$D$134)+ (M78*$D$135)+ (N78*$D$136)+ (O78*$D$137)+ (P78*$D$138)+ (Q78*$D$139)+ (R78*$D$140)+ (S78*$D$141)+ (T78*$D$142)+ (U78*$D$143)+ (V78*$D$144)</f>
        <v>0</v>
      </c>
    </row>
    <row r="79" spans="1:23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xml:space="preserve"> (B79*$D$124)+ (C79*$D$125)+ (D79*$D$126)+ (E79*$D$127)+ (F79*$D$128)+ (G79*$D$129)+ (H79*$D$130)+ (I79*$D$131)+ (J79*$D$132)+ (K79*$D$133)+ (L79*$D$134)+ (M79*$D$135)+ (N79*$D$136)+ (O79*$D$137)+ (P79*$D$138)+ (Q79*$D$139)+ (R79*$D$140)+ (S79*$D$141)+ (T79*$D$142)+ (U79*$D$143)+ (V79*$D$144)</f>
        <v>0</v>
      </c>
    </row>
    <row r="80" spans="1:23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xml:space="preserve"> (B80*$D$124)+ (C80*$D$125)+ (D80*$D$126)+ (E80*$D$127)+ (F80*$D$128)+ (G80*$D$129)+ (H80*$D$130)+ (I80*$D$131)+ (J80*$D$132)+ (K80*$D$133)+ (L80*$D$134)+ (M80*$D$135)+ (N80*$D$136)+ (O80*$D$137)+ (P80*$D$138)+ (Q80*$D$139)+ (R80*$D$140)+ (S80*$D$141)+ (T80*$D$142)+ (U80*$D$143)+ (V80*$D$144)</f>
        <v>0</v>
      </c>
    </row>
    <row r="81" spans="1:23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xml:space="preserve"> (B81*$D$124)+ (C81*$D$125)+ (D81*$D$126)+ (E81*$D$127)+ (F81*$D$128)+ (G81*$D$129)+ (H81*$D$130)+ (I81*$D$131)+ (J81*$D$132)+ (K81*$D$133)+ (L81*$D$134)+ (M81*$D$135)+ (N81*$D$136)+ (O81*$D$137)+ (P81*$D$138)+ (Q81*$D$139)+ (R81*$D$140)+ (S81*$D$141)+ (T81*$D$142)+ (U81*$D$143)+ (V81*$D$144)</f>
        <v>0</v>
      </c>
    </row>
    <row r="82" spans="1:23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xml:space="preserve"> (B82*$D$124)+ (C82*$D$125)+ (D82*$D$126)+ (E82*$D$127)+ (F82*$D$128)+ (G82*$D$129)+ (H82*$D$130)+ (I82*$D$131)+ (J82*$D$132)+ (K82*$D$133)+ (L82*$D$134)+ (M82*$D$135)+ (N82*$D$136)+ (O82*$D$137)+ (P82*$D$138)+ (Q82*$D$139)+ (R82*$D$140)+ (S82*$D$141)+ (T82*$D$142)+ (U82*$D$143)+ (V82*$D$144)</f>
        <v>0</v>
      </c>
    </row>
    <row r="83" spans="1:23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xml:space="preserve"> (B83*$D$124)+ (C83*$D$125)+ (D83*$D$126)+ (E83*$D$127)+ (F83*$D$128)+ (G83*$D$129)+ (H83*$D$130)+ (I83*$D$131)+ (J83*$D$132)+ (K83*$D$133)+ (L83*$D$134)+ (M83*$D$135)+ (N83*$D$136)+ (O83*$D$137)+ (P83*$D$138)+ (Q83*$D$139)+ (R83*$D$140)+ (S83*$D$141)+ (T83*$D$142)+ (U83*$D$143)+ (V83*$D$144)</f>
        <v>0</v>
      </c>
    </row>
    <row r="84" spans="1:23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xml:space="preserve"> (B84*$D$124)+ (C84*$D$125)+ (D84*$D$126)+ (E84*$D$127)+ (F84*$D$128)+ (G84*$D$129)+ (H84*$D$130)+ (I84*$D$131)+ (J84*$D$132)+ (K84*$D$133)+ (L84*$D$134)+ (M84*$D$135)+ (N84*$D$136)+ (O84*$D$137)+ (P84*$D$138)+ (Q84*$D$139)+ (R84*$D$140)+ (S84*$D$141)+ (T84*$D$142)+ (U84*$D$143)+ (V84*$D$144)</f>
        <v>0</v>
      </c>
    </row>
    <row r="85" spans="1:23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 xml:space="preserve"> (B85*$D$124)+ (C85*$D$125)+ (D85*$D$126)+ (E85*$D$127)+ (F85*$D$128)+ (G85*$D$129)+ (H85*$D$130)+ (I85*$D$131)+ (J85*$D$132)+ (K85*$D$133)+ (L85*$D$134)+ (M85*$D$135)+ (N85*$D$136)+ (O85*$D$137)+ (P85*$D$138)+ (Q85*$D$139)+ (R85*$D$140)+ (S85*$D$141)+ (T85*$D$142)+ (U85*$D$143)+ (V85*$D$144)</f>
        <v>0</v>
      </c>
    </row>
    <row r="86" spans="1:23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xml:space="preserve"> (B86*$D$124)+ (C86*$D$125)+ (D86*$D$126)+ (E86*$D$127)+ (F86*$D$128)+ (G86*$D$129)+ (H86*$D$130)+ (I86*$D$131)+ (J86*$D$132)+ (K86*$D$133)+ (L86*$D$134)+ (M86*$D$135)+ (N86*$D$136)+ (O86*$D$137)+ (P86*$D$138)+ (Q86*$D$139)+ (R86*$D$140)+ (S86*$D$141)+ (T86*$D$142)+ (U86*$D$143)+ (V86*$D$144)</f>
        <v>0</v>
      </c>
    </row>
    <row r="87" spans="1:23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xml:space="preserve"> (B87*$D$124)+ (C87*$D$125)+ (D87*$D$126)+ (E87*$D$127)+ (F87*$D$128)+ (G87*$D$129)+ (H87*$D$130)+ (I87*$D$131)+ (J87*$D$132)+ (K87*$D$133)+ (L87*$D$134)+ (M87*$D$135)+ (N87*$D$136)+ (O87*$D$137)+ (P87*$D$138)+ (Q87*$D$139)+ (R87*$D$140)+ (S87*$D$141)+ (T87*$D$142)+ (U87*$D$143)+ (V87*$D$144)</f>
        <v>0</v>
      </c>
    </row>
    <row r="88" spans="1:23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xml:space="preserve"> (B88*$D$124)+ (C88*$D$125)+ (D88*$D$126)+ (E88*$D$127)+ (F88*$D$128)+ (G88*$D$129)+ (H88*$D$130)+ (I88*$D$131)+ (J88*$D$132)+ (K88*$D$133)+ (L88*$D$134)+ (M88*$D$135)+ (N88*$D$136)+ (O88*$D$137)+ (P88*$D$138)+ (Q88*$D$139)+ (R88*$D$140)+ (S88*$D$141)+ (T88*$D$142)+ (U88*$D$143)+ (V88*$D$144)</f>
        <v>0</v>
      </c>
    </row>
    <row r="89" spans="1:23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xml:space="preserve"> (B89*$D$124)+ (C89*$D$125)+ (D89*$D$126)+ (E89*$D$127)+ (F89*$D$128)+ (G89*$D$129)+ (H89*$D$130)+ (I89*$D$131)+ (J89*$D$132)+ (K89*$D$133)+ (L89*$D$134)+ (M89*$D$135)+ (N89*$D$136)+ (O89*$D$137)+ (P89*$D$138)+ (Q89*$D$139)+ (R89*$D$140)+ (S89*$D$141)+ (T89*$D$142)+ (U89*$D$143)+ (V89*$D$144)</f>
        <v>0</v>
      </c>
    </row>
    <row r="90" spans="1:23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xml:space="preserve"> (B90*$D$124)+ (C90*$D$125)+ (D90*$D$126)+ (E90*$D$127)+ (F90*$D$128)+ (G90*$D$129)+ (H90*$D$130)+ (I90*$D$131)+ (J90*$D$132)+ (K90*$D$133)+ (L90*$D$134)+ (M90*$D$135)+ (N90*$D$136)+ (O90*$D$137)+ (P90*$D$138)+ (Q90*$D$139)+ (R90*$D$140)+ (S90*$D$141)+ (T90*$D$142)+ (U90*$D$143)+ (V90*$D$144)</f>
        <v>0</v>
      </c>
    </row>
    <row r="91" spans="1:23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xml:space="preserve"> (B91*$D$124)+ (C91*$D$125)+ (D91*$D$126)+ (E91*$D$127)+ (F91*$D$128)+ (G91*$D$129)+ (H91*$D$130)+ (I91*$D$131)+ (J91*$D$132)+ (K91*$D$133)+ (L91*$D$134)+ (M91*$D$135)+ (N91*$D$136)+ (O91*$D$137)+ (P91*$D$138)+ (Q91*$D$139)+ (R91*$D$140)+ (S91*$D$141)+ (T91*$D$142)+ (U91*$D$143)+ (V91*$D$144)</f>
        <v>0</v>
      </c>
    </row>
    <row r="92" spans="1:23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xml:space="preserve"> (B92*$D$124)+ (C92*$D$125)+ (D92*$D$126)+ (E92*$D$127)+ (F92*$D$128)+ (G92*$D$129)+ (H92*$D$130)+ (I92*$D$131)+ (J92*$D$132)+ (K92*$D$133)+ (L92*$D$134)+ (M92*$D$135)+ (N92*$D$136)+ (O92*$D$137)+ (P92*$D$138)+ (Q92*$D$139)+ (R92*$D$140)+ (S92*$D$141)+ (T92*$D$142)+ (U92*$D$143)+ (V92*$D$144)</f>
        <v>0</v>
      </c>
    </row>
    <row r="93" spans="1:23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xml:space="preserve"> (B93*$D$124)+ (C93*$D$125)+ (D93*$D$126)+ (E93*$D$127)+ (F93*$D$128)+ (G93*$D$129)+ (H93*$D$130)+ (I93*$D$131)+ (J93*$D$132)+ (K93*$D$133)+ (L93*$D$134)+ (M93*$D$135)+ (N93*$D$136)+ (O93*$D$137)+ (P93*$D$138)+ (Q93*$D$139)+ (R93*$D$140)+ (S93*$D$141)+ (T93*$D$142)+ (U93*$D$143)+ (V93*$D$144)</f>
        <v>0</v>
      </c>
    </row>
    <row r="94" spans="1:23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xml:space="preserve"> (B94*$D$124)+ (C94*$D$125)+ (D94*$D$126)+ (E94*$D$127)+ (F94*$D$128)+ (G94*$D$129)+ (H94*$D$130)+ (I94*$D$131)+ (J94*$D$132)+ (K94*$D$133)+ (L94*$D$134)+ (M94*$D$135)+ (N94*$D$136)+ (O94*$D$137)+ (P94*$D$138)+ (Q94*$D$139)+ (R94*$D$140)+ (S94*$D$141)+ (T94*$D$142)+ (U94*$D$143)+ (V94*$D$144)</f>
        <v>0</v>
      </c>
    </row>
    <row r="95" spans="1:23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xml:space="preserve"> (B95*$D$124)+ (C95*$D$125)+ (D95*$D$126)+ (E95*$D$127)+ (F95*$D$128)+ (G95*$D$129)+ (H95*$D$130)+ (I95*$D$131)+ (J95*$D$132)+ (K95*$D$133)+ (L95*$D$134)+ (M95*$D$135)+ (N95*$D$136)+ (O95*$D$137)+ (P95*$D$138)+ (Q95*$D$139)+ (R95*$D$140)+ (S95*$D$141)+ (T95*$D$142)+ (U95*$D$143)+ (V95*$D$144)</f>
        <v>0</v>
      </c>
    </row>
    <row r="96" spans="1:23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xml:space="preserve"> (B96*$D$124)+ (C96*$D$125)+ (D96*$D$126)+ (E96*$D$127)+ (F96*$D$128)+ (G96*$D$129)+ (H96*$D$130)+ (I96*$D$131)+ (J96*$D$132)+ (K96*$D$133)+ (L96*$D$134)+ (M96*$D$135)+ (N96*$D$136)+ (O96*$D$137)+ (P96*$D$138)+ (Q96*$D$139)+ (R96*$D$140)+ (S96*$D$141)+ (T96*$D$142)+ (U96*$D$143)+ (V96*$D$144)</f>
        <v>0</v>
      </c>
    </row>
    <row r="97" spans="1:23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xml:space="preserve"> (B97*$D$124)+ (C97*$D$125)+ (D97*$D$126)+ (E97*$D$127)+ (F97*$D$128)+ (G97*$D$129)+ (H97*$D$130)+ (I97*$D$131)+ (J97*$D$132)+ (K97*$D$133)+ (L97*$D$134)+ (M97*$D$135)+ (N97*$D$136)+ (O97*$D$137)+ (P97*$D$138)+ (Q97*$D$139)+ (R97*$D$140)+ (S97*$D$141)+ (T97*$D$142)+ (U97*$D$143)+ (V97*$D$144)</f>
        <v>0</v>
      </c>
    </row>
    <row r="98" spans="1:23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xml:space="preserve"> (B98*$D$124)+ (C98*$D$125)+ (D98*$D$126)+ (E98*$D$127)+ (F98*$D$128)+ (G98*$D$129)+ (H98*$D$130)+ (I98*$D$131)+ (J98*$D$132)+ (K98*$D$133)+ (L98*$D$134)+ (M98*$D$135)+ (N98*$D$136)+ (O98*$D$137)+ (P98*$D$138)+ (Q98*$D$139)+ (R98*$D$140)+ (S98*$D$141)+ (T98*$D$142)+ (U98*$D$143)+ (V98*$D$144)</f>
        <v>0</v>
      </c>
    </row>
    <row r="99" spans="1:23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xml:space="preserve"> (B99*$D$124)+ (C99*$D$125)+ (D99*$D$126)+ (E99*$D$127)+ (F99*$D$128)+ (G99*$D$129)+ (H99*$D$130)+ (I99*$D$131)+ (J99*$D$132)+ (K99*$D$133)+ (L99*$D$134)+ (M99*$D$135)+ (N99*$D$136)+ (O99*$D$137)+ (P99*$D$138)+ (Q99*$D$139)+ (R99*$D$140)+ (S99*$D$141)+ (T99*$D$142)+ (U99*$D$143)+ (V99*$D$144)</f>
        <v>0</v>
      </c>
    </row>
    <row r="100" spans="1:23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xml:space="preserve"> (B100*$D$124)+ (C100*$D$125)+ (D100*$D$126)+ (E100*$D$127)+ (F100*$D$128)+ (G100*$D$129)+ (H100*$D$130)+ (I100*$D$131)+ (J100*$D$132)+ (K100*$D$133)+ (L100*$D$134)+ (M100*$D$135)+ (N100*$D$136)+ (O100*$D$137)+ (P100*$D$138)+ (Q100*$D$139)+ (R100*$D$140)+ (S100*$D$141)+ (T100*$D$142)+ (U100*$D$143)+ (V100*$D$144)</f>
        <v>0</v>
      </c>
    </row>
    <row r="101" spans="1:23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xml:space="preserve"> (B101*$D$124)+ (C101*$D$125)+ (D101*$D$126)+ (E101*$D$127)+ (F101*$D$128)+ (G101*$D$129)+ (H101*$D$130)+ (I101*$D$131)+ (J101*$D$132)+ (K101*$D$133)+ (L101*$D$134)+ (M101*$D$135)+ (N101*$D$136)+ (O101*$D$137)+ (P101*$D$138)+ (Q101*$D$139)+ (R101*$D$140)+ (S101*$D$141)+ (T101*$D$142)+ (U101*$D$143)+ (V101*$D$144)</f>
        <v>0</v>
      </c>
    </row>
    <row r="102" spans="1:23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xml:space="preserve"> (B102*$D$124)+ (C102*$D$125)+ (D102*$D$126)+ (E102*$D$127)+ (F102*$D$128)+ (G102*$D$129)+ (H102*$D$130)+ (I102*$D$131)+ (J102*$D$132)+ (K102*$D$133)+ (L102*$D$134)+ (M102*$D$135)+ (N102*$D$136)+ (O102*$D$137)+ (P102*$D$138)+ (Q102*$D$139)+ (R102*$D$140)+ (S102*$D$141)+ (T102*$D$142)+ (U102*$D$143)+ (V102*$D$144)</f>
        <v>0</v>
      </c>
    </row>
    <row r="103" spans="1:23" x14ac:dyDescent="0.25">
      <c r="W103" s="11" t="e" cm="1">
        <f t="array" ref="W103">SUM (W4:W102)</f>
        <v>#NAME?</v>
      </c>
    </row>
    <row r="104" spans="1:23" hidden="1" x14ac:dyDescent="0.25"/>
    <row r="105" spans="1:23" hidden="1" x14ac:dyDescent="0.25"/>
    <row r="106" spans="1:23" hidden="1" x14ac:dyDescent="0.25"/>
    <row r="107" spans="1:23" hidden="1" x14ac:dyDescent="0.25"/>
    <row r="108" spans="1:23" hidden="1" x14ac:dyDescent="0.25"/>
    <row r="109" spans="1:23" hidden="1" x14ac:dyDescent="0.25"/>
    <row r="110" spans="1:23" hidden="1" x14ac:dyDescent="0.25"/>
    <row r="111" spans="1:23" hidden="1" x14ac:dyDescent="0.25"/>
    <row r="112" spans="1:23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31">
        <v>20</v>
      </c>
      <c r="C116" s="31">
        <v>20</v>
      </c>
      <c r="D116" s="31">
        <v>20</v>
      </c>
      <c r="E116" s="31">
        <v>20</v>
      </c>
      <c r="F116" s="31">
        <v>20</v>
      </c>
      <c r="G116" s="31">
        <v>20</v>
      </c>
      <c r="H116" s="31">
        <v>20</v>
      </c>
      <c r="I116" s="31">
        <v>20</v>
      </c>
      <c r="J116" s="31"/>
      <c r="K116" s="31">
        <v>20</v>
      </c>
      <c r="L116" s="32"/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 t="e" cm="1">
        <f t="array" ref="B117">SUM (B105:B116)</f>
        <v>#NAME?</v>
      </c>
      <c r="C117" s="23" t="e" cm="1">
        <f t="array" ref="C117">SUM (C105:C116)</f>
        <v>#NAME?</v>
      </c>
      <c r="D117" s="23" t="e" cm="1">
        <f t="array" ref="D117">SUM (D105:D116)</f>
        <v>#NAME?</v>
      </c>
      <c r="E117" s="23" t="e" cm="1">
        <f t="array" ref="E117">SUM (E105:E116)</f>
        <v>#NAME?</v>
      </c>
      <c r="F117" s="23" t="e" cm="1">
        <f t="array" ref="F117">SUM (F105:F116)</f>
        <v>#NAME?</v>
      </c>
      <c r="G117" s="23" t="e" cm="1">
        <f t="array" ref="G117">SUM (G105:G116)</f>
        <v>#NAME?</v>
      </c>
      <c r="H117" s="23" t="e" cm="1">
        <f t="array" ref="H117">SUM (H105:H116)</f>
        <v>#NAME?</v>
      </c>
      <c r="I117" s="23" t="e" cm="1">
        <f t="array" ref="I117">SUM (I105:I116)</f>
        <v>#NAME?</v>
      </c>
      <c r="J117" s="23" t="e" cm="1">
        <f t="array" ref="J117">SUM (J105:J116)</f>
        <v>#NAME?</v>
      </c>
      <c r="K117" s="23" t="e" cm="1">
        <f t="array" ref="K117">SUM (K105:K116)</f>
        <v>#NAME?</v>
      </c>
      <c r="L117" s="23" t="e" cm="1">
        <f t="array" ref="L117">SUM (L105:L116)</f>
        <v>#NAME?</v>
      </c>
      <c r="M117" s="23" t="e" cm="1">
        <f t="array" ref="M117">SUM (M105:M116)</f>
        <v>#NAME?</v>
      </c>
      <c r="N117" s="23" t="e" cm="1">
        <f t="array" ref="N117">SUM (N105:N116)</f>
        <v>#NAME?</v>
      </c>
      <c r="O117" s="23" t="e" cm="1">
        <f t="array" ref="O117">SUM (O105:O116)</f>
        <v>#NAME?</v>
      </c>
      <c r="P117" s="23" t="e" cm="1">
        <f t="array" ref="P117">SUM (P105:P116)</f>
        <v>#NAME?</v>
      </c>
      <c r="Q117" s="23" t="e" cm="1">
        <f t="array" ref="Q117">SUM (Q105:Q116)</f>
        <v>#NAME?</v>
      </c>
      <c r="R117" s="23" t="e" cm="1">
        <f t="array" ref="R117">SUM (R105:R116)</f>
        <v>#NAME?</v>
      </c>
      <c r="S117" s="23" t="e" cm="1">
        <f t="array" ref="S117">SUM (S105:S116)</f>
        <v>#NAME?</v>
      </c>
      <c r="T117" s="23" t="e" cm="1">
        <f t="array" ref="T117">SUM (T105:T116)</f>
        <v>#NAME?</v>
      </c>
      <c r="U117" s="23" t="e" cm="1">
        <f t="array" ref="U117">SUM (U105:U116)</f>
        <v>#NAME?</v>
      </c>
      <c r="V117" s="23" t="e" cm="1">
        <f t="array" ref="V117">SUM (V105:V116)</f>
        <v>#NAME?</v>
      </c>
    </row>
    <row r="118" spans="1:22" x14ac:dyDescent="0.25">
      <c r="A118" s="23" t="s">
        <v>1</v>
      </c>
      <c r="B118" s="23" t="e" cm="1">
        <f t="array" ref="B118">SUM (B4:B102)</f>
        <v>#NAME?</v>
      </c>
      <c r="C118" s="23" t="e" cm="1">
        <f t="array" ref="C118">SUM (C4:C102)</f>
        <v>#NAME?</v>
      </c>
      <c r="D118" s="23" t="e" cm="1">
        <f t="array" ref="D118">SUM (D4:D102)</f>
        <v>#NAME?</v>
      </c>
      <c r="E118" s="23" t="e" cm="1">
        <f t="array" ref="E118">SUM (E4:E102)</f>
        <v>#NAME?</v>
      </c>
      <c r="F118" s="23" t="e" cm="1">
        <f t="array" ref="F118">SUM (F4:F102)</f>
        <v>#NAME?</v>
      </c>
      <c r="G118" s="23" t="e" cm="1">
        <f t="array" ref="G118">SUM (G4:G102)</f>
        <v>#NAME?</v>
      </c>
      <c r="H118" s="23" t="e" cm="1">
        <f t="array" ref="H118">SUM (H4:H102)</f>
        <v>#NAME?</v>
      </c>
      <c r="I118" s="23" t="e" cm="1">
        <f t="array" ref="I118">SUM (I4:I102)</f>
        <v>#NAME?</v>
      </c>
      <c r="J118" s="23" t="e" cm="1">
        <f t="array" ref="J118">SUM (J4:J102)</f>
        <v>#NAME?</v>
      </c>
      <c r="K118" s="23" t="e" cm="1">
        <f t="array" ref="K118">SUM (K4:K102)</f>
        <v>#NAME?</v>
      </c>
      <c r="L118" s="23" t="e" cm="1">
        <f t="array" ref="L118">SUM (L4:L102)</f>
        <v>#NAME?</v>
      </c>
      <c r="M118" s="23" t="e" cm="1">
        <f t="array" ref="M118">SUM (M4:M102)</f>
        <v>#NAME?</v>
      </c>
      <c r="N118" s="23" t="e" cm="1">
        <f t="array" ref="N118">SUM (N4:N102)</f>
        <v>#NAME?</v>
      </c>
      <c r="O118" s="23" t="e" cm="1">
        <f t="array" ref="O118">SUM (O4:O102)</f>
        <v>#NAME?</v>
      </c>
      <c r="P118" s="23" t="e" cm="1">
        <f t="array" ref="P118">SUM (P4:P102)</f>
        <v>#NAME?</v>
      </c>
      <c r="Q118" s="23" t="e" cm="1">
        <f t="array" ref="Q118">SUM (Q4:Q102)</f>
        <v>#NAME?</v>
      </c>
      <c r="R118" s="23" t="e" cm="1">
        <f t="array" ref="R118">SUM (R4:R102)</f>
        <v>#NAME?</v>
      </c>
      <c r="S118" s="23" t="e" cm="1">
        <f t="array" ref="S118">SUM (S4:S102)</f>
        <v>#NAME?</v>
      </c>
      <c r="T118" s="23" t="e" cm="1">
        <f t="array" ref="T118">SUM (T4:T102)</f>
        <v>#NAME?</v>
      </c>
      <c r="U118" s="23" t="e" cm="1">
        <f t="array" ref="U118">SUM (U4:U102)</f>
        <v>#NAME?</v>
      </c>
      <c r="V118" s="23" t="e" cm="1">
        <f t="array" ref="V118">SUM (V4:V102)</f>
        <v>#NAME?</v>
      </c>
    </row>
    <row r="119" spans="1:22" x14ac:dyDescent="0.25">
      <c r="A119" s="23" t="s">
        <v>2</v>
      </c>
      <c r="B119" s="23" t="e">
        <f>B117-B118</f>
        <v>#NAME?</v>
      </c>
      <c r="C119" s="23" t="e">
        <f>C117-C118</f>
        <v>#NAME?</v>
      </c>
      <c r="D119" s="23" t="e">
        <f>D117-D118</f>
        <v>#NAME?</v>
      </c>
      <c r="E119" s="23" t="e">
        <f t="shared" ref="E119:V119" si="0">E117-E118</f>
        <v>#NAME?</v>
      </c>
      <c r="F119" s="23" t="e">
        <f t="shared" si="0"/>
        <v>#NAME?</v>
      </c>
      <c r="G119" s="23" t="e">
        <f t="shared" si="0"/>
        <v>#NAME?</v>
      </c>
      <c r="H119" s="23" t="e">
        <f t="shared" si="0"/>
        <v>#NAME?</v>
      </c>
      <c r="I119" s="23" t="e">
        <f t="shared" si="0"/>
        <v>#NAME?</v>
      </c>
      <c r="J119" s="23" t="e">
        <f t="shared" si="0"/>
        <v>#NAME?</v>
      </c>
      <c r="K119" s="23" t="e">
        <f t="shared" si="0"/>
        <v>#NAME?</v>
      </c>
      <c r="L119" s="23" t="e">
        <f t="shared" si="0"/>
        <v>#NAME?</v>
      </c>
      <c r="M119" s="23" t="e">
        <f t="shared" si="0"/>
        <v>#NAME?</v>
      </c>
      <c r="N119" s="23" t="e">
        <f t="shared" si="0"/>
        <v>#NAME?</v>
      </c>
      <c r="O119" s="23" t="e">
        <f t="shared" si="0"/>
        <v>#NAME?</v>
      </c>
      <c r="P119" s="23" t="e">
        <f t="shared" si="0"/>
        <v>#NAME?</v>
      </c>
      <c r="Q119" s="23" t="e">
        <f t="shared" si="0"/>
        <v>#NAME?</v>
      </c>
      <c r="R119" s="23" t="e">
        <f t="shared" si="0"/>
        <v>#NAME?</v>
      </c>
      <c r="S119" s="23" t="e">
        <f t="shared" si="0"/>
        <v>#NAME?</v>
      </c>
      <c r="T119" s="23" t="e">
        <f t="shared" si="0"/>
        <v>#NAME?</v>
      </c>
      <c r="U119" s="23" t="e">
        <f t="shared" si="0"/>
        <v>#NAME?</v>
      </c>
      <c r="V119" s="23" t="e">
        <f t="shared" si="0"/>
        <v>#NAME?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 t="e">
        <f>B117*$D124</f>
        <v>#NAME?</v>
      </c>
      <c r="C121" s="14" t="e">
        <f>C117*$D125</f>
        <v>#NAME?</v>
      </c>
      <c r="D121" s="14" t="e">
        <f>D117*$D126</f>
        <v>#NAME?</v>
      </c>
      <c r="E121" s="14" t="e">
        <f>E117*$D127</f>
        <v>#NAME?</v>
      </c>
      <c r="F121" s="14" t="e">
        <f>F117*$D128</f>
        <v>#NAME?</v>
      </c>
      <c r="G121" s="14" t="e">
        <f>G117*$D129</f>
        <v>#NAME?</v>
      </c>
      <c r="H121" s="14" t="e">
        <f>H117*$D130</f>
        <v>#NAME?</v>
      </c>
      <c r="I121" s="14" t="e">
        <f>I117*$D131</f>
        <v>#NAME?</v>
      </c>
      <c r="J121" s="14" t="e">
        <f>J117*$D132</f>
        <v>#NAME?</v>
      </c>
      <c r="K121" s="14" t="e">
        <f>K117*$D133</f>
        <v>#NAME?</v>
      </c>
      <c r="L121" s="14" t="e">
        <f>L117*$D134</f>
        <v>#NAME?</v>
      </c>
      <c r="M121" s="14" t="e">
        <f>M117*$D135</f>
        <v>#NAME?</v>
      </c>
      <c r="N121" s="14" t="e">
        <f>N117*$D136</f>
        <v>#NAME?</v>
      </c>
      <c r="O121" s="14" t="e">
        <f>O117*$D137</f>
        <v>#NAME?</v>
      </c>
      <c r="P121" s="14" t="e">
        <f>P117*$D138</f>
        <v>#NAME?</v>
      </c>
      <c r="Q121" s="14" t="e">
        <f>Q117*$D139</f>
        <v>#NAME?</v>
      </c>
      <c r="R121" s="14" t="e">
        <f>R117*$D140</f>
        <v>#NAME?</v>
      </c>
      <c r="S121" s="14" t="e">
        <f>S117*$D141</f>
        <v>#NAME?</v>
      </c>
      <c r="T121" s="14" t="e">
        <f>T117*$D142</f>
        <v>#NAME?</v>
      </c>
      <c r="U121" s="14" t="e">
        <f>U117*$D143</f>
        <v>#NAME?</v>
      </c>
      <c r="V121" s="14" t="e">
        <f>V117*$D144</f>
        <v>#NAME?</v>
      </c>
    </row>
    <row r="123" spans="1:22" x14ac:dyDescent="0.25">
      <c r="A123" s="146" t="s">
        <v>120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4" t="s">
        <v>221</v>
      </c>
      <c r="B124" s="155" t="s">
        <v>221</v>
      </c>
      <c r="C124" s="156" t="s">
        <v>221</v>
      </c>
      <c r="D124" s="30">
        <v>456</v>
      </c>
      <c r="F124" s="10"/>
      <c r="G124" s="17" t="e" cm="1">
        <f t="array" ref="G124">SUM (B121:V121)</f>
        <v>#NAME?</v>
      </c>
    </row>
    <row r="125" spans="1:22" x14ac:dyDescent="0.25">
      <c r="A125" s="154" t="s">
        <v>222</v>
      </c>
      <c r="B125" s="155" t="s">
        <v>222</v>
      </c>
      <c r="C125" s="156" t="s">
        <v>222</v>
      </c>
      <c r="D125" s="30">
        <v>296</v>
      </c>
    </row>
    <row r="126" spans="1:22" x14ac:dyDescent="0.25">
      <c r="A126" s="154" t="s">
        <v>231</v>
      </c>
      <c r="B126" s="155" t="s">
        <v>231</v>
      </c>
      <c r="C126" s="156" t="s">
        <v>231</v>
      </c>
      <c r="D126" s="30">
        <v>413</v>
      </c>
    </row>
    <row r="127" spans="1:22" x14ac:dyDescent="0.25">
      <c r="A127" s="154" t="s">
        <v>232</v>
      </c>
      <c r="B127" s="155" t="s">
        <v>232</v>
      </c>
      <c r="C127" s="156" t="s">
        <v>232</v>
      </c>
      <c r="D127" s="30">
        <v>420</v>
      </c>
    </row>
    <row r="128" spans="1:22" x14ac:dyDescent="0.25">
      <c r="A128" s="154" t="s">
        <v>1027</v>
      </c>
      <c r="B128" s="155" t="s">
        <v>233</v>
      </c>
      <c r="C128" s="156" t="s">
        <v>233</v>
      </c>
      <c r="D128" s="30">
        <v>314</v>
      </c>
    </row>
    <row r="129" spans="1:8" x14ac:dyDescent="0.25">
      <c r="A129" s="154" t="s">
        <v>1026</v>
      </c>
      <c r="B129" s="155" t="s">
        <v>226</v>
      </c>
      <c r="C129" s="156" t="s">
        <v>226</v>
      </c>
      <c r="D129" s="30">
        <v>301</v>
      </c>
      <c r="F129" s="146" t="s">
        <v>121</v>
      </c>
      <c r="G129" s="146"/>
      <c r="H129" s="147"/>
    </row>
    <row r="130" spans="1:8" x14ac:dyDescent="0.25">
      <c r="A130" s="154" t="s">
        <v>234</v>
      </c>
      <c r="B130" s="155" t="s">
        <v>234</v>
      </c>
      <c r="C130" s="156" t="s">
        <v>234</v>
      </c>
      <c r="D130" s="30">
        <v>271</v>
      </c>
      <c r="F130" s="148" t="e">
        <f>G124-W103</f>
        <v>#NAME?</v>
      </c>
      <c r="G130" s="147"/>
      <c r="H130" s="147"/>
    </row>
    <row r="131" spans="1:8" x14ac:dyDescent="0.25">
      <c r="A131" s="154" t="s">
        <v>239</v>
      </c>
      <c r="B131" s="155" t="s">
        <v>239</v>
      </c>
      <c r="C131" s="156" t="s">
        <v>239</v>
      </c>
      <c r="D131" s="30">
        <v>379</v>
      </c>
    </row>
    <row r="132" spans="1:8" x14ac:dyDescent="0.25">
      <c r="A132" s="154" t="s">
        <v>236</v>
      </c>
      <c r="B132" s="155" t="s">
        <v>236</v>
      </c>
      <c r="C132" s="156" t="s">
        <v>236</v>
      </c>
      <c r="D132" s="30"/>
    </row>
    <row r="133" spans="1:8" x14ac:dyDescent="0.25">
      <c r="A133" s="154" t="s">
        <v>237</v>
      </c>
      <c r="B133" s="155" t="s">
        <v>237</v>
      </c>
      <c r="C133" s="156" t="s">
        <v>237</v>
      </c>
      <c r="D133" s="30">
        <v>185</v>
      </c>
    </row>
    <row r="134" spans="1:8" hidden="1" x14ac:dyDescent="0.25">
      <c r="A134" s="149"/>
      <c r="B134" s="149"/>
      <c r="C134" s="149"/>
      <c r="D134" s="30"/>
    </row>
    <row r="135" spans="1:8" hidden="1" x14ac:dyDescent="0.25">
      <c r="A135" s="149"/>
      <c r="B135" s="149"/>
      <c r="C135" s="149"/>
      <c r="D135" s="6"/>
    </row>
    <row r="136" spans="1:8" hidden="1" x14ac:dyDescent="0.25">
      <c r="A136" s="149"/>
      <c r="B136" s="149"/>
      <c r="C136" s="149"/>
      <c r="D136" s="6"/>
    </row>
    <row r="137" spans="1:8" hidden="1" x14ac:dyDescent="0.25">
      <c r="A137" s="149"/>
      <c r="B137" s="149"/>
      <c r="C137" s="149"/>
      <c r="D137" s="6"/>
    </row>
    <row r="138" spans="1:8" hidden="1" x14ac:dyDescent="0.25">
      <c r="A138" s="20"/>
      <c r="C138" s="21" t="s">
        <v>155</v>
      </c>
      <c r="D138" s="6"/>
    </row>
    <row r="139" spans="1:8" hidden="1" x14ac:dyDescent="0.25">
      <c r="A139" s="20"/>
      <c r="C139" s="6" t="s">
        <v>156</v>
      </c>
      <c r="D139" s="6"/>
    </row>
    <row r="140" spans="1:8" hidden="1" x14ac:dyDescent="0.25">
      <c r="C140" s="6" t="s">
        <v>157</v>
      </c>
      <c r="D140" s="6"/>
    </row>
    <row r="141" spans="1:8" hidden="1" x14ac:dyDescent="0.25">
      <c r="C141" s="6" t="s">
        <v>158</v>
      </c>
      <c r="D141" s="6"/>
    </row>
    <row r="142" spans="1:8" hidden="1" x14ac:dyDescent="0.25">
      <c r="C142" s="6" t="s">
        <v>159</v>
      </c>
      <c r="D142" s="6"/>
    </row>
    <row r="143" spans="1:8" hidden="1" x14ac:dyDescent="0.25">
      <c r="C143" s="6" t="s">
        <v>161</v>
      </c>
      <c r="D143" s="6"/>
    </row>
    <row r="144" spans="1:8" hidden="1" x14ac:dyDescent="0.25">
      <c r="C144" s="6" t="s">
        <v>162</v>
      </c>
      <c r="D144" s="6"/>
    </row>
  </sheetData>
  <mergeCells count="17">
    <mergeCell ref="A128:C128"/>
    <mergeCell ref="A129:C129"/>
    <mergeCell ref="A123:C123"/>
    <mergeCell ref="A124:C124"/>
    <mergeCell ref="A125:C125"/>
    <mergeCell ref="A126:C126"/>
    <mergeCell ref="A127:C127"/>
    <mergeCell ref="A134:C134"/>
    <mergeCell ref="A135:C135"/>
    <mergeCell ref="A136:C136"/>
    <mergeCell ref="A137:C137"/>
    <mergeCell ref="F129:H129"/>
    <mergeCell ref="A130:C130"/>
    <mergeCell ref="F130:H130"/>
    <mergeCell ref="A131:C131"/>
    <mergeCell ref="A133:C133"/>
    <mergeCell ref="A132:C132"/>
  </mergeCells>
  <conditionalFormatting sqref="B4:D4 O4:V4 B5:V102">
    <cfRule type="cellIs" dxfId="154" priority="1" operator="greaterThanOrEqual">
      <formula>1</formula>
    </cfRule>
    <cfRule type="cellIs" dxfId="153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O4:V102 B4:B102 C4:D4 C5:N102" xr:uid="{00000000-0002-0000-0400-000000000000}">
      <formula1>0</formula1>
    </dataValidation>
  </dataValidations>
  <pageMargins left="0.7" right="0.53" top="0.26" bottom="0.2" header="0.2" footer="0.2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9186-6A9B-4719-B8F6-80D074533084}">
  <dimension ref="A1:F27"/>
  <sheetViews>
    <sheetView workbookViewId="0">
      <selection activeCell="R15" sqref="R15"/>
    </sheetView>
  </sheetViews>
  <sheetFormatPr defaultRowHeight="15" x14ac:dyDescent="0.25"/>
  <cols>
    <col min="1" max="1" width="18.42578125" customWidth="1"/>
    <col min="2" max="2" width="5.42578125" bestFit="1" customWidth="1"/>
    <col min="3" max="3" width="12.140625" customWidth="1"/>
    <col min="4" max="4" width="11.5703125" bestFit="1" customWidth="1"/>
    <col min="5" max="5" width="5.42578125" customWidth="1"/>
    <col min="6" max="6" width="14" bestFit="1" customWidth="1"/>
  </cols>
  <sheetData>
    <row r="1" spans="1:6" x14ac:dyDescent="0.25">
      <c r="A1" s="144" t="s">
        <v>1145</v>
      </c>
      <c r="B1" s="144" t="s">
        <v>3</v>
      </c>
      <c r="C1" s="144" t="s">
        <v>1146</v>
      </c>
      <c r="D1" s="144" t="s">
        <v>1147</v>
      </c>
    </row>
    <row r="2" spans="1:6" x14ac:dyDescent="0.25">
      <c r="A2" s="143" t="s">
        <v>1121</v>
      </c>
      <c r="B2" s="143">
        <v>125</v>
      </c>
      <c r="C2" s="143" t="s">
        <v>1148</v>
      </c>
      <c r="D2" s="143">
        <v>105</v>
      </c>
    </row>
    <row r="3" spans="1:6" x14ac:dyDescent="0.25">
      <c r="A3" s="143" t="s">
        <v>1149</v>
      </c>
      <c r="B3" s="143">
        <v>75</v>
      </c>
      <c r="C3" s="143" t="s">
        <v>1148</v>
      </c>
      <c r="D3" s="143">
        <v>50</v>
      </c>
    </row>
    <row r="4" spans="1:6" x14ac:dyDescent="0.25">
      <c r="A4" s="143" t="s">
        <v>1150</v>
      </c>
      <c r="B4" s="143">
        <v>290</v>
      </c>
      <c r="C4" s="143" t="s">
        <v>1151</v>
      </c>
      <c r="D4" s="143">
        <v>290</v>
      </c>
    </row>
    <row r="5" spans="1:6" x14ac:dyDescent="0.25">
      <c r="A5" s="143" t="s">
        <v>1125</v>
      </c>
      <c r="B5" s="143">
        <v>290</v>
      </c>
      <c r="C5" s="143" t="s">
        <v>1151</v>
      </c>
      <c r="D5" s="143">
        <v>290</v>
      </c>
    </row>
    <row r="6" spans="1:6" x14ac:dyDescent="0.25">
      <c r="A6" s="143" t="s">
        <v>1127</v>
      </c>
      <c r="B6" s="143">
        <v>360</v>
      </c>
      <c r="C6" s="143" t="s">
        <v>1151</v>
      </c>
      <c r="D6" s="143">
        <v>360</v>
      </c>
    </row>
    <row r="9" spans="1:6" x14ac:dyDescent="0.25">
      <c r="A9" s="144"/>
      <c r="B9" s="144"/>
      <c r="C9" s="144"/>
      <c r="D9" s="144"/>
      <c r="E9" s="144"/>
      <c r="F9" s="144"/>
    </row>
    <row r="10" spans="1:6" x14ac:dyDescent="0.25">
      <c r="A10" s="143"/>
      <c r="B10" s="143"/>
      <c r="C10" s="143"/>
      <c r="D10" s="143"/>
      <c r="E10" s="143"/>
      <c r="F10" s="143"/>
    </row>
    <row r="11" spans="1:6" x14ac:dyDescent="0.25">
      <c r="A11" s="143"/>
      <c r="B11" s="143"/>
      <c r="C11" s="143"/>
      <c r="D11" s="143"/>
      <c r="E11" s="143"/>
      <c r="F11" s="143"/>
    </row>
    <row r="12" spans="1:6" x14ac:dyDescent="0.25">
      <c r="A12" s="143"/>
      <c r="B12" s="143"/>
      <c r="C12" s="143"/>
      <c r="D12" s="143"/>
      <c r="E12" s="143"/>
      <c r="F12" s="143"/>
    </row>
    <row r="13" spans="1:6" x14ac:dyDescent="0.25">
      <c r="A13" s="143"/>
      <c r="B13" s="143"/>
      <c r="C13" s="143"/>
      <c r="D13" s="143"/>
      <c r="E13" s="143"/>
      <c r="F13" s="143"/>
    </row>
    <row r="14" spans="1:6" x14ac:dyDescent="0.25">
      <c r="A14" s="143"/>
      <c r="B14" s="143"/>
      <c r="C14" s="143"/>
      <c r="D14" s="143"/>
      <c r="E14" s="143"/>
      <c r="F14" s="143"/>
    </row>
    <row r="15" spans="1:6" x14ac:dyDescent="0.25">
      <c r="A15" s="143"/>
      <c r="B15" s="143"/>
      <c r="C15" s="143"/>
      <c r="D15" s="143"/>
      <c r="E15" s="143"/>
      <c r="F15" s="143"/>
    </row>
    <row r="16" spans="1:6" x14ac:dyDescent="0.25">
      <c r="A16" s="143"/>
      <c r="B16" s="143"/>
      <c r="C16" s="143"/>
      <c r="D16" s="143"/>
      <c r="E16" s="143"/>
      <c r="F16" s="143"/>
    </row>
    <row r="17" spans="1:6" x14ac:dyDescent="0.25">
      <c r="A17" s="143"/>
      <c r="B17" s="143"/>
      <c r="C17" s="143"/>
      <c r="D17" s="143"/>
      <c r="E17" s="143"/>
      <c r="F17" s="143"/>
    </row>
    <row r="18" spans="1:6" x14ac:dyDescent="0.25">
      <c r="A18" s="143"/>
      <c r="B18" s="143"/>
      <c r="C18" s="143"/>
      <c r="D18" s="143"/>
      <c r="E18" s="143"/>
      <c r="F18" s="143"/>
    </row>
    <row r="19" spans="1:6" x14ac:dyDescent="0.25">
      <c r="A19" s="143"/>
      <c r="B19" s="143"/>
      <c r="C19" s="143"/>
      <c r="D19" s="143"/>
      <c r="E19" s="143"/>
      <c r="F19" s="143"/>
    </row>
    <row r="20" spans="1:6" x14ac:dyDescent="0.25">
      <c r="A20" s="143"/>
      <c r="B20" s="143"/>
      <c r="C20" s="143"/>
      <c r="D20" s="143"/>
      <c r="E20" s="143"/>
      <c r="F20" s="143"/>
    </row>
    <row r="21" spans="1:6" x14ac:dyDescent="0.25">
      <c r="A21" s="143"/>
      <c r="B21" s="143"/>
      <c r="C21" s="143"/>
      <c r="D21" s="143"/>
      <c r="E21" s="143"/>
      <c r="F21" s="143"/>
    </row>
    <row r="22" spans="1:6" x14ac:dyDescent="0.25">
      <c r="A22" s="143"/>
      <c r="B22" s="143"/>
      <c r="C22" s="143"/>
      <c r="D22" s="143"/>
      <c r="E22" s="143"/>
      <c r="F22" s="143"/>
    </row>
    <row r="23" spans="1:6" x14ac:dyDescent="0.25">
      <c r="A23" s="143"/>
      <c r="B23" s="143"/>
      <c r="C23" s="143"/>
      <c r="D23" s="143"/>
      <c r="E23" s="143"/>
      <c r="F23" s="143"/>
    </row>
    <row r="24" spans="1:6" x14ac:dyDescent="0.25">
      <c r="A24" s="143"/>
      <c r="B24" s="143"/>
      <c r="C24" s="143"/>
      <c r="D24" s="143"/>
      <c r="E24" s="143"/>
      <c r="F24" s="143"/>
    </row>
    <row r="25" spans="1:6" x14ac:dyDescent="0.25">
      <c r="A25" s="143"/>
      <c r="B25" s="143"/>
      <c r="C25" s="143"/>
      <c r="D25" s="143"/>
      <c r="E25" s="143"/>
      <c r="F25" s="143"/>
    </row>
    <row r="26" spans="1:6" x14ac:dyDescent="0.25">
      <c r="A26" s="143"/>
      <c r="B26" s="143"/>
      <c r="C26" s="143"/>
      <c r="D26" s="143"/>
      <c r="E26" s="143"/>
      <c r="F26" s="143"/>
    </row>
    <row r="27" spans="1:6" x14ac:dyDescent="0.25">
      <c r="D27" s="14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6E0B-27D5-48AA-9810-C8C5158D184C}">
  <sheetPr>
    <pageSetUpPr fitToPage="1"/>
  </sheetPr>
  <dimension ref="A1:M1036"/>
  <sheetViews>
    <sheetView zoomScale="85" zoomScaleNormal="85" workbookViewId="0">
      <pane ySplit="1" topLeftCell="A10" activePane="bottomLeft" state="frozen"/>
      <selection activeCell="R15" sqref="R15"/>
      <selection pane="bottomLeft" activeCell="A16" sqref="A16:XFD16"/>
    </sheetView>
  </sheetViews>
  <sheetFormatPr defaultRowHeight="15" x14ac:dyDescent="0.25"/>
  <cols>
    <col min="1" max="1" width="37.42578125" style="143" bestFit="1" customWidth="1"/>
    <col min="2" max="2" width="4.28515625" style="143" customWidth="1"/>
    <col min="3" max="3" width="10.140625" style="143" customWidth="1"/>
    <col min="4" max="4" width="13.7109375" style="143" bestFit="1" customWidth="1"/>
    <col min="5" max="5" width="15.85546875" style="143" bestFit="1" customWidth="1"/>
    <col min="6" max="6" width="12.28515625" style="143" customWidth="1"/>
    <col min="7" max="7" width="14.140625" style="143" customWidth="1"/>
    <col min="8" max="8" width="10.5703125" style="143" customWidth="1"/>
    <col min="9" max="10" width="10.28515625" style="143" customWidth="1"/>
    <col min="11" max="11" width="5.85546875" style="143" customWidth="1"/>
    <col min="12" max="12" width="13.140625" style="143" customWidth="1"/>
    <col min="13" max="13" width="14" style="143" bestFit="1" customWidth="1"/>
    <col min="14" max="16384" width="9.140625" style="143"/>
  </cols>
  <sheetData>
    <row r="1" spans="1:11" x14ac:dyDescent="0.25">
      <c r="A1" s="45" t="s">
        <v>748</v>
      </c>
      <c r="B1" s="45" t="s">
        <v>1120</v>
      </c>
      <c r="C1" s="45" t="s">
        <v>1121</v>
      </c>
      <c r="D1" s="45" t="s">
        <v>1122</v>
      </c>
      <c r="E1" s="45" t="s">
        <v>1123</v>
      </c>
      <c r="F1" s="45" t="s">
        <v>1124</v>
      </c>
      <c r="G1" s="45" t="s">
        <v>1125</v>
      </c>
      <c r="H1" s="45" t="s">
        <v>1126</v>
      </c>
      <c r="I1" s="45" t="s">
        <v>1127</v>
      </c>
      <c r="J1" s="45" t="s">
        <v>119</v>
      </c>
      <c r="K1" s="45" t="s">
        <v>677</v>
      </c>
    </row>
    <row r="2" spans="1:11" x14ac:dyDescent="0.25">
      <c r="A2" s="181" t="str">
        <f>IFERROR(INDEX('[2]Stud Name'!$A$2:$C$320,MATCH(K2,'[2]Stud Name'!$B$2:$B$320,0),1),"")</f>
        <v>N05 (Jain Shaurya Amitbhai)</v>
      </c>
      <c r="B2" s="145">
        <f>IFERROR(INDEX('[2]Stud Name'!$A$2:$C$320,MATCH(K2,'[2]Stud Name'!$B$2:$B$320,0),3),)</f>
        <v>8</v>
      </c>
      <c r="C2" s="145"/>
      <c r="D2" s="145"/>
      <c r="E2" s="145">
        <v>3</v>
      </c>
      <c r="F2" s="145">
        <v>38</v>
      </c>
      <c r="G2" s="145">
        <v>3</v>
      </c>
      <c r="H2" s="145">
        <v>38</v>
      </c>
      <c r="I2" s="145"/>
      <c r="J2" s="182">
        <f>SUM((C2 * Price!$B$2), (D2 * Price!$B$3),(E2 * Price!$B$4),(G2 * Price!$B$5),(I2 * Price!$B$6))</f>
        <v>1740</v>
      </c>
      <c r="K2" s="145" t="s">
        <v>945</v>
      </c>
    </row>
    <row r="3" spans="1:11" x14ac:dyDescent="0.25">
      <c r="A3" s="181" t="str">
        <f>IFERROR(INDEX('[2]Stud Name'!$A$2:$C$320,MATCH(K3,'[2]Stud Name'!$B$2:$B$320,0),1),"")</f>
        <v>N83 (Vansh Shaileshbhai Shah)</v>
      </c>
      <c r="B3" s="145">
        <f>IFERROR(INDEX('[2]Stud Name'!$A$2:$C$320,MATCH(K3,'[2]Stud Name'!$B$2:$B$320,0),3),)</f>
        <v>8</v>
      </c>
      <c r="C3" s="145"/>
      <c r="D3" s="145"/>
      <c r="E3" s="145">
        <v>3</v>
      </c>
      <c r="F3" s="145">
        <v>38</v>
      </c>
      <c r="G3" s="145">
        <v>3</v>
      </c>
      <c r="H3" s="145">
        <v>38</v>
      </c>
      <c r="I3" s="145"/>
      <c r="J3" s="182">
        <f>SUM((C3 * Price!$B$2), (D3 * Price!$B$3),(E3 * Price!$B$4),(G3 * Price!$B$5),(I3 * Price!$B$6))</f>
        <v>1740</v>
      </c>
      <c r="K3" s="145" t="s">
        <v>984</v>
      </c>
    </row>
    <row r="4" spans="1:11" x14ac:dyDescent="0.25">
      <c r="A4" s="181" t="str">
        <f>IFERROR(INDEX('[2]Stud Name'!$A$2:$C$320,MATCH(K4,'[2]Stud Name'!$B$2:$B$320,0),1),"")</f>
        <v>N38 (Labh Rajeshbhai Bhandari)</v>
      </c>
      <c r="B4" s="145">
        <f>IFERROR(INDEX('[2]Stud Name'!$A$2:$C$320,MATCH(K4,'[2]Stud Name'!$B$2:$B$320,0),3),)</f>
        <v>8</v>
      </c>
      <c r="C4" s="145"/>
      <c r="D4" s="145"/>
      <c r="E4" s="145">
        <v>3</v>
      </c>
      <c r="F4" s="145">
        <v>40</v>
      </c>
      <c r="G4" s="145">
        <v>3</v>
      </c>
      <c r="H4" s="145">
        <v>40</v>
      </c>
      <c r="I4" s="145"/>
      <c r="J4" s="182">
        <f>SUM((C4 * Price!$B$2), (D4 * Price!$B$3),(E4 * Price!$B$4),(G4 * Price!$B$5),(I4 * Price!$B$6))</f>
        <v>1740</v>
      </c>
      <c r="K4" s="145" t="s">
        <v>957</v>
      </c>
    </row>
    <row r="5" spans="1:11" s="186" customFormat="1" x14ac:dyDescent="0.25">
      <c r="A5" s="183" t="str">
        <f>IFERROR(INDEX('[2]Stud Name'!$A$2:$C$320,MATCH(K5,'[2]Stud Name'!$B$2:$B$320,0),1),"")</f>
        <v/>
      </c>
      <c r="B5" s="184">
        <f>IFERROR(INDEX('[2]Stud Name'!$A$2:$C$320,MATCH(K5,'[2]Stud Name'!$B$2:$B$320,0),3),)</f>
        <v>0</v>
      </c>
      <c r="C5" s="184"/>
      <c r="D5" s="184"/>
      <c r="E5" s="184"/>
      <c r="F5" s="184"/>
      <c r="G5" s="184">
        <v>2</v>
      </c>
      <c r="H5" s="184">
        <v>30</v>
      </c>
      <c r="I5" s="184"/>
      <c r="J5" s="185">
        <f>SUM((C5 * Price!$B$2), (D5 * Price!$B$3),(E5 * Price!$B$4),(G5 * Price!$B$5),(I5 * Price!$B$6))</f>
        <v>580</v>
      </c>
      <c r="K5" s="184" t="s">
        <v>1128</v>
      </c>
    </row>
    <row r="6" spans="1:11" x14ac:dyDescent="0.25">
      <c r="A6" s="181" t="str">
        <f>IFERROR(INDEX('[2]Stud Name'!$A$2:$C$320,MATCH(K6,'[2]Stud Name'!$B$2:$B$320,0),1),"")</f>
        <v>N02 (Sanghvi Bhavya Manishbhai)</v>
      </c>
      <c r="B6" s="145">
        <f>IFERROR(INDEX('[2]Stud Name'!$A$2:$C$320,MATCH(K6,'[2]Stud Name'!$B$2:$B$320,0),3),)</f>
        <v>8</v>
      </c>
      <c r="C6" s="145">
        <f>2.5*3</f>
        <v>7.5</v>
      </c>
      <c r="D6" s="145">
        <f>2*3</f>
        <v>6</v>
      </c>
      <c r="E6" s="145">
        <v>3</v>
      </c>
      <c r="F6" s="145">
        <v>34</v>
      </c>
      <c r="G6" s="145">
        <v>3</v>
      </c>
      <c r="H6" s="145">
        <v>34</v>
      </c>
      <c r="I6" s="145"/>
      <c r="J6" s="182">
        <f>SUM((C6 * Price!$B$2), (D6 * Price!$B$3),(E6 * Price!$B$4),(G6 * Price!$B$5),(I6 * Price!$B$6))</f>
        <v>3127.5</v>
      </c>
      <c r="K6" s="145" t="s">
        <v>943</v>
      </c>
    </row>
    <row r="7" spans="1:11" x14ac:dyDescent="0.25">
      <c r="A7" s="181" t="str">
        <f>IFERROR(INDEX('[2]Stud Name'!$A$2:$C$320,MATCH(K7,'[2]Stud Name'!$B$2:$B$320,0),1),"")</f>
        <v>N70 (Sarthak Rohitbhai Shah)</v>
      </c>
      <c r="B7" s="145">
        <f>IFERROR(INDEX('[2]Stud Name'!$A$2:$C$320,MATCH(K7,'[2]Stud Name'!$B$2:$B$320,0),3),)</f>
        <v>8</v>
      </c>
      <c r="C7" s="145"/>
      <c r="D7" s="145"/>
      <c r="E7" s="145"/>
      <c r="F7" s="145">
        <v>40</v>
      </c>
      <c r="G7" s="145">
        <v>2</v>
      </c>
      <c r="H7" s="145">
        <v>40</v>
      </c>
      <c r="I7" s="145"/>
      <c r="J7" s="182">
        <f>SUM((C7 * Price!$B$2), (D7 * Price!$B$3),(E7 * Price!$B$4),(G7 * Price!$B$5),(I7 * Price!$B$6))</f>
        <v>580</v>
      </c>
      <c r="K7" s="145" t="s">
        <v>973</v>
      </c>
    </row>
    <row r="8" spans="1:11" x14ac:dyDescent="0.25">
      <c r="A8" s="181" t="str">
        <f>IFERROR(INDEX('[2]Stud Name'!$A$2:$C$320,MATCH(K8,'[2]Stud Name'!$B$2:$B$320,0),1),"")</f>
        <v>N24 (Jain Naitik Dhirajbhai)</v>
      </c>
      <c r="B8" s="145">
        <f>IFERROR(INDEX('[2]Stud Name'!$A$2:$C$320,MATCH(K8,'[2]Stud Name'!$B$2:$B$320,0),3),)</f>
        <v>8</v>
      </c>
      <c r="C8" s="145"/>
      <c r="D8" s="145"/>
      <c r="E8" s="145">
        <v>3</v>
      </c>
      <c r="F8" s="145">
        <v>38</v>
      </c>
      <c r="G8" s="145">
        <v>3</v>
      </c>
      <c r="H8" s="145">
        <v>38</v>
      </c>
      <c r="I8" s="145"/>
      <c r="J8" s="182">
        <f>SUM((C8 * Price!$B$2), (D8 * Price!$B$3),(E8 * Price!$B$4),(G8 * Price!$B$5),(I8 * Price!$B$6))</f>
        <v>1740</v>
      </c>
      <c r="K8" s="145" t="s">
        <v>955</v>
      </c>
    </row>
    <row r="9" spans="1:11" x14ac:dyDescent="0.25">
      <c r="A9" s="181" t="str">
        <f>IFERROR(INDEX('[2]Stud Name'!$A$2:$C$320,MATCH(K9,'[2]Stud Name'!$B$2:$B$320,0),1),"")</f>
        <v>N74 (Adi Kamleshbhai Shah)</v>
      </c>
      <c r="B9" s="145">
        <f>IFERROR(INDEX('[2]Stud Name'!$A$2:$C$320,MATCH(K9,'[2]Stud Name'!$B$2:$B$320,0),3),)</f>
        <v>8</v>
      </c>
      <c r="C9" s="145"/>
      <c r="D9" s="145"/>
      <c r="E9" s="145"/>
      <c r="F9" s="145">
        <v>40</v>
      </c>
      <c r="G9" s="145">
        <v>2</v>
      </c>
      <c r="H9" s="145">
        <v>40</v>
      </c>
      <c r="I9" s="145"/>
      <c r="J9" s="182">
        <f>SUM((C9 * Price!$B$2), (D9 * Price!$B$3),(E9 * Price!$B$4),(G9 * Price!$B$5),(I9 * Price!$B$6))</f>
        <v>580</v>
      </c>
      <c r="K9" s="145" t="s">
        <v>977</v>
      </c>
    </row>
    <row r="10" spans="1:11" x14ac:dyDescent="0.25">
      <c r="A10" s="181" t="str">
        <f>IFERROR(INDEX('[2]Stud Name'!$A$2:$C$320,MATCH(K10,'[2]Stud Name'!$B$2:$B$320,0),1),"")</f>
        <v>N85 Dev Saumil Maniyar</v>
      </c>
      <c r="B10" s="145">
        <f>IFERROR(INDEX('[2]Stud Name'!$A$2:$C$320,MATCH(K10,'[2]Stud Name'!$B$2:$B$320,0),3),)</f>
        <v>8</v>
      </c>
      <c r="C10" s="145"/>
      <c r="D10" s="145"/>
      <c r="E10" s="145">
        <v>2</v>
      </c>
      <c r="F10" s="145">
        <v>34</v>
      </c>
      <c r="G10" s="145">
        <v>2</v>
      </c>
      <c r="H10" s="145">
        <v>34</v>
      </c>
      <c r="I10" s="145"/>
      <c r="J10" s="182">
        <f>SUM((C10 * Price!$B$2), (D10 * Price!$B$3),(E10 * Price!$B$4),(G10 * Price!$B$5),(I10 * Price!$B$6))</f>
        <v>1160</v>
      </c>
      <c r="K10" s="145" t="s">
        <v>985</v>
      </c>
    </row>
    <row r="11" spans="1:11" s="186" customFormat="1" x14ac:dyDescent="0.25">
      <c r="A11" s="183" t="str">
        <f>IFERROR(INDEX('[2]Stud Name'!$A$2:$C$320,MATCH(K11,'[2]Stud Name'!$B$2:$B$320,0),1),"")</f>
        <v/>
      </c>
      <c r="B11" s="184">
        <f>IFERROR(INDEX('[2]Stud Name'!$A$2:$C$320,MATCH(K11,'[2]Stud Name'!$B$2:$B$320,0),3),)</f>
        <v>0</v>
      </c>
      <c r="C11" s="184">
        <v>5</v>
      </c>
      <c r="D11" s="184">
        <v>4</v>
      </c>
      <c r="E11" s="184">
        <v>2</v>
      </c>
      <c r="F11" s="184">
        <v>38</v>
      </c>
      <c r="G11" s="184">
        <v>2</v>
      </c>
      <c r="H11" s="184">
        <v>38</v>
      </c>
      <c r="I11" s="184"/>
      <c r="J11" s="185">
        <f>SUM((C11 * Price!$B$2), (D11 * Price!$B$3),(E11 * Price!$B$4),(G11 * Price!$B$5),(I11 * Price!$B$6))</f>
        <v>2085</v>
      </c>
      <c r="K11" s="184" t="s">
        <v>1005</v>
      </c>
    </row>
    <row r="12" spans="1:11" x14ac:dyDescent="0.25">
      <c r="A12" s="181" t="str">
        <f>IFERROR(INDEX('[2]Stud Name'!$A$2:$C$320,MATCH(K12,'[2]Stud Name'!$B$2:$B$320,0),1),"")</f>
        <v>N03 (Chheda Tirth Chiragbhai)</v>
      </c>
      <c r="B12" s="145">
        <f>IFERROR(INDEX('[2]Stud Name'!$A$2:$C$320,MATCH(K12,'[2]Stud Name'!$B$2:$B$320,0),3),)</f>
        <v>8</v>
      </c>
      <c r="C12" s="145"/>
      <c r="D12" s="145"/>
      <c r="E12" s="145">
        <v>3</v>
      </c>
      <c r="F12" s="145">
        <v>38</v>
      </c>
      <c r="G12" s="145">
        <v>3</v>
      </c>
      <c r="H12" s="145">
        <v>38</v>
      </c>
      <c r="I12" s="145"/>
      <c r="J12" s="182">
        <f>SUM((C12 * Price!$B$2), (D12 * Price!$B$3),(E12 * Price!$B$4),(G12 * Price!$B$5),(I12 * Price!$B$6))</f>
        <v>1740</v>
      </c>
      <c r="K12" s="145" t="s">
        <v>944</v>
      </c>
    </row>
    <row r="13" spans="1:11" x14ac:dyDescent="0.25">
      <c r="A13" s="181" t="str">
        <f>IFERROR(INDEX('[2]Stud Name'!$A$2:$C$320,MATCH(K13,'[2]Stud Name'!$B$2:$B$320,0),1),"")</f>
        <v>N40 (Jainam N Shah)</v>
      </c>
      <c r="B13" s="145">
        <f>IFERROR(INDEX('[2]Stud Name'!$A$2:$C$320,MATCH(K13,'[2]Stud Name'!$B$2:$B$320,0),3),)</f>
        <v>8</v>
      </c>
      <c r="C13" s="145">
        <f>2.5*2</f>
        <v>5</v>
      </c>
      <c r="D13" s="145">
        <v>4</v>
      </c>
      <c r="E13" s="145">
        <v>2</v>
      </c>
      <c r="F13" s="145">
        <v>34</v>
      </c>
      <c r="G13" s="145">
        <v>2</v>
      </c>
      <c r="H13" s="145">
        <v>34</v>
      </c>
      <c r="I13" s="145"/>
      <c r="J13" s="182">
        <f>SUM((C13 * Price!$B$2), (D13 * Price!$B$3),(E13 * Price!$B$4),(G13 * Price!$B$5),(I13 * Price!$B$6))</f>
        <v>2085</v>
      </c>
      <c r="K13" s="145" t="s">
        <v>959</v>
      </c>
    </row>
    <row r="14" spans="1:11" s="186" customFormat="1" x14ac:dyDescent="0.25">
      <c r="A14" s="183" t="str">
        <f>IFERROR(INDEX('[2]Stud Name'!$A$2:$C$320,MATCH(K14,'[2]Stud Name'!$B$2:$B$320,0),1),"")</f>
        <v/>
      </c>
      <c r="B14" s="184">
        <f>IFERROR(INDEX('[2]Stud Name'!$A$2:$C$320,MATCH(K14,'[2]Stud Name'!$B$2:$B$320,0),3),)</f>
        <v>0</v>
      </c>
      <c r="C14" s="184">
        <f>2.5*2</f>
        <v>5</v>
      </c>
      <c r="D14" s="184">
        <v>4</v>
      </c>
      <c r="E14" s="184"/>
      <c r="F14" s="184"/>
      <c r="G14" s="184"/>
      <c r="H14" s="184"/>
      <c r="I14" s="184"/>
      <c r="J14" s="185">
        <f>SUM((C14 * Price!$B$2), (D14 * Price!$B$3),(E14 * Price!$B$4),(G14 * Price!$B$5),(I14 * Price!$B$6))</f>
        <v>925</v>
      </c>
      <c r="K14" s="184" t="s">
        <v>1129</v>
      </c>
    </row>
    <row r="15" spans="1:11" x14ac:dyDescent="0.25">
      <c r="A15" s="181" t="str">
        <f>IFERROR(INDEX('[2]Stud Name'!$A$2:$C$320,MATCH(K15,'[2]Stud Name'!$B$2:$B$320,0),1),"")</f>
        <v>N18 (Sethia Mudit Sureshbhai)</v>
      </c>
      <c r="B15" s="145">
        <f>IFERROR(INDEX('[2]Stud Name'!$A$2:$C$320,MATCH(K15,'[2]Stud Name'!$B$2:$B$320,0),3),)</f>
        <v>8</v>
      </c>
      <c r="C15" s="145">
        <f>2.5*4</f>
        <v>10</v>
      </c>
      <c r="D15" s="145">
        <f>2*4</f>
        <v>8</v>
      </c>
      <c r="E15" s="145"/>
      <c r="F15" s="145"/>
      <c r="G15" s="145"/>
      <c r="H15" s="145"/>
      <c r="I15" s="145"/>
      <c r="J15" s="182">
        <f>SUM((C15 * Price!$B$2), (D15 * Price!$B$3),(E15 * Price!$B$4),(G15 * Price!$B$5),(I15 * Price!$B$6))</f>
        <v>1850</v>
      </c>
      <c r="K15" s="145" t="s">
        <v>952</v>
      </c>
    </row>
    <row r="16" spans="1:11" x14ac:dyDescent="0.25">
      <c r="A16" s="181" t="str">
        <f>IFERROR(INDEX('[2]Stud Name'!$A$2:$C$320,MATCH(K16,'[2]Stud Name'!$B$2:$B$320,0),1),"")</f>
        <v>N78 (Naitik Mukeshbha Solanki)</v>
      </c>
      <c r="B16" s="145">
        <f>IFERROR(INDEX('[2]Stud Name'!$A$2:$C$320,MATCH(K16,'[2]Stud Name'!$B$2:$B$320,0),3),)</f>
        <v>8</v>
      </c>
      <c r="C16" s="145">
        <v>2.5</v>
      </c>
      <c r="D16" s="145">
        <v>2</v>
      </c>
      <c r="E16" s="145"/>
      <c r="F16" s="145"/>
      <c r="G16" s="145"/>
      <c r="H16" s="145"/>
      <c r="I16" s="145"/>
      <c r="J16" s="182">
        <f>SUM((C16 * Price!$B$2), (D16 * Price!$B$3),(E16 * Price!$B$4),(G16 * Price!$B$5),(I16 * Price!$B$6))</f>
        <v>462.5</v>
      </c>
      <c r="K16" s="145" t="s">
        <v>980</v>
      </c>
    </row>
    <row r="17" spans="1:11" x14ac:dyDescent="0.25">
      <c r="A17" s="181" t="str">
        <f>IFERROR(INDEX('[2]Stud Name'!$A$2:$C$320,MATCH(K17,'[2]Stud Name'!$B$2:$B$320,0),1),"")</f>
        <v>M67 (Rishab Veekesh Gandhi)</v>
      </c>
      <c r="B17" s="145">
        <f>IFERROR(INDEX('[2]Stud Name'!$A$2:$C$320,MATCH(K17,'[2]Stud Name'!$B$2:$B$320,0),3),)</f>
        <v>9</v>
      </c>
      <c r="C17" s="145"/>
      <c r="D17" s="145"/>
      <c r="E17" s="145">
        <v>2</v>
      </c>
      <c r="F17" s="145">
        <v>34</v>
      </c>
      <c r="G17" s="145"/>
      <c r="H17" s="145"/>
      <c r="I17" s="145"/>
      <c r="J17" s="182">
        <f>SUM((C17 * Price!$B$2), (D17 * Price!$B$3),(E17 * Price!$B$4),(G17 * Price!$B$5),(I17 * Price!$B$6))</f>
        <v>580</v>
      </c>
      <c r="K17" s="145" t="s">
        <v>1047</v>
      </c>
    </row>
    <row r="18" spans="1:11" x14ac:dyDescent="0.25">
      <c r="A18" s="181" t="str">
        <f>IFERROR(INDEX('[2]Stud Name'!$A$2:$C$320,MATCH(K18,'[2]Stud Name'!$B$2:$B$320,0),1),"")</f>
        <v>M34 (SHAH MITKUMAR SHEVANTILAL)</v>
      </c>
      <c r="B18" s="145">
        <f>IFERROR(INDEX('[2]Stud Name'!$A$2:$C$320,MATCH(K18,'[2]Stud Name'!$B$2:$B$320,0),3),)</f>
        <v>9</v>
      </c>
      <c r="C18" s="145">
        <f>2.5*4</f>
        <v>10</v>
      </c>
      <c r="D18" s="145">
        <f>2*4</f>
        <v>8</v>
      </c>
      <c r="E18" s="145">
        <v>4</v>
      </c>
      <c r="F18" s="145">
        <v>34</v>
      </c>
      <c r="G18" s="145">
        <v>4</v>
      </c>
      <c r="H18" s="145">
        <v>34</v>
      </c>
      <c r="I18" s="145"/>
      <c r="J18" s="182">
        <f>SUM((C18 * Price!$B$2), (D18 * Price!$B$3),(E18 * Price!$B$4),(G18 * Price!$B$5),(I18 * Price!$B$6))</f>
        <v>4170</v>
      </c>
      <c r="K18" s="145" t="s">
        <v>1035</v>
      </c>
    </row>
    <row r="19" spans="1:11" x14ac:dyDescent="0.25">
      <c r="A19" s="181" t="str">
        <f>IFERROR(INDEX('[2]Stud Name'!$A$2:$C$320,MATCH(K19,'[2]Stud Name'!$B$2:$B$320,0),1),"")</f>
        <v>M70 (Jainam JIteshbhai Nahar)</v>
      </c>
      <c r="B19" s="145">
        <f>IFERROR(INDEX('[2]Stud Name'!$A$2:$C$320,MATCH(K19,'[2]Stud Name'!$B$2:$B$320,0),3),)</f>
        <v>9</v>
      </c>
      <c r="C19" s="145"/>
      <c r="D19" s="145"/>
      <c r="E19" s="145">
        <v>1</v>
      </c>
      <c r="F19" s="145">
        <v>34</v>
      </c>
      <c r="G19" s="145">
        <v>1</v>
      </c>
      <c r="H19" s="145">
        <v>40</v>
      </c>
      <c r="I19" s="145"/>
      <c r="J19" s="182">
        <f>SUM((C19 * Price!$B$2), (D19 * Price!$B$3),(E19 * Price!$B$4),(G19 * Price!$B$5),(I19 * Price!$B$6))</f>
        <v>580</v>
      </c>
      <c r="K19" s="145" t="s">
        <v>1050</v>
      </c>
    </row>
    <row r="20" spans="1:11" x14ac:dyDescent="0.25">
      <c r="A20" s="181" t="str">
        <f>IFERROR(INDEX('[2]Stud Name'!$A$2:$C$320,MATCH(K20,'[2]Stud Name'!$B$2:$B$320,0),1),"")</f>
        <v>M68 (NIthin Rameshbhai Bagrecha)</v>
      </c>
      <c r="B20" s="145">
        <f>IFERROR(INDEX('[2]Stud Name'!$A$2:$C$320,MATCH(K20,'[2]Stud Name'!$B$2:$B$320,0),3),)</f>
        <v>9</v>
      </c>
      <c r="C20" s="145"/>
      <c r="D20" s="145"/>
      <c r="E20" s="145">
        <v>3</v>
      </c>
      <c r="F20" s="145">
        <v>38</v>
      </c>
      <c r="G20" s="145">
        <v>3</v>
      </c>
      <c r="H20" s="145">
        <v>38</v>
      </c>
      <c r="I20" s="145"/>
      <c r="J20" s="182">
        <f>SUM((C20 * Price!$B$2), (D20 * Price!$B$3),(E20 * Price!$B$4),(G20 * Price!$B$5),(I20 * Price!$B$6))</f>
        <v>1740</v>
      </c>
      <c r="K20" s="145" t="s">
        <v>1048</v>
      </c>
    </row>
    <row r="21" spans="1:11" x14ac:dyDescent="0.25">
      <c r="A21" s="181" t="str">
        <f>IFERROR(INDEX('[2]Stud Name'!$A$2:$C$320,MATCH(K21,'[2]Stud Name'!$B$2:$B$320,0),1),"")</f>
        <v>M45 (Dakhara Darshil Manishbhai)</v>
      </c>
      <c r="B21" s="145">
        <f>IFERROR(INDEX('[2]Stud Name'!$A$2:$C$320,MATCH(K21,'[2]Stud Name'!$B$2:$B$320,0),3),)</f>
        <v>9</v>
      </c>
      <c r="C21" s="145">
        <f>2*2.5</f>
        <v>5</v>
      </c>
      <c r="D21" s="145">
        <f>2*2</f>
        <v>4</v>
      </c>
      <c r="E21" s="145"/>
      <c r="F21" s="145"/>
      <c r="G21" s="145">
        <v>1</v>
      </c>
      <c r="H21" s="145">
        <v>44</v>
      </c>
      <c r="I21" s="145"/>
      <c r="J21" s="182">
        <f>SUM((C21 * Price!$B$2), (D21 * Price!$B$3),(E21 * Price!$B$4),(G21 * Price!$B$5),(I21 * Price!$B$6))</f>
        <v>1215</v>
      </c>
      <c r="K21" s="145" t="s">
        <v>1038</v>
      </c>
    </row>
    <row r="22" spans="1:11" x14ac:dyDescent="0.25">
      <c r="A22" s="181" t="str">
        <f>IFERROR(INDEX('[2]Stud Name'!$A$2:$C$320,MATCH(K22,'[2]Stud Name'!$B$2:$B$320,0),1),"")</f>
        <v>M83 (Bhavya Vimleshbhai Sanklecha)</v>
      </c>
      <c r="B22" s="145">
        <f>IFERROR(INDEX('[2]Stud Name'!$A$2:$C$320,MATCH(K22,'[2]Stud Name'!$B$2:$B$320,0),3),)</f>
        <v>9</v>
      </c>
      <c r="C22" s="145"/>
      <c r="D22" s="145"/>
      <c r="E22" s="145"/>
      <c r="F22" s="145"/>
      <c r="G22" s="145"/>
      <c r="H22" s="145"/>
      <c r="I22" s="145"/>
      <c r="J22" s="182">
        <f>SUM((C22 * Price!$B$2), (D22 * Price!$B$3),(E22 * Price!$B$4),(G22 * Price!$B$5),(I22 * Price!$B$6))</f>
        <v>0</v>
      </c>
      <c r="K22" s="145" t="s">
        <v>1058</v>
      </c>
    </row>
    <row r="23" spans="1:11" x14ac:dyDescent="0.25">
      <c r="A23" s="181" t="str">
        <f>IFERROR(INDEX('[2]Stud Name'!$A$2:$C$320,MATCH(K23,'[2]Stud Name'!$B$2:$B$320,0),1),"")</f>
        <v>M16 (CHHEDA MEGHKUMAR HITENDRA)</v>
      </c>
      <c r="B23" s="145">
        <f>IFERROR(INDEX('[2]Stud Name'!$A$2:$C$320,MATCH(K23,'[2]Stud Name'!$B$2:$B$320,0),3),)</f>
        <v>9</v>
      </c>
      <c r="C23" s="145">
        <v>2.5</v>
      </c>
      <c r="D23" s="145"/>
      <c r="E23" s="145"/>
      <c r="F23" s="145"/>
      <c r="G23" s="145"/>
      <c r="H23" s="145"/>
      <c r="I23" s="145"/>
      <c r="J23" s="182">
        <f>SUM((C23 * Price!$B$2), (D23 * Price!$B$3),(E23 * Price!$B$4),(G23 * Price!$B$5),(I23 * Price!$B$6))</f>
        <v>312.5</v>
      </c>
      <c r="K23" s="145" t="s">
        <v>1031</v>
      </c>
    </row>
    <row r="24" spans="1:11" x14ac:dyDescent="0.25">
      <c r="A24" s="181" t="str">
        <f>IFERROR(INDEX('[2]Stud Name'!$A$2:$C$320,MATCH(K24,'[2]Stud Name'!$B$2:$B$320,0),1),"")</f>
        <v>M58 (Namo Mukesh Bhanshali)</v>
      </c>
      <c r="B24" s="145">
        <f>IFERROR(INDEX('[2]Stud Name'!$A$2:$C$320,MATCH(K24,'[2]Stud Name'!$B$2:$B$320,0),3),)</f>
        <v>9</v>
      </c>
      <c r="C24" s="145">
        <f>2*2.5</f>
        <v>5</v>
      </c>
      <c r="D24" s="145">
        <f>2*2</f>
        <v>4</v>
      </c>
      <c r="E24" s="145"/>
      <c r="F24" s="145"/>
      <c r="G24" s="145"/>
      <c r="H24" s="145"/>
      <c r="I24" s="145"/>
      <c r="J24" s="182">
        <f>SUM((C24 * Price!$B$2), (D24 * Price!$B$3),(E24 * Price!$B$4),(G24 * Price!$B$5),(I24 * Price!$B$6))</f>
        <v>925</v>
      </c>
      <c r="K24" s="145" t="s">
        <v>1044</v>
      </c>
    </row>
    <row r="25" spans="1:11" x14ac:dyDescent="0.25">
      <c r="A25" s="181" t="str">
        <f>IFERROR(INDEX('[2]Stud Name'!$A$2:$C$320,MATCH(K25,'[2]Stud Name'!$B$2:$B$320,0),1),"")</f>
        <v>M71 (Vivan Rajendrabhai Jain)</v>
      </c>
      <c r="B25" s="145">
        <f>IFERROR(INDEX('[2]Stud Name'!$A$2:$C$320,MATCH(K25,'[2]Stud Name'!$B$2:$B$320,0),3),)</f>
        <v>9</v>
      </c>
      <c r="C25" s="145">
        <v>2.5</v>
      </c>
      <c r="D25" s="145">
        <v>2</v>
      </c>
      <c r="E25" s="145"/>
      <c r="F25" s="145"/>
      <c r="G25" s="145"/>
      <c r="H25" s="145"/>
      <c r="I25" s="145"/>
      <c r="J25" s="182">
        <f>SUM((C25 * Price!$B$2), (D25 * Price!$B$3),(E25 * Price!$B$4),(G25 * Price!$B$5),(I25 * Price!$B$6))</f>
        <v>462.5</v>
      </c>
      <c r="K25" s="145" t="s">
        <v>1051</v>
      </c>
    </row>
    <row r="26" spans="1:11" x14ac:dyDescent="0.25">
      <c r="A26" s="181" t="str">
        <f>IFERROR(INDEX('[2]Stud Name'!$A$2:$C$320,MATCH(K26,'[2]Stud Name'!$B$2:$B$320,0),1),"")</f>
        <v>M36 (TATIYA DARSHAN INDRAKUMAR)</v>
      </c>
      <c r="B26" s="145">
        <f>IFERROR(INDEX('[2]Stud Name'!$A$2:$C$320,MATCH(K26,'[2]Stud Name'!$B$2:$B$320,0),3),)</f>
        <v>9</v>
      </c>
      <c r="C26" s="145">
        <f>2.5*4</f>
        <v>10</v>
      </c>
      <c r="D26" s="145">
        <f>2*4</f>
        <v>8</v>
      </c>
      <c r="E26" s="145"/>
      <c r="F26" s="145"/>
      <c r="G26" s="145"/>
      <c r="H26" s="145"/>
      <c r="I26" s="145"/>
      <c r="J26" s="182">
        <f>SUM((C26 * Price!$B$2), (D26 * Price!$B$3),(E26 * Price!$B$4),(G26 * Price!$B$5),(I26 * Price!$B$6))</f>
        <v>1850</v>
      </c>
      <c r="K26" s="145" t="s">
        <v>1036</v>
      </c>
    </row>
    <row r="27" spans="1:11" x14ac:dyDescent="0.25">
      <c r="A27" s="181" t="str">
        <f>IFERROR(INDEX('[2]Stud Name'!$A$2:$C$320,MATCH(K27,'[2]Stud Name'!$B$2:$B$320,0),1),"")</f>
        <v>L67 (Dhruv Surendrakumar Khariwal)</v>
      </c>
      <c r="B27" s="145">
        <f>IFERROR(INDEX('[2]Stud Name'!$A$2:$C$320,MATCH(K27,'[2]Stud Name'!$B$2:$B$320,0),3),)</f>
        <v>10</v>
      </c>
      <c r="C27" s="145"/>
      <c r="D27" s="145"/>
      <c r="E27" s="145">
        <v>4</v>
      </c>
      <c r="F27" s="145">
        <v>42</v>
      </c>
      <c r="G27" s="145">
        <v>4</v>
      </c>
      <c r="H27" s="145">
        <v>42</v>
      </c>
      <c r="I27" s="145"/>
      <c r="J27" s="182">
        <f>SUM((C27 * Price!$B$2), (D27 * Price!$B$3),(E27 * Price!$B$4),(G27 * Price!$B$5),(I27 * Price!$B$6))</f>
        <v>2320</v>
      </c>
      <c r="K27" s="145" t="s">
        <v>1098</v>
      </c>
    </row>
    <row r="28" spans="1:11" x14ac:dyDescent="0.25">
      <c r="A28" s="181" t="str">
        <f>IFERROR(INDEX('[2]Stud Name'!$A$2:$C$320,MATCH(K28,'[2]Stud Name'!$B$2:$B$320,0),1),"")</f>
        <v>L64 (Jain Dipesh Girishbhai)</v>
      </c>
      <c r="B28" s="145">
        <f>IFERROR(INDEX('[2]Stud Name'!$A$2:$C$320,MATCH(K28,'[2]Stud Name'!$B$2:$B$320,0),3),)</f>
        <v>10</v>
      </c>
      <c r="C28" s="145">
        <f>2*2.5</f>
        <v>5</v>
      </c>
      <c r="D28" s="145"/>
      <c r="E28" s="145">
        <v>1</v>
      </c>
      <c r="F28" s="145">
        <v>36</v>
      </c>
      <c r="G28" s="145"/>
      <c r="H28" s="145"/>
      <c r="I28" s="145"/>
      <c r="J28" s="182">
        <f>SUM((C28 * Price!$B$2), (D28 * Price!$B$3),(E28 * Price!$B$4),(G28 * Price!$B$5),(I28 * Price!$B$6))</f>
        <v>915</v>
      </c>
      <c r="K28" s="145" t="s">
        <v>1096</v>
      </c>
    </row>
    <row r="29" spans="1:11" x14ac:dyDescent="0.25">
      <c r="A29" s="181" t="str">
        <f>IFERROR(INDEX('[2]Stud Name'!$A$2:$C$320,MATCH(K29,'[2]Stud Name'!$B$2:$B$320,0),1),"")</f>
        <v>L68 (Tirth Hemangbhai Fofaidya)</v>
      </c>
      <c r="B29" s="145">
        <f>IFERROR(INDEX('[2]Stud Name'!$A$2:$C$320,MATCH(K29,'[2]Stud Name'!$B$2:$B$320,0),3),)</f>
        <v>10</v>
      </c>
      <c r="C29" s="145">
        <f>2*2.5</f>
        <v>5</v>
      </c>
      <c r="D29" s="145">
        <f>2*2</f>
        <v>4</v>
      </c>
      <c r="E29" s="145"/>
      <c r="F29" s="145"/>
      <c r="G29" s="145"/>
      <c r="H29" s="145"/>
      <c r="I29" s="145"/>
      <c r="J29" s="182">
        <f>SUM((C29 * Price!$B$2), (D29 * Price!$B$3),(E29 * Price!$B$4),(G29 * Price!$B$5),(I29 * Price!$B$6))</f>
        <v>925</v>
      </c>
      <c r="K29" s="145" t="s">
        <v>1107</v>
      </c>
    </row>
    <row r="30" spans="1:11" x14ac:dyDescent="0.25">
      <c r="A30" s="181" t="str">
        <f>IFERROR(INDEX('[2]Stud Name'!$A$2:$C$320,MATCH(K30,'[2]Stud Name'!$B$2:$B$320,0),1),"")</f>
        <v>L55 (Kochar Naman Piyushbhai)</v>
      </c>
      <c r="B30" s="145">
        <f>IFERROR(INDEX('[2]Stud Name'!$A$2:$C$320,MATCH(K30,'[2]Stud Name'!$B$2:$B$320,0),3),)</f>
        <v>10</v>
      </c>
      <c r="C30" s="145">
        <f>2*2.5</f>
        <v>5</v>
      </c>
      <c r="D30" s="145">
        <f>2*2</f>
        <v>4</v>
      </c>
      <c r="E30" s="145"/>
      <c r="F30" s="145"/>
      <c r="G30" s="145"/>
      <c r="H30" s="145"/>
      <c r="I30" s="145"/>
      <c r="J30" s="182">
        <f>SUM((C30 * Price!$B$2), (D30 * Price!$B$3),(E30 * Price!$B$4),(G30 * Price!$B$5),(I30 * Price!$B$6))</f>
        <v>925</v>
      </c>
      <c r="K30" s="145" t="s">
        <v>1092</v>
      </c>
    </row>
    <row r="31" spans="1:11" x14ac:dyDescent="0.25">
      <c r="A31" s="181" t="str">
        <f>IFERROR(INDEX('[2]Stud Name'!$A$2:$C$320,MATCH(K31,'[2]Stud Name'!$B$2:$B$320,0),1),"")</f>
        <v>L22 (JAIN RAJAT SANTOSH)</v>
      </c>
      <c r="B31" s="145">
        <f>IFERROR(INDEX('[2]Stud Name'!$A$2:$C$320,MATCH(K31,'[2]Stud Name'!$B$2:$B$320,0),3),)</f>
        <v>10</v>
      </c>
      <c r="C31" s="145">
        <v>2.5</v>
      </c>
      <c r="D31" s="145">
        <v>2</v>
      </c>
      <c r="E31" s="145"/>
      <c r="F31" s="145"/>
      <c r="G31" s="145"/>
      <c r="H31" s="145"/>
      <c r="I31" s="145"/>
      <c r="J31" s="182">
        <f>SUM((C31 * Price!$B$2), (D31 * Price!$B$3),(E31 * Price!$B$4),(G31 * Price!$B$5),(I31 * Price!$B$6))</f>
        <v>462.5</v>
      </c>
      <c r="K31" s="145" t="s">
        <v>1088</v>
      </c>
    </row>
    <row r="32" spans="1:11" x14ac:dyDescent="0.25">
      <c r="A32" s="181" t="str">
        <f>IFERROR(INDEX('[2]Stud Name'!$A$2:$C$320,MATCH(K32,'[2]Stud Name'!$B$2:$B$320,0),1),"")</f>
        <v>L20 (MEHTA DAKSH MUKESH)</v>
      </c>
      <c r="B32" s="145">
        <f>IFERROR(INDEX('[2]Stud Name'!$A$2:$C$320,MATCH(K32,'[2]Stud Name'!$B$2:$B$320,0),3),)</f>
        <v>10</v>
      </c>
      <c r="C32" s="145">
        <v>2.5</v>
      </c>
      <c r="D32" s="145">
        <v>2</v>
      </c>
      <c r="E32" s="145"/>
      <c r="F32" s="145"/>
      <c r="G32" s="145"/>
      <c r="H32" s="145"/>
      <c r="I32" s="145"/>
      <c r="J32" s="182">
        <f>SUM((C32 * Price!$B$2), (D32 * Price!$B$3),(E32 * Price!$B$4),(G32 * Price!$B$5),(I32 * Price!$B$6))</f>
        <v>462.5</v>
      </c>
      <c r="K32" s="145" t="s">
        <v>1086</v>
      </c>
    </row>
    <row r="33" spans="1:11" s="186" customFormat="1" x14ac:dyDescent="0.25">
      <c r="A33" s="183" t="str">
        <f>IFERROR(INDEX('[2]Stud Name'!$A$2:$C$320,MATCH(K33,'[2]Stud Name'!$B$2:$B$320,0),1),"")</f>
        <v/>
      </c>
      <c r="B33" s="184">
        <f>IFERROR(INDEX('[2]Stud Name'!$A$2:$C$320,MATCH(K33,'[2]Stud Name'!$B$2:$B$320,0),3),)</f>
        <v>0</v>
      </c>
      <c r="C33" s="184">
        <f>2.5*4</f>
        <v>10</v>
      </c>
      <c r="D33" s="184">
        <f>2*4</f>
        <v>8</v>
      </c>
      <c r="E33" s="184"/>
      <c r="F33" s="184"/>
      <c r="G33" s="184"/>
      <c r="H33" s="184"/>
      <c r="I33" s="184"/>
      <c r="J33" s="185">
        <f>SUM((C33 * Price!$B$2), (D33 * Price!$B$3),(E33 * Price!$B$4),(G33 * Price!$B$5),(I33 * Price!$B$6))</f>
        <v>1850</v>
      </c>
      <c r="K33" s="184" t="s">
        <v>1085</v>
      </c>
    </row>
    <row r="34" spans="1:11" x14ac:dyDescent="0.25">
      <c r="A34" s="181" t="str">
        <f>IFERROR(INDEX('[2]Stud Name'!$A$2:$C$320,MATCH(K34,'[2]Stud Name'!$B$2:$B$320,0),1),"")</f>
        <v>O06 (Dhiraj Suresh Shah)</v>
      </c>
      <c r="B34" s="145">
        <f>IFERROR(INDEX('[2]Stud Name'!$A$2:$C$320,MATCH(K34,'[2]Stud Name'!$B$2:$B$320,0),3),)</f>
        <v>7</v>
      </c>
      <c r="C34" s="145">
        <v>2.5</v>
      </c>
      <c r="D34" s="145">
        <v>2</v>
      </c>
      <c r="E34" s="145">
        <v>1</v>
      </c>
      <c r="F34" s="145">
        <v>38</v>
      </c>
      <c r="G34" s="145">
        <v>1</v>
      </c>
      <c r="H34" s="145">
        <v>40</v>
      </c>
      <c r="I34" s="145"/>
      <c r="J34" s="182">
        <f>SUM((C34 * Price!$B$2), (D34 * Price!$B$3),(E34 * Price!$B$4),(G34 * Price!$B$5),(I34 * Price!$B$6))</f>
        <v>1042.5</v>
      </c>
      <c r="K34" s="145" t="s">
        <v>858</v>
      </c>
    </row>
    <row r="35" spans="1:11" x14ac:dyDescent="0.25">
      <c r="A35" s="181" t="str">
        <f>IFERROR(INDEX('[2]Stud Name'!$A$2:$C$320,MATCH(K35,'[2]Stud Name'!$B$2:$B$320,0),1),"")</f>
        <v>O33 (Tirth Paras Gala)</v>
      </c>
      <c r="B35" s="145">
        <f>IFERROR(INDEX('[2]Stud Name'!$A$2:$C$320,MATCH(K35,'[2]Stud Name'!$B$2:$B$320,0),3),)</f>
        <v>7</v>
      </c>
      <c r="C35" s="145"/>
      <c r="D35" s="145"/>
      <c r="E35" s="145"/>
      <c r="F35" s="145"/>
      <c r="G35" s="145">
        <v>1</v>
      </c>
      <c r="H35" s="145">
        <v>38</v>
      </c>
      <c r="I35" s="145"/>
      <c r="J35" s="182">
        <f>SUM((C35 * Price!$B$2), (D35 * Price!$B$3),(E35 * Price!$B$4),(G35 * Price!$B$5),(I35 * Price!$B$6))</f>
        <v>290</v>
      </c>
      <c r="K35" s="145" t="s">
        <v>875</v>
      </c>
    </row>
    <row r="36" spans="1:11" x14ac:dyDescent="0.25">
      <c r="A36" s="181" t="str">
        <f>IFERROR(INDEX('[2]Stud Name'!$A$2:$C$320,MATCH(K36,'[2]Stud Name'!$B$2:$B$320,0),1),"")</f>
        <v>O29 (Deep Bhavesh Shah)</v>
      </c>
      <c r="B36" s="145">
        <f>IFERROR(INDEX('[2]Stud Name'!$A$2:$C$320,MATCH(K36,'[2]Stud Name'!$B$2:$B$320,0),3),)</f>
        <v>7</v>
      </c>
      <c r="C36" s="145">
        <f>2*2.5</f>
        <v>5</v>
      </c>
      <c r="D36" s="145">
        <f>2*4</f>
        <v>8</v>
      </c>
      <c r="E36" s="145">
        <v>2</v>
      </c>
      <c r="F36" s="145">
        <v>40</v>
      </c>
      <c r="G36" s="145">
        <v>2</v>
      </c>
      <c r="H36" s="145">
        <v>42</v>
      </c>
      <c r="I36" s="145"/>
      <c r="J36" s="182">
        <f>SUM((C36 * Price!$B$2), (D36 * Price!$B$3),(E36 * Price!$B$4),(G36 * Price!$B$5),(I36 * Price!$B$6))</f>
        <v>2385</v>
      </c>
      <c r="K36" s="145" t="s">
        <v>872</v>
      </c>
    </row>
    <row r="37" spans="1:11" x14ac:dyDescent="0.25">
      <c r="A37" s="181" t="str">
        <f>IFERROR(INDEX('[2]Stud Name'!$A$2:$C$320,MATCH(K37,'[2]Stud Name'!$B$2:$B$320,0),1),"")</f>
        <v>O35 (Shrey Pinal Sanghavi)</v>
      </c>
      <c r="B37" s="145">
        <f>IFERROR(INDEX('[2]Stud Name'!$A$2:$C$320,MATCH(K37,'[2]Stud Name'!$B$2:$B$320,0),3),)</f>
        <v>7</v>
      </c>
      <c r="C37" s="145">
        <v>2.5</v>
      </c>
      <c r="D37" s="145">
        <f>3*2</f>
        <v>6</v>
      </c>
      <c r="E37" s="145"/>
      <c r="F37" s="145"/>
      <c r="G37" s="145"/>
      <c r="H37" s="145"/>
      <c r="I37" s="145"/>
      <c r="J37" s="182">
        <f>SUM((C37 * Price!$B$2), (D37 * Price!$B$3),(E37 * Price!$B$4),(G37 * Price!$B$5),(I37 * Price!$B$6))</f>
        <v>762.5</v>
      </c>
      <c r="K37" s="145" t="s">
        <v>877</v>
      </c>
    </row>
    <row r="38" spans="1:11" x14ac:dyDescent="0.25">
      <c r="A38" s="181" t="str">
        <f>IFERROR(INDEX('[2]Stud Name'!$A$2:$C$320,MATCH(K38,'[2]Stud Name'!$B$2:$B$320,0),1),"")</f>
        <v>O34 (Jainam Dhiraj Chopada)</v>
      </c>
      <c r="B38" s="145">
        <f>IFERROR(INDEX('[2]Stud Name'!$A$2:$C$320,MATCH(K38,'[2]Stud Name'!$B$2:$B$320,0),3),)</f>
        <v>7</v>
      </c>
      <c r="C38" s="145">
        <f>2.5*4</f>
        <v>10</v>
      </c>
      <c r="D38" s="145">
        <f>2*4</f>
        <v>8</v>
      </c>
      <c r="E38" s="145">
        <v>1</v>
      </c>
      <c r="F38" s="145">
        <v>34</v>
      </c>
      <c r="G38" s="145">
        <v>1</v>
      </c>
      <c r="H38" s="145">
        <v>34</v>
      </c>
      <c r="I38" s="145"/>
      <c r="J38" s="182">
        <f>SUM((C38 * Price!$B$2), (D38 * Price!$B$3),(E38 * Price!$B$4),(G38 * Price!$B$5),(I38 * Price!$B$6))</f>
        <v>2430</v>
      </c>
      <c r="K38" s="145" t="s">
        <v>876</v>
      </c>
    </row>
    <row r="39" spans="1:11" x14ac:dyDescent="0.25">
      <c r="A39" s="181" t="str">
        <f>IFERROR(INDEX('[2]Stud Name'!$A$2:$C$320,MATCH(K39,'[2]Stud Name'!$B$2:$B$320,0),1),"")</f>
        <v>J68 (SHAH AUM TEJAS)</v>
      </c>
      <c r="B39" s="145">
        <f>IFERROR(INDEX('[2]Stud Name'!$A$2:$C$320,MATCH(K39,'[2]Stud Name'!$B$2:$B$320,0),3),)</f>
        <v>12</v>
      </c>
      <c r="C39" s="145">
        <v>2.5</v>
      </c>
      <c r="D39" s="145"/>
      <c r="E39" s="145"/>
      <c r="F39" s="145"/>
      <c r="G39" s="145"/>
      <c r="H39" s="145"/>
      <c r="I39" s="145"/>
      <c r="J39" s="182">
        <f>SUM((C39 * Price!$B$2), (D39 * Price!$B$3),(E39 * Price!$B$4),(G39 * Price!$B$5),(I39 * Price!$B$6))</f>
        <v>312.5</v>
      </c>
      <c r="K39" s="145" t="s">
        <v>1115</v>
      </c>
    </row>
    <row r="40" spans="1:11" x14ac:dyDescent="0.25">
      <c r="A40" s="181" t="str">
        <f>IFERROR(INDEX('[2]Stud Name'!$A$2:$C$320,MATCH(K40,'[2]Stud Name'!$B$2:$B$320,0),1),"")</f>
        <v>J70 (JAIN DAKSH GIRISH)</v>
      </c>
      <c r="B40" s="145">
        <f>IFERROR(INDEX('[2]Stud Name'!$A$2:$C$320,MATCH(K40,'[2]Stud Name'!$B$2:$B$320,0),3),)</f>
        <v>12</v>
      </c>
      <c r="C40" s="145">
        <f>2.5*3</f>
        <v>7.5</v>
      </c>
      <c r="D40" s="145">
        <f>2*3</f>
        <v>6</v>
      </c>
      <c r="E40" s="145"/>
      <c r="F40" s="145"/>
      <c r="G40" s="145"/>
      <c r="H40" s="145"/>
      <c r="I40" s="145"/>
      <c r="J40" s="182">
        <f>SUM((C40 * Price!$B$2), (D40 * Price!$B$3),(E40 * Price!$B$4),(G40 * Price!$B$5),(I40 * Price!$B$6))</f>
        <v>1387.5</v>
      </c>
      <c r="K40" s="145" t="s">
        <v>1116</v>
      </c>
    </row>
    <row r="41" spans="1:11" s="186" customFormat="1" x14ac:dyDescent="0.25">
      <c r="A41" s="183" t="str">
        <f>IFERROR(INDEX('[2]Stud Name'!$A$2:$C$320,MATCH(K41,'[2]Stud Name'!$B$2:$B$320,0),1),"")</f>
        <v/>
      </c>
      <c r="B41" s="184">
        <f>IFERROR(INDEX('[2]Stud Name'!$A$2:$C$320,MATCH(K41,'[2]Stud Name'!$B$2:$B$320,0),3),)</f>
        <v>0</v>
      </c>
      <c r="C41" s="184">
        <v>10</v>
      </c>
      <c r="D41" s="184">
        <v>8</v>
      </c>
      <c r="E41" s="184"/>
      <c r="F41" s="184"/>
      <c r="G41" s="184"/>
      <c r="H41" s="184"/>
      <c r="I41" s="184"/>
      <c r="J41" s="185">
        <f>SUM((C41 * Price!$B$2), (D41 * Price!$B$3),(E41 * Price!$B$4),(G41 * Price!$B$5),(I41 * Price!$B$6))</f>
        <v>1850</v>
      </c>
      <c r="K41" s="184" t="s">
        <v>1130</v>
      </c>
    </row>
    <row r="42" spans="1:11" x14ac:dyDescent="0.25">
      <c r="A42" s="181" t="str">
        <f>IFERROR(INDEX('[2]Stud Name'!$A$2:$C$320,MATCH(K42,'[2]Stud Name'!$B$2:$B$320,0),1),"")</f>
        <v>P22 - Jainam Devendra Pagariya</v>
      </c>
      <c r="B42" s="145">
        <f>IFERROR(INDEX('[2]Stud Name'!$A$2:$C$320,MATCH(K42,'[2]Stud Name'!$B$2:$B$320,0),3),)</f>
        <v>6</v>
      </c>
      <c r="C42" s="145">
        <v>10</v>
      </c>
      <c r="D42" s="145">
        <v>8</v>
      </c>
      <c r="E42" s="145">
        <v>2</v>
      </c>
      <c r="F42" s="145">
        <v>40</v>
      </c>
      <c r="G42" s="145">
        <v>2</v>
      </c>
      <c r="H42" s="145">
        <v>42</v>
      </c>
      <c r="I42" s="145"/>
      <c r="J42" s="182">
        <f>SUM((C42 * Price!$B$2), (D42 * Price!$B$3),(E42 * Price!$B$4),(G42 * Price!$B$5),(I42 * Price!$B$6))</f>
        <v>3010</v>
      </c>
      <c r="K42" s="145" t="s">
        <v>799</v>
      </c>
    </row>
    <row r="43" spans="1:11" x14ac:dyDescent="0.25">
      <c r="A43" s="181" t="str">
        <f>IFERROR(INDEX('[2]Stud Name'!$A$2:$C$320,MATCH(K43,'[2]Stud Name'!$B$2:$B$320,0),1),"")</f>
        <v>O48 Daksh Pankaj Jadav</v>
      </c>
      <c r="B43" s="145">
        <f>IFERROR(INDEX('[2]Stud Name'!$A$2:$C$320,MATCH(K43,'[2]Stud Name'!$B$2:$B$320,0),3),)</f>
        <v>7</v>
      </c>
      <c r="C43" s="145">
        <v>10</v>
      </c>
      <c r="D43" s="145">
        <v>8</v>
      </c>
      <c r="E43" s="145">
        <v>2</v>
      </c>
      <c r="F43" s="145">
        <v>36</v>
      </c>
      <c r="G43" s="145">
        <v>2</v>
      </c>
      <c r="H43" s="145">
        <v>38</v>
      </c>
      <c r="I43" s="145">
        <v>2</v>
      </c>
      <c r="J43" s="182">
        <f>SUM((C43 * Price!$B$2), (D43 * Price!$B$3),(E43 * Price!$B$4),(G43 * Price!$B$5),(I43 * Price!$B$6))</f>
        <v>3730</v>
      </c>
      <c r="K43" s="145" t="s">
        <v>889</v>
      </c>
    </row>
    <row r="44" spans="1:11" x14ac:dyDescent="0.25">
      <c r="A44" s="181" t="str">
        <f>IFERROR(INDEX('[2]Stud Name'!$A$2:$C$320,MATCH(K44,'[2]Stud Name'!$B$2:$B$320,0),1),"")</f>
        <v>O49 Jainam Gajendra Mehta</v>
      </c>
      <c r="B44" s="145">
        <f>IFERROR(INDEX('[2]Stud Name'!$A$2:$C$320,MATCH(K44,'[2]Stud Name'!$B$2:$B$320,0),3),)</f>
        <v>7</v>
      </c>
      <c r="C44" s="145">
        <v>10</v>
      </c>
      <c r="D44" s="145">
        <v>8</v>
      </c>
      <c r="E44" s="145">
        <v>2</v>
      </c>
      <c r="F44" s="145">
        <v>38</v>
      </c>
      <c r="G44" s="145">
        <v>2</v>
      </c>
      <c r="H44" s="145">
        <v>38</v>
      </c>
      <c r="I44" s="145">
        <v>4</v>
      </c>
      <c r="J44" s="182">
        <f>SUM((C44 * Price!$B$2), (D44 * Price!$B$3),(E44 * Price!$B$4),(G44 * Price!$B$5),(I44 * Price!$B$6))</f>
        <v>4450</v>
      </c>
      <c r="K44" s="145" t="s">
        <v>890</v>
      </c>
    </row>
    <row r="45" spans="1:11" x14ac:dyDescent="0.25">
      <c r="A45" s="181" t="str">
        <f>IFERROR(INDEX('[2]Stud Name'!$A$2:$C$320,MATCH(K45,'[2]Stud Name'!$B$2:$B$320,0),1),"")</f>
        <v>M72 (Parakh Dhruv Manishbhai)</v>
      </c>
      <c r="B45" s="145">
        <f>IFERROR(INDEX('[2]Stud Name'!$A$2:$C$320,MATCH(K45,'[2]Stud Name'!$B$2:$B$320,0),3),)</f>
        <v>9</v>
      </c>
      <c r="C45" s="145"/>
      <c r="D45" s="145"/>
      <c r="E45" s="145"/>
      <c r="F45" s="145"/>
      <c r="G45" s="145"/>
      <c r="H45" s="145"/>
      <c r="I45" s="145">
        <v>2</v>
      </c>
      <c r="J45" s="182">
        <f>SUM((C45 * Price!$B$2), (D45 * Price!$B$3),(E45 * Price!$B$4),(G45 * Price!$B$5),(I45 * Price!$B$6))</f>
        <v>720</v>
      </c>
      <c r="K45" s="145" t="s">
        <v>1052</v>
      </c>
    </row>
    <row r="46" spans="1:11" x14ac:dyDescent="0.25">
      <c r="A46" s="181" t="str">
        <f>IFERROR(INDEX('[2]Stud Name'!$A$2:$C$320,MATCH(K46,'[2]Stud Name'!$B$2:$B$320,0),1),"")</f>
        <v>M95 (Bhandari Poojan Sandeepbhai )</v>
      </c>
      <c r="B46" s="145">
        <f>IFERROR(INDEX('[2]Stud Name'!$A$2:$C$320,MATCH(K46,'[2]Stud Name'!$B$2:$B$320,0),3),)</f>
        <v>9</v>
      </c>
      <c r="C46" s="145"/>
      <c r="D46" s="145"/>
      <c r="E46" s="145"/>
      <c r="F46" s="145"/>
      <c r="G46" s="145"/>
      <c r="H46" s="145"/>
      <c r="I46" s="145">
        <v>2</v>
      </c>
      <c r="J46" s="182">
        <f>SUM((C46 * Price!$B$2), (D46 * Price!$B$3),(E46 * Price!$B$4),(G46 * Price!$B$5),(I46 * Price!$B$6))</f>
        <v>720</v>
      </c>
      <c r="K46" s="145" t="s">
        <v>1067</v>
      </c>
    </row>
    <row r="47" spans="1:11" x14ac:dyDescent="0.25">
      <c r="A47" s="181" t="str">
        <f>IFERROR(INDEX('[2]Stud Name'!$A$2:$C$320,MATCH(K47,'[2]Stud Name'!$B$2:$B$320,0),1),"")</f>
        <v>M96 (Tirth Paresh Shah)</v>
      </c>
      <c r="B47" s="145">
        <f>IFERROR(INDEX('[2]Stud Name'!$A$2:$C$320,MATCH(K47,'[2]Stud Name'!$B$2:$B$320,0),3),)</f>
        <v>9</v>
      </c>
      <c r="C47" s="145"/>
      <c r="D47" s="145"/>
      <c r="E47" s="145"/>
      <c r="F47" s="145"/>
      <c r="G47" s="145"/>
      <c r="H47" s="145"/>
      <c r="I47" s="145">
        <v>2</v>
      </c>
      <c r="J47" s="182">
        <f>SUM((C47 * Price!$B$2), (D47 * Price!$B$3),(E47 * Price!$B$4),(G47 * Price!$B$5),(I47 * Price!$B$6))</f>
        <v>720</v>
      </c>
      <c r="K47" s="145" t="s">
        <v>1068</v>
      </c>
    </row>
    <row r="48" spans="1:11" x14ac:dyDescent="0.25">
      <c r="A48" s="181" t="str">
        <f>IFERROR(INDEX('[2]Stud Name'!$A$2:$C$320,MATCH(K48,'[2]Stud Name'!$B$2:$B$320,0),1),"")</f>
        <v>M97 (Dhwaj Arvindbhai Bafna)</v>
      </c>
      <c r="B48" s="145">
        <f>IFERROR(INDEX('[2]Stud Name'!$A$2:$C$320,MATCH(K48,'[2]Stud Name'!$B$2:$B$320,0),3),)</f>
        <v>9</v>
      </c>
      <c r="C48" s="145"/>
      <c r="D48" s="145"/>
      <c r="E48" s="145"/>
      <c r="F48" s="145"/>
      <c r="G48" s="145"/>
      <c r="H48" s="145"/>
      <c r="I48" s="145">
        <v>2</v>
      </c>
      <c r="J48" s="182">
        <f>SUM((C48 * Price!$B$2), (D48 * Price!$B$3),(E48 * Price!$B$4),(G48 * Price!$B$5),(I48 * Price!$B$6))</f>
        <v>720</v>
      </c>
      <c r="K48" s="145" t="s">
        <v>1069</v>
      </c>
    </row>
    <row r="49" spans="1:12" x14ac:dyDescent="0.25">
      <c r="A49" s="181" t="str">
        <f>IFERROR(INDEX('[2]Stud Name'!$A$2:$C$320,MATCH(K49,'[2]Stud Name'!$B$2:$B$320,0),1),"")</f>
        <v>M98 ( Malde Jainam Chetan )</v>
      </c>
      <c r="B49" s="145">
        <f>IFERROR(INDEX('[2]Stud Name'!$A$2:$C$320,MATCH(K49,'[2]Stud Name'!$B$2:$B$320,0),3),)</f>
        <v>9</v>
      </c>
      <c r="C49" s="145"/>
      <c r="D49" s="145"/>
      <c r="E49" s="145"/>
      <c r="F49" s="145"/>
      <c r="G49" s="145"/>
      <c r="H49" s="145"/>
      <c r="I49" s="145">
        <v>2</v>
      </c>
      <c r="J49" s="182">
        <f>SUM((C49 * Price!$B$2), (D49 * Price!$B$3),(E49 * Price!$B$4),(G49 * Price!$B$5),(I49 * Price!$B$6))</f>
        <v>720</v>
      </c>
      <c r="K49" s="145" t="s">
        <v>1070</v>
      </c>
    </row>
    <row r="50" spans="1:12" x14ac:dyDescent="0.25">
      <c r="A50" s="181" t="str">
        <f>IFERROR(INDEX('[2]Stud Name'!$A$2:$C$320,MATCH(K50,'[2]Stud Name'!$B$2:$B$320,0),1),"")</f>
        <v>M99 ( Tirth Rajendra Shah )</v>
      </c>
      <c r="B50" s="145">
        <f>IFERROR(INDEX('[2]Stud Name'!$A$2:$C$320,MATCH(K50,'[2]Stud Name'!$B$2:$B$320,0),3),)</f>
        <v>9</v>
      </c>
      <c r="C50" s="145"/>
      <c r="D50" s="145"/>
      <c r="E50" s="145"/>
      <c r="F50" s="145"/>
      <c r="G50" s="145"/>
      <c r="H50" s="145"/>
      <c r="I50" s="145">
        <v>2</v>
      </c>
      <c r="J50" s="182">
        <f>SUM((C50 * Price!$B$2), (D50 * Price!$B$3),(E50 * Price!$B$4),(G50 * Price!$B$5),(I50 * Price!$B$6))</f>
        <v>720</v>
      </c>
      <c r="K50" s="145" t="s">
        <v>1071</v>
      </c>
    </row>
    <row r="51" spans="1:12" x14ac:dyDescent="0.25">
      <c r="A51" s="181" t="str">
        <f>IFERROR(INDEX('[2]Stud Name'!$A$2:$C$320,MATCH(K51,'[2]Stud Name'!$B$2:$B$320,0),1),"")</f>
        <v>M100 (Arpan Umeshkumar Chopada)</v>
      </c>
      <c r="B51" s="145">
        <f>IFERROR(INDEX('[2]Stud Name'!$A$2:$C$320,MATCH(K51,'[2]Stud Name'!$B$2:$B$320,0),3),)</f>
        <v>9</v>
      </c>
      <c r="C51" s="145"/>
      <c r="D51" s="145"/>
      <c r="E51" s="145"/>
      <c r="F51" s="145"/>
      <c r="G51" s="145"/>
      <c r="H51" s="145"/>
      <c r="I51" s="145">
        <v>2</v>
      </c>
      <c r="J51" s="182">
        <f>SUM((C51 * Price!$B$2), (D51 * Price!$B$3),(E51 * Price!$B$4),(G51 * Price!$B$5),(I51 * Price!$B$6))</f>
        <v>720</v>
      </c>
      <c r="K51" s="145" t="s">
        <v>1072</v>
      </c>
    </row>
    <row r="52" spans="1:12" s="186" customFormat="1" x14ac:dyDescent="0.25">
      <c r="A52" s="183" t="str">
        <f>IFERROR(INDEX('[2]Stud Name'!$A$2:$C$320,MATCH(K52,'[2]Stud Name'!$B$2:$B$320,0),1),"")</f>
        <v/>
      </c>
      <c r="B52" s="184">
        <f>IFERROR(INDEX('[2]Stud Name'!$A$2:$C$320,MATCH(K52,'[2]Stud Name'!$B$2:$B$320,0),3),)</f>
        <v>0</v>
      </c>
      <c r="C52" s="184">
        <v>10</v>
      </c>
      <c r="D52" s="184">
        <v>8</v>
      </c>
      <c r="E52" s="184"/>
      <c r="F52" s="184"/>
      <c r="G52" s="184"/>
      <c r="H52" s="184"/>
      <c r="I52" s="184">
        <v>2</v>
      </c>
      <c r="J52" s="185">
        <f>SUM((C52 * Price!$B$2), (D52 * Price!$B$3),(E52 * Price!$B$4),(G52 * Price!$B$5),(I52 * Price!$B$6))</f>
        <v>2570</v>
      </c>
      <c r="K52" s="184" t="s">
        <v>1131</v>
      </c>
      <c r="L52" s="186" t="s">
        <v>1132</v>
      </c>
    </row>
    <row r="53" spans="1:12" x14ac:dyDescent="0.25">
      <c r="A53" s="181" t="str">
        <f>IFERROR(INDEX('[2]Stud Name'!$A$2:$C$320,MATCH(K53,'[2]Stud Name'!$B$2:$B$320,0),1),"")</f>
        <v>Q02 (Bora Pratik Sumitbhai)</v>
      </c>
      <c r="B53" s="145">
        <f>IFERROR(INDEX('[2]Stud Name'!$A$2:$C$320,MATCH(K53,'[2]Stud Name'!$B$2:$B$320,0),3),)</f>
        <v>5</v>
      </c>
      <c r="C53" s="145"/>
      <c r="D53" s="145"/>
      <c r="E53" s="145"/>
      <c r="F53" s="145"/>
      <c r="G53" s="145"/>
      <c r="H53" s="145"/>
      <c r="I53" s="145">
        <v>2</v>
      </c>
      <c r="J53" s="182">
        <f>SUM((C53 * Price!$B$2), (D53 * Price!$B$3),(E53 * Price!$B$4),(G53 * Price!$B$5),(I53 * Price!$B$6))</f>
        <v>720</v>
      </c>
      <c r="K53" s="145" t="s">
        <v>751</v>
      </c>
    </row>
    <row r="54" spans="1:12" x14ac:dyDescent="0.25">
      <c r="A54" s="181" t="str">
        <f>IFERROR(INDEX('[2]Stud Name'!$A$2:$C$320,MATCH(K54,'[2]Stud Name'!$B$2:$B$320,0),1),"")</f>
        <v>Q03 (Nahar Bhavya Manishbhai)</v>
      </c>
      <c r="B54" s="145">
        <f>IFERROR(INDEX('[2]Stud Name'!$A$2:$C$320,MATCH(K54,'[2]Stud Name'!$B$2:$B$320,0),3),)</f>
        <v>5</v>
      </c>
      <c r="C54" s="145"/>
      <c r="D54" s="145"/>
      <c r="E54" s="145">
        <v>2</v>
      </c>
      <c r="F54" s="187">
        <v>32</v>
      </c>
      <c r="G54" s="145">
        <v>2</v>
      </c>
      <c r="H54" s="187">
        <v>34</v>
      </c>
      <c r="I54" s="145">
        <v>2</v>
      </c>
      <c r="J54" s="182">
        <f>SUM((C54 * Price!$B$2), (D54 * Price!$B$3),(E54 * Price!$B$4),(G54 * Price!$B$5),(I54 * Price!$B$6))</f>
        <v>1880</v>
      </c>
      <c r="K54" s="145" t="s">
        <v>752</v>
      </c>
    </row>
    <row r="55" spans="1:12" x14ac:dyDescent="0.25">
      <c r="A55" s="181" t="str">
        <f>IFERROR(INDEX('[2]Stud Name'!$A$2:$C$320,MATCH(K55,'[2]Stud Name'!$B$2:$B$320,0),1),"")</f>
        <v>Q04 (Jain Hashmukh Rameshbhai)</v>
      </c>
      <c r="B55" s="145">
        <f>IFERROR(INDEX('[2]Stud Name'!$A$2:$C$320,MATCH(K55,'[2]Stud Name'!$B$2:$B$320,0),3),)</f>
        <v>5</v>
      </c>
      <c r="C55" s="145"/>
      <c r="D55" s="145"/>
      <c r="E55" s="145">
        <v>2</v>
      </c>
      <c r="F55" s="187">
        <v>34</v>
      </c>
      <c r="G55" s="145">
        <v>2</v>
      </c>
      <c r="H55" s="187">
        <v>36</v>
      </c>
      <c r="I55" s="145">
        <v>2</v>
      </c>
      <c r="J55" s="182">
        <f>SUM((C55 * Price!$B$2), (D55 * Price!$B$3),(E55 * Price!$B$4),(G55 * Price!$B$5),(I55 * Price!$B$6))</f>
        <v>1880</v>
      </c>
      <c r="K55" s="145" t="s">
        <v>753</v>
      </c>
    </row>
    <row r="56" spans="1:12" x14ac:dyDescent="0.25">
      <c r="A56" s="181" t="str">
        <f>IFERROR(INDEX('[2]Stud Name'!$A$2:$C$320,MATCH(K56,'[2]Stud Name'!$B$2:$B$320,0),1),"")</f>
        <v>Q05 (Shah Tithya Alpeshkumar)</v>
      </c>
      <c r="B56" s="145">
        <f>IFERROR(INDEX('[2]Stud Name'!$A$2:$C$320,MATCH(K56,'[2]Stud Name'!$B$2:$B$320,0),3),)</f>
        <v>5</v>
      </c>
      <c r="C56" s="145"/>
      <c r="D56" s="145"/>
      <c r="E56" s="145">
        <v>2</v>
      </c>
      <c r="F56" s="187">
        <v>32</v>
      </c>
      <c r="G56" s="145">
        <v>2</v>
      </c>
      <c r="H56" s="187">
        <v>34</v>
      </c>
      <c r="I56" s="145">
        <v>2</v>
      </c>
      <c r="J56" s="182">
        <f>SUM((C56 * Price!$B$2), (D56 * Price!$B$3),(E56 * Price!$B$4),(G56 * Price!$B$5),(I56 * Price!$B$6))</f>
        <v>1880</v>
      </c>
      <c r="K56" s="145" t="s">
        <v>754</v>
      </c>
    </row>
    <row r="57" spans="1:12" x14ac:dyDescent="0.25">
      <c r="A57" s="181" t="str">
        <f>IFERROR(INDEX('[2]Stud Name'!$A$2:$C$320,MATCH(K57,'[2]Stud Name'!$B$2:$B$320,0),1),"")</f>
        <v>Q06 (Pratham Bhavin Mehta)</v>
      </c>
      <c r="B57" s="145">
        <f>IFERROR(INDEX('[2]Stud Name'!$A$2:$C$320,MATCH(K57,'[2]Stud Name'!$B$2:$B$320,0),3),)</f>
        <v>5</v>
      </c>
      <c r="C57" s="145"/>
      <c r="D57" s="145"/>
      <c r="E57" s="145">
        <v>2</v>
      </c>
      <c r="F57" s="145">
        <v>38</v>
      </c>
      <c r="G57" s="145">
        <v>2</v>
      </c>
      <c r="H57" s="145">
        <v>40</v>
      </c>
      <c r="I57" s="145">
        <v>2</v>
      </c>
      <c r="J57" s="182">
        <f>SUM((C57 * Price!$B$2), (D57 * Price!$B$3),(E57 * Price!$B$4),(G57 * Price!$B$5),(I57 * Price!$B$6))</f>
        <v>1880</v>
      </c>
      <c r="K57" s="145" t="s">
        <v>755</v>
      </c>
    </row>
    <row r="58" spans="1:12" x14ac:dyDescent="0.25">
      <c r="A58" s="181" t="str">
        <f>IFERROR(INDEX('[2]Stud Name'!$A$2:$C$320,MATCH(K58,'[2]Stud Name'!$B$2:$B$320,0),1),"")</f>
        <v>Q07 (Shah Kavish Saurabhbhai)</v>
      </c>
      <c r="B58" s="145">
        <f>IFERROR(INDEX('[2]Stud Name'!$A$2:$C$320,MATCH(K58,'[2]Stud Name'!$B$2:$B$320,0),3),)</f>
        <v>5</v>
      </c>
      <c r="C58" s="145"/>
      <c r="D58" s="145"/>
      <c r="E58" s="145">
        <v>2</v>
      </c>
      <c r="F58" s="145">
        <v>36</v>
      </c>
      <c r="G58" s="145">
        <v>2</v>
      </c>
      <c r="H58" s="145">
        <v>38</v>
      </c>
      <c r="I58" s="145">
        <v>2</v>
      </c>
      <c r="J58" s="182">
        <f>SUM((C58 * Price!$B$2), (D58 * Price!$B$3),(E58 * Price!$B$4),(G58 * Price!$B$5),(I58 * Price!$B$6))</f>
        <v>1880</v>
      </c>
      <c r="K58" s="145" t="s">
        <v>756</v>
      </c>
    </row>
    <row r="59" spans="1:12" x14ac:dyDescent="0.25">
      <c r="A59" s="181" t="str">
        <f>IFERROR(INDEX('[2]Stud Name'!$A$2:$C$320,MATCH(K59,'[2]Stud Name'!$B$2:$B$320,0),1),"")</f>
        <v>Q08 (Caattar Vitrag Sachinbhai)</v>
      </c>
      <c r="B59" s="145">
        <f>IFERROR(INDEX('[2]Stud Name'!$A$2:$C$320,MATCH(K59,'[2]Stud Name'!$B$2:$B$320,0),3),)</f>
        <v>5</v>
      </c>
      <c r="C59" s="145"/>
      <c r="D59" s="145"/>
      <c r="E59" s="145">
        <v>2</v>
      </c>
      <c r="F59" s="145">
        <v>30</v>
      </c>
      <c r="G59" s="145">
        <v>2</v>
      </c>
      <c r="H59" s="145">
        <v>32</v>
      </c>
      <c r="I59" s="145">
        <v>2</v>
      </c>
      <c r="J59" s="182">
        <f>SUM((C59 * Price!$B$2), (D59 * Price!$B$3),(E59 * Price!$B$4),(G59 * Price!$B$5),(I59 * Price!$B$6))</f>
        <v>1880</v>
      </c>
      <c r="K59" s="145" t="s">
        <v>757</v>
      </c>
    </row>
    <row r="60" spans="1:12" x14ac:dyDescent="0.25">
      <c r="A60" s="181" t="str">
        <f>IFERROR(INDEX('[2]Stud Name'!$A$2:$C$320,MATCH(K60,'[2]Stud Name'!$B$2:$B$320,0),1),"")</f>
        <v>Q09 (Shah Arnik Akashkumar )</v>
      </c>
      <c r="B60" s="145">
        <f>IFERROR(INDEX('[2]Stud Name'!$A$2:$C$320,MATCH(K60,'[2]Stud Name'!$B$2:$B$320,0),3),)</f>
        <v>5</v>
      </c>
      <c r="C60" s="145"/>
      <c r="D60" s="145"/>
      <c r="E60" s="145">
        <v>2</v>
      </c>
      <c r="F60" s="145">
        <v>36</v>
      </c>
      <c r="G60" s="145">
        <v>2</v>
      </c>
      <c r="H60" s="145">
        <v>36</v>
      </c>
      <c r="I60" s="145">
        <v>2</v>
      </c>
      <c r="J60" s="182">
        <f>SUM((C60 * Price!$B$2), (D60 * Price!$B$3),(E60 * Price!$B$4),(G60 * Price!$B$5),(I60 * Price!$B$6))</f>
        <v>1880</v>
      </c>
      <c r="K60" s="145" t="s">
        <v>758</v>
      </c>
    </row>
    <row r="61" spans="1:12" x14ac:dyDescent="0.25">
      <c r="A61" s="181" t="str">
        <f>IFERROR(INDEX('[2]Stud Name'!$A$2:$C$320,MATCH(K61,'[2]Stud Name'!$B$2:$B$320,0),1),"")</f>
        <v>Q10 (Jain Kiran Rameshkumar )</v>
      </c>
      <c r="B61" s="145">
        <f>IFERROR(INDEX('[2]Stud Name'!$A$2:$C$320,MATCH(K61,'[2]Stud Name'!$B$2:$B$320,0),3),)</f>
        <v>5</v>
      </c>
      <c r="C61" s="145"/>
      <c r="D61" s="145"/>
      <c r="E61" s="145">
        <v>2</v>
      </c>
      <c r="F61" s="145">
        <v>36</v>
      </c>
      <c r="G61" s="145">
        <v>2</v>
      </c>
      <c r="H61" s="145">
        <v>38</v>
      </c>
      <c r="I61" s="145">
        <v>2</v>
      </c>
      <c r="J61" s="182">
        <f>SUM((C61 * Price!$B$2), (D61 * Price!$B$3),(E61 * Price!$B$4),(G61 * Price!$B$5),(I61 * Price!$B$6))</f>
        <v>1880</v>
      </c>
      <c r="K61" s="145" t="s">
        <v>759</v>
      </c>
    </row>
    <row r="62" spans="1:12" x14ac:dyDescent="0.25">
      <c r="A62" s="181" t="str">
        <f>IFERROR(INDEX('[2]Stud Name'!$A$2:$C$320,MATCH(K62,'[2]Stud Name'!$B$2:$B$320,0),1),"")</f>
        <v>Q11 (Kochar Chaityakumar Abhaybhai )</v>
      </c>
      <c r="B62" s="145">
        <f>IFERROR(INDEX('[2]Stud Name'!$A$2:$C$320,MATCH(K62,'[2]Stud Name'!$B$2:$B$320,0),3),)</f>
        <v>5</v>
      </c>
      <c r="C62" s="145"/>
      <c r="D62" s="145"/>
      <c r="E62" s="145">
        <v>2</v>
      </c>
      <c r="F62" s="145">
        <v>36</v>
      </c>
      <c r="G62" s="145">
        <v>2</v>
      </c>
      <c r="H62" s="145">
        <v>38</v>
      </c>
      <c r="I62" s="145">
        <v>2</v>
      </c>
      <c r="J62" s="182">
        <f>SUM((C62 * Price!$B$2), (D62 * Price!$B$3),(E62 * Price!$B$4),(G62 * Price!$B$5),(I62 * Price!$B$6))</f>
        <v>1880</v>
      </c>
      <c r="K62" s="145" t="s">
        <v>760</v>
      </c>
    </row>
    <row r="63" spans="1:12" x14ac:dyDescent="0.25">
      <c r="A63" s="181" t="str">
        <f>IFERROR(INDEX('[2]Stud Name'!$A$2:$C$320,MATCH(K63,'[2]Stud Name'!$B$2:$B$320,0),1),"")</f>
        <v>Q12 (Jain Chirag Kamleshbhai )</v>
      </c>
      <c r="B63" s="145">
        <f>IFERROR(INDEX('[2]Stud Name'!$A$2:$C$320,MATCH(K63,'[2]Stud Name'!$B$2:$B$320,0),3),)</f>
        <v>5</v>
      </c>
      <c r="C63" s="145"/>
      <c r="D63" s="145"/>
      <c r="E63" s="145">
        <v>2</v>
      </c>
      <c r="F63" s="145">
        <v>30</v>
      </c>
      <c r="G63" s="145">
        <v>2</v>
      </c>
      <c r="H63" s="145">
        <v>32</v>
      </c>
      <c r="I63" s="145">
        <v>2</v>
      </c>
      <c r="J63" s="182">
        <f>SUM((C63 * Price!$B$2), (D63 * Price!$B$3),(E63 * Price!$B$4),(G63 * Price!$B$5),(I63 * Price!$B$6))</f>
        <v>1880</v>
      </c>
      <c r="K63" s="145" t="s">
        <v>761</v>
      </c>
    </row>
    <row r="64" spans="1:12" x14ac:dyDescent="0.25">
      <c r="A64" s="181" t="str">
        <f>IFERROR(INDEX('[2]Stud Name'!$A$2:$C$320,MATCH(K64,'[2]Stud Name'!$B$2:$B$320,0),1),"")</f>
        <v>Q13 Siddh Prashant Toshani</v>
      </c>
      <c r="B64" s="145">
        <f>IFERROR(INDEX('[2]Stud Name'!$A$2:$C$320,MATCH(K64,'[2]Stud Name'!$B$2:$B$320,0),3),)</f>
        <v>5</v>
      </c>
      <c r="C64" s="145"/>
      <c r="D64" s="145"/>
      <c r="E64" s="145">
        <v>2</v>
      </c>
      <c r="F64" s="145">
        <v>34</v>
      </c>
      <c r="G64" s="145">
        <v>2</v>
      </c>
      <c r="H64" s="145">
        <v>36</v>
      </c>
      <c r="I64" s="145">
        <v>2</v>
      </c>
      <c r="J64" s="182">
        <f>SUM((C64 * Price!$B$2), (D64 * Price!$B$3),(E64 * Price!$B$4),(G64 * Price!$B$5),(I64 * Price!$B$6))</f>
        <v>1880</v>
      </c>
      <c r="K64" s="145" t="s">
        <v>762</v>
      </c>
    </row>
    <row r="65" spans="1:11" x14ac:dyDescent="0.25">
      <c r="A65" s="181" t="str">
        <f>IFERROR(INDEX('[2]Stud Name'!$A$2:$C$320,MATCH(K65,'[2]Stud Name'!$B$2:$B$320,0),1),"")</f>
        <v>Q14 Jeet Dharmesh Patel</v>
      </c>
      <c r="B65" s="145">
        <f>IFERROR(INDEX('[2]Stud Name'!$A$2:$C$320,MATCH(K65,'[2]Stud Name'!$B$2:$B$320,0),3),)</f>
        <v>5</v>
      </c>
      <c r="C65" s="145"/>
      <c r="D65" s="145"/>
      <c r="E65" s="145">
        <v>2</v>
      </c>
      <c r="F65" s="145">
        <v>36</v>
      </c>
      <c r="G65" s="145">
        <v>2</v>
      </c>
      <c r="H65" s="145">
        <v>38</v>
      </c>
      <c r="I65" s="145">
        <v>2</v>
      </c>
      <c r="J65" s="182">
        <f>SUM((C65 * Price!$B$2), (D65 * Price!$B$3),(E65 * Price!$B$4),(G65 * Price!$B$5),(I65 * Price!$B$6))</f>
        <v>1880</v>
      </c>
      <c r="K65" s="145" t="s">
        <v>763</v>
      </c>
    </row>
    <row r="66" spans="1:11" x14ac:dyDescent="0.25">
      <c r="A66" s="181" t="str">
        <f>IFERROR(INDEX('[2]Stud Name'!$A$2:$C$320,MATCH(K66,'[2]Stud Name'!$B$2:$B$320,0),1),"")</f>
        <v>Q16 Arush Tarunbhai Jain</v>
      </c>
      <c r="B66" s="145">
        <f>IFERROR(INDEX('[2]Stud Name'!$A$2:$C$320,MATCH(K66,'[2]Stud Name'!$B$2:$B$320,0),3),)</f>
        <v>5</v>
      </c>
      <c r="C66" s="145"/>
      <c r="D66" s="145"/>
      <c r="E66" s="145">
        <v>2</v>
      </c>
      <c r="F66" s="145">
        <v>32</v>
      </c>
      <c r="G66" s="145">
        <v>2</v>
      </c>
      <c r="H66" s="145">
        <v>34</v>
      </c>
      <c r="I66" s="145">
        <v>2</v>
      </c>
      <c r="J66" s="182">
        <f>SUM((C66 * Price!$B$2), (D66 * Price!$B$3),(E66 * Price!$B$4),(G66 * Price!$B$5),(I66 * Price!$B$6))</f>
        <v>1880</v>
      </c>
      <c r="K66" s="145" t="s">
        <v>764</v>
      </c>
    </row>
    <row r="67" spans="1:11" x14ac:dyDescent="0.25">
      <c r="A67" s="181" t="str">
        <f>IFERROR(INDEX('[2]Stud Name'!$A$2:$C$320,MATCH(K67,'[2]Stud Name'!$B$2:$B$320,0),1),"")</f>
        <v>Q17 (Jain Luvya Rajbhai )</v>
      </c>
      <c r="B67" s="145">
        <f>IFERROR(INDEX('[2]Stud Name'!$A$2:$C$320,MATCH(K67,'[2]Stud Name'!$B$2:$B$320,0),3),)</f>
        <v>5</v>
      </c>
      <c r="C67" s="145"/>
      <c r="D67" s="145"/>
      <c r="E67" s="145">
        <v>2</v>
      </c>
      <c r="F67" s="145">
        <v>34</v>
      </c>
      <c r="G67" s="145">
        <v>2</v>
      </c>
      <c r="H67" s="145">
        <v>36</v>
      </c>
      <c r="I67" s="145">
        <v>2</v>
      </c>
      <c r="J67" s="182">
        <f>SUM((C67 * Price!$B$2), (D67 * Price!$B$3),(E67 * Price!$B$4),(G67 * Price!$B$5),(I67 * Price!$B$6))</f>
        <v>1880</v>
      </c>
      <c r="K67" s="145" t="s">
        <v>765</v>
      </c>
    </row>
    <row r="68" spans="1:11" x14ac:dyDescent="0.25">
      <c r="A68" s="181" t="str">
        <f>IFERROR(INDEX('[2]Stud Name'!$A$2:$C$320,MATCH(K68,'[2]Stud Name'!$B$2:$B$320,0),1),"")</f>
        <v>Q19 (Nigam Vinod Jain)</v>
      </c>
      <c r="B68" s="145">
        <f>IFERROR(INDEX('[2]Stud Name'!$A$2:$C$320,MATCH(K68,'[2]Stud Name'!$B$2:$B$320,0),3),)</f>
        <v>5</v>
      </c>
      <c r="C68" s="145"/>
      <c r="D68" s="145"/>
      <c r="E68" s="145">
        <v>2</v>
      </c>
      <c r="F68" s="145">
        <v>34</v>
      </c>
      <c r="G68" s="145">
        <v>2</v>
      </c>
      <c r="H68" s="145">
        <v>36</v>
      </c>
      <c r="I68" s="145">
        <v>2</v>
      </c>
      <c r="J68" s="182">
        <f>SUM((C68 * Price!$B$2), (D68 * Price!$B$3),(E68 * Price!$B$4),(G68 * Price!$B$5),(I68 * Price!$B$6))</f>
        <v>1880</v>
      </c>
      <c r="K68" s="145" t="s">
        <v>767</v>
      </c>
    </row>
    <row r="69" spans="1:11" x14ac:dyDescent="0.25">
      <c r="A69" s="181" t="str">
        <f>IFERROR(INDEX('[2]Stud Name'!$A$2:$C$320,MATCH(K69,'[2]Stud Name'!$B$2:$B$320,0),1),"")</f>
        <v>Q20 (Jain Om Dineshbhai)</v>
      </c>
      <c r="B69" s="145">
        <f>IFERROR(INDEX('[2]Stud Name'!$A$2:$C$320,MATCH(K69,'[2]Stud Name'!$B$2:$B$320,0),3),)</f>
        <v>5</v>
      </c>
      <c r="C69" s="145"/>
      <c r="D69" s="145"/>
      <c r="E69" s="145">
        <v>2</v>
      </c>
      <c r="F69" s="145">
        <v>34</v>
      </c>
      <c r="G69" s="145">
        <v>2</v>
      </c>
      <c r="H69" s="145">
        <v>36</v>
      </c>
      <c r="I69" s="145">
        <v>2</v>
      </c>
      <c r="J69" s="182">
        <f>SUM((C69 * Price!$B$2), (D69 * Price!$B$3),(E69 * Price!$B$4),(G69 * Price!$B$5),(I69 * Price!$B$6))</f>
        <v>1880</v>
      </c>
      <c r="K69" s="145" t="s">
        <v>768</v>
      </c>
    </row>
    <row r="70" spans="1:11" x14ac:dyDescent="0.25">
      <c r="A70" s="181" t="str">
        <f>IFERROR(INDEX('[2]Stud Name'!$A$2:$C$320,MATCH(K70,'[2]Stud Name'!$B$2:$B$320,0),1),"")</f>
        <v/>
      </c>
      <c r="B70" s="145">
        <f>IFERROR(INDEX('[2]Stud Name'!$A$2:$C$320,MATCH(K70,'[2]Stud Name'!$B$2:$B$320,0),3),)</f>
        <v>0</v>
      </c>
      <c r="C70" s="145"/>
      <c r="D70" s="145"/>
      <c r="E70" s="145">
        <v>2</v>
      </c>
      <c r="F70" s="145">
        <v>34</v>
      </c>
      <c r="G70" s="145">
        <v>2</v>
      </c>
      <c r="H70" s="145">
        <v>38</v>
      </c>
      <c r="I70" s="145"/>
      <c r="J70" s="182">
        <f>SUM((C70 * Price!$B$2), (D70 * Price!$B$3),(E70 * Price!$B$4),(G70 * Price!$B$5),(I70 * Price!$B$6))</f>
        <v>1160</v>
      </c>
      <c r="K70" s="145" t="s">
        <v>924</v>
      </c>
    </row>
    <row r="71" spans="1:11" x14ac:dyDescent="0.25">
      <c r="A71" s="181" t="str">
        <f>IFERROR(INDEX('[2]Stud Name'!$A$2:$C$320,MATCH(K71,'[2]Stud Name'!$B$2:$B$320,0),1),"")</f>
        <v>Q23 (Ohra Sameep Sandeshbhai)</v>
      </c>
      <c r="B71" s="145">
        <f>IFERROR(INDEX('[2]Stud Name'!$A$2:$C$320,MATCH(K71,'[2]Stud Name'!$B$2:$B$320,0),3),)</f>
        <v>5</v>
      </c>
      <c r="C71" s="145"/>
      <c r="D71" s="145"/>
      <c r="E71" s="145">
        <v>2</v>
      </c>
      <c r="F71" s="145">
        <v>34</v>
      </c>
      <c r="G71" s="145">
        <v>2</v>
      </c>
      <c r="H71" s="145">
        <v>36</v>
      </c>
      <c r="I71" s="145">
        <v>2</v>
      </c>
      <c r="J71" s="182">
        <f>SUM((C71 * Price!$B$2), (D71 * Price!$B$3),(E71 * Price!$B$4),(G71 * Price!$B$5),(I71 * Price!$B$6))</f>
        <v>1880</v>
      </c>
      <c r="K71" s="145" t="s">
        <v>771</v>
      </c>
    </row>
    <row r="72" spans="1:11" x14ac:dyDescent="0.25">
      <c r="A72" s="181" t="str">
        <f>IFERROR(INDEX('[2]Stud Name'!$A$2:$C$320,MATCH(K72,'[2]Stud Name'!$B$2:$B$320,0),1),"")</f>
        <v>Q25 (Jain Saurabh Praveenbhai)</v>
      </c>
      <c r="B72" s="145">
        <f>IFERROR(INDEX('[2]Stud Name'!$A$2:$C$320,MATCH(K72,'[2]Stud Name'!$B$2:$B$320,0),3),)</f>
        <v>5</v>
      </c>
      <c r="C72" s="145"/>
      <c r="D72" s="145"/>
      <c r="E72" s="145">
        <v>2</v>
      </c>
      <c r="F72" s="145">
        <v>34</v>
      </c>
      <c r="G72" s="145">
        <v>2</v>
      </c>
      <c r="H72" s="145">
        <v>36</v>
      </c>
      <c r="I72" s="145">
        <v>2</v>
      </c>
      <c r="J72" s="182">
        <f>SUM((C72 * Price!$B$2), (D72 * Price!$B$3),(E72 * Price!$B$4),(G72 * Price!$B$5),(I72 * Price!$B$6))</f>
        <v>1880</v>
      </c>
      <c r="K72" s="145" t="s">
        <v>773</v>
      </c>
    </row>
    <row r="73" spans="1:11" x14ac:dyDescent="0.25">
      <c r="A73" s="181" t="str">
        <f>IFERROR(INDEX('[2]Stud Name'!$A$2:$C$320,MATCH(K73,'[2]Stud Name'!$B$2:$B$320,0),1),"")</f>
        <v>Q26 ( Gupta Ishan Chandanbhai 
)</v>
      </c>
      <c r="B73" s="145">
        <f>IFERROR(INDEX('[2]Stud Name'!$A$2:$C$320,MATCH(K73,'[2]Stud Name'!$B$2:$B$320,0),3),)</f>
        <v>5</v>
      </c>
      <c r="C73" s="145"/>
      <c r="D73" s="145"/>
      <c r="E73" s="145">
        <v>2</v>
      </c>
      <c r="F73" s="145">
        <v>36</v>
      </c>
      <c r="G73" s="145">
        <v>2</v>
      </c>
      <c r="H73" s="145">
        <v>36</v>
      </c>
      <c r="I73" s="145">
        <v>2</v>
      </c>
      <c r="J73" s="182">
        <f>SUM((C73 * Price!$B$2), (D73 * Price!$B$3),(E73 * Price!$B$4),(G73 * Price!$B$5),(I73 * Price!$B$6))</f>
        <v>1880</v>
      </c>
      <c r="K73" s="145" t="s">
        <v>774</v>
      </c>
    </row>
    <row r="74" spans="1:11" x14ac:dyDescent="0.25">
      <c r="A74" s="181" t="str">
        <f>IFERROR(INDEX('[2]Stud Name'!$A$2:$C$320,MATCH(K74,'[2]Stud Name'!$B$2:$B$320,0),1),"")</f>
        <v>Q28 ( Shah Shorya Ankitbhai)</v>
      </c>
      <c r="B74" s="145">
        <f>IFERROR(INDEX('[2]Stud Name'!$A$2:$C$320,MATCH(K74,'[2]Stud Name'!$B$2:$B$320,0),3),)</f>
        <v>5</v>
      </c>
      <c r="C74" s="145"/>
      <c r="D74" s="145"/>
      <c r="E74" s="145">
        <v>2</v>
      </c>
      <c r="F74" s="187">
        <v>34</v>
      </c>
      <c r="G74" s="145">
        <v>2</v>
      </c>
      <c r="H74" s="187">
        <v>34</v>
      </c>
      <c r="I74" s="145">
        <v>2</v>
      </c>
      <c r="J74" s="182">
        <f>SUM((C74 * Price!$B$2), (D74 * Price!$B$3),(E74 * Price!$B$4),(G74 * Price!$B$5),(I74 * Price!$B$6))</f>
        <v>1880</v>
      </c>
      <c r="K74" s="145" t="s">
        <v>776</v>
      </c>
    </row>
    <row r="75" spans="1:11" x14ac:dyDescent="0.25">
      <c r="A75" s="181" t="str">
        <f>IFERROR(INDEX('[2]Stud Name'!$A$2:$C$320,MATCH(K75,'[2]Stud Name'!$B$2:$B$320,0),1),"")</f>
        <v>Q29 ( Mehta Karan Rakeshbhai )</v>
      </c>
      <c r="B75" s="145">
        <f>IFERROR(INDEX('[2]Stud Name'!$A$2:$C$320,MATCH(K75,'[2]Stud Name'!$B$2:$B$320,0),3),)</f>
        <v>5</v>
      </c>
      <c r="C75" s="145"/>
      <c r="D75" s="145"/>
      <c r="E75" s="145">
        <v>2</v>
      </c>
      <c r="F75" s="145">
        <v>30</v>
      </c>
      <c r="G75" s="145">
        <v>2</v>
      </c>
      <c r="H75" s="145">
        <v>32</v>
      </c>
      <c r="I75" s="145">
        <v>2</v>
      </c>
      <c r="J75" s="182">
        <f>SUM((C75 * Price!$B$2), (D75 * Price!$B$3),(E75 * Price!$B$4),(G75 * Price!$B$5),(I75 * Price!$B$6))</f>
        <v>1880</v>
      </c>
      <c r="K75" s="145" t="s">
        <v>777</v>
      </c>
    </row>
    <row r="76" spans="1:11" x14ac:dyDescent="0.25">
      <c r="A76" s="181" t="str">
        <f>IFERROR(INDEX('[2]Stud Name'!$A$2:$C$320,MATCH(K76,'[2]Stud Name'!$B$2:$B$320,0),1),"")</f>
        <v>Q30 ( Jinesh Mahaveerbhai Jain )</v>
      </c>
      <c r="B76" s="145">
        <f>IFERROR(INDEX('[2]Stud Name'!$A$2:$C$320,MATCH(K76,'[2]Stud Name'!$B$2:$B$320,0),3),)</f>
        <v>5</v>
      </c>
      <c r="C76" s="145"/>
      <c r="D76" s="145"/>
      <c r="E76" s="145">
        <v>2</v>
      </c>
      <c r="F76" s="145">
        <v>30</v>
      </c>
      <c r="G76" s="145">
        <v>2</v>
      </c>
      <c r="H76" s="145">
        <v>32</v>
      </c>
      <c r="I76" s="145">
        <v>2</v>
      </c>
      <c r="J76" s="182">
        <f>SUM((C76 * Price!$B$2), (D76 * Price!$B$3),(E76 * Price!$B$4),(G76 * Price!$B$5),(I76 * Price!$B$6))</f>
        <v>1880</v>
      </c>
      <c r="K76" s="145" t="s">
        <v>778</v>
      </c>
    </row>
    <row r="77" spans="1:11" x14ac:dyDescent="0.25">
      <c r="A77" s="181" t="str">
        <f>IFERROR(INDEX('[2]Stud Name'!$A$2:$C$320,MATCH(K77,'[2]Stud Name'!$B$2:$B$320,0),1),"")</f>
        <v>O50 (Ranka Naman Sunilbhai )</v>
      </c>
      <c r="B77" s="145">
        <f>IFERROR(INDEX('[2]Stud Name'!$A$2:$C$320,MATCH(K77,'[2]Stud Name'!$B$2:$B$320,0),3),)</f>
        <v>7</v>
      </c>
      <c r="C77" s="145"/>
      <c r="D77" s="145"/>
      <c r="E77" s="145"/>
      <c r="F77" s="145"/>
      <c r="G77" s="145"/>
      <c r="H77" s="145"/>
      <c r="I77" s="145">
        <v>2</v>
      </c>
      <c r="J77" s="182">
        <f>SUM((C77 * Price!$B$2), (D77 * Price!$B$3),(E77 * Price!$B$4),(G77 * Price!$B$5),(I77 * Price!$B$6))</f>
        <v>720</v>
      </c>
      <c r="K77" s="145" t="s">
        <v>891</v>
      </c>
    </row>
    <row r="78" spans="1:11" x14ac:dyDescent="0.25">
      <c r="A78" s="181" t="str">
        <f>IFERROR(INDEX('[2]Stud Name'!$A$2:$C$320,MATCH(K78,'[2]Stud Name'!$B$2:$B$320,0),1),"")</f>
        <v>O51 Shah Balaji Sudhirbhai</v>
      </c>
      <c r="B78" s="145">
        <f>IFERROR(INDEX('[2]Stud Name'!$A$2:$C$320,MATCH(K78,'[2]Stud Name'!$B$2:$B$320,0),3),)</f>
        <v>7</v>
      </c>
      <c r="C78" s="145"/>
      <c r="D78" s="145"/>
      <c r="E78" s="145">
        <v>2</v>
      </c>
      <c r="F78" s="145">
        <v>34</v>
      </c>
      <c r="G78" s="145">
        <v>2</v>
      </c>
      <c r="H78" s="145">
        <v>34</v>
      </c>
      <c r="I78" s="145">
        <v>2</v>
      </c>
      <c r="J78" s="182">
        <f>SUM((C78 * Price!$B$2), (D78 * Price!$B$3),(E78 * Price!$B$4),(G78 * Price!$B$5),(I78 * Price!$B$6))</f>
        <v>1880</v>
      </c>
      <c r="K78" s="145" t="s">
        <v>892</v>
      </c>
    </row>
    <row r="79" spans="1:11" x14ac:dyDescent="0.25">
      <c r="A79" s="181" t="str">
        <f>IFERROR(INDEX('[2]Stud Name'!$A$2:$C$320,MATCH(K79,'[2]Stud Name'!$B$2:$B$320,0),1),"")</f>
        <v>O52 Jariwala Moksh Mayurkumar</v>
      </c>
      <c r="B79" s="145">
        <f>IFERROR(INDEX('[2]Stud Name'!$A$2:$C$320,MATCH(K79,'[2]Stud Name'!$B$2:$B$320,0),3),)</f>
        <v>7</v>
      </c>
      <c r="C79" s="145"/>
      <c r="D79" s="145"/>
      <c r="E79" s="145">
        <v>2</v>
      </c>
      <c r="F79" s="145">
        <v>34</v>
      </c>
      <c r="G79" s="145">
        <v>2</v>
      </c>
      <c r="H79" s="145">
        <v>34</v>
      </c>
      <c r="I79" s="145">
        <v>2</v>
      </c>
      <c r="J79" s="182">
        <f>SUM((C79 * Price!$B$2), (D79 * Price!$B$3),(E79 * Price!$B$4),(G79 * Price!$B$5),(I79 * Price!$B$6))</f>
        <v>1880</v>
      </c>
      <c r="K79" s="145" t="s">
        <v>893</v>
      </c>
    </row>
    <row r="80" spans="1:11" x14ac:dyDescent="0.25">
      <c r="A80" s="181" t="str">
        <f>IFERROR(INDEX('[2]Stud Name'!$A$2:$C$320,MATCH(K80,'[2]Stud Name'!$B$2:$B$320,0),1),"")</f>
        <v>O53 Balar Jainam Kirankumar</v>
      </c>
      <c r="B80" s="145">
        <f>IFERROR(INDEX('[2]Stud Name'!$A$2:$C$320,MATCH(K80,'[2]Stud Name'!$B$2:$B$320,0),3),)</f>
        <v>7</v>
      </c>
      <c r="C80" s="145"/>
      <c r="D80" s="145"/>
      <c r="E80" s="145">
        <v>2</v>
      </c>
      <c r="F80" s="145">
        <v>34</v>
      </c>
      <c r="G80" s="145">
        <v>2</v>
      </c>
      <c r="H80" s="145">
        <v>34</v>
      </c>
      <c r="I80" s="145">
        <v>2</v>
      </c>
      <c r="J80" s="182">
        <f>SUM((C80 * Price!$B$2), (D80 * Price!$B$3),(E80 * Price!$B$4),(G80 * Price!$B$5),(I80 * Price!$B$6))</f>
        <v>1880</v>
      </c>
      <c r="K80" s="145" t="s">
        <v>894</v>
      </c>
    </row>
    <row r="81" spans="1:11" x14ac:dyDescent="0.25">
      <c r="A81" s="181" t="str">
        <f>IFERROR(INDEX('[2]Stud Name'!$A$2:$C$320,MATCH(K81,'[2]Stud Name'!$B$2:$B$320,0),1),"")</f>
        <v>O54 Tavish Dineshbhai Jain</v>
      </c>
      <c r="B81" s="145">
        <f>IFERROR(INDEX('[2]Stud Name'!$A$2:$C$320,MATCH(K81,'[2]Stud Name'!$B$2:$B$320,0),3),)</f>
        <v>7</v>
      </c>
      <c r="C81" s="145"/>
      <c r="D81" s="145"/>
      <c r="E81" s="145">
        <v>2</v>
      </c>
      <c r="F81" s="145">
        <v>34</v>
      </c>
      <c r="G81" s="145">
        <v>2</v>
      </c>
      <c r="H81" s="145">
        <v>34</v>
      </c>
      <c r="I81" s="145">
        <v>2</v>
      </c>
      <c r="J81" s="182">
        <f>SUM((C81 * Price!$B$2), (D81 * Price!$B$3),(E81 * Price!$B$4),(G81 * Price!$B$5),(I81 * Price!$B$6))</f>
        <v>1880</v>
      </c>
      <c r="K81" s="145" t="s">
        <v>895</v>
      </c>
    </row>
    <row r="82" spans="1:11" x14ac:dyDescent="0.25">
      <c r="A82" s="181" t="str">
        <f>IFERROR(INDEX('[2]Stud Name'!$A$2:$C$320,MATCH(K82,'[2]Stud Name'!$B$2:$B$320,0),1),"")</f>
        <v>O55 Shah Mittal Santoshkumar</v>
      </c>
      <c r="B82" s="145">
        <f>IFERROR(INDEX('[2]Stud Name'!$A$2:$C$320,MATCH(K82,'[2]Stud Name'!$B$2:$B$320,0),3),)</f>
        <v>7</v>
      </c>
      <c r="C82" s="145"/>
      <c r="D82" s="145"/>
      <c r="E82" s="145"/>
      <c r="F82" s="145"/>
      <c r="G82" s="145"/>
      <c r="H82" s="145"/>
      <c r="I82" s="145">
        <v>2</v>
      </c>
      <c r="J82" s="182">
        <f>SUM((C82 * Price!$B$2), (D82 * Price!$B$3),(E82 * Price!$B$4),(G82 * Price!$B$5),(I82 * Price!$B$6))</f>
        <v>720</v>
      </c>
      <c r="K82" s="145" t="s">
        <v>896</v>
      </c>
    </row>
    <row r="83" spans="1:11" x14ac:dyDescent="0.25">
      <c r="A83" s="181" t="str">
        <f>IFERROR(INDEX('[2]Stud Name'!$A$2:$C$320,MATCH(K83,'[2]Stud Name'!$B$2:$B$320,0),1),"")</f>
        <v>O56 Caattar Teerthraj Sachinbhai</v>
      </c>
      <c r="B83" s="145">
        <f>IFERROR(INDEX('[2]Stud Name'!$A$2:$C$320,MATCH(K83,'[2]Stud Name'!$B$2:$B$320,0),3),)</f>
        <v>7</v>
      </c>
      <c r="C83" s="145"/>
      <c r="D83" s="145"/>
      <c r="E83" s="145"/>
      <c r="F83" s="145"/>
      <c r="G83" s="145"/>
      <c r="H83" s="145"/>
      <c r="I83" s="145">
        <v>2</v>
      </c>
      <c r="J83" s="182">
        <f>SUM((C83 * Price!$B$2), (D83 * Price!$B$3),(E83 * Price!$B$4),(G83 * Price!$B$5),(I83 * Price!$B$6))</f>
        <v>720</v>
      </c>
      <c r="K83" s="145" t="s">
        <v>897</v>
      </c>
    </row>
    <row r="84" spans="1:11" x14ac:dyDescent="0.25">
      <c r="A84" s="181" t="str">
        <f>IFERROR(INDEX('[2]Stud Name'!$A$2:$C$320,MATCH(K84,'[2]Stud Name'!$B$2:$B$320,0),1),"")</f>
        <v>O57 Kushal Mukeshbhai Jain</v>
      </c>
      <c r="B84" s="145">
        <f>IFERROR(INDEX('[2]Stud Name'!$A$2:$C$320,MATCH(K84,'[2]Stud Name'!$B$2:$B$320,0),3),)</f>
        <v>7</v>
      </c>
      <c r="C84" s="145"/>
      <c r="D84" s="145"/>
      <c r="E84" s="145"/>
      <c r="F84" s="145"/>
      <c r="G84" s="145"/>
      <c r="H84" s="145"/>
      <c r="I84" s="145">
        <v>2</v>
      </c>
      <c r="J84" s="182">
        <f>SUM((C84 * Price!$B$2), (D84 * Price!$B$3),(E84 * Price!$B$4),(G84 * Price!$B$5),(I84 * Price!$B$6))</f>
        <v>720</v>
      </c>
      <c r="K84" s="145" t="s">
        <v>898</v>
      </c>
    </row>
    <row r="85" spans="1:11" x14ac:dyDescent="0.25">
      <c r="A85" s="181" t="str">
        <f>IFERROR(INDEX('[2]Stud Name'!$A$2:$C$320,MATCH(K85,'[2]Stud Name'!$B$2:$B$320,0),1),"")</f>
        <v>O58 Sancheti Chaitanya Tusharbhai</v>
      </c>
      <c r="B85" s="145">
        <f>IFERROR(INDEX('[2]Stud Name'!$A$2:$C$320,MATCH(K85,'[2]Stud Name'!$B$2:$B$320,0),3),)</f>
        <v>7</v>
      </c>
      <c r="C85" s="145"/>
      <c r="D85" s="145"/>
      <c r="E85" s="145"/>
      <c r="F85" s="145"/>
      <c r="G85" s="145"/>
      <c r="H85" s="145"/>
      <c r="I85" s="145">
        <v>2</v>
      </c>
      <c r="J85" s="182">
        <f>SUM((C85 * Price!$B$2), (D85 * Price!$B$3),(E85 * Price!$B$4),(G85 * Price!$B$5),(I85 * Price!$B$6))</f>
        <v>720</v>
      </c>
      <c r="K85" s="145" t="s">
        <v>899</v>
      </c>
    </row>
    <row r="86" spans="1:11" x14ac:dyDescent="0.25">
      <c r="A86" s="181" t="str">
        <f>IFERROR(INDEX('[2]Stud Name'!$A$2:$C$320,MATCH(K86,'[2]Stud Name'!$B$2:$B$320,0),1),"")</f>
        <v>O59 Parekh Jainam Darshitbhai</v>
      </c>
      <c r="B86" s="145">
        <f>IFERROR(INDEX('[2]Stud Name'!$A$2:$C$320,MATCH(K86,'[2]Stud Name'!$B$2:$B$320,0),3),)</f>
        <v>7</v>
      </c>
      <c r="C86" s="145"/>
      <c r="D86" s="145"/>
      <c r="E86" s="145"/>
      <c r="F86" s="145"/>
      <c r="G86" s="145"/>
      <c r="H86" s="145"/>
      <c r="I86" s="145">
        <v>2</v>
      </c>
      <c r="J86" s="182">
        <f>SUM((C86 * Price!$B$2), (D86 * Price!$B$3),(E86 * Price!$B$4),(G86 * Price!$B$5),(I86 * Price!$B$6))</f>
        <v>720</v>
      </c>
      <c r="K86" s="145" t="s">
        <v>900</v>
      </c>
    </row>
    <row r="87" spans="1:11" x14ac:dyDescent="0.25">
      <c r="A87" s="181" t="str">
        <f>IFERROR(INDEX('[2]Stud Name'!$A$2:$C$320,MATCH(K87,'[2]Stud Name'!$B$2:$B$320,0),1),"")</f>
        <v>O60 Yuvraj Ashokbhai Jain</v>
      </c>
      <c r="B87" s="145">
        <f>IFERROR(INDEX('[2]Stud Name'!$A$2:$C$320,MATCH(K87,'[2]Stud Name'!$B$2:$B$320,0),3),)</f>
        <v>7</v>
      </c>
      <c r="C87" s="145"/>
      <c r="D87" s="145"/>
      <c r="E87" s="145"/>
      <c r="F87" s="187"/>
      <c r="G87" s="145"/>
      <c r="H87" s="187"/>
      <c r="I87" s="145">
        <v>2</v>
      </c>
      <c r="J87" s="182">
        <f>SUM((C87 * Price!$B$2), (D87 * Price!$B$3),(E87 * Price!$B$4),(G87 * Price!$B$5),(I87 * Price!$B$6))</f>
        <v>720</v>
      </c>
      <c r="K87" s="145" t="s">
        <v>901</v>
      </c>
    </row>
    <row r="88" spans="1:11" x14ac:dyDescent="0.25">
      <c r="A88" s="181" t="str">
        <f>IFERROR(INDEX('[2]Stud Name'!$A$2:$C$320,MATCH(K88,'[2]Stud Name'!$B$2:$B$320,0),1),"")</f>
        <v>O61 Jainam Pravin Shah</v>
      </c>
      <c r="B88" s="145">
        <f>IFERROR(INDEX('[2]Stud Name'!$A$2:$C$320,MATCH(K88,'[2]Stud Name'!$B$2:$B$320,0),3),)</f>
        <v>7</v>
      </c>
      <c r="C88" s="145"/>
      <c r="D88" s="145"/>
      <c r="E88" s="145">
        <v>2</v>
      </c>
      <c r="F88" s="187">
        <v>32</v>
      </c>
      <c r="G88" s="145">
        <v>2</v>
      </c>
      <c r="H88" s="187">
        <v>32</v>
      </c>
      <c r="I88" s="145">
        <v>2</v>
      </c>
      <c r="J88" s="182">
        <f>SUM((C88 * Price!$B$2), (D88 * Price!$B$3),(E88 * Price!$B$4),(G88 * Price!$B$5),(I88 * Price!$B$6))</f>
        <v>1880</v>
      </c>
      <c r="K88" s="145" t="s">
        <v>902</v>
      </c>
    </row>
    <row r="89" spans="1:11" x14ac:dyDescent="0.25">
      <c r="A89" s="181" t="str">
        <f>IFERROR(INDEX('[2]Stud Name'!$A$2:$C$320,MATCH(K89,'[2]Stud Name'!$B$2:$B$320,0),1),"")</f>
        <v>O62 Bhavya Jitendra Dharival</v>
      </c>
      <c r="B89" s="145">
        <f>IFERROR(INDEX('[2]Stud Name'!$A$2:$C$320,MATCH(K89,'[2]Stud Name'!$B$2:$B$320,0),3),)</f>
        <v>7</v>
      </c>
      <c r="C89" s="145"/>
      <c r="D89" s="145"/>
      <c r="E89" s="145">
        <v>2</v>
      </c>
      <c r="F89" s="145">
        <v>40</v>
      </c>
      <c r="G89" s="145">
        <v>2</v>
      </c>
      <c r="H89" s="145">
        <v>40</v>
      </c>
      <c r="I89" s="145">
        <v>2</v>
      </c>
      <c r="J89" s="182">
        <f>SUM((C89 * Price!$B$2), (D89 * Price!$B$3),(E89 * Price!$B$4),(G89 * Price!$B$5),(I89 * Price!$B$6))</f>
        <v>1880</v>
      </c>
      <c r="K89" s="145" t="s">
        <v>903</v>
      </c>
    </row>
    <row r="90" spans="1:11" x14ac:dyDescent="0.25">
      <c r="A90" s="181" t="str">
        <f>IFERROR(INDEX('[2]Stud Name'!$A$2:$C$320,MATCH(K90,'[2]Stud Name'!$B$2:$B$320,0),1),"")</f>
        <v>O63 Prayog Jitendra Shah</v>
      </c>
      <c r="B90" s="145">
        <f>IFERROR(INDEX('[2]Stud Name'!$A$2:$C$320,MATCH(K90,'[2]Stud Name'!$B$2:$B$320,0),3),)</f>
        <v>7</v>
      </c>
      <c r="C90" s="145"/>
      <c r="D90" s="145"/>
      <c r="E90" s="145"/>
      <c r="F90" s="145"/>
      <c r="G90" s="145"/>
      <c r="H90" s="145"/>
      <c r="I90" s="145">
        <v>2</v>
      </c>
      <c r="J90" s="182">
        <f>SUM((C90 * Price!$B$2), (D90 * Price!$B$3),(E90 * Price!$B$4),(G90 * Price!$B$5),(I90 * Price!$B$6))</f>
        <v>720</v>
      </c>
      <c r="K90" s="145" t="s">
        <v>904</v>
      </c>
    </row>
    <row r="91" spans="1:11" x14ac:dyDescent="0.25">
      <c r="A91" s="181" t="str">
        <f>IFERROR(INDEX('[2]Stud Name'!$A$2:$C$320,MATCH(K91,'[2]Stud Name'!$B$2:$B$320,0),1),"")</f>
        <v>O64 Shah Tirthesh Chandrakant</v>
      </c>
      <c r="B91" s="145">
        <f>IFERROR(INDEX('[2]Stud Name'!$A$2:$C$320,MATCH(K91,'[2]Stud Name'!$B$2:$B$320,0),3),)</f>
        <v>7</v>
      </c>
      <c r="C91" s="145"/>
      <c r="D91" s="145"/>
      <c r="E91" s="145">
        <v>2</v>
      </c>
      <c r="F91" s="145">
        <v>42</v>
      </c>
      <c r="G91" s="145"/>
      <c r="H91" s="145"/>
      <c r="I91" s="145">
        <v>2</v>
      </c>
      <c r="J91" s="182">
        <f>SUM((C91 * Price!$B$2), (D91 * Price!$B$3),(E91 * Price!$B$4),(G91 * Price!$B$5),(I91 * Price!$B$6))</f>
        <v>1300</v>
      </c>
      <c r="K91" s="145" t="s">
        <v>905</v>
      </c>
    </row>
    <row r="92" spans="1:11" x14ac:dyDescent="0.25">
      <c r="A92" s="181" t="str">
        <f>IFERROR(INDEX('[2]Stud Name'!$A$2:$C$320,MATCH(K92,'[2]Stud Name'!$B$2:$B$320,0),1),"")</f>
        <v>O65 Ayush Deves Shah</v>
      </c>
      <c r="B92" s="145">
        <f>IFERROR(INDEX('[2]Stud Name'!$A$2:$C$320,MATCH(K92,'[2]Stud Name'!$B$2:$B$320,0),3),)</f>
        <v>7</v>
      </c>
      <c r="C92" s="145"/>
      <c r="D92" s="145"/>
      <c r="E92" s="145"/>
      <c r="F92" s="145"/>
      <c r="G92" s="145"/>
      <c r="H92" s="145"/>
      <c r="I92" s="145">
        <v>2</v>
      </c>
      <c r="J92" s="182">
        <f>SUM((C92 * Price!$B$2), (D92 * Price!$B$3),(E92 * Price!$B$4),(G92 * Price!$B$5),(I92 * Price!$B$6))</f>
        <v>720</v>
      </c>
      <c r="K92" s="145" t="s">
        <v>906</v>
      </c>
    </row>
    <row r="93" spans="1:11" x14ac:dyDescent="0.25">
      <c r="A93" s="181" t="str">
        <f>IFERROR(INDEX('[2]Stud Name'!$A$2:$C$320,MATCH(K93,'[2]Stud Name'!$B$2:$B$320,0),1),"")</f>
        <v>O66 Mehta Dhairya Jogendrabhai</v>
      </c>
      <c r="B93" s="145">
        <f>IFERROR(INDEX('[2]Stud Name'!$A$2:$C$320,MATCH(K93,'[2]Stud Name'!$B$2:$B$320,0),3),)</f>
        <v>7</v>
      </c>
      <c r="C93" s="145"/>
      <c r="D93" s="145"/>
      <c r="E93" s="145">
        <v>2</v>
      </c>
      <c r="F93" s="145">
        <v>32</v>
      </c>
      <c r="G93" s="145">
        <v>2</v>
      </c>
      <c r="H93" s="145">
        <v>32</v>
      </c>
      <c r="I93" s="145">
        <v>2</v>
      </c>
      <c r="J93" s="182">
        <f>SUM((C93 * Price!$B$2), (D93 * Price!$B$3),(E93 * Price!$B$4),(G93 * Price!$B$5),(I93 * Price!$B$6))</f>
        <v>1880</v>
      </c>
      <c r="K93" s="145" t="s">
        <v>907</v>
      </c>
    </row>
    <row r="94" spans="1:11" x14ac:dyDescent="0.25">
      <c r="A94" s="181" t="str">
        <f>IFERROR(INDEX('[2]Stud Name'!$A$2:$C$320,MATCH(K94,'[2]Stud Name'!$B$2:$B$320,0),1),"")</f>
        <v>O67 Jain Tanish Bharatbhai</v>
      </c>
      <c r="B94" s="145">
        <f>IFERROR(INDEX('[2]Stud Name'!$A$2:$C$320,MATCH(K94,'[2]Stud Name'!$B$2:$B$320,0),3),)</f>
        <v>7</v>
      </c>
      <c r="C94" s="145"/>
      <c r="D94" s="145"/>
      <c r="E94" s="145">
        <v>2</v>
      </c>
      <c r="F94" s="145">
        <v>30</v>
      </c>
      <c r="G94" s="145">
        <v>2</v>
      </c>
      <c r="H94" s="145">
        <v>30</v>
      </c>
      <c r="I94" s="145">
        <v>2</v>
      </c>
      <c r="J94" s="182">
        <f>SUM((C94 * Price!$B$2), (D94 * Price!$B$3),(E94 * Price!$B$4),(G94 * Price!$B$5),(I94 * Price!$B$6))</f>
        <v>1880</v>
      </c>
      <c r="K94" s="145" t="s">
        <v>908</v>
      </c>
    </row>
    <row r="95" spans="1:11" x14ac:dyDescent="0.25">
      <c r="A95" s="181" t="str">
        <f>IFERROR(INDEX('[2]Stud Name'!$A$2:$C$320,MATCH(K95,'[2]Stud Name'!$B$2:$B$320,0),1),"")</f>
        <v>O68 Arav Viral Shah</v>
      </c>
      <c r="B95" s="145">
        <f>IFERROR(INDEX('[2]Stud Name'!$A$2:$C$320,MATCH(K95,'[2]Stud Name'!$B$2:$B$320,0),3),)</f>
        <v>7</v>
      </c>
      <c r="C95" s="145"/>
      <c r="D95" s="145"/>
      <c r="E95" s="145"/>
      <c r="F95" s="145"/>
      <c r="G95" s="145"/>
      <c r="H95" s="145"/>
      <c r="I95" s="145">
        <v>2</v>
      </c>
      <c r="J95" s="182">
        <f>SUM((C95 * Price!$B$2), (D95 * Price!$B$3),(E95 * Price!$B$4),(G95 * Price!$B$5),(I95 * Price!$B$6))</f>
        <v>720</v>
      </c>
      <c r="K95" s="145" t="s">
        <v>909</v>
      </c>
    </row>
    <row r="96" spans="1:11" x14ac:dyDescent="0.25">
      <c r="A96" s="181" t="str">
        <f>IFERROR(INDEX('[2]Stud Name'!$A$2:$C$320,MATCH(K96,'[2]Stud Name'!$B$2:$B$320,0),1),"")</f>
        <v>O69 Mahir Ashish Sanghavi</v>
      </c>
      <c r="B96" s="145">
        <f>IFERROR(INDEX('[2]Stud Name'!$A$2:$C$320,MATCH(K96,'[2]Stud Name'!$B$2:$B$320,0),3),)</f>
        <v>7</v>
      </c>
      <c r="C96" s="145"/>
      <c r="D96" s="145"/>
      <c r="E96" s="145"/>
      <c r="F96" s="145"/>
      <c r="G96" s="145"/>
      <c r="H96" s="145"/>
      <c r="I96" s="145">
        <v>2</v>
      </c>
      <c r="J96" s="182">
        <f>SUM((C96 * Price!$B$2), (D96 * Price!$B$3),(E96 * Price!$B$4),(G96 * Price!$B$5),(I96 * Price!$B$6))</f>
        <v>720</v>
      </c>
      <c r="K96" s="145" t="s">
        <v>910</v>
      </c>
    </row>
    <row r="97" spans="1:11" x14ac:dyDescent="0.25">
      <c r="A97" s="181" t="str">
        <f>IFERROR(INDEX('[2]Stud Name'!$A$2:$C$320,MATCH(K97,'[2]Stud Name'!$B$2:$B$320,0),1),"")</f>
        <v>O70 Shaurya Rakesh Shah</v>
      </c>
      <c r="B97" s="145">
        <f>IFERROR(INDEX('[2]Stud Name'!$A$2:$C$320,MATCH(K97,'[2]Stud Name'!$B$2:$B$320,0),3),)</f>
        <v>7</v>
      </c>
      <c r="C97" s="145"/>
      <c r="D97" s="145"/>
      <c r="E97" s="145">
        <v>2</v>
      </c>
      <c r="F97" s="145">
        <v>32</v>
      </c>
      <c r="G97" s="145">
        <v>2</v>
      </c>
      <c r="H97" s="145">
        <v>34</v>
      </c>
      <c r="I97" s="145">
        <v>2</v>
      </c>
      <c r="J97" s="182">
        <f>SUM((C97 * Price!$B$2), (D97 * Price!$B$3),(E97 * Price!$B$4),(G97 * Price!$B$5),(I97 * Price!$B$6))</f>
        <v>1880</v>
      </c>
      <c r="K97" s="145" t="s">
        <v>911</v>
      </c>
    </row>
    <row r="98" spans="1:11" x14ac:dyDescent="0.25">
      <c r="A98" s="181" t="str">
        <f>IFERROR(INDEX('[2]Stud Name'!$A$2:$C$320,MATCH(K98,'[2]Stud Name'!$B$2:$B$320,0),1),"")</f>
        <v>O71 Jain Gyan Gouthambhai</v>
      </c>
      <c r="B98" s="145">
        <f>IFERROR(INDEX('[2]Stud Name'!$A$2:$C$320,MATCH(K98,'[2]Stud Name'!$B$2:$B$320,0),3),)</f>
        <v>7</v>
      </c>
      <c r="C98" s="145"/>
      <c r="D98" s="145"/>
      <c r="E98" s="145"/>
      <c r="F98" s="145"/>
      <c r="G98" s="145"/>
      <c r="H98" s="145"/>
      <c r="I98" s="145">
        <v>2</v>
      </c>
      <c r="J98" s="182">
        <f>SUM((C98 * Price!$B$2), (D98 * Price!$B$3),(E98 * Price!$B$4),(G98 * Price!$B$5),(I98 * Price!$B$6))</f>
        <v>720</v>
      </c>
      <c r="K98" s="145" t="s">
        <v>912</v>
      </c>
    </row>
    <row r="99" spans="1:11" x14ac:dyDescent="0.25">
      <c r="A99" s="181" t="str">
        <f>IFERROR(INDEX('[2]Stud Name'!$A$2:$C$320,MATCH(K99,'[2]Stud Name'!$B$2:$B$320,0),1),"")</f>
        <v>O72 Shah Priyansh Vipulkumar</v>
      </c>
      <c r="B99" s="145">
        <f>IFERROR(INDEX('[2]Stud Name'!$A$2:$C$320,MATCH(K99,'[2]Stud Name'!$B$2:$B$320,0),3),)</f>
        <v>7</v>
      </c>
      <c r="C99" s="145"/>
      <c r="D99" s="145"/>
      <c r="E99" s="145"/>
      <c r="F99" s="145"/>
      <c r="G99" s="145"/>
      <c r="H99" s="145"/>
      <c r="I99" s="145">
        <v>2</v>
      </c>
      <c r="J99" s="182">
        <f>SUM((C99 * Price!$B$2), (D99 * Price!$B$3),(E99 * Price!$B$4),(G99 * Price!$B$5),(I99 * Price!$B$6))</f>
        <v>720</v>
      </c>
      <c r="K99" s="145" t="s">
        <v>913</v>
      </c>
    </row>
    <row r="100" spans="1:11" x14ac:dyDescent="0.25">
      <c r="A100" s="181" t="str">
        <f>IFERROR(INDEX('[2]Stud Name'!$A$2:$C$320,MATCH(K100,'[2]Stud Name'!$B$2:$B$320,0),1),"")</f>
        <v>O73 Jain Raksh Dharmendra</v>
      </c>
      <c r="B100" s="145">
        <f>IFERROR(INDEX('[2]Stud Name'!$A$2:$C$320,MATCH(K100,'[2]Stud Name'!$B$2:$B$320,0),3),)</f>
        <v>7</v>
      </c>
      <c r="C100" s="145"/>
      <c r="D100" s="145"/>
      <c r="E100" s="145">
        <v>2</v>
      </c>
      <c r="F100" s="145">
        <v>38</v>
      </c>
      <c r="G100" s="145">
        <v>2</v>
      </c>
      <c r="H100" s="145">
        <v>42</v>
      </c>
      <c r="I100" s="145">
        <v>2</v>
      </c>
      <c r="J100" s="182">
        <f>SUM((C100 * Price!$B$2), (D100 * Price!$B$3),(E100 * Price!$B$4),(G100 * Price!$B$5),(I100 * Price!$B$6))</f>
        <v>1880</v>
      </c>
      <c r="K100" s="145" t="s">
        <v>914</v>
      </c>
    </row>
    <row r="101" spans="1:11" x14ac:dyDescent="0.25">
      <c r="A101" s="181" t="str">
        <f>IFERROR(INDEX('[2]Stud Name'!$A$2:$C$320,MATCH(K101,'[2]Stud Name'!$B$2:$B$320,0),1),"")</f>
        <v>O74 Jain Hemang Rajendrabhai</v>
      </c>
      <c r="B101" s="145">
        <f>IFERROR(INDEX('[2]Stud Name'!$A$2:$C$320,MATCH(K101,'[2]Stud Name'!$B$2:$B$320,0),3),)</f>
        <v>7</v>
      </c>
      <c r="C101" s="145"/>
      <c r="D101" s="145"/>
      <c r="E101" s="145">
        <v>2</v>
      </c>
      <c r="F101" s="145">
        <v>36</v>
      </c>
      <c r="G101" s="145">
        <v>2</v>
      </c>
      <c r="H101" s="145">
        <v>38</v>
      </c>
      <c r="I101" s="145">
        <v>2</v>
      </c>
      <c r="J101" s="182">
        <f>SUM((C101 * Price!$B$2), (D101 * Price!$B$3),(E101 * Price!$B$4),(G101 * Price!$B$5),(I101 * Price!$B$6))</f>
        <v>1880</v>
      </c>
      <c r="K101" s="145" t="s">
        <v>915</v>
      </c>
    </row>
    <row r="102" spans="1:11" x14ac:dyDescent="0.25">
      <c r="A102" s="181" t="str">
        <f>IFERROR(INDEX('[2]Stud Name'!$A$2:$C$320,MATCH(K102,'[2]Stud Name'!$B$2:$B$320,0),1),"")</f>
        <v>O77 Kataria Sanghvi Jayesh Sachinbhai</v>
      </c>
      <c r="B102" s="145">
        <f>IFERROR(INDEX('[2]Stud Name'!$A$2:$C$320,MATCH(K102,'[2]Stud Name'!$B$2:$B$320,0),3),)</f>
        <v>7</v>
      </c>
      <c r="C102" s="145"/>
      <c r="D102" s="145"/>
      <c r="E102" s="145">
        <v>2</v>
      </c>
      <c r="F102" s="145">
        <v>34</v>
      </c>
      <c r="G102" s="145">
        <v>2</v>
      </c>
      <c r="H102" s="145">
        <v>34</v>
      </c>
      <c r="I102" s="145">
        <v>2</v>
      </c>
      <c r="J102" s="182">
        <f>SUM((C102 * Price!$B$2), (D102 * Price!$B$3),(E102 * Price!$B$4),(G102 * Price!$B$5),(I102 * Price!$B$6))</f>
        <v>1880</v>
      </c>
      <c r="K102" s="145" t="s">
        <v>918</v>
      </c>
    </row>
    <row r="103" spans="1:11" x14ac:dyDescent="0.25">
      <c r="A103" s="181" t="str">
        <f>IFERROR(INDEX('[2]Stud Name'!$A$2:$C$320,MATCH(K103,'[2]Stud Name'!$B$2:$B$320,0),1),"")</f>
        <v>O78 Netani Darshan Prakashbhai</v>
      </c>
      <c r="B103" s="145">
        <f>IFERROR(INDEX('[2]Stud Name'!$A$2:$C$320,MATCH(K103,'[2]Stud Name'!$B$2:$B$320,0),3),)</f>
        <v>7</v>
      </c>
      <c r="C103" s="145"/>
      <c r="D103" s="145"/>
      <c r="E103" s="145">
        <v>2</v>
      </c>
      <c r="F103" s="145">
        <v>40</v>
      </c>
      <c r="G103" s="145">
        <v>2</v>
      </c>
      <c r="H103" s="145">
        <v>42</v>
      </c>
      <c r="I103" s="145">
        <v>2</v>
      </c>
      <c r="J103" s="182">
        <f>SUM((C103 * Price!$B$2), (D103 * Price!$B$3),(E103 * Price!$B$4),(G103 * Price!$B$5),(I103 * Price!$B$6))</f>
        <v>1880</v>
      </c>
      <c r="K103" s="145" t="s">
        <v>919</v>
      </c>
    </row>
    <row r="104" spans="1:11" x14ac:dyDescent="0.25">
      <c r="A104" s="181" t="str">
        <f>IFERROR(INDEX('[2]Stud Name'!$A$2:$C$320,MATCH(K104,'[2]Stud Name'!$B$2:$B$320,0),1),"")</f>
        <v>O79 Jain Kushraj Praveenkumar</v>
      </c>
      <c r="B104" s="145">
        <f>IFERROR(INDEX('[2]Stud Name'!$A$2:$C$320,MATCH(K104,'[2]Stud Name'!$B$2:$B$320,0),3),)</f>
        <v>7</v>
      </c>
      <c r="C104" s="145"/>
      <c r="D104" s="145"/>
      <c r="E104" s="145">
        <v>2</v>
      </c>
      <c r="F104" s="145">
        <v>38</v>
      </c>
      <c r="G104" s="145">
        <v>2</v>
      </c>
      <c r="H104" s="145">
        <v>40</v>
      </c>
      <c r="I104" s="145">
        <v>2</v>
      </c>
      <c r="J104" s="182">
        <f>SUM((C104 * Price!$B$2), (D104 * Price!$B$3),(E104 * Price!$B$4),(G104 * Price!$B$5),(I104 * Price!$B$6))</f>
        <v>1880</v>
      </c>
      <c r="K104" s="145" t="s">
        <v>920</v>
      </c>
    </row>
    <row r="105" spans="1:11" x14ac:dyDescent="0.25">
      <c r="A105" s="181" t="str">
        <f>IFERROR(INDEX('[2]Stud Name'!$A$2:$C$320,MATCH(K105,'[2]Stud Name'!$B$2:$B$320,0),1),"")</f>
        <v>O80 Kothari Harshith Rajeshbhai</v>
      </c>
      <c r="B105" s="145">
        <f>IFERROR(INDEX('[2]Stud Name'!$A$2:$C$320,MATCH(K105,'[2]Stud Name'!$B$2:$B$320,0),3),)</f>
        <v>7</v>
      </c>
      <c r="C105" s="145"/>
      <c r="D105" s="145"/>
      <c r="E105" s="145">
        <v>2</v>
      </c>
      <c r="F105" s="187">
        <v>36</v>
      </c>
      <c r="G105" s="145">
        <v>2</v>
      </c>
      <c r="H105" s="187">
        <v>40</v>
      </c>
      <c r="I105" s="145">
        <v>2</v>
      </c>
      <c r="J105" s="182">
        <f>SUM((C105 * Price!$B$2), (D105 * Price!$B$3),(E105 * Price!$B$4),(G105 * Price!$B$5),(I105 * Price!$B$6))</f>
        <v>1880</v>
      </c>
      <c r="K105" s="145" t="s">
        <v>921</v>
      </c>
    </row>
    <row r="106" spans="1:11" x14ac:dyDescent="0.25">
      <c r="A106" s="181" t="str">
        <f>IFERROR(INDEX('[2]Stud Name'!$A$2:$C$320,MATCH(K106,'[2]Stud Name'!$B$2:$B$320,0),1),"")</f>
        <v>O82 Jain Harshit Santoshbhai</v>
      </c>
      <c r="B106" s="145">
        <f>IFERROR(INDEX('[2]Stud Name'!$A$2:$C$320,MATCH(K106,'[2]Stud Name'!$B$2:$B$320,0),3),)</f>
        <v>7</v>
      </c>
      <c r="C106" s="145"/>
      <c r="D106" s="145"/>
      <c r="E106" s="145">
        <v>2</v>
      </c>
      <c r="F106" s="145">
        <v>40</v>
      </c>
      <c r="G106" s="145">
        <v>2</v>
      </c>
      <c r="H106" s="145">
        <v>42</v>
      </c>
      <c r="I106" s="145">
        <v>2</v>
      </c>
      <c r="J106" s="182">
        <f>SUM((C106 * Price!$B$2), (D106 * Price!$B$3),(E106 * Price!$B$4),(G106 * Price!$B$5),(I106 * Price!$B$6))</f>
        <v>1880</v>
      </c>
      <c r="K106" s="145" t="s">
        <v>923</v>
      </c>
    </row>
    <row r="107" spans="1:11" x14ac:dyDescent="0.25">
      <c r="A107" s="181" t="str">
        <f>IFERROR(INDEX('[2]Stud Name'!$A$2:$C$320,MATCH(K107,'[2]Stud Name'!$B$2:$B$320,0),1),"")</f>
        <v>O81 Kakdiya Kalp Jitendrabhai</v>
      </c>
      <c r="B107" s="145">
        <f>IFERROR(INDEX('[2]Stud Name'!$A$2:$C$320,MATCH(K107,'[2]Stud Name'!$B$2:$B$320,0),3),)</f>
        <v>7</v>
      </c>
      <c r="C107" s="145">
        <v>10</v>
      </c>
      <c r="D107" s="145"/>
      <c r="E107" s="145">
        <v>2</v>
      </c>
      <c r="F107" s="145">
        <v>36</v>
      </c>
      <c r="G107" s="145">
        <v>2</v>
      </c>
      <c r="H107" s="145">
        <v>36</v>
      </c>
      <c r="I107" s="145"/>
      <c r="J107" s="182">
        <f>SUM((C107 * Price!$B$2), (D107 * Price!$B$3),(E107 * Price!$B$4),(G107 * Price!$B$5),(I107 * Price!$B$6))</f>
        <v>2410</v>
      </c>
      <c r="K107" s="145" t="s">
        <v>922</v>
      </c>
    </row>
    <row r="108" spans="1:11" x14ac:dyDescent="0.25">
      <c r="A108" s="181" t="str">
        <f>IFERROR(INDEX('[2]Stud Name'!$A$2:$C$320,MATCH(K108,'[2]Stud Name'!$B$2:$B$320,0),1),"")</f>
        <v>Q24 (Jain Dhruv Kamleshbhai )</v>
      </c>
      <c r="B108" s="145">
        <f>IFERROR(INDEX('[2]Stud Name'!$A$2:$C$320,MATCH(K108,'[2]Stud Name'!$B$2:$B$320,0),3),)</f>
        <v>5</v>
      </c>
      <c r="C108" s="145"/>
      <c r="D108" s="145"/>
      <c r="E108" s="145">
        <v>2</v>
      </c>
      <c r="F108" s="145">
        <v>32</v>
      </c>
      <c r="G108" s="145">
        <v>2</v>
      </c>
      <c r="H108" s="145">
        <v>34</v>
      </c>
      <c r="I108" s="145">
        <v>4</v>
      </c>
      <c r="J108" s="182">
        <f>SUM((C108 * Price!$B$2), (D108 * Price!$B$3),(E108 * Price!$B$4),(G108 * Price!$B$5),(I108 * Price!$B$6))</f>
        <v>2600</v>
      </c>
      <c r="K108" s="145" t="s">
        <v>772</v>
      </c>
    </row>
    <row r="109" spans="1:11" x14ac:dyDescent="0.25">
      <c r="A109" s="181" t="str">
        <f>IFERROR(INDEX('[2]Stud Name'!$A$2:$C$320,MATCH(K109,'[2]Stud Name'!$B$2:$B$320,0),1),"")</f>
        <v>Q27 ( Jain Dixit Rajeshbhai)</v>
      </c>
      <c r="B109" s="145">
        <f>IFERROR(INDEX('[2]Stud Name'!$A$2:$C$320,MATCH(K109,'[2]Stud Name'!$B$2:$B$320,0),3),)</f>
        <v>5</v>
      </c>
      <c r="C109" s="145"/>
      <c r="D109" s="145"/>
      <c r="E109" s="145">
        <v>2</v>
      </c>
      <c r="F109" s="145">
        <v>36</v>
      </c>
      <c r="G109" s="145">
        <v>2</v>
      </c>
      <c r="H109" s="145">
        <v>38</v>
      </c>
      <c r="I109" s="145">
        <v>4</v>
      </c>
      <c r="J109" s="182">
        <f>SUM((C109 * Price!$B$2), (D109 * Price!$B$3),(E109 * Price!$B$4),(G109 * Price!$B$5),(I109 * Price!$B$6))</f>
        <v>2600</v>
      </c>
      <c r="K109" s="145" t="s">
        <v>775</v>
      </c>
    </row>
    <row r="110" spans="1:11" s="186" customFormat="1" x14ac:dyDescent="0.25">
      <c r="A110" s="183" t="str">
        <f>IFERROR(INDEX('[2]Stud Name'!$A$2:$C$320,MATCH(K110,'[2]Stud Name'!$B$2:$B$320,0),1),"")</f>
        <v/>
      </c>
      <c r="B110" s="184">
        <f>IFERROR(INDEX('[2]Stud Name'!$A$2:$C$320,MATCH(K110,'[2]Stud Name'!$B$2:$B$320,0),3),)</f>
        <v>0</v>
      </c>
      <c r="C110" s="184"/>
      <c r="D110" s="184"/>
      <c r="E110" s="184">
        <v>2</v>
      </c>
      <c r="F110" s="184">
        <v>32</v>
      </c>
      <c r="G110" s="184">
        <v>2</v>
      </c>
      <c r="H110" s="184">
        <v>34</v>
      </c>
      <c r="I110" s="184">
        <v>4</v>
      </c>
      <c r="J110" s="185">
        <f>SUM((C110 * Price!$B$2), (D110 * Price!$B$3),(E110 * Price!$B$4),(G110 * Price!$B$5),(I110 * Price!$B$6))</f>
        <v>2600</v>
      </c>
      <c r="K110" s="184" t="s">
        <v>779</v>
      </c>
    </row>
    <row r="111" spans="1:11" x14ac:dyDescent="0.25">
      <c r="A111" s="181" t="str">
        <f>IFERROR(INDEX('[2]Stud Name'!$A$2:$C$320,MATCH(K111,'[2]Stud Name'!$B$2:$B$320,0),1),"")</f>
        <v>O75 Shah Moksh Mayurbhai</v>
      </c>
      <c r="B111" s="145">
        <f>IFERROR(INDEX('[2]Stud Name'!$A$2:$C$320,MATCH(K111,'[2]Stud Name'!$B$2:$B$320,0),3),)</f>
        <v>7</v>
      </c>
      <c r="C111" s="145"/>
      <c r="D111" s="145"/>
      <c r="E111" s="145">
        <v>2</v>
      </c>
      <c r="F111" s="145">
        <v>36</v>
      </c>
      <c r="G111" s="145">
        <v>2</v>
      </c>
      <c r="H111" s="145">
        <v>36</v>
      </c>
      <c r="I111" s="145">
        <v>4</v>
      </c>
      <c r="J111" s="182">
        <f>SUM((C111 * Price!$B$2), (D111 * Price!$B$3),(E111 * Price!$B$4),(G111 * Price!$B$5),(I111 * Price!$B$6))</f>
        <v>2600</v>
      </c>
      <c r="K111" s="145" t="s">
        <v>916</v>
      </c>
    </row>
    <row r="112" spans="1:11" x14ac:dyDescent="0.25">
      <c r="A112" s="181" t="str">
        <f>IFERROR(INDEX('[2]Stud Name'!$A$2:$C$320,MATCH(K112,'[2]Stud Name'!$B$2:$B$320,0),1),"")</f>
        <v>O76 Choradiya Devesh Jitendrabhai</v>
      </c>
      <c r="B112" s="145">
        <f>IFERROR(INDEX('[2]Stud Name'!$A$2:$C$320,MATCH(K112,'[2]Stud Name'!$B$2:$B$320,0),3),)</f>
        <v>7</v>
      </c>
      <c r="C112" s="145"/>
      <c r="D112" s="145"/>
      <c r="E112" s="145">
        <v>2</v>
      </c>
      <c r="F112" s="145">
        <v>38</v>
      </c>
      <c r="G112" s="145">
        <v>2</v>
      </c>
      <c r="H112" s="145">
        <v>42</v>
      </c>
      <c r="I112" s="145">
        <v>4</v>
      </c>
      <c r="J112" s="182">
        <f>SUM((C112 * Price!$B$2), (D112 * Price!$B$3),(E112 * Price!$B$4),(G112 * Price!$B$5),(I112 * Price!$B$6))</f>
        <v>2600</v>
      </c>
      <c r="K112" s="145" t="s">
        <v>917</v>
      </c>
    </row>
    <row r="113" spans="1:11" x14ac:dyDescent="0.25">
      <c r="A113" s="181" t="str">
        <f>IFERROR(INDEX('[2]Stud Name'!$A$2:$C$320,MATCH(K113,'[2]Stud Name'!$B$2:$B$320,0),1),"")</f>
        <v>Q21 (Jain Harshil Vikramkumar)</v>
      </c>
      <c r="B113" s="145">
        <f>IFERROR(INDEX('[2]Stud Name'!$A$2:$C$320,MATCH(K113,'[2]Stud Name'!$B$2:$B$320,0),3),)</f>
        <v>5</v>
      </c>
      <c r="C113" s="145"/>
      <c r="D113" s="145"/>
      <c r="E113" s="145"/>
      <c r="F113" s="145"/>
      <c r="G113" s="145"/>
      <c r="H113" s="145"/>
      <c r="I113" s="145">
        <v>2</v>
      </c>
      <c r="J113" s="182">
        <f>SUM((C113 * Price!$B$2), (D113 * Price!$B$3),(E113 * Price!$B$4),(G113 * Price!$B$5),(I113 * Price!$B$6))</f>
        <v>720</v>
      </c>
      <c r="K113" s="145" t="s">
        <v>769</v>
      </c>
    </row>
    <row r="114" spans="1:11" x14ac:dyDescent="0.25">
      <c r="A114" s="181" t="str">
        <f>IFERROR(INDEX('[2]Stud Name'!$A$2:$C$320,MATCH(K114,'[2]Stud Name'!$B$2:$B$320,0),1),"")</f>
        <v>Q18 (Purva Anupbhai Shah)</v>
      </c>
      <c r="B114" s="145">
        <f>IFERROR(INDEX('[2]Stud Name'!$A$2:$C$320,MATCH(K114,'[2]Stud Name'!$B$2:$B$320,0),3),)</f>
        <v>5</v>
      </c>
      <c r="C114" s="145"/>
      <c r="D114" s="145"/>
      <c r="E114" s="145">
        <v>2</v>
      </c>
      <c r="F114" s="145">
        <v>30</v>
      </c>
      <c r="G114" s="145">
        <v>2</v>
      </c>
      <c r="H114" s="145">
        <v>32</v>
      </c>
      <c r="I114" s="145">
        <v>2</v>
      </c>
      <c r="J114" s="182">
        <f>SUM((C114 * Price!$B$2), (D114 * Price!$B$3),(E114 * Price!$B$4),(G114 * Price!$B$5),(I114 * Price!$B$6))</f>
        <v>1880</v>
      </c>
      <c r="K114" s="145" t="s">
        <v>766</v>
      </c>
    </row>
    <row r="115" spans="1:11" s="186" customFormat="1" x14ac:dyDescent="0.25">
      <c r="A115" s="183" t="str">
        <f>IFERROR(INDEX('[2]Stud Name'!$A$2:$C$320,MATCH(K115,'[2]Stud Name'!$B$2:$B$320,0),1),"")</f>
        <v/>
      </c>
      <c r="B115" s="184">
        <f>IFERROR(INDEX('[2]Stud Name'!$A$2:$C$320,MATCH(K115,'[2]Stud Name'!$B$2:$B$320,0),3),)</f>
        <v>0</v>
      </c>
      <c r="C115" s="184"/>
      <c r="D115" s="184"/>
      <c r="E115" s="184">
        <v>2</v>
      </c>
      <c r="F115" s="184">
        <v>34</v>
      </c>
      <c r="G115" s="184">
        <v>2</v>
      </c>
      <c r="H115" s="184">
        <v>36</v>
      </c>
      <c r="I115" s="184">
        <v>2</v>
      </c>
      <c r="J115" s="185">
        <f>SUM((C115 * Price!$B$2), (D115 * Price!$B$3),(E115 * Price!$B$4),(G115 * Price!$B$5),(I115 * Price!$B$6))</f>
        <v>1880</v>
      </c>
      <c r="K115" s="184" t="s">
        <v>780</v>
      </c>
    </row>
    <row r="116" spans="1:11" x14ac:dyDescent="0.25">
      <c r="A116" s="181" t="str">
        <f>IFERROR(INDEX('[2]Stud Name'!$A$2:$C$320,MATCH(K116,'[2]Stud Name'!$B$2:$B$320,0),1),"")</f>
        <v>P02 (Vansh Yogesh Fofariya)</v>
      </c>
      <c r="B116" s="145">
        <f>IFERROR(INDEX('[2]Stud Name'!$A$2:$C$320,MATCH(K116,'[2]Stud Name'!$B$2:$B$320,0),3),)</f>
        <v>6</v>
      </c>
      <c r="C116" s="145"/>
      <c r="D116" s="145"/>
      <c r="E116" s="145">
        <v>1</v>
      </c>
      <c r="F116" s="145">
        <v>34</v>
      </c>
      <c r="G116" s="145"/>
      <c r="H116" s="145"/>
      <c r="I116" s="145"/>
      <c r="J116" s="182">
        <f>SUM((C116 * Price!$B$2), (D116 * Price!$B$3),(E116 * Price!$B$4),(G116 * Price!$B$5),(I116 * Price!$B$6))</f>
        <v>290</v>
      </c>
      <c r="K116" s="145" t="s">
        <v>783</v>
      </c>
    </row>
    <row r="117" spans="1:11" x14ac:dyDescent="0.25">
      <c r="A117" s="181" t="str">
        <f>IFERROR(INDEX('[2]Stud Name'!$A$2:$C$320,MATCH(K117,'[2]Stud Name'!$B$2:$B$320,0),1),"")</f>
        <v>P18 (Dhyan Nareshbhai Jain)</v>
      </c>
      <c r="B117" s="145">
        <f>IFERROR(INDEX('[2]Stud Name'!$A$2:$C$320,MATCH(K117,'[2]Stud Name'!$B$2:$B$320,0),3),)</f>
        <v>6</v>
      </c>
      <c r="C117" s="145"/>
      <c r="D117" s="145"/>
      <c r="E117" s="145"/>
      <c r="F117" s="145"/>
      <c r="G117" s="145">
        <v>2</v>
      </c>
      <c r="H117" s="145">
        <v>36</v>
      </c>
      <c r="I117" s="145"/>
      <c r="J117" s="182">
        <f>SUM((C117 * Price!$B$2), (D117 * Price!$B$3),(E117 * Price!$B$4),(G117 * Price!$B$5),(I117 * Price!$B$6))</f>
        <v>580</v>
      </c>
      <c r="K117" s="145" t="s">
        <v>797</v>
      </c>
    </row>
    <row r="118" spans="1:11" x14ac:dyDescent="0.25">
      <c r="A118" s="181" t="str">
        <f>IFERROR(INDEX('[2]Stud Name'!$A$2:$C$320,MATCH(K118,'[2]Stud Name'!$B$2:$B$320,0),1),"")</f>
        <v>P23 - Lalan Aadi Narendrabhai</v>
      </c>
      <c r="B118" s="145">
        <f>IFERROR(INDEX('[2]Stud Name'!$A$2:$C$320,MATCH(K118,'[2]Stud Name'!$B$2:$B$320,0),3),)</f>
        <v>6</v>
      </c>
      <c r="C118" s="145"/>
      <c r="D118" s="145"/>
      <c r="E118" s="145">
        <v>2</v>
      </c>
      <c r="F118" s="145">
        <v>38</v>
      </c>
      <c r="G118" s="145">
        <v>2</v>
      </c>
      <c r="H118" s="145">
        <v>38</v>
      </c>
      <c r="I118" s="145">
        <v>2</v>
      </c>
      <c r="J118" s="182">
        <f>SUM((C118 * Price!$B$2), (D118 * Price!$B$3),(E118 * Price!$B$4),(G118 * Price!$B$5),(I118 * Price!$B$6))</f>
        <v>1880</v>
      </c>
      <c r="K118" s="145" t="s">
        <v>800</v>
      </c>
    </row>
    <row r="119" spans="1:11" x14ac:dyDescent="0.25">
      <c r="A119" s="181" t="str">
        <f>IFERROR(INDEX('[2]Stud Name'!$A$2:$C$320,MATCH(K119,'[2]Stud Name'!$B$2:$B$320,0),1),"")</f>
        <v>P25 - Jain Pranav Praveenbhai</v>
      </c>
      <c r="B119" s="145">
        <f>IFERROR(INDEX('[2]Stud Name'!$A$2:$C$320,MATCH(K119,'[2]Stud Name'!$B$2:$B$320,0),3),)</f>
        <v>6</v>
      </c>
      <c r="C119" s="145"/>
      <c r="D119" s="145"/>
      <c r="E119" s="145">
        <v>2</v>
      </c>
      <c r="F119" s="145">
        <v>34</v>
      </c>
      <c r="G119" s="145">
        <v>2</v>
      </c>
      <c r="H119" s="145">
        <v>36</v>
      </c>
      <c r="I119" s="145">
        <v>2</v>
      </c>
      <c r="J119" s="182">
        <f>SUM((C119 * Price!$B$2), (D119 * Price!$B$3),(E119 * Price!$B$4),(G119 * Price!$B$5),(I119 * Price!$B$6))</f>
        <v>1880</v>
      </c>
      <c r="K119" s="145" t="s">
        <v>801</v>
      </c>
    </row>
    <row r="120" spans="1:11" x14ac:dyDescent="0.25">
      <c r="A120" s="181" t="str">
        <f>IFERROR(INDEX('[2]Stud Name'!$A$2:$C$320,MATCH(K120,'[2]Stud Name'!$B$2:$B$320,0),1),"")</f>
        <v>P26 - Jain Kanish Sreepal</v>
      </c>
      <c r="B120" s="145">
        <f>IFERROR(INDEX('[2]Stud Name'!$A$2:$C$320,MATCH(K120,'[2]Stud Name'!$B$2:$B$320,0),3),)</f>
        <v>6</v>
      </c>
      <c r="C120" s="145"/>
      <c r="D120" s="145"/>
      <c r="E120" s="145">
        <v>2</v>
      </c>
      <c r="F120" s="145">
        <v>34</v>
      </c>
      <c r="G120" s="145">
        <v>2</v>
      </c>
      <c r="H120" s="145">
        <v>34</v>
      </c>
      <c r="I120" s="145">
        <v>2</v>
      </c>
      <c r="J120" s="182">
        <f>SUM((C120 * Price!$B$2), (D120 * Price!$B$3),(E120 * Price!$B$4),(G120 * Price!$B$5),(I120 * Price!$B$6))</f>
        <v>1880</v>
      </c>
      <c r="K120" s="145" t="s">
        <v>802</v>
      </c>
    </row>
    <row r="121" spans="1:11" x14ac:dyDescent="0.25">
      <c r="A121" s="181" t="str">
        <f>IFERROR(INDEX('[2]Stud Name'!$A$2:$C$320,MATCH(K121,'[2]Stud Name'!$B$2:$B$320,0),1),"")</f>
        <v>P27 - Kriyansh Nareshbhai Jain</v>
      </c>
      <c r="B121" s="145">
        <f>IFERROR(INDEX('[2]Stud Name'!$A$2:$C$320,MATCH(K121,'[2]Stud Name'!$B$2:$B$320,0),3),)</f>
        <v>6</v>
      </c>
      <c r="C121" s="145"/>
      <c r="D121" s="145"/>
      <c r="E121" s="145">
        <v>2</v>
      </c>
      <c r="F121" s="145">
        <v>32</v>
      </c>
      <c r="G121" s="145">
        <v>2</v>
      </c>
      <c r="H121" s="145">
        <v>34</v>
      </c>
      <c r="I121" s="145">
        <v>2</v>
      </c>
      <c r="J121" s="182">
        <f>SUM((C121 * Price!$B$2), (D121 * Price!$B$3),(E121 * Price!$B$4),(G121 * Price!$B$5),(I121 * Price!$B$6))</f>
        <v>1880</v>
      </c>
      <c r="K121" s="145" t="s">
        <v>803</v>
      </c>
    </row>
    <row r="122" spans="1:11" x14ac:dyDescent="0.25">
      <c r="A122" s="181" t="str">
        <f>IFERROR(INDEX('[2]Stud Name'!$A$2:$C$320,MATCH(K122,'[2]Stud Name'!$B$2:$B$320,0),1),"")</f>
        <v>P28 - Jain Tanish Mahenderkumar</v>
      </c>
      <c r="B122" s="145">
        <f>IFERROR(INDEX('[2]Stud Name'!$A$2:$C$320,MATCH(K122,'[2]Stud Name'!$B$2:$B$320,0),3),)</f>
        <v>6</v>
      </c>
      <c r="C122" s="145"/>
      <c r="D122" s="145"/>
      <c r="E122" s="145">
        <v>2</v>
      </c>
      <c r="F122" s="145">
        <v>40</v>
      </c>
      <c r="G122" s="145">
        <v>2</v>
      </c>
      <c r="H122" s="145">
        <v>36</v>
      </c>
      <c r="I122" s="145">
        <v>2</v>
      </c>
      <c r="J122" s="182">
        <f>SUM((C122 * Price!$B$2), (D122 * Price!$B$3),(E122 * Price!$B$4),(G122 * Price!$B$5),(I122 * Price!$B$6))</f>
        <v>1880</v>
      </c>
      <c r="K122" s="145" t="s">
        <v>804</v>
      </c>
    </row>
    <row r="123" spans="1:11" x14ac:dyDescent="0.25">
      <c r="A123" s="181" t="str">
        <f>IFERROR(INDEX('[2]Stud Name'!$A$2:$C$320,MATCH(K123,'[2]Stud Name'!$B$2:$B$320,0),1),"")</f>
        <v>P29 - Shlok Bharat Mehta</v>
      </c>
      <c r="B123" s="145">
        <f>IFERROR(INDEX('[2]Stud Name'!$A$2:$C$320,MATCH(K123,'[2]Stud Name'!$B$2:$B$320,0),3),)</f>
        <v>6</v>
      </c>
      <c r="C123" s="145"/>
      <c r="D123" s="145"/>
      <c r="E123" s="145">
        <v>2</v>
      </c>
      <c r="F123" s="145">
        <v>34</v>
      </c>
      <c r="G123" s="145">
        <v>2</v>
      </c>
      <c r="H123" s="145">
        <v>32</v>
      </c>
      <c r="I123" s="145">
        <v>2</v>
      </c>
      <c r="J123" s="182">
        <f>SUM((C123 * Price!$B$2), (D123 * Price!$B$3),(E123 * Price!$B$4),(G123 * Price!$B$5),(I123 * Price!$B$6))</f>
        <v>1880</v>
      </c>
      <c r="K123" s="145" t="s">
        <v>805</v>
      </c>
    </row>
    <row r="124" spans="1:11" x14ac:dyDescent="0.25">
      <c r="A124" s="181" t="str">
        <f>IFERROR(INDEX('[2]Stud Name'!$A$2:$C$320,MATCH(K124,'[2]Stud Name'!$B$2:$B$320,0),1),"")</f>
        <v>P30 -Vansh Shailesh Nasir</v>
      </c>
      <c r="B124" s="145">
        <f>IFERROR(INDEX('[2]Stud Name'!$A$2:$C$320,MATCH(K124,'[2]Stud Name'!$B$2:$B$320,0),3),)</f>
        <v>6</v>
      </c>
      <c r="C124" s="145"/>
      <c r="D124" s="145"/>
      <c r="E124" s="145">
        <v>2</v>
      </c>
      <c r="F124" s="145">
        <v>30</v>
      </c>
      <c r="G124" s="145">
        <v>2</v>
      </c>
      <c r="H124" s="145">
        <v>32</v>
      </c>
      <c r="I124" s="145">
        <v>2</v>
      </c>
      <c r="J124" s="182">
        <f>SUM((C124 * Price!$B$2), (D124 * Price!$B$3),(E124 * Price!$B$4),(G124 * Price!$B$5),(I124 * Price!$B$6))</f>
        <v>1880</v>
      </c>
      <c r="K124" s="145" t="s">
        <v>806</v>
      </c>
    </row>
    <row r="125" spans="1:11" x14ac:dyDescent="0.25">
      <c r="A125" s="181" t="str">
        <f>IFERROR(INDEX('[2]Stud Name'!$A$2:$C$320,MATCH(K125,'[2]Stud Name'!$B$2:$B$320,0),1),"")</f>
        <v>P31 - Kalp Rahul Hundia</v>
      </c>
      <c r="B125" s="145">
        <f>IFERROR(INDEX('[2]Stud Name'!$A$2:$C$320,MATCH(K125,'[2]Stud Name'!$B$2:$B$320,0),3),)</f>
        <v>6</v>
      </c>
      <c r="C125" s="145"/>
      <c r="D125" s="145"/>
      <c r="E125" s="145">
        <v>2</v>
      </c>
      <c r="F125" s="145">
        <v>40</v>
      </c>
      <c r="G125" s="145">
        <v>2</v>
      </c>
      <c r="H125" s="145">
        <v>42</v>
      </c>
      <c r="I125" s="145">
        <v>2</v>
      </c>
      <c r="J125" s="182">
        <f>SUM((C125 * Price!$B$2), (D125 * Price!$B$3),(E125 * Price!$B$4),(G125 * Price!$B$5),(I125 * Price!$B$6))</f>
        <v>1880</v>
      </c>
      <c r="K125" s="145" t="s">
        <v>807</v>
      </c>
    </row>
    <row r="126" spans="1:11" x14ac:dyDescent="0.25">
      <c r="A126" s="181" t="str">
        <f>IFERROR(INDEX('[2]Stud Name'!$A$2:$C$320,MATCH(K126,'[2]Stud Name'!$B$2:$B$320,0),1),"")</f>
        <v>P32 - Heth Mahaveerbhai Jain</v>
      </c>
      <c r="B126" s="145">
        <f>IFERROR(INDEX('[2]Stud Name'!$A$2:$C$320,MATCH(K126,'[2]Stud Name'!$B$2:$B$320,0),3),)</f>
        <v>6</v>
      </c>
      <c r="C126" s="145"/>
      <c r="D126" s="145"/>
      <c r="E126" s="145">
        <v>2</v>
      </c>
      <c r="F126" s="145">
        <v>30</v>
      </c>
      <c r="G126" s="145">
        <v>2</v>
      </c>
      <c r="H126" s="145">
        <v>30</v>
      </c>
      <c r="I126" s="145">
        <v>2</v>
      </c>
      <c r="J126" s="182">
        <f>SUM((C126 * Price!$B$2), (D126 * Price!$B$3),(E126 * Price!$B$4),(G126 * Price!$B$5),(I126 * Price!$B$6))</f>
        <v>1880</v>
      </c>
      <c r="K126" s="145" t="s">
        <v>808</v>
      </c>
    </row>
    <row r="127" spans="1:11" x14ac:dyDescent="0.25">
      <c r="A127" s="181" t="str">
        <f>IFERROR(INDEX('[2]Stud Name'!$A$2:$C$320,MATCH(K127,'[2]Stud Name'!$B$2:$B$320,0),1),"")</f>
        <v>P33 - Solanki Vishesh Kumarpalbhai</v>
      </c>
      <c r="B127" s="145">
        <f>IFERROR(INDEX('[2]Stud Name'!$A$2:$C$320,MATCH(K127,'[2]Stud Name'!$B$2:$B$320,0),3),)</f>
        <v>6</v>
      </c>
      <c r="C127" s="145"/>
      <c r="D127" s="145"/>
      <c r="E127" s="145">
        <v>2</v>
      </c>
      <c r="F127" s="145">
        <v>34</v>
      </c>
      <c r="G127" s="145">
        <v>2</v>
      </c>
      <c r="H127" s="145">
        <v>34</v>
      </c>
      <c r="I127" s="145">
        <v>2</v>
      </c>
      <c r="J127" s="182">
        <f>SUM((C127 * Price!$B$2), (D127 * Price!$B$3),(E127 * Price!$B$4),(G127 * Price!$B$5),(I127 * Price!$B$6))</f>
        <v>1880</v>
      </c>
      <c r="K127" s="145" t="s">
        <v>809</v>
      </c>
    </row>
    <row r="128" spans="1:11" x14ac:dyDescent="0.25">
      <c r="A128" s="181" t="str">
        <f>IFERROR(INDEX('[2]Stud Name'!$A$2:$C$320,MATCH(K128,'[2]Stud Name'!$B$2:$B$320,0),1),"")</f>
        <v>P34 - Chopra Gaurang Ashishbhai</v>
      </c>
      <c r="B128" s="145">
        <f>IFERROR(INDEX('[2]Stud Name'!$A$2:$C$320,MATCH(K128,'[2]Stud Name'!$B$2:$B$320,0),3),)</f>
        <v>6</v>
      </c>
      <c r="C128" s="145"/>
      <c r="D128" s="145"/>
      <c r="E128" s="145">
        <v>2</v>
      </c>
      <c r="F128" s="145">
        <v>34</v>
      </c>
      <c r="G128" s="145">
        <v>2</v>
      </c>
      <c r="H128" s="145">
        <v>34</v>
      </c>
      <c r="I128" s="145">
        <v>2</v>
      </c>
      <c r="J128" s="182">
        <f>SUM((C128 * Price!$B$2), (D128 * Price!$B$3),(E128 * Price!$B$4),(G128 * Price!$B$5),(I128 * Price!$B$6))</f>
        <v>1880</v>
      </c>
      <c r="K128" s="145" t="s">
        <v>810</v>
      </c>
    </row>
    <row r="129" spans="1:11" x14ac:dyDescent="0.25">
      <c r="A129" s="181" t="str">
        <f>IFERROR(INDEX('[2]Stud Name'!$A$2:$C$320,MATCH(K129,'[2]Stud Name'!$B$2:$B$320,0),1),"")</f>
        <v>P35 - Shah Aagam Bhavarlal</v>
      </c>
      <c r="B129" s="145">
        <f>IFERROR(INDEX('[2]Stud Name'!$A$2:$C$320,MATCH(K129,'[2]Stud Name'!$B$2:$B$320,0),3),)</f>
        <v>6</v>
      </c>
      <c r="C129" s="145"/>
      <c r="D129" s="145"/>
      <c r="E129" s="145">
        <v>2</v>
      </c>
      <c r="F129" s="145">
        <v>36</v>
      </c>
      <c r="G129" s="145">
        <v>2</v>
      </c>
      <c r="H129" s="145">
        <v>36</v>
      </c>
      <c r="I129" s="145">
        <v>2</v>
      </c>
      <c r="J129" s="182">
        <f>SUM((C129 * Price!$B$2), (D129 * Price!$B$3),(E129 * Price!$B$4),(G129 * Price!$B$5),(I129 * Price!$B$6))</f>
        <v>1880</v>
      </c>
      <c r="K129" s="145" t="s">
        <v>811</v>
      </c>
    </row>
    <row r="130" spans="1:11" x14ac:dyDescent="0.25">
      <c r="A130" s="181" t="str">
        <f>IFERROR(INDEX('[2]Stud Name'!$A$2:$C$320,MATCH(K130,'[2]Stud Name'!$B$2:$B$320,0),1),"")</f>
        <v>P36 - Shah Tirth Sureshbhai</v>
      </c>
      <c r="B130" s="145">
        <f>IFERROR(INDEX('[2]Stud Name'!$A$2:$C$320,MATCH(K130,'[2]Stud Name'!$B$2:$B$320,0),3),)</f>
        <v>6</v>
      </c>
      <c r="C130" s="145"/>
      <c r="D130" s="145"/>
      <c r="E130" s="145">
        <v>2</v>
      </c>
      <c r="F130" s="145">
        <v>34</v>
      </c>
      <c r="G130" s="145">
        <v>2</v>
      </c>
      <c r="H130" s="145">
        <v>34</v>
      </c>
      <c r="I130" s="145">
        <v>2</v>
      </c>
      <c r="J130" s="182">
        <f>SUM((C130 * Price!$B$2), (D130 * Price!$B$3),(E130 * Price!$B$4),(G130 * Price!$B$5),(I130 * Price!$B$6))</f>
        <v>1880</v>
      </c>
      <c r="K130" s="145" t="s">
        <v>812</v>
      </c>
    </row>
    <row r="131" spans="1:11" x14ac:dyDescent="0.25">
      <c r="A131" s="181" t="str">
        <f>IFERROR(INDEX('[2]Stud Name'!$A$2:$C$320,MATCH(K131,'[2]Stud Name'!$B$2:$B$320,0),1),"")</f>
        <v>P37 - Jain Chetan Mahaveerbhai</v>
      </c>
      <c r="B131" s="145">
        <f>IFERROR(INDEX('[2]Stud Name'!$A$2:$C$320,MATCH(K131,'[2]Stud Name'!$B$2:$B$320,0),3),)</f>
        <v>6</v>
      </c>
      <c r="C131" s="145"/>
      <c r="D131" s="145"/>
      <c r="E131" s="145">
        <v>2</v>
      </c>
      <c r="F131" s="145">
        <v>36</v>
      </c>
      <c r="G131" s="145">
        <v>2</v>
      </c>
      <c r="H131" s="145">
        <v>36</v>
      </c>
      <c r="I131" s="145">
        <v>2</v>
      </c>
      <c r="J131" s="182">
        <f>SUM((C131 * Price!$B$2), (D131 * Price!$B$3),(E131 * Price!$B$4),(G131 * Price!$B$5),(I131 * Price!$B$6))</f>
        <v>1880</v>
      </c>
      <c r="K131" s="145" t="s">
        <v>813</v>
      </c>
    </row>
    <row r="132" spans="1:11" x14ac:dyDescent="0.25">
      <c r="A132" s="181" t="str">
        <f>IFERROR(INDEX('[2]Stud Name'!$A$2:$C$320,MATCH(K132,'[2]Stud Name'!$B$2:$B$320,0),1),"")</f>
        <v>P38 - Megh Sachin Jain</v>
      </c>
      <c r="B132" s="145">
        <f>IFERROR(INDEX('[2]Stud Name'!$A$2:$C$320,MATCH(K132,'[2]Stud Name'!$B$2:$B$320,0),3),)</f>
        <v>6</v>
      </c>
      <c r="C132" s="145"/>
      <c r="D132" s="145"/>
      <c r="E132" s="145">
        <v>2</v>
      </c>
      <c r="F132" s="145">
        <v>42</v>
      </c>
      <c r="G132" s="145">
        <v>2</v>
      </c>
      <c r="H132" s="145">
        <v>42</v>
      </c>
      <c r="I132" s="145">
        <v>2</v>
      </c>
      <c r="J132" s="182">
        <f>SUM((C132 * Price!$B$2), (D132 * Price!$B$3),(E132 * Price!$B$4),(G132 * Price!$B$5),(I132 * Price!$B$6))</f>
        <v>1880</v>
      </c>
      <c r="K132" s="145" t="s">
        <v>814</v>
      </c>
    </row>
    <row r="133" spans="1:11" x14ac:dyDescent="0.25">
      <c r="A133" s="181" t="str">
        <f>IFERROR(INDEX('[2]Stud Name'!$A$2:$C$320,MATCH(K133,'[2]Stud Name'!$B$2:$B$320,0),1),"")</f>
        <v>P39 - Vansh Arvind Jain</v>
      </c>
      <c r="B133" s="145">
        <f>IFERROR(INDEX('[2]Stud Name'!$A$2:$C$320,MATCH(K133,'[2]Stud Name'!$B$2:$B$320,0),3),)</f>
        <v>6</v>
      </c>
      <c r="C133" s="145"/>
      <c r="D133" s="145"/>
      <c r="E133" s="145">
        <v>2</v>
      </c>
      <c r="F133" s="145">
        <v>36</v>
      </c>
      <c r="G133" s="145">
        <v>2</v>
      </c>
      <c r="H133" s="145">
        <v>36</v>
      </c>
      <c r="I133" s="145">
        <v>2</v>
      </c>
      <c r="J133" s="182">
        <f>SUM((C133 * Price!$B$2), (D133 * Price!$B$3),(E133 * Price!$B$4),(G133 * Price!$B$5),(I133 * Price!$B$6))</f>
        <v>1880</v>
      </c>
      <c r="K133" s="145" t="s">
        <v>815</v>
      </c>
    </row>
    <row r="134" spans="1:11" x14ac:dyDescent="0.25">
      <c r="A134" s="181" t="str">
        <f>IFERROR(INDEX('[2]Stud Name'!$A$2:$C$320,MATCH(K134,'[2]Stud Name'!$B$2:$B$320,0),1),"")</f>
        <v>P40 - Shah Yash Sushilkumar</v>
      </c>
      <c r="B134" s="145">
        <f>IFERROR(INDEX('[2]Stud Name'!$A$2:$C$320,MATCH(K134,'[2]Stud Name'!$B$2:$B$320,0),3),)</f>
        <v>6</v>
      </c>
      <c r="C134" s="145"/>
      <c r="D134" s="145"/>
      <c r="E134" s="145">
        <v>2</v>
      </c>
      <c r="F134" s="145">
        <v>34</v>
      </c>
      <c r="G134" s="145">
        <v>2</v>
      </c>
      <c r="H134" s="145">
        <v>34</v>
      </c>
      <c r="I134" s="145">
        <v>2</v>
      </c>
      <c r="J134" s="182">
        <f>SUM((C134 * Price!$B$2), (D134 * Price!$B$3),(E134 * Price!$B$4),(G134 * Price!$B$5),(I134 * Price!$B$6))</f>
        <v>1880</v>
      </c>
      <c r="K134" s="145" t="s">
        <v>816</v>
      </c>
    </row>
    <row r="135" spans="1:11" x14ac:dyDescent="0.25">
      <c r="A135" s="181" t="str">
        <f>IFERROR(INDEX('[2]Stud Name'!$A$2:$C$320,MATCH(K135,'[2]Stud Name'!$B$2:$B$320,0),1),"")</f>
        <v>P41 - Shah Jainesh Rahulbhai</v>
      </c>
      <c r="B135" s="145">
        <f>IFERROR(INDEX('[2]Stud Name'!$A$2:$C$320,MATCH(K135,'[2]Stud Name'!$B$2:$B$320,0),3),)</f>
        <v>6</v>
      </c>
      <c r="C135" s="145"/>
      <c r="D135" s="145"/>
      <c r="E135" s="145">
        <v>2</v>
      </c>
      <c r="F135" s="145">
        <v>36</v>
      </c>
      <c r="G135" s="145">
        <v>2</v>
      </c>
      <c r="H135" s="145">
        <v>38</v>
      </c>
      <c r="I135" s="145">
        <v>2</v>
      </c>
      <c r="J135" s="182">
        <f>SUM((C135 * Price!$B$2), (D135 * Price!$B$3),(E135 * Price!$B$4),(G135 * Price!$B$5),(I135 * Price!$B$6))</f>
        <v>1880</v>
      </c>
      <c r="K135" s="145" t="s">
        <v>817</v>
      </c>
    </row>
    <row r="136" spans="1:11" x14ac:dyDescent="0.25">
      <c r="A136" s="181" t="str">
        <f>IFERROR(INDEX('[2]Stud Name'!$A$2:$C$320,MATCH(K136,'[2]Stud Name'!$B$2:$B$320,0),1),"")</f>
        <v>P42 - Kalp Nayanbhai Mehta</v>
      </c>
      <c r="B136" s="145">
        <f>IFERROR(INDEX('[2]Stud Name'!$A$2:$C$320,MATCH(K136,'[2]Stud Name'!$B$2:$B$320,0),3),)</f>
        <v>6</v>
      </c>
      <c r="C136" s="145"/>
      <c r="D136" s="145"/>
      <c r="E136" s="145">
        <v>2</v>
      </c>
      <c r="F136" s="145">
        <v>34</v>
      </c>
      <c r="G136" s="145">
        <v>2</v>
      </c>
      <c r="H136" s="145">
        <v>32</v>
      </c>
      <c r="I136" s="145">
        <v>2</v>
      </c>
      <c r="J136" s="182">
        <f>SUM((C136 * Price!$B$2), (D136 * Price!$B$3),(E136 * Price!$B$4),(G136 * Price!$B$5),(I136 * Price!$B$6))</f>
        <v>1880</v>
      </c>
      <c r="K136" s="145" t="s">
        <v>818</v>
      </c>
    </row>
    <row r="137" spans="1:11" x14ac:dyDescent="0.25">
      <c r="A137" s="181" t="str">
        <f>IFERROR(INDEX('[2]Stud Name'!$A$2:$C$320,MATCH(K137,'[2]Stud Name'!$B$2:$B$320,0),1),"")</f>
        <v>P44 - Aditya Kishor Jain</v>
      </c>
      <c r="B137" s="145">
        <f>IFERROR(INDEX('[2]Stud Name'!$A$2:$C$320,MATCH(K137,'[2]Stud Name'!$B$2:$B$320,0),3),)</f>
        <v>6</v>
      </c>
      <c r="C137" s="145"/>
      <c r="D137" s="145"/>
      <c r="E137" s="145">
        <v>2</v>
      </c>
      <c r="F137" s="145">
        <v>32</v>
      </c>
      <c r="G137" s="145">
        <v>2</v>
      </c>
      <c r="H137" s="145">
        <v>32</v>
      </c>
      <c r="I137" s="145">
        <v>2</v>
      </c>
      <c r="J137" s="182">
        <f>SUM((C137 * Price!$B$2), (D137 * Price!$B$3),(E137 * Price!$B$4),(G137 * Price!$B$5),(I137 * Price!$B$6))</f>
        <v>1880</v>
      </c>
      <c r="K137" s="145" t="s">
        <v>820</v>
      </c>
    </row>
    <row r="138" spans="1:11" x14ac:dyDescent="0.25">
      <c r="A138" s="181" t="str">
        <f>IFERROR(INDEX('[2]Stud Name'!$A$2:$C$320,MATCH(K138,'[2]Stud Name'!$B$2:$B$320,0),1),"")</f>
        <v>P45 - Dhoka Naman Surendarkumar</v>
      </c>
      <c r="B138" s="145">
        <f>IFERROR(INDEX('[2]Stud Name'!$A$2:$C$320,MATCH(K138,'[2]Stud Name'!$B$2:$B$320,0),3),)</f>
        <v>6</v>
      </c>
      <c r="C138" s="145"/>
      <c r="D138" s="145"/>
      <c r="E138" s="145">
        <v>2</v>
      </c>
      <c r="F138" s="145">
        <v>38</v>
      </c>
      <c r="G138" s="145">
        <v>2</v>
      </c>
      <c r="H138" s="145">
        <v>40</v>
      </c>
      <c r="I138" s="145">
        <v>2</v>
      </c>
      <c r="J138" s="182">
        <f>SUM((C138 * Price!$B$2), (D138 * Price!$B$3),(E138 * Price!$B$4),(G138 * Price!$B$5),(I138 * Price!$B$6))</f>
        <v>1880</v>
      </c>
      <c r="K138" s="145" t="s">
        <v>821</v>
      </c>
    </row>
    <row r="139" spans="1:11" x14ac:dyDescent="0.25">
      <c r="A139" s="181" t="str">
        <f>IFERROR(INDEX('[2]Stud Name'!$A$2:$C$320,MATCH(K139,'[2]Stud Name'!$B$2:$B$320,0),1),"")</f>
        <v>P46 - Jain Kalp Manojbhai</v>
      </c>
      <c r="B139" s="145">
        <f>IFERROR(INDEX('[2]Stud Name'!$A$2:$C$320,MATCH(K139,'[2]Stud Name'!$B$2:$B$320,0),3),)</f>
        <v>6</v>
      </c>
      <c r="C139" s="145"/>
      <c r="D139" s="145"/>
      <c r="E139" s="145">
        <v>2</v>
      </c>
      <c r="F139" s="145">
        <v>36</v>
      </c>
      <c r="G139" s="145">
        <v>2</v>
      </c>
      <c r="H139" s="145">
        <v>36</v>
      </c>
      <c r="I139" s="145">
        <v>2</v>
      </c>
      <c r="J139" s="182">
        <f>SUM((C139 * Price!$B$2), (D139 * Price!$B$3),(E139 * Price!$B$4),(G139 * Price!$B$5),(I139 * Price!$B$6))</f>
        <v>1880</v>
      </c>
      <c r="K139" s="145" t="s">
        <v>822</v>
      </c>
    </row>
    <row r="140" spans="1:11" x14ac:dyDescent="0.25">
      <c r="A140" s="181" t="str">
        <f>IFERROR(INDEX('[2]Stud Name'!$A$2:$C$320,MATCH(K140,'[2]Stud Name'!$B$2:$B$320,0),1),"")</f>
        <v>P48 - Mehta Rishabh Siddarathbhai</v>
      </c>
      <c r="B140" s="145">
        <f>IFERROR(INDEX('[2]Stud Name'!$A$2:$C$320,MATCH(K140,'[2]Stud Name'!$B$2:$B$320,0),3),)</f>
        <v>6</v>
      </c>
      <c r="C140" s="145"/>
      <c r="D140" s="145"/>
      <c r="E140" s="145">
        <v>2</v>
      </c>
      <c r="F140" s="145">
        <v>36</v>
      </c>
      <c r="G140" s="145">
        <v>2</v>
      </c>
      <c r="H140" s="145">
        <v>36</v>
      </c>
      <c r="I140" s="145">
        <v>2</v>
      </c>
      <c r="J140" s="182">
        <f>SUM((C140 * Price!$B$2), (D140 * Price!$B$3),(E140 * Price!$B$4),(G140 * Price!$B$5),(I140 * Price!$B$6))</f>
        <v>1880</v>
      </c>
      <c r="K140" s="145" t="s">
        <v>824</v>
      </c>
    </row>
    <row r="141" spans="1:11" x14ac:dyDescent="0.25">
      <c r="A141" s="181" t="str">
        <f>IFERROR(INDEX('[2]Stud Name'!$A$2:$C$320,MATCH(K141,'[2]Stud Name'!$B$2:$B$320,0),1),"")</f>
        <v>P49 - Kumar Rishabh Sandeepbhai</v>
      </c>
      <c r="B141" s="145">
        <f>IFERROR(INDEX('[2]Stud Name'!$A$2:$C$320,MATCH(K141,'[2]Stud Name'!$B$2:$B$320,0),3),)</f>
        <v>6</v>
      </c>
      <c r="C141" s="145"/>
      <c r="D141" s="145"/>
      <c r="E141" s="145">
        <v>2</v>
      </c>
      <c r="F141" s="145">
        <v>32</v>
      </c>
      <c r="G141" s="145">
        <v>2</v>
      </c>
      <c r="H141" s="145">
        <v>34</v>
      </c>
      <c r="I141" s="145">
        <v>2</v>
      </c>
      <c r="J141" s="182">
        <f>SUM((C141 * Price!$B$2), (D141 * Price!$B$3),(E141 * Price!$B$4),(G141 * Price!$B$5),(I141 * Price!$B$6))</f>
        <v>1880</v>
      </c>
      <c r="K141" s="145" t="s">
        <v>825</v>
      </c>
    </row>
    <row r="142" spans="1:11" x14ac:dyDescent="0.25">
      <c r="A142" s="181" t="str">
        <f>IFERROR(INDEX('[2]Stud Name'!$A$2:$C$320,MATCH(K142,'[2]Stud Name'!$B$2:$B$320,0),1),"")</f>
        <v>P50 - Kumar Saiyam Lalitkumar</v>
      </c>
      <c r="B142" s="145">
        <f>IFERROR(INDEX('[2]Stud Name'!$A$2:$C$320,MATCH(K142,'[2]Stud Name'!$B$2:$B$320,0),3),)</f>
        <v>6</v>
      </c>
      <c r="C142" s="145"/>
      <c r="D142" s="145"/>
      <c r="E142" s="145">
        <v>2</v>
      </c>
      <c r="F142" s="145">
        <v>38</v>
      </c>
      <c r="G142" s="145">
        <v>2</v>
      </c>
      <c r="H142" s="145">
        <v>38</v>
      </c>
      <c r="I142" s="145">
        <v>2</v>
      </c>
      <c r="J142" s="182">
        <f>SUM((C142 * Price!$B$2), (D142 * Price!$B$3),(E142 * Price!$B$4),(G142 * Price!$B$5),(I142 * Price!$B$6))</f>
        <v>1880</v>
      </c>
      <c r="K142" s="145" t="s">
        <v>826</v>
      </c>
    </row>
    <row r="143" spans="1:11" x14ac:dyDescent="0.25">
      <c r="A143" s="181" t="str">
        <f>IFERROR(INDEX('[2]Stud Name'!$A$2:$C$320,MATCH(K143,'[2]Stud Name'!$B$2:$B$320,0),1),"")</f>
        <v>P51 - Surana Lakshanshu Sumitkumar</v>
      </c>
      <c r="B143" s="145">
        <f>IFERROR(INDEX('[2]Stud Name'!$A$2:$C$320,MATCH(K143,'[2]Stud Name'!$B$2:$B$320,0),3),)</f>
        <v>6</v>
      </c>
      <c r="C143" s="145"/>
      <c r="D143" s="145"/>
      <c r="E143" s="145">
        <v>2</v>
      </c>
      <c r="F143" s="145">
        <v>34</v>
      </c>
      <c r="G143" s="145">
        <v>2</v>
      </c>
      <c r="H143" s="145">
        <v>34</v>
      </c>
      <c r="I143" s="145">
        <v>2</v>
      </c>
      <c r="J143" s="182">
        <f>SUM((C143 * Price!$B$2), (D143 * Price!$B$3),(E143 * Price!$B$4),(G143 * Price!$B$5),(I143 * Price!$B$6))</f>
        <v>1880</v>
      </c>
      <c r="K143" s="145" t="s">
        <v>827</v>
      </c>
    </row>
    <row r="144" spans="1:11" x14ac:dyDescent="0.25">
      <c r="A144" s="181" t="str">
        <f>IFERROR(INDEX('[2]Stud Name'!$A$2:$C$320,MATCH(K144,'[2]Stud Name'!$B$2:$B$320,0),1),"")</f>
        <v>P52 - Jain Soham Roshanbhai</v>
      </c>
      <c r="B144" s="145">
        <f>IFERROR(INDEX('[2]Stud Name'!$A$2:$C$320,MATCH(K144,'[2]Stud Name'!$B$2:$B$320,0),3),)</f>
        <v>6</v>
      </c>
      <c r="C144" s="145"/>
      <c r="D144" s="145"/>
      <c r="E144" s="145">
        <v>2</v>
      </c>
      <c r="F144" s="145">
        <v>34</v>
      </c>
      <c r="G144" s="145">
        <v>2</v>
      </c>
      <c r="H144" s="145">
        <v>34</v>
      </c>
      <c r="I144" s="145">
        <v>2</v>
      </c>
      <c r="J144" s="182">
        <f>SUM((C144 * Price!$B$2), (D144 * Price!$B$3),(E144 * Price!$B$4),(G144 * Price!$B$5),(I144 * Price!$B$6))</f>
        <v>1880</v>
      </c>
      <c r="K144" s="145" t="s">
        <v>828</v>
      </c>
    </row>
    <row r="145" spans="1:11" x14ac:dyDescent="0.25">
      <c r="A145" s="181" t="str">
        <f>IFERROR(INDEX('[2]Stud Name'!$A$2:$C$320,MATCH(K145,'[2]Stud Name'!$B$2:$B$320,0),1),"")</f>
        <v>P53 - Patel Kush Reshmaben</v>
      </c>
      <c r="B145" s="145">
        <f>IFERROR(INDEX('[2]Stud Name'!$A$2:$C$320,MATCH(K145,'[2]Stud Name'!$B$2:$B$320,0),3),)</f>
        <v>6</v>
      </c>
      <c r="C145" s="145"/>
      <c r="D145" s="145"/>
      <c r="E145" s="145">
        <v>2</v>
      </c>
      <c r="F145" s="145">
        <v>34</v>
      </c>
      <c r="G145" s="145">
        <v>2</v>
      </c>
      <c r="H145" s="145">
        <v>34</v>
      </c>
      <c r="I145" s="145">
        <v>2</v>
      </c>
      <c r="J145" s="182">
        <f>SUM((C145 * Price!$B$2), (D145 * Price!$B$3),(E145 * Price!$B$4),(G145 * Price!$B$5),(I145 * Price!$B$6))</f>
        <v>1880</v>
      </c>
      <c r="K145" s="145" t="s">
        <v>829</v>
      </c>
    </row>
    <row r="146" spans="1:11" x14ac:dyDescent="0.25">
      <c r="A146" s="181" t="str">
        <f>IFERROR(INDEX('[2]Stud Name'!$A$2:$C$320,MATCH(K146,'[2]Stud Name'!$B$2:$B$320,0),1),"")</f>
        <v>P54 - Maheta Agam Rajendrabhai</v>
      </c>
      <c r="B146" s="145">
        <f>IFERROR(INDEX('[2]Stud Name'!$A$2:$C$320,MATCH(K146,'[2]Stud Name'!$B$2:$B$320,0),3),)</f>
        <v>6</v>
      </c>
      <c r="C146" s="145"/>
      <c r="D146" s="145"/>
      <c r="E146" s="145">
        <v>2</v>
      </c>
      <c r="F146" s="145">
        <v>32</v>
      </c>
      <c r="G146" s="145">
        <v>2</v>
      </c>
      <c r="H146" s="145">
        <v>32</v>
      </c>
      <c r="I146" s="145"/>
      <c r="J146" s="182">
        <f>SUM((C146 * Price!$B$2), (D146 * Price!$B$3),(E146 * Price!$B$4),(G146 * Price!$B$5),(I146 * Price!$B$6))</f>
        <v>1160</v>
      </c>
      <c r="K146" s="145" t="s">
        <v>830</v>
      </c>
    </row>
    <row r="147" spans="1:11" x14ac:dyDescent="0.25">
      <c r="A147" s="181" t="str">
        <f>IFERROR(INDEX('[2]Stud Name'!$A$2:$C$320,MATCH(K147,'[2]Stud Name'!$B$2:$B$320,0),1),"")</f>
        <v>P55 - Maloo Hriday Dhirajbhai</v>
      </c>
      <c r="B147" s="145">
        <f>IFERROR(INDEX('[2]Stud Name'!$A$2:$C$320,MATCH(K147,'[2]Stud Name'!$B$2:$B$320,0),3),)</f>
        <v>6</v>
      </c>
      <c r="C147" s="145"/>
      <c r="D147" s="145"/>
      <c r="E147" s="145">
        <v>1</v>
      </c>
      <c r="F147" s="145">
        <v>34</v>
      </c>
      <c r="G147" s="145">
        <v>1</v>
      </c>
      <c r="H147" s="145">
        <v>36</v>
      </c>
      <c r="I147" s="145">
        <v>2</v>
      </c>
      <c r="J147" s="182">
        <f>SUM((C147 * Price!$B$2), (D147 * Price!$B$3),(E147 * Price!$B$4),(G147 * Price!$B$5),(I147 * Price!$B$6))</f>
        <v>1300</v>
      </c>
      <c r="K147" s="145" t="s">
        <v>831</v>
      </c>
    </row>
    <row r="148" spans="1:11" x14ac:dyDescent="0.25">
      <c r="A148" s="181" t="str">
        <f>IFERROR(INDEX('[2]Stud Name'!$A$2:$C$320,MATCH(K148,'[2]Stud Name'!$B$2:$B$320,0),1),"")</f>
        <v>P56 - Shah Parv Rajeshkumar</v>
      </c>
      <c r="B148" s="145">
        <f>IFERROR(INDEX('[2]Stud Name'!$A$2:$C$320,MATCH(K148,'[2]Stud Name'!$B$2:$B$320,0),3),)</f>
        <v>6</v>
      </c>
      <c r="C148" s="145"/>
      <c r="D148" s="145"/>
      <c r="E148" s="145">
        <v>2</v>
      </c>
      <c r="F148" s="145">
        <v>30</v>
      </c>
      <c r="G148" s="145">
        <v>2</v>
      </c>
      <c r="H148" s="145">
        <v>30</v>
      </c>
      <c r="I148" s="145"/>
      <c r="J148" s="182">
        <f>SUM((C148 * Price!$B$2), (D148 * Price!$B$3),(E148 * Price!$B$4),(G148 * Price!$B$5),(I148 * Price!$B$6))</f>
        <v>1160</v>
      </c>
      <c r="K148" s="145" t="s">
        <v>832</v>
      </c>
    </row>
    <row r="149" spans="1:11" x14ac:dyDescent="0.25">
      <c r="A149" s="181" t="str">
        <f>IFERROR(INDEX('[2]Stud Name'!$A$2:$C$320,MATCH(K149,'[2]Stud Name'!$B$2:$B$320,0),1),"")</f>
        <v>P57 - Jain Kavish Rameshkumar</v>
      </c>
      <c r="B149" s="145">
        <f>IFERROR(INDEX('[2]Stud Name'!$A$2:$C$320,MATCH(K149,'[2]Stud Name'!$B$2:$B$320,0),3),)</f>
        <v>6</v>
      </c>
      <c r="C149" s="145"/>
      <c r="D149" s="145"/>
      <c r="E149" s="145">
        <v>2</v>
      </c>
      <c r="F149" s="145">
        <v>40</v>
      </c>
      <c r="G149" s="145">
        <v>2</v>
      </c>
      <c r="H149" s="145">
        <v>40</v>
      </c>
      <c r="I149" s="145"/>
      <c r="J149" s="182">
        <f>SUM((C149 * Price!$B$2), (D149 * Price!$B$3),(E149 * Price!$B$4),(G149 * Price!$B$5),(I149 * Price!$B$6))</f>
        <v>1160</v>
      </c>
      <c r="K149" s="145" t="s">
        <v>833</v>
      </c>
    </row>
    <row r="150" spans="1:11" x14ac:dyDescent="0.25">
      <c r="A150" s="181" t="str">
        <f>IFERROR(INDEX('[2]Stud Name'!$A$2:$C$320,MATCH(K150,'[2]Stud Name'!$B$2:$B$320,0),1),"")</f>
        <v>P58 - Jain Durwin Bharathbhai</v>
      </c>
      <c r="B150" s="145">
        <f>IFERROR(INDEX('[2]Stud Name'!$A$2:$C$320,MATCH(K150,'[2]Stud Name'!$B$2:$B$320,0),3),)</f>
        <v>6</v>
      </c>
      <c r="C150" s="145"/>
      <c r="D150" s="145"/>
      <c r="E150" s="145">
        <v>2</v>
      </c>
      <c r="F150" s="145">
        <v>38</v>
      </c>
      <c r="G150" s="145">
        <v>2</v>
      </c>
      <c r="H150" s="145">
        <v>38</v>
      </c>
      <c r="I150" s="145">
        <v>2</v>
      </c>
      <c r="J150" s="182">
        <f>SUM((C150 * Price!$B$2), (D150 * Price!$B$3),(E150 * Price!$B$4),(G150 * Price!$B$5),(I150 * Price!$B$6))</f>
        <v>1880</v>
      </c>
      <c r="K150" s="145" t="s">
        <v>834</v>
      </c>
    </row>
    <row r="151" spans="1:11" x14ac:dyDescent="0.25">
      <c r="A151" s="181" t="str">
        <f>IFERROR(INDEX('[2]Stud Name'!$A$2:$C$320,MATCH(K151,'[2]Stud Name'!$B$2:$B$320,0),1),"")</f>
        <v>P59 - Katariya Sanghvi Divitkumar Anilbhai</v>
      </c>
      <c r="B151" s="145">
        <f>IFERROR(INDEX('[2]Stud Name'!$A$2:$C$320,MATCH(K151,'[2]Stud Name'!$B$2:$B$320,0),3),)</f>
        <v>6</v>
      </c>
      <c r="C151" s="145"/>
      <c r="D151" s="145"/>
      <c r="E151" s="145">
        <v>2</v>
      </c>
      <c r="F151" s="145">
        <v>36</v>
      </c>
      <c r="G151" s="145">
        <v>2</v>
      </c>
      <c r="H151" s="145">
        <v>38</v>
      </c>
      <c r="I151" s="145">
        <v>2</v>
      </c>
      <c r="J151" s="182">
        <f>SUM((C151 * Price!$B$2), (D151 * Price!$B$3),(E151 * Price!$B$4),(G151 * Price!$B$5),(I151 * Price!$B$6))</f>
        <v>1880</v>
      </c>
      <c r="K151" s="145" t="s">
        <v>835</v>
      </c>
    </row>
    <row r="152" spans="1:11" x14ac:dyDescent="0.25">
      <c r="A152" s="181" t="str">
        <f>IFERROR(INDEX('[2]Stud Name'!$A$2:$C$320,MATCH(K152,'[2]Stud Name'!$B$2:$B$320,0),1),"")</f>
        <v>P60 - Jain Dhairya Kushalbhai</v>
      </c>
      <c r="B152" s="145">
        <f>IFERROR(INDEX('[2]Stud Name'!$A$2:$C$320,MATCH(K152,'[2]Stud Name'!$B$2:$B$320,0),3),)</f>
        <v>6</v>
      </c>
      <c r="C152" s="145"/>
      <c r="D152" s="145"/>
      <c r="E152" s="145">
        <v>2</v>
      </c>
      <c r="F152" s="145">
        <v>36</v>
      </c>
      <c r="G152" s="145">
        <v>2</v>
      </c>
      <c r="H152" s="145">
        <v>38</v>
      </c>
      <c r="I152" s="145">
        <v>2</v>
      </c>
      <c r="J152" s="182">
        <f>SUM((C152 * Price!$B$2), (D152 * Price!$B$3),(E152 * Price!$B$4),(G152 * Price!$B$5),(I152 * Price!$B$6))</f>
        <v>1880</v>
      </c>
      <c r="K152" s="145" t="s">
        <v>836</v>
      </c>
    </row>
    <row r="153" spans="1:11" x14ac:dyDescent="0.25">
      <c r="A153" s="181" t="str">
        <f>IFERROR(INDEX('[2]Stud Name'!$A$2:$C$320,MATCH(K153,'[2]Stud Name'!$B$2:$B$320,0),1),"")</f>
        <v>P61 - Khilosiya Lavish Nareshbhai</v>
      </c>
      <c r="B153" s="145">
        <f>IFERROR(INDEX('[2]Stud Name'!$A$2:$C$320,MATCH(K153,'[2]Stud Name'!$B$2:$B$320,0),3),)</f>
        <v>6</v>
      </c>
      <c r="C153" s="145"/>
      <c r="D153" s="145"/>
      <c r="E153" s="145">
        <v>2</v>
      </c>
      <c r="F153" s="145">
        <v>38</v>
      </c>
      <c r="G153" s="145">
        <v>2</v>
      </c>
      <c r="H153" s="145">
        <v>38</v>
      </c>
      <c r="I153" s="145">
        <v>2</v>
      </c>
      <c r="J153" s="182">
        <f>SUM((C153 * Price!$B$2), (D153 * Price!$B$3),(E153 * Price!$B$4),(G153 * Price!$B$5),(I153 * Price!$B$6))</f>
        <v>1880</v>
      </c>
      <c r="K153" s="145" t="s">
        <v>837</v>
      </c>
    </row>
    <row r="154" spans="1:11" x14ac:dyDescent="0.25">
      <c r="A154" s="181" t="str">
        <f>IFERROR(INDEX('[2]Stud Name'!$A$2:$C$320,MATCH(K154,'[2]Stud Name'!$B$2:$B$320,0),1),"")</f>
        <v xml:space="preserve">P62 - Shah Jainam Mukeshbhai 
</v>
      </c>
      <c r="B154" s="145">
        <f>IFERROR(INDEX('[2]Stud Name'!$A$2:$C$320,MATCH(K154,'[2]Stud Name'!$B$2:$B$320,0),3),)</f>
        <v>6</v>
      </c>
      <c r="C154" s="145"/>
      <c r="D154" s="145"/>
      <c r="E154" s="145">
        <v>2</v>
      </c>
      <c r="F154" s="145">
        <v>34</v>
      </c>
      <c r="G154" s="145">
        <v>2</v>
      </c>
      <c r="H154" s="145">
        <v>34</v>
      </c>
      <c r="I154" s="145">
        <v>2</v>
      </c>
      <c r="J154" s="182">
        <f>SUM((C154 * Price!$B$2), (D154 * Price!$B$3),(E154 * Price!$B$4),(G154 * Price!$B$5),(I154 * Price!$B$6))</f>
        <v>1880</v>
      </c>
      <c r="K154" s="145" t="s">
        <v>838</v>
      </c>
    </row>
    <row r="155" spans="1:11" x14ac:dyDescent="0.25">
      <c r="A155" s="181" t="str">
        <f>IFERROR(INDEX('[2]Stud Name'!$A$2:$C$320,MATCH(K155,'[2]Stud Name'!$B$2:$B$320,0),1),"")</f>
        <v>P63 - Shah Manya Devangbhai</v>
      </c>
      <c r="B155" s="145">
        <f>IFERROR(INDEX('[2]Stud Name'!$A$2:$C$320,MATCH(K155,'[2]Stud Name'!$B$2:$B$320,0),3),)</f>
        <v>6</v>
      </c>
      <c r="C155" s="145"/>
      <c r="D155" s="145"/>
      <c r="E155" s="145">
        <v>2</v>
      </c>
      <c r="F155" s="145">
        <v>38</v>
      </c>
      <c r="G155" s="145">
        <v>2</v>
      </c>
      <c r="H155" s="145">
        <v>38</v>
      </c>
      <c r="I155" s="145">
        <v>2</v>
      </c>
      <c r="J155" s="182">
        <f>SUM((C155 * Price!$B$2), (D155 * Price!$B$3),(E155 * Price!$B$4),(G155 * Price!$B$5),(I155 * Price!$B$6))</f>
        <v>1880</v>
      </c>
      <c r="K155" s="145" t="s">
        <v>839</v>
      </c>
    </row>
    <row r="156" spans="1:11" x14ac:dyDescent="0.25">
      <c r="A156" s="181" t="str">
        <f>IFERROR(INDEX('[2]Stud Name'!$A$2:$C$320,MATCH(K156,'[2]Stud Name'!$B$2:$B$320,0),1),"")</f>
        <v>P64 - Shah Aarav Pathikbhai</v>
      </c>
      <c r="B156" s="145">
        <f>IFERROR(INDEX('[2]Stud Name'!$A$2:$C$320,MATCH(K156,'[2]Stud Name'!$B$2:$B$320,0),3),)</f>
        <v>6</v>
      </c>
      <c r="C156" s="145"/>
      <c r="D156" s="145"/>
      <c r="E156" s="145">
        <v>2</v>
      </c>
      <c r="F156" s="145">
        <v>34</v>
      </c>
      <c r="G156" s="145">
        <v>2</v>
      </c>
      <c r="H156" s="145">
        <v>34</v>
      </c>
      <c r="I156" s="145">
        <v>2</v>
      </c>
      <c r="J156" s="182">
        <f>SUM((C156 * Price!$B$2), (D156 * Price!$B$3),(E156 * Price!$B$4),(G156 * Price!$B$5),(I156 * Price!$B$6))</f>
        <v>1880</v>
      </c>
      <c r="K156" s="145" t="s">
        <v>840</v>
      </c>
    </row>
    <row r="157" spans="1:11" x14ac:dyDescent="0.25">
      <c r="A157" s="181" t="str">
        <f>IFERROR(INDEX('[2]Stud Name'!$A$2:$C$320,MATCH(K157,'[2]Stud Name'!$B$2:$B$320,0),1),"")</f>
        <v>P65 - Jain Virem Naremdrabhai</v>
      </c>
      <c r="B157" s="145">
        <f>IFERROR(INDEX('[2]Stud Name'!$A$2:$C$320,MATCH(K157,'[2]Stud Name'!$B$2:$B$320,0),3),)</f>
        <v>6</v>
      </c>
      <c r="C157" s="145"/>
      <c r="D157" s="145"/>
      <c r="E157" s="145">
        <v>2</v>
      </c>
      <c r="F157" s="145">
        <v>32</v>
      </c>
      <c r="G157" s="145">
        <v>2</v>
      </c>
      <c r="H157" s="145">
        <v>32</v>
      </c>
      <c r="I157" s="145">
        <v>2</v>
      </c>
      <c r="J157" s="182">
        <f>SUM((C157 * Price!$B$2), (D157 * Price!$B$3),(E157 * Price!$B$4),(G157 * Price!$B$5),(I157 * Price!$B$6))</f>
        <v>1880</v>
      </c>
      <c r="K157" s="145" t="s">
        <v>841</v>
      </c>
    </row>
    <row r="158" spans="1:11" x14ac:dyDescent="0.25">
      <c r="A158" s="181" t="str">
        <f>IFERROR(INDEX('[2]Stud Name'!$A$2:$C$320,MATCH(K158,'[2]Stud Name'!$B$2:$B$320,0),1),"")</f>
        <v>P66 - Jain Virat Gowthambhai</v>
      </c>
      <c r="B158" s="145">
        <f>IFERROR(INDEX('[2]Stud Name'!$A$2:$C$320,MATCH(K158,'[2]Stud Name'!$B$2:$B$320,0),3),)</f>
        <v>6</v>
      </c>
      <c r="C158" s="145"/>
      <c r="D158" s="145"/>
      <c r="E158" s="145">
        <v>2</v>
      </c>
      <c r="F158" s="145">
        <v>34</v>
      </c>
      <c r="G158" s="145">
        <v>2</v>
      </c>
      <c r="H158" s="145">
        <v>34</v>
      </c>
      <c r="I158" s="145">
        <v>2</v>
      </c>
      <c r="J158" s="182">
        <f>SUM((C158 * Price!$B$2), (D158 * Price!$B$3),(E158 * Price!$B$4),(G158 * Price!$B$5),(I158 * Price!$B$6))</f>
        <v>1880</v>
      </c>
      <c r="K158" s="145" t="s">
        <v>842</v>
      </c>
    </row>
    <row r="159" spans="1:11" x14ac:dyDescent="0.25">
      <c r="A159" s="181" t="str">
        <f>IFERROR(INDEX('[2]Stud Name'!$A$2:$C$320,MATCH(K159,'[2]Stud Name'!$B$2:$B$320,0),1),"")</f>
        <v>P67 - Jan Shubham Jayantilal</v>
      </c>
      <c r="B159" s="145">
        <f>IFERROR(INDEX('[2]Stud Name'!$A$2:$C$320,MATCH(K159,'[2]Stud Name'!$B$2:$B$320,0),3),)</f>
        <v>6</v>
      </c>
      <c r="C159" s="145"/>
      <c r="D159" s="145"/>
      <c r="E159" s="145">
        <v>2</v>
      </c>
      <c r="F159" s="145">
        <v>32</v>
      </c>
      <c r="G159" s="145">
        <v>2</v>
      </c>
      <c r="H159" s="145">
        <v>32</v>
      </c>
      <c r="I159" s="145">
        <v>2</v>
      </c>
      <c r="J159" s="182">
        <f>SUM((C159 * Price!$B$2), (D159 * Price!$B$3),(E159 * Price!$B$4),(G159 * Price!$B$5),(I159 * Price!$B$6))</f>
        <v>1880</v>
      </c>
      <c r="K159" s="145" t="s">
        <v>843</v>
      </c>
    </row>
    <row r="160" spans="1:11" x14ac:dyDescent="0.25">
      <c r="A160" s="181" t="str">
        <f>IFERROR(INDEX('[2]Stud Name'!$A$2:$C$320,MATCH(K160,'[2]Stud Name'!$B$2:$B$320,0),1),"")</f>
        <v>P68 - Sreemal Heet Dineshbhai</v>
      </c>
      <c r="B160" s="145">
        <f>IFERROR(INDEX('[2]Stud Name'!$A$2:$C$320,MATCH(K160,'[2]Stud Name'!$B$2:$B$320,0),3),)</f>
        <v>6</v>
      </c>
      <c r="C160" s="145"/>
      <c r="D160" s="145"/>
      <c r="E160" s="145">
        <v>2</v>
      </c>
      <c r="F160" s="145">
        <v>32</v>
      </c>
      <c r="G160" s="145">
        <v>2</v>
      </c>
      <c r="H160" s="145">
        <v>32</v>
      </c>
      <c r="I160" s="145">
        <v>2</v>
      </c>
      <c r="J160" s="182">
        <f>SUM((C160 * Price!$B$2), (D160 * Price!$B$3),(E160 * Price!$B$4),(G160 * Price!$B$5),(I160 * Price!$B$6))</f>
        <v>1880</v>
      </c>
      <c r="K160" s="145" t="s">
        <v>844</v>
      </c>
    </row>
    <row r="161" spans="1:12" x14ac:dyDescent="0.25">
      <c r="A161" s="181" t="str">
        <f>IFERROR(INDEX('[2]Stud Name'!$A$2:$C$320,MATCH(K161,'[2]Stud Name'!$B$2:$B$320,0),1),"")</f>
        <v>P69 - Choradiya Kalp Jaybhai</v>
      </c>
      <c r="B161" s="145">
        <f>IFERROR(INDEX('[2]Stud Name'!$A$2:$C$320,MATCH(K161,'[2]Stud Name'!$B$2:$B$320,0),3),)</f>
        <v>6</v>
      </c>
      <c r="C161" s="145"/>
      <c r="D161" s="145"/>
      <c r="E161" s="145">
        <v>2</v>
      </c>
      <c r="F161" s="145">
        <v>34</v>
      </c>
      <c r="G161" s="145">
        <v>2</v>
      </c>
      <c r="H161" s="145">
        <v>34</v>
      </c>
      <c r="I161" s="145">
        <v>2</v>
      </c>
      <c r="J161" s="182">
        <f>SUM((C161 * Price!$B$2), (D161 * Price!$B$3),(E161 * Price!$B$4),(G161 * Price!$B$5),(I161 * Price!$B$6))</f>
        <v>1880</v>
      </c>
      <c r="K161" s="145" t="s">
        <v>845</v>
      </c>
    </row>
    <row r="162" spans="1:12" x14ac:dyDescent="0.25">
      <c r="A162" s="181" t="str">
        <f>IFERROR(INDEX('[2]Stud Name'!$A$2:$C$320,MATCH(K162,'[2]Stud Name'!$B$2:$B$320,0),1),"")</f>
        <v>P70 - Maheshwari Panth Sachinbhai</v>
      </c>
      <c r="B162" s="145">
        <f>IFERROR(INDEX('[2]Stud Name'!$A$2:$C$320,MATCH(K162,'[2]Stud Name'!$B$2:$B$320,0),3),)</f>
        <v>6</v>
      </c>
      <c r="C162" s="145"/>
      <c r="D162" s="145"/>
      <c r="E162" s="145">
        <v>2</v>
      </c>
      <c r="F162" s="145">
        <v>32</v>
      </c>
      <c r="G162" s="145">
        <v>2</v>
      </c>
      <c r="H162" s="145">
        <v>32</v>
      </c>
      <c r="I162" s="145">
        <v>2</v>
      </c>
      <c r="J162" s="182">
        <f>SUM((C162 * Price!$B$2), (D162 * Price!$B$3),(E162 * Price!$B$4),(G162 * Price!$B$5),(I162 * Price!$B$6))</f>
        <v>1880</v>
      </c>
      <c r="K162" s="145" t="s">
        <v>846</v>
      </c>
    </row>
    <row r="163" spans="1:12" x14ac:dyDescent="0.25">
      <c r="A163" s="181" t="str">
        <f>IFERROR(INDEX('[2]Stud Name'!$A$2:$C$320,MATCH(K163,'[2]Stud Name'!$B$2:$B$320,0),1),"")</f>
        <v>P71 - Shah Veer Rajeshbhai</v>
      </c>
      <c r="B163" s="145">
        <f>IFERROR(INDEX('[2]Stud Name'!$A$2:$C$320,MATCH(K163,'[2]Stud Name'!$B$2:$B$320,0),3),)</f>
        <v>6</v>
      </c>
      <c r="C163" s="145"/>
      <c r="D163" s="145"/>
      <c r="E163" s="145">
        <v>2</v>
      </c>
      <c r="F163" s="145">
        <v>32</v>
      </c>
      <c r="G163" s="145">
        <v>2</v>
      </c>
      <c r="H163" s="145">
        <v>32</v>
      </c>
      <c r="I163" s="145">
        <v>2</v>
      </c>
      <c r="J163" s="182">
        <f>SUM((C163 * Price!$B$2), (D163 * Price!$B$3),(E163 * Price!$B$4),(G163 * Price!$B$5),(I163 * Price!$B$6))</f>
        <v>1880</v>
      </c>
      <c r="K163" s="145" t="s">
        <v>847</v>
      </c>
    </row>
    <row r="164" spans="1:12" x14ac:dyDescent="0.25">
      <c r="A164" s="181" t="str">
        <f>IFERROR(INDEX('[2]Stud Name'!$A$2:$C$320,MATCH(K164,'[2]Stud Name'!$B$2:$B$320,0),1),"")</f>
        <v>P73 - Dairya Hemant Jain</v>
      </c>
      <c r="B164" s="145">
        <f>IFERROR(INDEX('[2]Stud Name'!$A$2:$C$320,MATCH(K164,'[2]Stud Name'!$B$2:$B$320,0),3),)</f>
        <v>6</v>
      </c>
      <c r="C164" s="145"/>
      <c r="D164" s="145"/>
      <c r="E164" s="145">
        <v>2</v>
      </c>
      <c r="F164" s="145">
        <v>32</v>
      </c>
      <c r="G164" s="145">
        <v>2</v>
      </c>
      <c r="H164" s="145">
        <v>34</v>
      </c>
      <c r="I164" s="145">
        <v>2</v>
      </c>
      <c r="J164" s="182">
        <f>SUM((C164 * Price!$B$2), (D164 * Price!$B$3),(E164 * Price!$B$4),(G164 * Price!$B$5),(I164 * Price!$B$6))</f>
        <v>1880</v>
      </c>
      <c r="K164" s="145" t="s">
        <v>848</v>
      </c>
    </row>
    <row r="165" spans="1:12" x14ac:dyDescent="0.25">
      <c r="A165" s="181" t="str">
        <f>IFERROR(INDEX('[2]Stud Name'!$A$2:$C$320,MATCH(K165,'[2]Stud Name'!$B$2:$B$320,0),1),"")</f>
        <v>O09 (Meet Pravin Bagresha)</v>
      </c>
      <c r="B165" s="145">
        <f>IFERROR(INDEX('[2]Stud Name'!$A$2:$C$320,MATCH(K165,'[2]Stud Name'!$B$2:$B$320,0),3),)</f>
        <v>7</v>
      </c>
      <c r="C165" s="145"/>
      <c r="D165" s="145"/>
      <c r="E165" s="145"/>
      <c r="F165" s="145"/>
      <c r="G165" s="145">
        <v>1</v>
      </c>
      <c r="H165" s="145">
        <v>32</v>
      </c>
      <c r="I165" s="145"/>
      <c r="J165" s="182">
        <f>SUM((C165 * Price!$B$2), (D165 * Price!$B$3),(E165 * Price!$B$4),(G165 * Price!$B$5),(I165 * Price!$B$6))</f>
        <v>290</v>
      </c>
      <c r="K165" s="145" t="s">
        <v>860</v>
      </c>
    </row>
    <row r="166" spans="1:12" x14ac:dyDescent="0.25">
      <c r="A166" s="181" t="str">
        <f>IFERROR(INDEX('[2]Stud Name'!$A$2:$C$320,MATCH(K166,'[2]Stud Name'!$B$2:$B$320,0),1),"")</f>
        <v>O23 (Karan Mayur Chhajed)</v>
      </c>
      <c r="B166" s="145">
        <f>IFERROR(INDEX('[2]Stud Name'!$A$2:$C$320,MATCH(K166,'[2]Stud Name'!$B$2:$B$320,0),3),)</f>
        <v>7</v>
      </c>
      <c r="C166" s="145"/>
      <c r="D166" s="145"/>
      <c r="E166" s="145">
        <v>3</v>
      </c>
      <c r="F166" s="145">
        <v>42</v>
      </c>
      <c r="G166" s="145">
        <v>3</v>
      </c>
      <c r="H166" s="145">
        <v>44</v>
      </c>
      <c r="I166" s="145"/>
      <c r="J166" s="182">
        <f>SUM((C166 * Price!$B$2), (D166 * Price!$B$3),(E166 * Price!$B$4),(G166 * Price!$B$5),(I166 * Price!$B$6))</f>
        <v>1740</v>
      </c>
      <c r="K166" s="145" t="s">
        <v>867</v>
      </c>
    </row>
    <row r="167" spans="1:12" x14ac:dyDescent="0.25">
      <c r="A167" s="181" t="str">
        <f>IFERROR(INDEX('[2]Stud Name'!$A$2:$C$320,MATCH(K167,'[2]Stud Name'!$B$2:$B$320,0),1),"")</f>
        <v>O25 (Dhwaj Hiteshbhai Jain)</v>
      </c>
      <c r="B167" s="145">
        <f>IFERROR(INDEX('[2]Stud Name'!$A$2:$C$320,MATCH(K167,'[2]Stud Name'!$B$2:$B$320,0),3),)</f>
        <v>7</v>
      </c>
      <c r="C167" s="145"/>
      <c r="D167" s="145"/>
      <c r="E167" s="145">
        <v>2</v>
      </c>
      <c r="F167" s="145">
        <v>34</v>
      </c>
      <c r="G167" s="145">
        <v>2</v>
      </c>
      <c r="H167" s="145">
        <v>34</v>
      </c>
      <c r="I167" s="145"/>
      <c r="J167" s="182">
        <f>SUM((C167 * Price!$B$2), (D167 * Price!$B$3),(E167 * Price!$B$4),(G167 * Price!$B$5),(I167 * Price!$B$6))</f>
        <v>1160</v>
      </c>
      <c r="K167" s="145" t="s">
        <v>868</v>
      </c>
    </row>
    <row r="168" spans="1:12" x14ac:dyDescent="0.25">
      <c r="A168" s="181" t="str">
        <f>IFERROR(INDEX('[2]Stud Name'!$A$2:$C$320,MATCH(K168,'[2]Stud Name'!$B$2:$B$320,0),1),"")</f>
        <v>O42 (Tirth Vireshbhai Bafna)</v>
      </c>
      <c r="B168" s="145">
        <f>IFERROR(INDEX('[2]Stud Name'!$A$2:$C$320,MATCH(K168,'[2]Stud Name'!$B$2:$B$320,0),3),)</f>
        <v>7</v>
      </c>
      <c r="C168" s="145"/>
      <c r="D168" s="145"/>
      <c r="E168" s="145">
        <v>1</v>
      </c>
      <c r="F168" s="145">
        <v>34</v>
      </c>
      <c r="G168" s="145"/>
      <c r="H168" s="145"/>
      <c r="I168" s="145"/>
      <c r="J168" s="182">
        <f>SUM((C168 * Price!$B$2), (D168 * Price!$B$3),(E168 * Price!$B$4),(G168 * Price!$B$5),(I168 * Price!$B$6))</f>
        <v>290</v>
      </c>
      <c r="K168" s="145" t="s">
        <v>883</v>
      </c>
    </row>
    <row r="169" spans="1:12" s="186" customFormat="1" x14ac:dyDescent="0.25">
      <c r="A169" s="183" t="s">
        <v>1133</v>
      </c>
      <c r="B169" s="184">
        <v>6</v>
      </c>
      <c r="C169" s="184"/>
      <c r="D169" s="184"/>
      <c r="E169" s="184">
        <v>2</v>
      </c>
      <c r="F169" s="184">
        <v>32</v>
      </c>
      <c r="G169" s="184">
        <v>2</v>
      </c>
      <c r="H169" s="184">
        <v>34</v>
      </c>
      <c r="I169" s="184"/>
      <c r="J169" s="185">
        <f>SUM((C169 * Price!$B$2), (D169 * Price!$B$3),(E169 * Price!$B$4),(G169 * Price!$B$5),(I169 * Price!$B$6))</f>
        <v>1160</v>
      </c>
      <c r="K169" s="184"/>
      <c r="L169" s="186" t="s">
        <v>1134</v>
      </c>
    </row>
    <row r="170" spans="1:12" x14ac:dyDescent="0.25">
      <c r="A170" s="181" t="str">
        <f>IFERROR(INDEX('[2]Stud Name'!$A$2:$C$320,MATCH(K170,'[2]Stud Name'!$B$2:$B$320,0),1),"")</f>
        <v>P77 - Mit Solanki</v>
      </c>
      <c r="B170" s="145">
        <f>IFERROR(INDEX('[2]Stud Name'!$A$2:$C$320,MATCH(K170,'[2]Stud Name'!$B$2:$B$320,0),3),)</f>
        <v>6</v>
      </c>
      <c r="C170" s="145"/>
      <c r="D170" s="145"/>
      <c r="E170" s="145">
        <v>2</v>
      </c>
      <c r="F170" s="145">
        <v>32</v>
      </c>
      <c r="G170" s="145">
        <v>2</v>
      </c>
      <c r="H170" s="145">
        <v>34</v>
      </c>
      <c r="I170" s="145"/>
      <c r="J170" s="182">
        <f>SUM((C170 * Price!$B$2), (D170 * Price!$B$3),(E170 * Price!$B$4),(G170 * Price!$B$5),(I170 * Price!$B$6))</f>
        <v>1160</v>
      </c>
      <c r="K170" s="145" t="s">
        <v>850</v>
      </c>
    </row>
    <row r="171" spans="1:12" x14ac:dyDescent="0.25">
      <c r="A171" s="181" t="str">
        <f>IFERROR(INDEX('[2]Stud Name'!$A$2:$C$320,MATCH(K171,'[2]Stud Name'!$B$2:$B$320,0),1),"")</f>
        <v/>
      </c>
      <c r="B171" s="145">
        <f>IFERROR(INDEX('[2]Stud Name'!$A$2:$C$320,MATCH(K171,'[2]Stud Name'!$B$2:$B$320,0),3),)</f>
        <v>0</v>
      </c>
      <c r="C171" s="145"/>
      <c r="D171" s="145"/>
      <c r="E171" s="145"/>
      <c r="F171" s="145"/>
      <c r="G171" s="145"/>
      <c r="H171" s="145"/>
      <c r="I171" s="145">
        <v>2</v>
      </c>
      <c r="J171" s="182">
        <f>SUM((C171 * Price!$B$2), (D171 * Price!$B$3),(E171 * Price!$B$4),(G171 * Price!$B$5),(I171 * Price!$B$6))</f>
        <v>720</v>
      </c>
      <c r="K171" s="145" t="s">
        <v>849</v>
      </c>
      <c r="L171" s="143" t="s">
        <v>1135</v>
      </c>
    </row>
    <row r="172" spans="1:12" x14ac:dyDescent="0.25">
      <c r="A172" s="181" t="str">
        <f>IFERROR(INDEX('[2]Stud Name'!$A$2:$C$320,MATCH(K172,'[2]Stud Name'!$B$2:$B$320,0),1),"")</f>
        <v/>
      </c>
      <c r="B172" s="145">
        <f>IFERROR(INDEX('[2]Stud Name'!$A$2:$C$320,MATCH(K172,'[2]Stud Name'!$B$2:$B$320,0),3),)</f>
        <v>0</v>
      </c>
      <c r="C172" s="145"/>
      <c r="D172" s="145"/>
      <c r="E172" s="145"/>
      <c r="F172" s="145"/>
      <c r="G172" s="145"/>
      <c r="H172" s="145"/>
      <c r="I172" s="145">
        <v>2</v>
      </c>
      <c r="J172" s="182">
        <f>SUM((C172 * Price!$B$2), (D172 * Price!$B$3),(E172 * Price!$B$4),(G172 * Price!$B$5),(I172 * Price!$B$6))</f>
        <v>720</v>
      </c>
      <c r="K172" s="145" t="s">
        <v>852</v>
      </c>
    </row>
    <row r="173" spans="1:12" x14ac:dyDescent="0.25">
      <c r="A173" s="181" t="str">
        <f>IFERROR(INDEX('[2]Stud Name'!$A$2:$C$320,MATCH(K173,'[2]Stud Name'!$B$2:$B$320,0),1),"")</f>
        <v>P43 - Prem Pushp Chhajed</v>
      </c>
      <c r="B173" s="145">
        <f>IFERROR(INDEX('[2]Stud Name'!$A$2:$C$320,MATCH(K173,'[2]Stud Name'!$B$2:$B$320,0),3),)</f>
        <v>6</v>
      </c>
      <c r="C173" s="145"/>
      <c r="D173" s="145"/>
      <c r="E173" s="145"/>
      <c r="F173" s="145"/>
      <c r="G173" s="145"/>
      <c r="H173" s="145"/>
      <c r="I173" s="145">
        <v>2</v>
      </c>
      <c r="J173" s="182">
        <f>SUM((C173 * Price!$B$2), (D173 * Price!$B$3),(E173 * Price!$B$4),(G173 * Price!$B$5),(I173 * Price!$B$6))</f>
        <v>720</v>
      </c>
      <c r="K173" s="145" t="s">
        <v>819</v>
      </c>
    </row>
    <row r="174" spans="1:12" x14ac:dyDescent="0.25">
      <c r="A174" s="181" t="str">
        <f>IFERROR(INDEX('[2]Stud Name'!$A$2:$C$320,MATCH(K174,'[2]Stud Name'!$B$2:$B$320,0),1),"")</f>
        <v>N86 (Jain Chaitya Kalpeshbhai )</v>
      </c>
      <c r="B174" s="145">
        <f>IFERROR(INDEX('[2]Stud Name'!$A$2:$C$320,MATCH(K174,'[2]Stud Name'!$B$2:$B$320,0),3),)</f>
        <v>8</v>
      </c>
      <c r="C174" s="145"/>
      <c r="D174" s="145"/>
      <c r="E174" s="145"/>
      <c r="F174" s="145"/>
      <c r="G174" s="145"/>
      <c r="H174" s="145"/>
      <c r="I174" s="145">
        <v>2</v>
      </c>
      <c r="J174" s="182">
        <f>SUM((C174 * Price!$B$2), (D174 * Price!$B$3),(E174 * Price!$B$4),(G174 * Price!$B$5),(I174 * Price!$B$6))</f>
        <v>720</v>
      </c>
      <c r="K174" s="145" t="s">
        <v>986</v>
      </c>
    </row>
    <row r="175" spans="1:12" x14ac:dyDescent="0.25">
      <c r="A175" s="181" t="str">
        <f>IFERROR(INDEX('[2]Stud Name'!$A$2:$C$320,MATCH(K175,'[2]Stud Name'!$B$2:$B$320,0),1),"")</f>
        <v>N87 (Mehta Arham Bhadreshbhai )</v>
      </c>
      <c r="B175" s="145">
        <f>IFERROR(INDEX('[2]Stud Name'!$A$2:$C$320,MATCH(K175,'[2]Stud Name'!$B$2:$B$320,0),3),)</f>
        <v>8</v>
      </c>
      <c r="C175" s="145"/>
      <c r="D175" s="145"/>
      <c r="E175" s="145"/>
      <c r="F175" s="145"/>
      <c r="G175" s="145"/>
      <c r="H175" s="145"/>
      <c r="I175" s="145">
        <v>2</v>
      </c>
      <c r="J175" s="182">
        <f>SUM((C175 * Price!$B$2), (D175 * Price!$B$3),(E175 * Price!$B$4),(G175 * Price!$B$5),(I175 * Price!$B$6))</f>
        <v>720</v>
      </c>
      <c r="K175" s="145" t="s">
        <v>987</v>
      </c>
    </row>
    <row r="176" spans="1:12" x14ac:dyDescent="0.25">
      <c r="A176" s="181" t="str">
        <f>IFERROR(INDEX('[2]Stud Name'!$A$2:$C$320,MATCH(K176,'[2]Stud Name'!$B$2:$B$320,0),1),"")</f>
        <v>N88 (Jain Rishabh Lalchand )</v>
      </c>
      <c r="B176" s="145">
        <f>IFERROR(INDEX('[2]Stud Name'!$A$2:$C$320,MATCH(K176,'[2]Stud Name'!$B$2:$B$320,0),3),)</f>
        <v>8</v>
      </c>
      <c r="C176" s="145"/>
      <c r="D176" s="145"/>
      <c r="E176" s="145"/>
      <c r="F176" s="145"/>
      <c r="G176" s="145"/>
      <c r="H176" s="145"/>
      <c r="I176" s="145">
        <v>2</v>
      </c>
      <c r="J176" s="182">
        <f>SUM((C176 * Price!$B$2), (D176 * Price!$B$3),(E176 * Price!$B$4),(G176 * Price!$B$5),(I176 * Price!$B$6))</f>
        <v>720</v>
      </c>
      <c r="K176" s="145" t="s">
        <v>988</v>
      </c>
    </row>
    <row r="177" spans="1:11" x14ac:dyDescent="0.25">
      <c r="A177" s="181" t="str">
        <f>IFERROR(INDEX('[2]Stud Name'!$A$2:$C$320,MATCH(K177,'[2]Stud Name'!$B$2:$B$320,0),1),"")</f>
        <v>N89 (Shah Parshwa Ranjikantbhai )</v>
      </c>
      <c r="B177" s="145">
        <f>IFERROR(INDEX('[2]Stud Name'!$A$2:$C$320,MATCH(K177,'[2]Stud Name'!$B$2:$B$320,0),3),)</f>
        <v>8</v>
      </c>
      <c r="C177" s="145"/>
      <c r="D177" s="145"/>
      <c r="E177" s="145"/>
      <c r="F177" s="145"/>
      <c r="G177" s="145"/>
      <c r="H177" s="145"/>
      <c r="I177" s="145">
        <v>2</v>
      </c>
      <c r="J177" s="182">
        <f>SUM((C177 * Price!$B$2), (D177 * Price!$B$3),(E177 * Price!$B$4),(G177 * Price!$B$5),(I177 * Price!$B$6))</f>
        <v>720</v>
      </c>
      <c r="K177" s="145" t="s">
        <v>989</v>
      </c>
    </row>
    <row r="178" spans="1:11" x14ac:dyDescent="0.25">
      <c r="A178" s="181" t="str">
        <f>IFERROR(INDEX('[2]Stud Name'!$A$2:$C$320,MATCH(K178,'[2]Stud Name'!$B$2:$B$320,0),1),"")</f>
        <v>N90 Jain Sambhav Jeetubhai</v>
      </c>
      <c r="B178" s="145">
        <f>IFERROR(INDEX('[2]Stud Name'!$A$2:$C$320,MATCH(K178,'[2]Stud Name'!$B$2:$B$320,0),3),)</f>
        <v>8</v>
      </c>
      <c r="C178" s="145"/>
      <c r="D178" s="145"/>
      <c r="E178" s="145"/>
      <c r="F178" s="145"/>
      <c r="G178" s="145"/>
      <c r="H178" s="145"/>
      <c r="I178" s="145">
        <v>2</v>
      </c>
      <c r="J178" s="182">
        <f>SUM((C178 * Price!$B$2), (D178 * Price!$B$3),(E178 * Price!$B$4),(G178 * Price!$B$5),(I178 * Price!$B$6))</f>
        <v>720</v>
      </c>
      <c r="K178" s="145" t="s">
        <v>990</v>
      </c>
    </row>
    <row r="179" spans="1:11" x14ac:dyDescent="0.25">
      <c r="A179" s="181" t="str">
        <f>IFERROR(INDEX('[2]Stud Name'!$A$2:$C$320,MATCH(K179,'[2]Stud Name'!$B$2:$B$320,0),1),"")</f>
        <v>N91 Bohra Jay Sanjaybhai</v>
      </c>
      <c r="B179" s="145">
        <f>IFERROR(INDEX('[2]Stud Name'!$A$2:$C$320,MATCH(K179,'[2]Stud Name'!$B$2:$B$320,0),3),)</f>
        <v>8</v>
      </c>
      <c r="C179" s="145"/>
      <c r="D179" s="145"/>
      <c r="E179" s="145"/>
      <c r="F179" s="145"/>
      <c r="G179" s="145"/>
      <c r="H179" s="145"/>
      <c r="I179" s="145">
        <v>2</v>
      </c>
      <c r="J179" s="182">
        <f>SUM((C179 * Price!$B$2), (D179 * Price!$B$3),(E179 * Price!$B$4),(G179 * Price!$B$5),(I179 * Price!$B$6))</f>
        <v>720</v>
      </c>
      <c r="K179" s="145" t="s">
        <v>991</v>
      </c>
    </row>
    <row r="180" spans="1:11" x14ac:dyDescent="0.25">
      <c r="A180" s="181" t="str">
        <f>IFERROR(INDEX('[2]Stud Name'!$A$2:$C$320,MATCH(K180,'[2]Stud Name'!$B$2:$B$320,0),1),"")</f>
        <v>N102 - Jain Punith Dineshbhai</v>
      </c>
      <c r="B180" s="145">
        <f>IFERROR(INDEX('[2]Stud Name'!$A$2:$C$320,MATCH(K180,'[2]Stud Name'!$B$2:$B$320,0),3),)</f>
        <v>8</v>
      </c>
      <c r="C180" s="145"/>
      <c r="D180" s="145"/>
      <c r="E180" s="145"/>
      <c r="F180" s="145"/>
      <c r="G180" s="145"/>
      <c r="H180" s="145"/>
      <c r="I180" s="145">
        <v>2</v>
      </c>
      <c r="J180" s="182">
        <f>SUM((C180 * Price!$B$2), (D180 * Price!$B$3),(E180 * Price!$B$4),(G180 * Price!$B$5),(I180 * Price!$B$6))</f>
        <v>720</v>
      </c>
      <c r="K180" s="145" t="s">
        <v>1002</v>
      </c>
    </row>
    <row r="181" spans="1:11" x14ac:dyDescent="0.25">
      <c r="A181" s="181" t="str">
        <f>IFERROR(INDEX('[2]Stud Name'!$A$2:$C$320,MATCH(K181,'[2]Stud Name'!$B$2:$B$320,0),1),"")</f>
        <v>N103 - Sri Sri Mal Jainam Rakeshkumar</v>
      </c>
      <c r="B181" s="145">
        <f>IFERROR(INDEX('[2]Stud Name'!$A$2:$C$320,MATCH(K181,'[2]Stud Name'!$B$2:$B$320,0),3),)</f>
        <v>8</v>
      </c>
      <c r="C181" s="145"/>
      <c r="D181" s="145"/>
      <c r="E181" s="145"/>
      <c r="F181" s="145"/>
      <c r="G181" s="145"/>
      <c r="H181" s="145"/>
      <c r="I181" s="145">
        <v>2</v>
      </c>
      <c r="J181" s="182">
        <f>SUM((C181 * Price!$B$2), (D181 * Price!$B$3),(E181 * Price!$B$4),(G181 * Price!$B$5),(I181 * Price!$B$6))</f>
        <v>720</v>
      </c>
      <c r="K181" s="145" t="s">
        <v>1003</v>
      </c>
    </row>
    <row r="182" spans="1:11" x14ac:dyDescent="0.25">
      <c r="A182" s="181" t="str">
        <f>IFERROR(INDEX('[2]Stud Name'!$A$2:$C$320,MATCH(K182,'[2]Stud Name'!$B$2:$B$320,0),1),"")</f>
        <v>N104 - Mehta Sneh Kalpeshbhai</v>
      </c>
      <c r="B182" s="145">
        <f>IFERROR(INDEX('[2]Stud Name'!$A$2:$C$320,MATCH(K182,'[2]Stud Name'!$B$2:$B$320,0),3),)</f>
        <v>8</v>
      </c>
      <c r="C182" s="145"/>
      <c r="D182" s="145"/>
      <c r="E182" s="145"/>
      <c r="F182" s="145"/>
      <c r="G182" s="145"/>
      <c r="H182" s="145"/>
      <c r="I182" s="145">
        <v>2</v>
      </c>
      <c r="J182" s="182">
        <f>SUM((C182 * Price!$B$2), (D182 * Price!$B$3),(E182 * Price!$B$4),(G182 * Price!$B$5),(I182 * Price!$B$6))</f>
        <v>720</v>
      </c>
      <c r="K182" s="145" t="s">
        <v>1004</v>
      </c>
    </row>
    <row r="183" spans="1:11" x14ac:dyDescent="0.25">
      <c r="A183" s="181" t="str">
        <f>IFERROR(INDEX('[2]Stud Name'!$A$2:$C$320,MATCH(K183,'[2]Stud Name'!$B$2:$B$320,0),1),"")</f>
        <v/>
      </c>
      <c r="B183" s="145">
        <f>IFERROR(INDEX('[2]Stud Name'!$A$2:$C$320,MATCH(K183,'[2]Stud Name'!$B$2:$B$320,0),3),)</f>
        <v>0</v>
      </c>
      <c r="C183" s="145"/>
      <c r="D183" s="145"/>
      <c r="E183" s="145"/>
      <c r="F183" s="145"/>
      <c r="G183" s="145"/>
      <c r="H183" s="145"/>
      <c r="I183" s="145"/>
      <c r="J183" s="182">
        <f>SUM((C183 * Price!$B$2), (D183 * Price!$B$3),(E183 * Price!$B$4),(G183 * Price!$B$5),(I183 * Price!$B$6))</f>
        <v>0</v>
      </c>
      <c r="K183" s="145"/>
    </row>
    <row r="184" spans="1:11" x14ac:dyDescent="0.25">
      <c r="A184" s="181" t="str">
        <f>IFERROR(INDEX('[2]Stud Name'!$A$2:$C$320,MATCH(K184,'[2]Stud Name'!$B$2:$B$320,0),1),"")</f>
        <v/>
      </c>
      <c r="B184" s="145">
        <f>IFERROR(INDEX('[2]Stud Name'!$A$2:$C$320,MATCH(K184,'[2]Stud Name'!$B$2:$B$320,0),3),)</f>
        <v>0</v>
      </c>
      <c r="C184" s="145"/>
      <c r="D184" s="145"/>
      <c r="E184" s="145"/>
      <c r="F184" s="145"/>
      <c r="G184" s="145"/>
      <c r="H184" s="145"/>
      <c r="I184" s="145"/>
      <c r="J184" s="182">
        <f>SUM((C184 * Price!$B$2), (D184 * Price!$B$3),(E184 * Price!$B$4),(G184 * Price!$B$5),(I184 * Price!$B$6))</f>
        <v>0</v>
      </c>
      <c r="K184" s="145"/>
    </row>
    <row r="185" spans="1:11" x14ac:dyDescent="0.25">
      <c r="A185" s="181" t="str">
        <f>IFERROR(INDEX('[2]Stud Name'!$A$2:$C$320,MATCH(K185,'[2]Stud Name'!$B$2:$B$320,0),1),"")</f>
        <v/>
      </c>
      <c r="B185" s="145">
        <f>IFERROR(INDEX('[2]Stud Name'!$A$2:$C$320,MATCH(K185,'[2]Stud Name'!$B$2:$B$320,0),3),)</f>
        <v>0</v>
      </c>
      <c r="C185" s="145"/>
      <c r="D185" s="145"/>
      <c r="E185" s="145"/>
      <c r="F185" s="145"/>
      <c r="G185" s="145"/>
      <c r="H185" s="145"/>
      <c r="I185" s="145"/>
      <c r="J185" s="182">
        <f>SUM((C185 * Price!$B$2), (D185 * Price!$B$3),(E185 * Price!$B$4),(G185 * Price!$B$5),(I185 * Price!$B$6))</f>
        <v>0</v>
      </c>
      <c r="K185" s="145"/>
    </row>
    <row r="186" spans="1:11" x14ac:dyDescent="0.25">
      <c r="A186" s="181" t="str">
        <f>IFERROR(INDEX('[2]Stud Name'!$A$2:$C$320,MATCH(K186,'[2]Stud Name'!$B$2:$B$320,0),1),"")</f>
        <v/>
      </c>
      <c r="B186" s="145">
        <f>IFERROR(INDEX('[2]Stud Name'!$A$2:$C$320,MATCH(K186,'[2]Stud Name'!$B$2:$B$320,0),3),)</f>
        <v>0</v>
      </c>
      <c r="C186" s="145"/>
      <c r="D186" s="145"/>
      <c r="E186" s="145"/>
      <c r="F186" s="145"/>
      <c r="G186" s="145"/>
      <c r="H186" s="145"/>
      <c r="I186" s="145"/>
      <c r="J186" s="182">
        <f>SUM((C186 * Price!$B$2), (D186 * Price!$B$3),(E186 * Price!$B$4),(G186 * Price!$B$5),(I186 * Price!$B$6))</f>
        <v>0</v>
      </c>
      <c r="K186" s="145"/>
    </row>
    <row r="187" spans="1:11" x14ac:dyDescent="0.25">
      <c r="A187" s="181" t="str">
        <f>IFERROR(INDEX('[2]Stud Name'!$A$2:$C$320,MATCH(K187,'[2]Stud Name'!$B$2:$B$320,0),1),"")</f>
        <v/>
      </c>
      <c r="B187" s="145">
        <f>IFERROR(INDEX('[2]Stud Name'!$A$2:$C$320,MATCH(K187,'[2]Stud Name'!$B$2:$B$320,0),3),)</f>
        <v>0</v>
      </c>
      <c r="C187" s="145"/>
      <c r="D187" s="145"/>
      <c r="E187" s="145"/>
      <c r="F187" s="145"/>
      <c r="G187" s="145"/>
      <c r="H187" s="145"/>
      <c r="I187" s="145"/>
      <c r="J187" s="182">
        <f>SUM((C187 * Price!$B$2), (D187 * Price!$B$3),(E187 * Price!$B$4),(G187 * Price!$B$5),(I187 * Price!$B$6))</f>
        <v>0</v>
      </c>
      <c r="K187" s="145"/>
    </row>
    <row r="188" spans="1:11" x14ac:dyDescent="0.25">
      <c r="A188" s="181" t="str">
        <f>IFERROR(INDEX('[2]Stud Name'!$A$2:$C$320,MATCH(K188,'[2]Stud Name'!$B$2:$B$320,0),1),"")</f>
        <v/>
      </c>
      <c r="B188" s="145">
        <f>IFERROR(INDEX('[2]Stud Name'!$A$2:$C$320,MATCH(K188,'[2]Stud Name'!$B$2:$B$320,0),3),)</f>
        <v>0</v>
      </c>
      <c r="C188" s="145"/>
      <c r="D188" s="145"/>
      <c r="E188" s="145"/>
      <c r="F188" s="145"/>
      <c r="G188" s="145"/>
      <c r="H188" s="145"/>
      <c r="I188" s="145"/>
      <c r="J188" s="182">
        <f>SUM((C188 * Price!$B$2), (D188 * Price!$B$3),(E188 * Price!$B$4),(G188 * Price!$B$5),(I188 * Price!$B$6))</f>
        <v>0</v>
      </c>
      <c r="K188" s="145"/>
    </row>
    <row r="189" spans="1:11" x14ac:dyDescent="0.25">
      <c r="A189" s="181" t="str">
        <f>IFERROR(INDEX('[2]Stud Name'!$A$2:$C$320,MATCH(K189,'[2]Stud Name'!$B$2:$B$320,0),1),"")</f>
        <v/>
      </c>
      <c r="B189" s="145">
        <f>IFERROR(INDEX('[2]Stud Name'!$A$2:$C$320,MATCH(K189,'[2]Stud Name'!$B$2:$B$320,0),3),)</f>
        <v>0</v>
      </c>
      <c r="C189" s="145"/>
      <c r="D189" s="145"/>
      <c r="E189" s="145"/>
      <c r="F189" s="145"/>
      <c r="G189" s="145"/>
      <c r="H189" s="145"/>
      <c r="I189" s="145"/>
      <c r="J189" s="182">
        <f>SUM((C189 * Price!$B$2), (D189 * Price!$B$3),(E189 * Price!$B$4),(G189 * Price!$B$5),(I189 * Price!$B$6))</f>
        <v>0</v>
      </c>
      <c r="K189" s="145"/>
    </row>
    <row r="190" spans="1:11" x14ac:dyDescent="0.25">
      <c r="A190" s="181" t="str">
        <f>IFERROR(INDEX('[2]Stud Name'!$A$2:$C$320,MATCH(K190,'[2]Stud Name'!$B$2:$B$320,0),1),"")</f>
        <v/>
      </c>
      <c r="B190" s="145">
        <f>IFERROR(INDEX('[2]Stud Name'!$A$2:$C$320,MATCH(K190,'[2]Stud Name'!$B$2:$B$320,0),3),)</f>
        <v>0</v>
      </c>
      <c r="C190" s="145"/>
      <c r="D190" s="145"/>
      <c r="E190" s="145"/>
      <c r="F190" s="145"/>
      <c r="G190" s="145"/>
      <c r="H190" s="145"/>
      <c r="I190" s="145"/>
      <c r="J190" s="182">
        <f>SUM((C190 * Price!$B$2), (D190 * Price!$B$3),(E190 * Price!$B$4),(G190 * Price!$B$5),(I190 * Price!$B$6))</f>
        <v>0</v>
      </c>
      <c r="K190" s="145"/>
    </row>
    <row r="191" spans="1:11" x14ac:dyDescent="0.25">
      <c r="A191" s="181" t="str">
        <f>IFERROR(INDEX('[2]Stud Name'!$A$2:$C$320,MATCH(K191,'[2]Stud Name'!$B$2:$B$320,0),1),"")</f>
        <v/>
      </c>
      <c r="B191" s="145">
        <f>IFERROR(INDEX('[2]Stud Name'!$A$2:$C$320,MATCH(K191,'[2]Stud Name'!$B$2:$B$320,0),3),)</f>
        <v>0</v>
      </c>
      <c r="C191" s="145"/>
      <c r="D191" s="145"/>
      <c r="E191" s="145"/>
      <c r="F191" s="145"/>
      <c r="G191" s="145"/>
      <c r="H191" s="145"/>
      <c r="I191" s="145"/>
      <c r="J191" s="182">
        <f>SUM((C191 * Price!$B$2), (D191 * Price!$B$3),(E191 * Price!$B$4),(G191 * Price!$B$5),(I191 * Price!$B$6))</f>
        <v>0</v>
      </c>
      <c r="K191" s="145"/>
    </row>
    <row r="192" spans="1:11" x14ac:dyDescent="0.25">
      <c r="A192" s="181" t="str">
        <f>IFERROR(INDEX('[2]Stud Name'!$A$2:$C$320,MATCH(K192,'[2]Stud Name'!$B$2:$B$320,0),1),"")</f>
        <v/>
      </c>
      <c r="B192" s="145">
        <f>IFERROR(INDEX('[2]Stud Name'!$A$2:$C$320,MATCH(K192,'[2]Stud Name'!$B$2:$B$320,0),3),)</f>
        <v>0</v>
      </c>
      <c r="C192" s="145"/>
      <c r="D192" s="145"/>
      <c r="E192" s="145"/>
      <c r="F192" s="145"/>
      <c r="G192" s="145"/>
      <c r="H192" s="145"/>
      <c r="I192" s="145"/>
      <c r="J192" s="182">
        <f>SUM((C192 * Price!$B$2), (D192 * Price!$B$3),(E192 * Price!$B$4),(G192 * Price!$B$5),(I192 * Price!$B$6))</f>
        <v>0</v>
      </c>
      <c r="K192" s="145"/>
    </row>
    <row r="193" spans="1:11" x14ac:dyDescent="0.25">
      <c r="A193" s="181" t="str">
        <f>IFERROR(INDEX('[2]Stud Name'!$A$2:$C$320,MATCH(K193,'[2]Stud Name'!$B$2:$B$320,0),1),"")</f>
        <v/>
      </c>
      <c r="B193" s="145">
        <f>IFERROR(INDEX('[2]Stud Name'!$A$2:$C$320,MATCH(K193,'[2]Stud Name'!$B$2:$B$320,0),3),)</f>
        <v>0</v>
      </c>
      <c r="C193" s="145"/>
      <c r="D193" s="145"/>
      <c r="E193" s="145"/>
      <c r="F193" s="145"/>
      <c r="G193" s="145"/>
      <c r="H193" s="145"/>
      <c r="I193" s="145"/>
      <c r="J193" s="182">
        <f>SUM((C193 * Price!$B$2), (D193 * Price!$B$3),(E193 * Price!$B$4),(G193 * Price!$B$5),(I193 * Price!$B$6))</f>
        <v>0</v>
      </c>
      <c r="K193" s="145"/>
    </row>
    <row r="194" spans="1:11" x14ac:dyDescent="0.25">
      <c r="A194" s="181" t="str">
        <f>IFERROR(INDEX('[2]Stud Name'!$A$2:$C$320,MATCH(K194,'[2]Stud Name'!$B$2:$B$320,0),1),"")</f>
        <v/>
      </c>
      <c r="B194" s="145">
        <f>IFERROR(INDEX('[2]Stud Name'!$A$2:$C$320,MATCH(K194,'[2]Stud Name'!$B$2:$B$320,0),3),)</f>
        <v>0</v>
      </c>
      <c r="C194" s="145"/>
      <c r="D194" s="145"/>
      <c r="E194" s="145"/>
      <c r="F194" s="145"/>
      <c r="G194" s="145"/>
      <c r="H194" s="145"/>
      <c r="I194" s="145"/>
      <c r="J194" s="182">
        <f>SUM((C194 * Price!$B$2), (D194 * Price!$B$3),(E194 * Price!$B$4),(G194 * Price!$B$5),(I194 * Price!$B$6))</f>
        <v>0</v>
      </c>
      <c r="K194" s="145"/>
    </row>
    <row r="195" spans="1:11" x14ac:dyDescent="0.25">
      <c r="A195" s="181" t="str">
        <f>IFERROR(INDEX('[2]Stud Name'!$A$2:$C$320,MATCH(K195,'[2]Stud Name'!$B$2:$B$320,0),1),"")</f>
        <v/>
      </c>
      <c r="B195" s="145">
        <f>IFERROR(INDEX('[2]Stud Name'!$A$2:$C$320,MATCH(K195,'[2]Stud Name'!$B$2:$B$320,0),3),)</f>
        <v>0</v>
      </c>
      <c r="C195" s="145"/>
      <c r="D195" s="145"/>
      <c r="E195" s="145"/>
      <c r="F195" s="145"/>
      <c r="G195" s="145"/>
      <c r="H195" s="145"/>
      <c r="I195" s="145"/>
      <c r="J195" s="182">
        <f>SUM((C195 * Price!$B$2), (D195 * Price!$B$3),(E195 * Price!$B$4),(G195 * Price!$B$5),(I195 * Price!$B$6))</f>
        <v>0</v>
      </c>
      <c r="K195" s="145"/>
    </row>
    <row r="196" spans="1:11" x14ac:dyDescent="0.25">
      <c r="A196" s="181" t="str">
        <f>IFERROR(INDEX('[2]Stud Name'!$A$2:$C$320,MATCH(K196,'[2]Stud Name'!$B$2:$B$320,0),1),"")</f>
        <v/>
      </c>
      <c r="B196" s="145">
        <f>IFERROR(INDEX('[2]Stud Name'!$A$2:$C$320,MATCH(K196,'[2]Stud Name'!$B$2:$B$320,0),3),)</f>
        <v>0</v>
      </c>
      <c r="C196" s="145"/>
      <c r="D196" s="145"/>
      <c r="E196" s="145"/>
      <c r="F196" s="145"/>
      <c r="G196" s="145"/>
      <c r="H196" s="145"/>
      <c r="I196" s="145"/>
      <c r="J196" s="182">
        <f>SUM((C196 * Price!$B$2), (D196 * Price!$B$3),(E196 * Price!$B$4),(G196 * Price!$B$5),(I196 * Price!$B$6))</f>
        <v>0</v>
      </c>
      <c r="K196" s="145"/>
    </row>
    <row r="197" spans="1:11" x14ac:dyDescent="0.25">
      <c r="A197" s="181" t="str">
        <f>IFERROR(INDEX('[2]Stud Name'!$A$2:$C$320,MATCH(K197,'[2]Stud Name'!$B$2:$B$320,0),1),"")</f>
        <v/>
      </c>
      <c r="B197" s="145">
        <f>IFERROR(INDEX('[2]Stud Name'!$A$2:$C$320,MATCH(K197,'[2]Stud Name'!$B$2:$B$320,0),3),)</f>
        <v>0</v>
      </c>
      <c r="C197" s="145"/>
      <c r="D197" s="145"/>
      <c r="E197" s="145"/>
      <c r="F197" s="145"/>
      <c r="G197" s="145"/>
      <c r="H197" s="145"/>
      <c r="I197" s="145"/>
      <c r="J197" s="182">
        <f>SUM((C197 * Price!$B$2), (D197 * Price!$B$3),(E197 * Price!$B$4),(G197 * Price!$B$5),(I197 * Price!$B$6))</f>
        <v>0</v>
      </c>
      <c r="K197" s="145"/>
    </row>
    <row r="198" spans="1:11" x14ac:dyDescent="0.25">
      <c r="A198" s="181" t="str">
        <f>IFERROR(INDEX('[2]Stud Name'!$A$2:$C$320,MATCH(K198,'[2]Stud Name'!$B$2:$B$320,0),1),"")</f>
        <v/>
      </c>
      <c r="B198" s="145">
        <f>IFERROR(INDEX('[2]Stud Name'!$A$2:$C$320,MATCH(K198,'[2]Stud Name'!$B$2:$B$320,0),3),)</f>
        <v>0</v>
      </c>
      <c r="C198" s="145"/>
      <c r="D198" s="145"/>
      <c r="E198" s="145"/>
      <c r="F198" s="145"/>
      <c r="G198" s="145"/>
      <c r="H198" s="145"/>
      <c r="I198" s="145"/>
      <c r="J198" s="182">
        <f>SUM((C198 * Price!$B$2), (D198 * Price!$B$3),(E198 * Price!$B$4),(G198 * Price!$B$5),(I198 * Price!$B$6))</f>
        <v>0</v>
      </c>
      <c r="K198" s="145"/>
    </row>
    <row r="199" spans="1:11" x14ac:dyDescent="0.25">
      <c r="A199" s="181" t="str">
        <f>IFERROR(INDEX('[2]Stud Name'!$A$2:$C$320,MATCH(K199,'[2]Stud Name'!$B$2:$B$320,0),1),"")</f>
        <v/>
      </c>
      <c r="B199" s="145">
        <f>IFERROR(INDEX('[2]Stud Name'!$A$2:$C$320,MATCH(K199,'[2]Stud Name'!$B$2:$B$320,0),3),)</f>
        <v>0</v>
      </c>
      <c r="C199" s="145"/>
      <c r="D199" s="145"/>
      <c r="E199" s="145"/>
      <c r="F199" s="145"/>
      <c r="G199" s="145"/>
      <c r="H199" s="145"/>
      <c r="I199" s="145"/>
      <c r="J199" s="182">
        <f>SUM((C199 * Price!$B$2), (D199 * Price!$B$3),(E199 * Price!$B$4),(G199 * Price!$B$5),(I199 * Price!$B$6))</f>
        <v>0</v>
      </c>
      <c r="K199" s="145"/>
    </row>
    <row r="200" spans="1:11" x14ac:dyDescent="0.25">
      <c r="A200" s="181" t="str">
        <f>IFERROR(INDEX('[2]Stud Name'!$A$2:$C$320,MATCH(K200,'[2]Stud Name'!$B$2:$B$320,0),1),"")</f>
        <v/>
      </c>
      <c r="B200" s="145">
        <f>IFERROR(INDEX('[2]Stud Name'!$A$2:$C$320,MATCH(K200,'[2]Stud Name'!$B$2:$B$320,0),3),)</f>
        <v>0</v>
      </c>
      <c r="C200" s="145"/>
      <c r="D200" s="145"/>
      <c r="E200" s="145"/>
      <c r="F200" s="145"/>
      <c r="G200" s="145"/>
      <c r="H200" s="145"/>
      <c r="I200" s="145"/>
      <c r="J200" s="182">
        <f>SUM((C200 * Price!$B$2), (D200 * Price!$B$3),(E200 * Price!$B$4),(G200 * Price!$B$5),(I200 * Price!$B$6))</f>
        <v>0</v>
      </c>
      <c r="K200" s="145"/>
    </row>
    <row r="201" spans="1:11" x14ac:dyDescent="0.25">
      <c r="A201" s="181"/>
      <c r="B201" s="145"/>
      <c r="C201" s="145"/>
      <c r="D201" s="145"/>
      <c r="E201" s="145"/>
      <c r="F201" s="145"/>
      <c r="G201" s="145"/>
      <c r="H201" s="145"/>
      <c r="I201" s="145"/>
      <c r="J201" s="182">
        <f>SUM((C201 * Price!$B$2), (D201 * Price!$B$3),(E201 * Price!$B$4),(G201 * Price!$B$5),(I201 * Price!$B$6))</f>
        <v>0</v>
      </c>
      <c r="K201" s="145"/>
    </row>
    <row r="202" spans="1:11" x14ac:dyDescent="0.25">
      <c r="A202" s="181"/>
      <c r="B202" s="145"/>
      <c r="C202" s="145"/>
      <c r="D202" s="145"/>
      <c r="E202" s="145"/>
      <c r="F202" s="145"/>
      <c r="G202" s="145"/>
      <c r="H202" s="145"/>
      <c r="I202" s="145"/>
      <c r="J202" s="182">
        <f>SUM((C202 * Price!$B$2), (D202 * Price!$B$3),(E202 * Price!$B$4),(G202 * Price!$B$5),(I202 * Price!$B$6))</f>
        <v>0</v>
      </c>
      <c r="K202" s="145"/>
    </row>
    <row r="203" spans="1:11" x14ac:dyDescent="0.25">
      <c r="A203" s="181"/>
      <c r="B203" s="145"/>
      <c r="C203" s="145"/>
      <c r="D203" s="145"/>
      <c r="E203" s="145"/>
      <c r="F203" s="145"/>
      <c r="G203" s="145"/>
      <c r="H203" s="145"/>
      <c r="I203" s="145"/>
      <c r="J203" s="182">
        <f>SUM((C203 * Price!$B$2), (D203 * Price!$B$3),(E203 * Price!$B$4),(G203 * Price!$B$5),(I203 * Price!$B$6))</f>
        <v>0</v>
      </c>
      <c r="K203" s="145"/>
    </row>
    <row r="204" spans="1:11" x14ac:dyDescent="0.25">
      <c r="A204" s="181"/>
      <c r="B204" s="145"/>
      <c r="C204" s="145"/>
      <c r="D204" s="145"/>
      <c r="E204" s="145"/>
      <c r="F204" s="145"/>
      <c r="G204" s="145"/>
      <c r="H204" s="145"/>
      <c r="I204" s="145"/>
      <c r="J204" s="182">
        <f>SUM((C204 * Price!$B$2), (D204 * Price!$B$3),(E204 * Price!$B$4),(G204 * Price!$B$5),(I204 * Price!$B$6))</f>
        <v>0</v>
      </c>
      <c r="K204" s="145"/>
    </row>
    <row r="205" spans="1:11" x14ac:dyDescent="0.25">
      <c r="A205" s="181"/>
      <c r="B205" s="145"/>
      <c r="C205" s="145"/>
      <c r="D205" s="145"/>
      <c r="E205" s="145"/>
      <c r="F205" s="145"/>
      <c r="G205" s="145"/>
      <c r="H205" s="145"/>
      <c r="I205" s="145"/>
      <c r="J205" s="182">
        <f>SUM((C205 * Price!$B$2), (D205 * Price!$B$3),(E205 * Price!$B$4),(G205 * Price!$B$5),(I205 * Price!$B$6))</f>
        <v>0</v>
      </c>
      <c r="K205" s="145"/>
    </row>
    <row r="206" spans="1:11" x14ac:dyDescent="0.25">
      <c r="A206" s="181"/>
      <c r="B206" s="145"/>
      <c r="C206" s="145"/>
      <c r="D206" s="145"/>
      <c r="E206" s="145"/>
      <c r="F206" s="145"/>
      <c r="G206" s="145"/>
      <c r="H206" s="145"/>
      <c r="I206" s="145"/>
      <c r="J206" s="182">
        <f>SUM((C206 * Price!$B$2), (D206 * Price!$B$3),(E206 * Price!$B$4),(G206 * Price!$B$5),(I206 * Price!$B$6))</f>
        <v>0</v>
      </c>
      <c r="K206" s="145"/>
    </row>
    <row r="207" spans="1:11" x14ac:dyDescent="0.25">
      <c r="A207" s="181"/>
      <c r="B207" s="145"/>
      <c r="C207" s="145"/>
      <c r="D207" s="145"/>
      <c r="E207" s="145"/>
      <c r="F207" s="145"/>
      <c r="G207" s="145"/>
      <c r="H207" s="145"/>
      <c r="I207" s="145"/>
      <c r="J207" s="182">
        <f>SUM((C207 * Price!$B$2), (D207 * Price!$B$3),(E207 * Price!$B$4),(G207 * Price!$B$5),(I207 * Price!$B$6))</f>
        <v>0</v>
      </c>
      <c r="K207" s="145"/>
    </row>
    <row r="208" spans="1:11" x14ac:dyDescent="0.25">
      <c r="A208" s="181"/>
      <c r="B208" s="145"/>
      <c r="C208" s="145"/>
      <c r="D208" s="145"/>
      <c r="E208" s="145"/>
      <c r="F208" s="145"/>
      <c r="G208" s="145"/>
      <c r="H208" s="145"/>
      <c r="I208" s="145"/>
      <c r="J208" s="182">
        <f>SUM((C208 * Price!$B$2), (D208 * Price!$B$3),(E208 * Price!$B$4),(G208 * Price!$B$5),(I208 * Price!$B$6))</f>
        <v>0</v>
      </c>
      <c r="K208" s="145"/>
    </row>
    <row r="209" spans="1:11" x14ac:dyDescent="0.25">
      <c r="A209" s="181"/>
      <c r="B209" s="145"/>
      <c r="C209" s="145"/>
      <c r="D209" s="145"/>
      <c r="E209" s="145"/>
      <c r="F209" s="145"/>
      <c r="G209" s="145"/>
      <c r="H209" s="145"/>
      <c r="I209" s="145"/>
      <c r="J209" s="182">
        <f>SUM((C209 * Price!$B$2), (D209 * Price!$B$3),(E209 * Price!$B$4),(G209 * Price!$B$5),(I209 * Price!$B$6))</f>
        <v>0</v>
      </c>
      <c r="K209" s="145"/>
    </row>
    <row r="210" spans="1:11" x14ac:dyDescent="0.25">
      <c r="A210" s="181"/>
      <c r="B210" s="145"/>
      <c r="C210" s="145"/>
      <c r="D210" s="145"/>
      <c r="E210" s="145"/>
      <c r="F210" s="145"/>
      <c r="G210" s="145"/>
      <c r="H210" s="145"/>
      <c r="I210" s="145"/>
      <c r="J210" s="182">
        <f>SUM((C210 * Price!$B$2), (D210 * Price!$B$3),(E210 * Price!$B$4),(G210 * Price!$B$5),(I210 * Price!$B$6))</f>
        <v>0</v>
      </c>
      <c r="K210" s="145"/>
    </row>
    <row r="211" spans="1:11" x14ac:dyDescent="0.25">
      <c r="A211" s="181"/>
      <c r="B211" s="145"/>
      <c r="C211" s="145"/>
      <c r="D211" s="145"/>
      <c r="E211" s="145"/>
      <c r="F211" s="145"/>
      <c r="G211" s="145"/>
      <c r="H211" s="145"/>
      <c r="I211" s="145"/>
      <c r="J211" s="182">
        <f>SUM((C211 * Price!$B$2), (D211 * Price!$B$3),(E211 * Price!$B$4),(G211 * Price!$B$5),(I211 * Price!$B$6))</f>
        <v>0</v>
      </c>
      <c r="K211" s="145"/>
    </row>
    <row r="212" spans="1:11" x14ac:dyDescent="0.25">
      <c r="A212" s="181"/>
      <c r="B212" s="145"/>
      <c r="C212" s="145"/>
      <c r="D212" s="145"/>
      <c r="E212" s="145"/>
      <c r="F212" s="145"/>
      <c r="G212" s="145"/>
      <c r="H212" s="145"/>
      <c r="I212" s="145"/>
      <c r="J212" s="182">
        <f>SUM((C212 * Price!$B$2), (D212 * Price!$B$3),(E212 * Price!$B$4),(G212 * Price!$B$5),(I212 * Price!$B$6))</f>
        <v>0</v>
      </c>
      <c r="K212" s="145"/>
    </row>
    <row r="213" spans="1:11" x14ac:dyDescent="0.25">
      <c r="A213" s="181"/>
      <c r="B213" s="145"/>
      <c r="C213" s="145"/>
      <c r="D213" s="145"/>
      <c r="E213" s="145"/>
      <c r="F213" s="145"/>
      <c r="G213" s="145"/>
      <c r="H213" s="145"/>
      <c r="I213" s="145"/>
      <c r="J213" s="182">
        <f>SUM((C213 * Price!$B$2), (D213 * Price!$B$3),(E213 * Price!$B$4),(G213 * Price!$B$5),(I213 * Price!$B$6))</f>
        <v>0</v>
      </c>
      <c r="K213" s="145"/>
    </row>
    <row r="214" spans="1:11" x14ac:dyDescent="0.25">
      <c r="A214" s="181"/>
      <c r="B214" s="145"/>
      <c r="C214" s="145"/>
      <c r="D214" s="145"/>
      <c r="E214" s="145"/>
      <c r="F214" s="145"/>
      <c r="G214" s="145"/>
      <c r="H214" s="145"/>
      <c r="I214" s="145"/>
      <c r="J214" s="182">
        <f>SUM((C214 * Price!$B$2), (D214 * Price!$B$3),(E214 * Price!$B$4),(G214 * Price!$B$5),(I214 * Price!$B$6))</f>
        <v>0</v>
      </c>
      <c r="K214" s="145"/>
    </row>
    <row r="215" spans="1:11" x14ac:dyDescent="0.25">
      <c r="A215" s="181"/>
      <c r="B215" s="145"/>
      <c r="C215" s="145"/>
      <c r="D215" s="145"/>
      <c r="E215" s="145"/>
      <c r="F215" s="145"/>
      <c r="G215" s="145"/>
      <c r="H215" s="145"/>
      <c r="I215" s="145"/>
      <c r="J215" s="182">
        <f>SUM((C215 * Price!$B$2), (D215 * Price!$B$3),(E215 * Price!$B$4),(G215 * Price!$B$5),(I215 * Price!$B$6))</f>
        <v>0</v>
      </c>
      <c r="K215" s="145"/>
    </row>
    <row r="216" spans="1:11" x14ac:dyDescent="0.25">
      <c r="A216" s="181"/>
      <c r="B216" s="145"/>
      <c r="C216" s="145"/>
      <c r="D216" s="145"/>
      <c r="E216" s="145"/>
      <c r="F216" s="145"/>
      <c r="G216" s="145"/>
      <c r="H216" s="145"/>
      <c r="I216" s="145"/>
      <c r="J216" s="182">
        <f>SUM((C216 * Price!$B$2), (D216 * Price!$B$3),(E216 * Price!$B$4),(G216 * Price!$B$5),(I216 * Price!$B$6))</f>
        <v>0</v>
      </c>
      <c r="K216" s="145"/>
    </row>
    <row r="217" spans="1:11" x14ac:dyDescent="0.25">
      <c r="A217" s="181"/>
      <c r="B217" s="145"/>
      <c r="C217" s="145"/>
      <c r="D217" s="145"/>
      <c r="E217" s="145"/>
      <c r="F217" s="145"/>
      <c r="G217" s="145"/>
      <c r="H217" s="145"/>
      <c r="I217" s="145"/>
      <c r="J217" s="182">
        <f>SUM((C217 * Price!$B$2), (D217 * Price!$B$3),(E217 * Price!$B$4),(G217 * Price!$B$5),(I217 * Price!$B$6))</f>
        <v>0</v>
      </c>
      <c r="K217" s="145"/>
    </row>
    <row r="218" spans="1:11" x14ac:dyDescent="0.25">
      <c r="A218" s="181"/>
      <c r="B218" s="145"/>
      <c r="C218" s="145"/>
      <c r="D218" s="145"/>
      <c r="E218" s="145"/>
      <c r="F218" s="145"/>
      <c r="G218" s="145"/>
      <c r="H218" s="145"/>
      <c r="I218" s="145"/>
      <c r="J218" s="182">
        <f>SUM((C218 * Price!$B$2), (D218 * Price!$B$3),(E218 * Price!$B$4),(G218 * Price!$B$5),(I218 * Price!$B$6))</f>
        <v>0</v>
      </c>
      <c r="K218" s="145"/>
    </row>
    <row r="219" spans="1:11" x14ac:dyDescent="0.25">
      <c r="A219" s="181"/>
      <c r="B219" s="145"/>
      <c r="C219" s="145"/>
      <c r="D219" s="145"/>
      <c r="E219" s="145"/>
      <c r="F219" s="145"/>
      <c r="G219" s="145"/>
      <c r="H219" s="145"/>
      <c r="I219" s="145"/>
      <c r="J219" s="182">
        <f>SUM((C219 * Price!$B$2), (D219 * Price!$B$3),(E219 * Price!$B$4),(G219 * Price!$B$5),(I219 * Price!$B$6))</f>
        <v>0</v>
      </c>
      <c r="K219" s="145"/>
    </row>
    <row r="220" spans="1:11" x14ac:dyDescent="0.25">
      <c r="A220" s="181"/>
      <c r="B220" s="145"/>
      <c r="C220" s="145"/>
      <c r="D220" s="145"/>
      <c r="E220" s="145"/>
      <c r="F220" s="145"/>
      <c r="G220" s="145"/>
      <c r="H220" s="145"/>
      <c r="I220" s="145"/>
      <c r="J220" s="182">
        <f>SUM((C220 * Price!$B$2), (D220 * Price!$B$3),(E220 * Price!$B$4),(G220 * Price!$B$5),(I220 * Price!$B$6))</f>
        <v>0</v>
      </c>
      <c r="K220" s="145"/>
    </row>
    <row r="221" spans="1:11" x14ac:dyDescent="0.25">
      <c r="A221" s="181"/>
      <c r="B221" s="145"/>
      <c r="C221" s="145"/>
      <c r="D221" s="145"/>
      <c r="E221" s="145"/>
      <c r="F221" s="145"/>
      <c r="G221" s="145"/>
      <c r="H221" s="145"/>
      <c r="I221" s="145"/>
      <c r="J221" s="182">
        <f>SUM((C221 * Price!$B$2), (D221 * Price!$B$3),(E221 * Price!$B$4),(G221 * Price!$B$5),(I221 * Price!$B$6))</f>
        <v>0</v>
      </c>
      <c r="K221" s="145"/>
    </row>
    <row r="222" spans="1:11" x14ac:dyDescent="0.25">
      <c r="A222" s="181"/>
      <c r="B222" s="145"/>
      <c r="C222" s="145"/>
      <c r="D222" s="145"/>
      <c r="E222" s="145"/>
      <c r="F222" s="145"/>
      <c r="G222" s="145"/>
      <c r="H222" s="145"/>
      <c r="I222" s="145"/>
      <c r="J222" s="182">
        <f>SUM((C222 * Price!$B$2), (D222 * Price!$B$3),(E222 * Price!$B$4),(G222 * Price!$B$5),(I222 * Price!$B$6))</f>
        <v>0</v>
      </c>
      <c r="K222" s="145"/>
    </row>
    <row r="223" spans="1:11" x14ac:dyDescent="0.25">
      <c r="A223" s="181"/>
      <c r="B223" s="145"/>
      <c r="C223" s="145"/>
      <c r="D223" s="145"/>
      <c r="E223" s="145"/>
      <c r="F223" s="145"/>
      <c r="G223" s="145"/>
      <c r="H223" s="145"/>
      <c r="I223" s="145"/>
      <c r="J223" s="182">
        <f>SUM((C223 * Price!$B$2), (D223 * Price!$B$3),(E223 * Price!$B$4),(G223 * Price!$B$5),(I223 * Price!$B$6))</f>
        <v>0</v>
      </c>
      <c r="K223" s="145"/>
    </row>
    <row r="224" spans="1:11" x14ac:dyDescent="0.25">
      <c r="A224" s="181"/>
      <c r="B224" s="145"/>
      <c r="C224" s="145"/>
      <c r="D224" s="145"/>
      <c r="E224" s="145"/>
      <c r="F224" s="145"/>
      <c r="G224" s="145"/>
      <c r="H224" s="145"/>
      <c r="I224" s="145"/>
      <c r="J224" s="182">
        <f>SUM((C224 * Price!$B$2), (D224 * Price!$B$3),(E224 * Price!$B$4),(G224 * Price!$B$5),(I224 * Price!$B$6))</f>
        <v>0</v>
      </c>
      <c r="K224" s="145"/>
    </row>
    <row r="225" spans="1:11" x14ac:dyDescent="0.25">
      <c r="A225" s="181"/>
      <c r="B225" s="145"/>
      <c r="C225" s="145"/>
      <c r="D225" s="145"/>
      <c r="E225" s="145"/>
      <c r="F225" s="145"/>
      <c r="G225" s="145"/>
      <c r="H225" s="145"/>
      <c r="I225" s="145"/>
      <c r="J225" s="182">
        <f>SUM((C225 * Price!$B$2), (D225 * Price!$B$3),(E225 * Price!$B$4),(G225 * Price!$B$5),(I225 * Price!$B$6))</f>
        <v>0</v>
      </c>
      <c r="K225" s="145"/>
    </row>
    <row r="226" spans="1:11" x14ac:dyDescent="0.25">
      <c r="A226" s="181"/>
      <c r="B226" s="145"/>
      <c r="C226" s="145"/>
      <c r="D226" s="145"/>
      <c r="E226" s="145"/>
      <c r="F226" s="145"/>
      <c r="G226" s="145"/>
      <c r="H226" s="145"/>
      <c r="I226" s="145"/>
      <c r="J226" s="182">
        <f>SUM((C226 * Price!$B$2), (D226 * Price!$B$3),(E226 * Price!$B$4),(G226 * Price!$B$5),(I226 * Price!$B$6))</f>
        <v>0</v>
      </c>
      <c r="K226" s="145"/>
    </row>
    <row r="227" spans="1:11" x14ac:dyDescent="0.25">
      <c r="A227" s="181"/>
      <c r="B227" s="145"/>
      <c r="C227" s="145"/>
      <c r="D227" s="145"/>
      <c r="E227" s="145"/>
      <c r="F227" s="145"/>
      <c r="G227" s="145"/>
      <c r="H227" s="145"/>
      <c r="I227" s="145"/>
      <c r="J227" s="182">
        <f>SUM((C227 * Price!$B$2), (D227 * Price!$B$3),(E227 * Price!$B$4),(G227 * Price!$B$5),(I227 * Price!$B$6))</f>
        <v>0</v>
      </c>
      <c r="K227" s="145"/>
    </row>
    <row r="228" spans="1:11" x14ac:dyDescent="0.25">
      <c r="A228" s="181"/>
      <c r="B228" s="145"/>
      <c r="C228" s="145"/>
      <c r="D228" s="145"/>
      <c r="E228" s="145"/>
      <c r="F228" s="145"/>
      <c r="G228" s="145"/>
      <c r="H228" s="145"/>
      <c r="I228" s="145"/>
      <c r="J228" s="182">
        <f>SUM((C228 * Price!$B$2), (D228 * Price!$B$3),(E228 * Price!$B$4),(G228 * Price!$B$5),(I228 * Price!$B$6))</f>
        <v>0</v>
      </c>
      <c r="K228" s="145"/>
    </row>
    <row r="229" spans="1:11" x14ac:dyDescent="0.25">
      <c r="A229" s="181"/>
      <c r="B229" s="145"/>
      <c r="C229" s="145"/>
      <c r="D229" s="145"/>
      <c r="E229" s="145"/>
      <c r="F229" s="145"/>
      <c r="G229" s="145"/>
      <c r="H229" s="145"/>
      <c r="I229" s="145"/>
      <c r="J229" s="182">
        <f>SUM((C229 * Price!$B$2), (D229 * Price!$B$3),(E229 * Price!$B$4),(G229 * Price!$B$5),(I229 * Price!$B$6))</f>
        <v>0</v>
      </c>
      <c r="K229" s="145"/>
    </row>
    <row r="230" spans="1:11" x14ac:dyDescent="0.25">
      <c r="A230" s="181"/>
      <c r="B230" s="145"/>
      <c r="C230" s="145"/>
      <c r="D230" s="145"/>
      <c r="E230" s="145"/>
      <c r="F230" s="145"/>
      <c r="G230" s="145"/>
      <c r="H230" s="145"/>
      <c r="I230" s="145"/>
      <c r="J230" s="182">
        <f>SUM((C230 * Price!$B$2), (D230 * Price!$B$3),(E230 * Price!$B$4),(G230 * Price!$B$5),(I230 * Price!$B$6))</f>
        <v>0</v>
      </c>
      <c r="K230" s="145"/>
    </row>
    <row r="231" spans="1:11" x14ac:dyDescent="0.25">
      <c r="A231" s="181"/>
      <c r="B231" s="145"/>
      <c r="C231" s="145"/>
      <c r="D231" s="145"/>
      <c r="E231" s="145"/>
      <c r="F231" s="145"/>
      <c r="G231" s="145"/>
      <c r="H231" s="145"/>
      <c r="I231" s="145"/>
      <c r="J231" s="182">
        <f>SUM((C231 * Price!$B$2), (D231 * Price!$B$3),(E231 * Price!$B$4),(G231 * Price!$B$5),(I231 * Price!$B$6))</f>
        <v>0</v>
      </c>
      <c r="K231" s="145"/>
    </row>
    <row r="232" spans="1:11" x14ac:dyDescent="0.25">
      <c r="A232" s="181"/>
      <c r="B232" s="145"/>
      <c r="C232" s="145"/>
      <c r="D232" s="145"/>
      <c r="E232" s="145"/>
      <c r="F232" s="145"/>
      <c r="G232" s="145"/>
      <c r="H232" s="145"/>
      <c r="I232" s="145"/>
      <c r="J232" s="182">
        <f>SUM((C232 * Price!$B$2), (D232 * Price!$B$3),(E232 * Price!$B$4),(G232 * Price!$B$5),(I232 * Price!$B$6))</f>
        <v>0</v>
      </c>
      <c r="K232" s="145"/>
    </row>
    <row r="233" spans="1:11" x14ac:dyDescent="0.25">
      <c r="A233" s="181"/>
      <c r="B233" s="145"/>
      <c r="C233" s="145"/>
      <c r="D233" s="145"/>
      <c r="E233" s="145"/>
      <c r="F233" s="145"/>
      <c r="G233" s="145"/>
      <c r="H233" s="145"/>
      <c r="I233" s="145"/>
      <c r="J233" s="182">
        <f>SUM((C233 * Price!$B$2), (D233 * Price!$B$3),(E233 * Price!$B$4),(G233 * Price!$B$5),(I233 * Price!$B$6))</f>
        <v>0</v>
      </c>
      <c r="K233" s="145"/>
    </row>
    <row r="234" spans="1:11" x14ac:dyDescent="0.25">
      <c r="A234" s="181"/>
      <c r="B234" s="145"/>
      <c r="C234" s="145"/>
      <c r="D234" s="145"/>
      <c r="E234" s="145"/>
      <c r="F234" s="145"/>
      <c r="G234" s="145"/>
      <c r="H234" s="145"/>
      <c r="I234" s="145"/>
      <c r="J234" s="182">
        <f>SUM((C234 * Price!$B$2), (D234 * Price!$B$3),(E234 * Price!$B$4),(G234 * Price!$B$5),(I234 * Price!$B$6))</f>
        <v>0</v>
      </c>
      <c r="K234" s="145"/>
    </row>
    <row r="235" spans="1:11" x14ac:dyDescent="0.25">
      <c r="A235" s="181"/>
      <c r="B235" s="145"/>
      <c r="C235" s="145"/>
      <c r="D235" s="145"/>
      <c r="E235" s="145"/>
      <c r="F235" s="145"/>
      <c r="G235" s="145"/>
      <c r="H235" s="145"/>
      <c r="I235" s="145"/>
      <c r="J235" s="182">
        <f>SUM((C235 * Price!$B$2), (D235 * Price!$B$3),(E235 * Price!$B$4),(G235 * Price!$B$5),(I235 * Price!$B$6))</f>
        <v>0</v>
      </c>
      <c r="K235" s="145"/>
    </row>
    <row r="236" spans="1:11" x14ac:dyDescent="0.25">
      <c r="A236" s="181"/>
      <c r="B236" s="145"/>
      <c r="C236" s="145"/>
      <c r="D236" s="145"/>
      <c r="E236" s="145"/>
      <c r="F236" s="145"/>
      <c r="G236" s="145"/>
      <c r="H236" s="145"/>
      <c r="I236" s="145"/>
      <c r="J236" s="182">
        <f>SUM((C236 * Price!$B$2), (D236 * Price!$B$3),(E236 * Price!$B$4),(G236 * Price!$B$5),(I236 * Price!$B$6))</f>
        <v>0</v>
      </c>
      <c r="K236" s="145"/>
    </row>
    <row r="237" spans="1:11" x14ac:dyDescent="0.25">
      <c r="A237" s="181"/>
      <c r="B237" s="145"/>
      <c r="C237" s="145"/>
      <c r="D237" s="145"/>
      <c r="E237" s="145"/>
      <c r="F237" s="145"/>
      <c r="G237" s="145"/>
      <c r="H237" s="145"/>
      <c r="I237" s="145"/>
      <c r="J237" s="182">
        <f>SUM((C237 * Price!$B$2), (D237 * Price!$B$3),(E237 * Price!$B$4),(G237 * Price!$B$5),(I237 * Price!$B$6))</f>
        <v>0</v>
      </c>
      <c r="K237" s="145"/>
    </row>
    <row r="238" spans="1:11" x14ac:dyDescent="0.25">
      <c r="A238" s="181"/>
      <c r="B238" s="145"/>
      <c r="C238" s="145"/>
      <c r="D238" s="145"/>
      <c r="E238" s="145"/>
      <c r="F238" s="145"/>
      <c r="G238" s="145"/>
      <c r="H238" s="145"/>
      <c r="I238" s="145"/>
      <c r="J238" s="182">
        <f>SUM((C238 * Price!$B$2), (D238 * Price!$B$3),(E238 * Price!$B$4),(G238 * Price!$B$5),(I238 * Price!$B$6))</f>
        <v>0</v>
      </c>
      <c r="K238" s="145"/>
    </row>
    <row r="239" spans="1:11" x14ac:dyDescent="0.25">
      <c r="A239" s="181"/>
      <c r="B239" s="145"/>
      <c r="C239" s="145"/>
      <c r="D239" s="145"/>
      <c r="E239" s="145"/>
      <c r="F239" s="145"/>
      <c r="G239" s="145"/>
      <c r="H239" s="145"/>
      <c r="I239" s="145"/>
      <c r="J239" s="182">
        <f>SUM((C239 * Price!$B$2), (D239 * Price!$B$3),(E239 * Price!$B$4),(G239 * Price!$B$5),(I239 * Price!$B$6))</f>
        <v>0</v>
      </c>
      <c r="K239" s="145"/>
    </row>
    <row r="240" spans="1:11" x14ac:dyDescent="0.25">
      <c r="A240" s="181"/>
      <c r="B240" s="145"/>
      <c r="C240" s="145"/>
      <c r="D240" s="145"/>
      <c r="E240" s="145"/>
      <c r="F240" s="145"/>
      <c r="G240" s="145"/>
      <c r="H240" s="145"/>
      <c r="I240" s="145"/>
      <c r="J240" s="182">
        <f>SUM((C240 * Price!$B$2), (D240 * Price!$B$3),(E240 * Price!$B$4),(G240 * Price!$B$5),(I240 * Price!$B$6))</f>
        <v>0</v>
      </c>
      <c r="K240" s="145"/>
    </row>
    <row r="241" spans="1:11" x14ac:dyDescent="0.25">
      <c r="A241" s="181"/>
      <c r="B241" s="145"/>
      <c r="C241" s="145"/>
      <c r="D241" s="145"/>
      <c r="E241" s="145"/>
      <c r="F241" s="145"/>
      <c r="G241" s="145"/>
      <c r="H241" s="145"/>
      <c r="I241" s="145"/>
      <c r="J241" s="182">
        <f>SUM((C241 * Price!$B$2), (D241 * Price!$B$3),(E241 * Price!$B$4),(G241 * Price!$B$5),(I241 * Price!$B$6))</f>
        <v>0</v>
      </c>
      <c r="K241" s="145"/>
    </row>
    <row r="242" spans="1:11" x14ac:dyDescent="0.25">
      <c r="A242" s="181"/>
      <c r="B242" s="145"/>
      <c r="C242" s="145"/>
      <c r="D242" s="145"/>
      <c r="E242" s="145"/>
      <c r="F242" s="145"/>
      <c r="G242" s="145"/>
      <c r="H242" s="145"/>
      <c r="I242" s="145"/>
      <c r="J242" s="182">
        <f>SUM((C242 * Price!$B$2), (D242 * Price!$B$3),(E242 * Price!$B$4),(G242 * Price!$B$5),(I242 * Price!$B$6))</f>
        <v>0</v>
      </c>
      <c r="K242" s="145"/>
    </row>
    <row r="243" spans="1:11" x14ac:dyDescent="0.25">
      <c r="A243" s="181"/>
      <c r="B243" s="145"/>
      <c r="C243" s="145"/>
      <c r="D243" s="145"/>
      <c r="E243" s="145"/>
      <c r="F243" s="145"/>
      <c r="G243" s="145"/>
      <c r="H243" s="145"/>
      <c r="I243" s="145"/>
      <c r="J243" s="182">
        <f>SUM((C243 * Price!$B$2), (D243 * Price!$B$3),(E243 * Price!$B$4),(G243 * Price!$B$5),(I243 * Price!$B$6))</f>
        <v>0</v>
      </c>
      <c r="K243" s="145"/>
    </row>
    <row r="244" spans="1:11" x14ac:dyDescent="0.25">
      <c r="A244" s="181"/>
      <c r="B244" s="145"/>
      <c r="C244" s="145"/>
      <c r="D244" s="145"/>
      <c r="E244" s="145"/>
      <c r="F244" s="145"/>
      <c r="G244" s="145"/>
      <c r="H244" s="145"/>
      <c r="I244" s="145"/>
      <c r="J244" s="182">
        <f>SUM((C244 * Price!$B$2), (D244 * Price!$B$3),(E244 * Price!$B$4),(G244 * Price!$B$5),(I244 * Price!$B$6))</f>
        <v>0</v>
      </c>
      <c r="K244" s="145"/>
    </row>
    <row r="245" spans="1:11" x14ac:dyDescent="0.25">
      <c r="A245" s="181"/>
      <c r="B245" s="145"/>
      <c r="C245" s="145"/>
      <c r="D245" s="145"/>
      <c r="E245" s="145"/>
      <c r="F245" s="145"/>
      <c r="G245" s="145"/>
      <c r="H245" s="145"/>
      <c r="I245" s="145"/>
      <c r="J245" s="182">
        <f>SUM((C245 * Price!$B$2), (D245 * Price!$B$3),(E245 * Price!$B$4),(G245 * Price!$B$5),(I245 * Price!$B$6))</f>
        <v>0</v>
      </c>
      <c r="K245" s="145"/>
    </row>
    <row r="246" spans="1:11" x14ac:dyDescent="0.25">
      <c r="A246" s="181"/>
      <c r="B246" s="145"/>
      <c r="C246" s="145"/>
      <c r="D246" s="145"/>
      <c r="E246" s="145"/>
      <c r="F246" s="145"/>
      <c r="G246" s="145"/>
      <c r="H246" s="145"/>
      <c r="I246" s="145"/>
      <c r="J246" s="182">
        <f>SUM((C246 * Price!$B$2), (D246 * Price!$B$3),(E246 * Price!$B$4),(G246 * Price!$B$5),(I246 * Price!$B$6))</f>
        <v>0</v>
      </c>
      <c r="K246" s="145"/>
    </row>
    <row r="247" spans="1:11" x14ac:dyDescent="0.25">
      <c r="A247" s="181"/>
      <c r="B247" s="145"/>
      <c r="C247" s="145"/>
      <c r="D247" s="145"/>
      <c r="E247" s="145"/>
      <c r="F247" s="145"/>
      <c r="G247" s="145"/>
      <c r="H247" s="145"/>
      <c r="I247" s="145"/>
      <c r="J247" s="182">
        <f>SUM((C247 * Price!$B$2), (D247 * Price!$B$3),(E247 * Price!$B$4),(G247 * Price!$B$5),(I247 * Price!$B$6))</f>
        <v>0</v>
      </c>
      <c r="K247" s="145"/>
    </row>
    <row r="248" spans="1:11" x14ac:dyDescent="0.25">
      <c r="A248" s="181"/>
      <c r="B248" s="145"/>
      <c r="C248" s="145"/>
      <c r="D248" s="145"/>
      <c r="E248" s="145"/>
      <c r="F248" s="145"/>
      <c r="G248" s="145"/>
      <c r="H248" s="145"/>
      <c r="I248" s="145"/>
      <c r="J248" s="182">
        <f>SUM((C248 * Price!$B$2), (D248 * Price!$B$3),(E248 * Price!$B$4),(G248 * Price!$B$5),(I248 * Price!$B$6))</f>
        <v>0</v>
      </c>
      <c r="K248" s="145"/>
    </row>
    <row r="249" spans="1:11" x14ac:dyDescent="0.25">
      <c r="A249" s="181"/>
      <c r="B249" s="145"/>
      <c r="C249" s="145"/>
      <c r="D249" s="145"/>
      <c r="E249" s="145"/>
      <c r="F249" s="145"/>
      <c r="G249" s="145"/>
      <c r="H249" s="145"/>
      <c r="I249" s="145"/>
      <c r="J249" s="182">
        <f>SUM((C249 * Price!$B$2), (D249 * Price!$B$3),(E249 * Price!$B$4),(G249 * Price!$B$5),(I249 * Price!$B$6))</f>
        <v>0</v>
      </c>
      <c r="K249" s="145"/>
    </row>
    <row r="250" spans="1:11" x14ac:dyDescent="0.25">
      <c r="A250" s="181"/>
      <c r="B250" s="145"/>
      <c r="C250" s="145"/>
      <c r="D250" s="145"/>
      <c r="E250" s="145"/>
      <c r="F250" s="145"/>
      <c r="G250" s="145"/>
      <c r="H250" s="145"/>
      <c r="I250" s="145"/>
      <c r="J250" s="182">
        <f>SUM((C250 * Price!$B$2), (D250 * Price!$B$3),(E250 * Price!$B$4),(G250 * Price!$B$5),(I250 * Price!$B$6))</f>
        <v>0</v>
      </c>
      <c r="K250" s="145"/>
    </row>
    <row r="251" spans="1:11" x14ac:dyDescent="0.25">
      <c r="A251" s="181"/>
      <c r="B251" s="145"/>
      <c r="C251" s="145"/>
      <c r="D251" s="145"/>
      <c r="E251" s="145"/>
      <c r="F251" s="145"/>
      <c r="G251" s="145"/>
      <c r="H251" s="145"/>
      <c r="I251" s="145"/>
      <c r="J251" s="182">
        <f>SUM((C251 * Price!$B$2), (D251 * Price!$B$3),(E251 * Price!$B$4),(G251 * Price!$B$5),(I251 * Price!$B$6))</f>
        <v>0</v>
      </c>
      <c r="K251" s="145"/>
    </row>
    <row r="252" spans="1:11" x14ac:dyDescent="0.25">
      <c r="A252" s="181"/>
      <c r="B252" s="145"/>
      <c r="C252" s="145"/>
      <c r="D252" s="145"/>
      <c r="E252" s="145"/>
      <c r="F252" s="145"/>
      <c r="G252" s="145"/>
      <c r="H252" s="145"/>
      <c r="I252" s="145"/>
      <c r="J252" s="182">
        <f>SUM((C252 * Price!$B$2), (D252 * Price!$B$3),(E252 * Price!$B$4),(G252 * Price!$B$5),(I252 * Price!$B$6))</f>
        <v>0</v>
      </c>
      <c r="K252" s="145"/>
    </row>
    <row r="253" spans="1:11" x14ac:dyDescent="0.25">
      <c r="A253" s="181"/>
      <c r="B253" s="145"/>
      <c r="C253" s="145"/>
      <c r="D253" s="145"/>
      <c r="E253" s="145"/>
      <c r="F253" s="145"/>
      <c r="G253" s="145"/>
      <c r="H253" s="145"/>
      <c r="I253" s="145"/>
      <c r="J253" s="182">
        <f>SUM((C253 * Price!$B$2), (D253 * Price!$B$3),(E253 * Price!$B$4),(G253 * Price!$B$5),(I253 * Price!$B$6))</f>
        <v>0</v>
      </c>
      <c r="K253" s="145"/>
    </row>
    <row r="254" spans="1:11" x14ac:dyDescent="0.25">
      <c r="A254" s="181"/>
      <c r="B254" s="145"/>
      <c r="C254" s="145"/>
      <c r="D254" s="145"/>
      <c r="E254" s="145"/>
      <c r="F254" s="145"/>
      <c r="G254" s="145"/>
      <c r="H254" s="145"/>
      <c r="I254" s="145"/>
      <c r="J254" s="182">
        <f>SUM((C254 * Price!$B$2), (D254 * Price!$B$3),(E254 * Price!$B$4),(G254 * Price!$B$5),(I254 * Price!$B$6))</f>
        <v>0</v>
      </c>
      <c r="K254" s="145"/>
    </row>
    <row r="255" spans="1:11" x14ac:dyDescent="0.25">
      <c r="A255" s="181"/>
      <c r="B255" s="145"/>
      <c r="C255" s="145"/>
      <c r="D255" s="145"/>
      <c r="E255" s="145"/>
      <c r="F255" s="145"/>
      <c r="G255" s="145"/>
      <c r="H255" s="145"/>
      <c r="I255" s="145"/>
      <c r="J255" s="182">
        <f>SUM((C255 * Price!$B$2), (D255 * Price!$B$3),(E255 * Price!$B$4),(G255 * Price!$B$5),(I255 * Price!$B$6))</f>
        <v>0</v>
      </c>
      <c r="K255" s="145"/>
    </row>
    <row r="256" spans="1:11" x14ac:dyDescent="0.25">
      <c r="A256" s="181"/>
      <c r="B256" s="145"/>
      <c r="C256" s="145"/>
      <c r="D256" s="145"/>
      <c r="E256" s="145"/>
      <c r="F256" s="145"/>
      <c r="G256" s="145"/>
      <c r="H256" s="145"/>
      <c r="I256" s="145"/>
      <c r="J256" s="182">
        <f>SUM((C256 * Price!$B$2), (D256 * Price!$B$3),(E256 * Price!$B$4),(G256 * Price!$B$5),(I256 * Price!$B$6))</f>
        <v>0</v>
      </c>
      <c r="K256" s="145"/>
    </row>
    <row r="257" spans="1:11" x14ac:dyDescent="0.25">
      <c r="A257" s="181"/>
      <c r="B257" s="145"/>
      <c r="C257" s="145"/>
      <c r="D257" s="145"/>
      <c r="E257" s="145"/>
      <c r="F257" s="145"/>
      <c r="G257" s="145"/>
      <c r="H257" s="145"/>
      <c r="I257" s="145"/>
      <c r="J257" s="182">
        <f>SUM((C257 * Price!$B$2), (D257 * Price!$B$3),(E257 * Price!$B$4),(G257 * Price!$B$5),(I257 * Price!$B$6))</f>
        <v>0</v>
      </c>
      <c r="K257" s="145"/>
    </row>
    <row r="258" spans="1:11" x14ac:dyDescent="0.25">
      <c r="A258" s="181"/>
      <c r="B258" s="145"/>
      <c r="C258" s="145"/>
      <c r="D258" s="145"/>
      <c r="E258" s="145"/>
      <c r="F258" s="145"/>
      <c r="G258" s="145"/>
      <c r="H258" s="145"/>
      <c r="I258" s="145"/>
      <c r="J258" s="182">
        <f>SUM((C258 * Price!$B$2), (D258 * Price!$B$3),(E258 * Price!$B$4),(G258 * Price!$B$5),(I258 * Price!$B$6))</f>
        <v>0</v>
      </c>
      <c r="K258" s="145"/>
    </row>
    <row r="259" spans="1:11" x14ac:dyDescent="0.25">
      <c r="A259" s="181"/>
      <c r="B259" s="145"/>
      <c r="C259" s="145"/>
      <c r="D259" s="145"/>
      <c r="E259" s="145"/>
      <c r="F259" s="145"/>
      <c r="G259" s="145"/>
      <c r="H259" s="145"/>
      <c r="I259" s="145"/>
      <c r="J259" s="182">
        <f>SUM((C259 * Price!$B$2), (D259 * Price!$B$3),(E259 * Price!$B$4),(G259 * Price!$B$5),(I259 * Price!$B$6))</f>
        <v>0</v>
      </c>
      <c r="K259" s="145"/>
    </row>
    <row r="260" spans="1:11" x14ac:dyDescent="0.25">
      <c r="A260" s="181"/>
      <c r="B260" s="145"/>
      <c r="C260" s="145"/>
      <c r="D260" s="145"/>
      <c r="E260" s="145"/>
      <c r="F260" s="145"/>
      <c r="G260" s="145"/>
      <c r="H260" s="145"/>
      <c r="I260" s="145"/>
      <c r="J260" s="182">
        <f>SUM((C260 * Price!$B$2), (D260 * Price!$B$3),(E260 * Price!$B$4),(G260 * Price!$B$5),(I260 * Price!$B$6))</f>
        <v>0</v>
      </c>
      <c r="K260" s="145"/>
    </row>
    <row r="261" spans="1:11" x14ac:dyDescent="0.25">
      <c r="A261" s="181"/>
      <c r="B261" s="145"/>
      <c r="C261" s="145"/>
      <c r="D261" s="145"/>
      <c r="E261" s="145"/>
      <c r="F261" s="145"/>
      <c r="G261" s="145"/>
      <c r="H261" s="145"/>
      <c r="I261" s="145"/>
      <c r="J261" s="182">
        <f>SUM((C261 * Price!$B$2), (D261 * Price!$B$3),(E261 * Price!$B$4),(G261 * Price!$B$5),(I261 * Price!$B$6))</f>
        <v>0</v>
      </c>
      <c r="K261" s="145"/>
    </row>
    <row r="262" spans="1:11" x14ac:dyDescent="0.25">
      <c r="A262" s="181"/>
      <c r="B262" s="145"/>
      <c r="C262" s="145"/>
      <c r="D262" s="145"/>
      <c r="E262" s="145"/>
      <c r="F262" s="145"/>
      <c r="G262" s="145"/>
      <c r="H262" s="145"/>
      <c r="I262" s="145"/>
      <c r="J262" s="182">
        <f>SUM((C262 * Price!$B$2), (D262 * Price!$B$3),(E262 * Price!$B$4),(G262 * Price!$B$5),(I262 * Price!$B$6))</f>
        <v>0</v>
      </c>
      <c r="K262" s="145"/>
    </row>
    <row r="263" spans="1:11" x14ac:dyDescent="0.25">
      <c r="A263" s="181"/>
      <c r="B263" s="145"/>
      <c r="C263" s="145"/>
      <c r="D263" s="145"/>
      <c r="E263" s="145"/>
      <c r="F263" s="145"/>
      <c r="G263" s="145"/>
      <c r="H263" s="145"/>
      <c r="I263" s="145"/>
      <c r="J263" s="182">
        <f>SUM((C263 * Price!$B$2), (D263 * Price!$B$3),(E263 * Price!$B$4),(G263 * Price!$B$5),(I263 * Price!$B$6))</f>
        <v>0</v>
      </c>
      <c r="K263" s="145"/>
    </row>
    <row r="264" spans="1:11" x14ac:dyDescent="0.25">
      <c r="A264" s="181"/>
      <c r="B264" s="145"/>
      <c r="C264" s="145"/>
      <c r="D264" s="145"/>
      <c r="E264" s="145"/>
      <c r="F264" s="145"/>
      <c r="G264" s="145"/>
      <c r="H264" s="145"/>
      <c r="I264" s="145"/>
      <c r="J264" s="182">
        <f>SUM((C264 * Price!$B$2), (D264 * Price!$B$3),(E264 * Price!$B$4),(G264 * Price!$B$5),(I264 * Price!$B$6))</f>
        <v>0</v>
      </c>
      <c r="K264" s="145"/>
    </row>
    <row r="265" spans="1:11" x14ac:dyDescent="0.25">
      <c r="A265" s="181"/>
      <c r="B265" s="145"/>
      <c r="C265" s="145"/>
      <c r="D265" s="145"/>
      <c r="E265" s="145"/>
      <c r="F265" s="145"/>
      <c r="G265" s="145"/>
      <c r="H265" s="145"/>
      <c r="I265" s="145"/>
      <c r="J265" s="182">
        <f>SUM((C265 * Price!$B$2), (D265 * Price!$B$3),(E265 * Price!$B$4),(G265 * Price!$B$5),(I265 * Price!$B$6))</f>
        <v>0</v>
      </c>
      <c r="K265" s="145"/>
    </row>
    <row r="266" spans="1:11" x14ac:dyDescent="0.25">
      <c r="A266" s="181"/>
      <c r="B266" s="145"/>
      <c r="C266" s="145"/>
      <c r="D266" s="145"/>
      <c r="E266" s="145"/>
      <c r="F266" s="145"/>
      <c r="G266" s="145"/>
      <c r="H266" s="145"/>
      <c r="I266" s="145"/>
      <c r="J266" s="182">
        <f>SUM((C266 * Price!$B$2), (D266 * Price!$B$3),(E266 * Price!$B$4),(G266 * Price!$B$5),(I266 * Price!$B$6))</f>
        <v>0</v>
      </c>
      <c r="K266" s="145"/>
    </row>
    <row r="267" spans="1:11" x14ac:dyDescent="0.25">
      <c r="A267" s="181"/>
      <c r="B267" s="145"/>
      <c r="C267" s="145"/>
      <c r="D267" s="145"/>
      <c r="E267" s="145"/>
      <c r="F267" s="145"/>
      <c r="G267" s="145"/>
      <c r="H267" s="145"/>
      <c r="I267" s="145"/>
      <c r="J267" s="182">
        <f>SUM((C267 * Price!$B$2), (D267 * Price!$B$3),(E267 * Price!$B$4),(G267 * Price!$B$5),(I267 * Price!$B$6))</f>
        <v>0</v>
      </c>
      <c r="K267" s="145"/>
    </row>
    <row r="268" spans="1:11" x14ac:dyDescent="0.25">
      <c r="A268" s="181"/>
      <c r="B268" s="145"/>
      <c r="C268" s="145"/>
      <c r="D268" s="145"/>
      <c r="E268" s="145"/>
      <c r="F268" s="145"/>
      <c r="G268" s="145"/>
      <c r="H268" s="145"/>
      <c r="I268" s="145"/>
      <c r="J268" s="182">
        <f>SUM((C268 * Price!$B$2), (D268 * Price!$B$3),(E268 * Price!$B$4),(G268 * Price!$B$5),(I268 * Price!$B$6))</f>
        <v>0</v>
      </c>
      <c r="K268" s="145"/>
    </row>
    <row r="269" spans="1:11" x14ac:dyDescent="0.25">
      <c r="A269" s="181"/>
      <c r="B269" s="145"/>
      <c r="C269" s="145"/>
      <c r="D269" s="145"/>
      <c r="E269" s="145"/>
      <c r="F269" s="145"/>
      <c r="G269" s="145"/>
      <c r="H269" s="145"/>
      <c r="I269" s="145"/>
      <c r="J269" s="182">
        <f>SUM((C269 * Price!$B$2), (D269 * Price!$B$3),(E269 * Price!$B$4),(G269 * Price!$B$5),(I269 * Price!$B$6))</f>
        <v>0</v>
      </c>
      <c r="K269" s="145"/>
    </row>
    <row r="270" spans="1:11" x14ac:dyDescent="0.25">
      <c r="A270" s="181"/>
      <c r="B270" s="145"/>
      <c r="C270" s="145"/>
      <c r="D270" s="145"/>
      <c r="E270" s="145"/>
      <c r="F270" s="145"/>
      <c r="G270" s="145"/>
      <c r="H270" s="145"/>
      <c r="I270" s="145"/>
      <c r="J270" s="182">
        <f>SUM((C270 * Price!$B$2), (D270 * Price!$B$3),(E270 * Price!$B$4),(G270 * Price!$B$5),(I270 * Price!$B$6))</f>
        <v>0</v>
      </c>
      <c r="K270" s="145"/>
    </row>
    <row r="271" spans="1:11" x14ac:dyDescent="0.25">
      <c r="A271" s="181"/>
      <c r="B271" s="145"/>
      <c r="C271" s="145"/>
      <c r="D271" s="145"/>
      <c r="E271" s="145"/>
      <c r="F271" s="145"/>
      <c r="G271" s="145"/>
      <c r="H271" s="145"/>
      <c r="I271" s="145"/>
      <c r="J271" s="182">
        <f>SUM((C271 * Price!$B$2), (D271 * Price!$B$3),(E271 * Price!$B$4),(G271 * Price!$B$5),(I271 * Price!$B$6))</f>
        <v>0</v>
      </c>
      <c r="K271" s="145"/>
    </row>
    <row r="272" spans="1:11" x14ac:dyDescent="0.25">
      <c r="A272" s="181"/>
      <c r="B272" s="145"/>
      <c r="C272" s="145"/>
      <c r="D272" s="145"/>
      <c r="E272" s="145"/>
      <c r="F272" s="145"/>
      <c r="G272" s="145"/>
      <c r="H272" s="145"/>
      <c r="I272" s="145"/>
      <c r="J272" s="182">
        <f>SUM((C272 * Price!$B$2), (D272 * Price!$B$3),(E272 * Price!$B$4),(G272 * Price!$B$5),(I272 * Price!$B$6))</f>
        <v>0</v>
      </c>
      <c r="K272" s="145"/>
    </row>
    <row r="273" spans="1:11" x14ac:dyDescent="0.25">
      <c r="A273" s="181"/>
      <c r="B273" s="145"/>
      <c r="C273" s="145"/>
      <c r="D273" s="145"/>
      <c r="E273" s="145"/>
      <c r="F273" s="145"/>
      <c r="G273" s="145"/>
      <c r="H273" s="145"/>
      <c r="I273" s="145"/>
      <c r="J273" s="182">
        <f>SUM((C273 * Price!$B$2), (D273 * Price!$B$3),(E273 * Price!$B$4),(G273 * Price!$B$5),(I273 * Price!$B$6))</f>
        <v>0</v>
      </c>
      <c r="K273" s="145"/>
    </row>
    <row r="274" spans="1:11" x14ac:dyDescent="0.25">
      <c r="A274" s="181"/>
      <c r="B274" s="145"/>
      <c r="C274" s="145"/>
      <c r="D274" s="145"/>
      <c r="E274" s="145"/>
      <c r="F274" s="145"/>
      <c r="G274" s="145"/>
      <c r="H274" s="145"/>
      <c r="I274" s="145"/>
      <c r="J274" s="182">
        <f>SUM((C274 * Price!$B$2), (D274 * Price!$B$3),(E274 * Price!$B$4),(G274 * Price!$B$5),(I274 * Price!$B$6))</f>
        <v>0</v>
      </c>
      <c r="K274" s="145"/>
    </row>
    <row r="275" spans="1:11" x14ac:dyDescent="0.25">
      <c r="A275" s="181"/>
      <c r="B275" s="145"/>
      <c r="C275" s="145"/>
      <c r="D275" s="145"/>
      <c r="E275" s="145"/>
      <c r="F275" s="145"/>
      <c r="G275" s="145"/>
      <c r="H275" s="145"/>
      <c r="I275" s="145"/>
      <c r="J275" s="182">
        <f>SUM((C275 * Price!$B$2), (D275 * Price!$B$3),(E275 * Price!$B$4),(G275 * Price!$B$5),(I275 * Price!$B$6))</f>
        <v>0</v>
      </c>
      <c r="K275" s="145"/>
    </row>
    <row r="276" spans="1:11" x14ac:dyDescent="0.25">
      <c r="A276" s="181"/>
      <c r="B276" s="145"/>
      <c r="C276" s="145"/>
      <c r="D276" s="145"/>
      <c r="E276" s="145"/>
      <c r="F276" s="145"/>
      <c r="G276" s="145"/>
      <c r="H276" s="145"/>
      <c r="I276" s="145"/>
      <c r="J276" s="182">
        <f>SUM((C276 * Price!$B$2), (D276 * Price!$B$3),(E276 * Price!$B$4),(G276 * Price!$B$5),(I276 * Price!$B$6))</f>
        <v>0</v>
      </c>
      <c r="K276" s="145"/>
    </row>
    <row r="277" spans="1:11" x14ac:dyDescent="0.25">
      <c r="A277" s="181"/>
      <c r="B277" s="145"/>
      <c r="C277" s="145"/>
      <c r="D277" s="145"/>
      <c r="E277" s="145"/>
      <c r="F277" s="145"/>
      <c r="G277" s="145"/>
      <c r="H277" s="145"/>
      <c r="I277" s="145"/>
      <c r="J277" s="182">
        <f>SUM((C277 * Price!$B$2), (D277 * Price!$B$3),(E277 * Price!$B$4),(G277 * Price!$B$5),(I277 * Price!$B$6))</f>
        <v>0</v>
      </c>
      <c r="K277" s="145"/>
    </row>
    <row r="278" spans="1:11" x14ac:dyDescent="0.25">
      <c r="A278" s="181"/>
      <c r="B278" s="145"/>
      <c r="C278" s="145"/>
      <c r="D278" s="145"/>
      <c r="E278" s="145"/>
      <c r="F278" s="145"/>
      <c r="G278" s="145"/>
      <c r="H278" s="145"/>
      <c r="I278" s="145"/>
      <c r="J278" s="182">
        <f>SUM((C278 * Price!$B$2), (D278 * Price!$B$3),(E278 * Price!$B$4),(G278 * Price!$B$5),(I278 * Price!$B$6))</f>
        <v>0</v>
      </c>
      <c r="K278" s="145"/>
    </row>
    <row r="279" spans="1:11" x14ac:dyDescent="0.25">
      <c r="A279" s="181"/>
      <c r="B279" s="145"/>
      <c r="C279" s="145"/>
      <c r="D279" s="145"/>
      <c r="E279" s="145"/>
      <c r="F279" s="145"/>
      <c r="G279" s="145"/>
      <c r="H279" s="145"/>
      <c r="I279" s="145"/>
      <c r="J279" s="182">
        <f>SUM((C279 * Price!$B$2), (D279 * Price!$B$3),(E279 * Price!$B$4),(G279 * Price!$B$5),(I279 * Price!$B$6))</f>
        <v>0</v>
      </c>
      <c r="K279" s="145"/>
    </row>
    <row r="280" spans="1:11" x14ac:dyDescent="0.25">
      <c r="A280" s="181"/>
      <c r="B280" s="145"/>
      <c r="C280" s="145"/>
      <c r="D280" s="145"/>
      <c r="E280" s="145"/>
      <c r="F280" s="145"/>
      <c r="G280" s="145"/>
      <c r="H280" s="145"/>
      <c r="I280" s="145"/>
      <c r="J280" s="182">
        <f>SUM((C280 * Price!$B$2), (D280 * Price!$B$3),(E280 * Price!$B$4),(G280 * Price!$B$5),(I280 * Price!$B$6))</f>
        <v>0</v>
      </c>
      <c r="K280" s="145"/>
    </row>
    <row r="281" spans="1:11" x14ac:dyDescent="0.25">
      <c r="A281" s="181"/>
      <c r="B281" s="145"/>
      <c r="C281" s="145"/>
      <c r="D281" s="145"/>
      <c r="E281" s="145"/>
      <c r="F281" s="145"/>
      <c r="G281" s="145"/>
      <c r="H281" s="145"/>
      <c r="I281" s="145"/>
      <c r="J281" s="182">
        <f>SUM((C281 * Price!$B$2), (D281 * Price!$B$3),(E281 * Price!$B$4),(G281 * Price!$B$5),(I281 * Price!$B$6))</f>
        <v>0</v>
      </c>
      <c r="K281" s="145"/>
    </row>
    <row r="282" spans="1:11" x14ac:dyDescent="0.25">
      <c r="A282" s="181"/>
      <c r="B282" s="145"/>
      <c r="C282" s="145"/>
      <c r="D282" s="145"/>
      <c r="E282" s="145"/>
      <c r="F282" s="145"/>
      <c r="G282" s="145"/>
      <c r="H282" s="145"/>
      <c r="I282" s="145"/>
      <c r="J282" s="182">
        <f>SUM((C282 * Price!$B$2), (D282 * Price!$B$3),(E282 * Price!$B$4),(G282 * Price!$B$5),(I282 * Price!$B$6))</f>
        <v>0</v>
      </c>
      <c r="K282" s="145"/>
    </row>
    <row r="283" spans="1:11" x14ac:dyDescent="0.25">
      <c r="A283" s="181"/>
      <c r="B283" s="145"/>
      <c r="C283" s="145"/>
      <c r="D283" s="145"/>
      <c r="E283" s="145"/>
      <c r="F283" s="145"/>
      <c r="G283" s="145"/>
      <c r="H283" s="145"/>
      <c r="I283" s="145"/>
      <c r="J283" s="182">
        <f>SUM((C283 * Price!$B$2), (D283 * Price!$B$3),(E283 * Price!$B$4),(G283 * Price!$B$5),(I283 * Price!$B$6))</f>
        <v>0</v>
      </c>
      <c r="K283" s="145"/>
    </row>
    <row r="284" spans="1:11" x14ac:dyDescent="0.25">
      <c r="A284" s="181"/>
      <c r="B284" s="145"/>
      <c r="C284" s="145"/>
      <c r="D284" s="145"/>
      <c r="E284" s="145"/>
      <c r="F284" s="145"/>
      <c r="G284" s="145"/>
      <c r="H284" s="145"/>
      <c r="I284" s="145"/>
      <c r="J284" s="182">
        <f>SUM((C284 * Price!$B$2), (D284 * Price!$B$3),(E284 * Price!$B$4),(G284 * Price!$B$5),(I284 * Price!$B$6))</f>
        <v>0</v>
      </c>
      <c r="K284" s="145"/>
    </row>
    <row r="285" spans="1:11" x14ac:dyDescent="0.25">
      <c r="A285" s="181"/>
      <c r="B285" s="145"/>
      <c r="C285" s="145"/>
      <c r="D285" s="145"/>
      <c r="E285" s="145"/>
      <c r="F285" s="145"/>
      <c r="G285" s="145"/>
      <c r="H285" s="145"/>
      <c r="I285" s="145"/>
      <c r="J285" s="182">
        <f>SUM((C285 * Price!$B$2), (D285 * Price!$B$3),(E285 * Price!$B$4),(G285 * Price!$B$5),(I285 * Price!$B$6))</f>
        <v>0</v>
      </c>
      <c r="K285" s="145"/>
    </row>
    <row r="286" spans="1:11" x14ac:dyDescent="0.25">
      <c r="A286" s="181"/>
      <c r="B286" s="145"/>
      <c r="C286" s="145"/>
      <c r="D286" s="145"/>
      <c r="E286" s="145"/>
      <c r="F286" s="145"/>
      <c r="G286" s="145"/>
      <c r="H286" s="145"/>
      <c r="I286" s="145"/>
      <c r="J286" s="182">
        <f>SUM((C286 * Price!$B$2), (D286 * Price!$B$3),(E286 * Price!$B$4),(G286 * Price!$B$5),(I286 * Price!$B$6))</f>
        <v>0</v>
      </c>
      <c r="K286" s="145"/>
    </row>
    <row r="287" spans="1:11" x14ac:dyDescent="0.25">
      <c r="A287" s="181"/>
      <c r="B287" s="145"/>
      <c r="C287" s="145"/>
      <c r="D287" s="145"/>
      <c r="E287" s="145"/>
      <c r="F287" s="145"/>
      <c r="G287" s="145"/>
      <c r="H287" s="145"/>
      <c r="I287" s="145"/>
      <c r="J287" s="182">
        <f>SUM((C287 * Price!$B$2), (D287 * Price!$B$3),(E287 * Price!$B$4),(G287 * Price!$B$5),(I287 * Price!$B$6))</f>
        <v>0</v>
      </c>
      <c r="K287" s="145"/>
    </row>
    <row r="288" spans="1:11" x14ac:dyDescent="0.25">
      <c r="A288" s="181"/>
      <c r="B288" s="145"/>
      <c r="C288" s="145"/>
      <c r="D288" s="145"/>
      <c r="E288" s="145"/>
      <c r="F288" s="145"/>
      <c r="G288" s="145"/>
      <c r="H288" s="145"/>
      <c r="I288" s="145"/>
      <c r="J288" s="182">
        <f>SUM((C288 * Price!$B$2), (D288 * Price!$B$3),(E288 * Price!$B$4),(G288 * Price!$B$5),(I288 * Price!$B$6))</f>
        <v>0</v>
      </c>
      <c r="K288" s="145"/>
    </row>
    <row r="289" spans="1:11" x14ac:dyDescent="0.25">
      <c r="A289" s="181"/>
      <c r="B289" s="145"/>
      <c r="C289" s="145"/>
      <c r="D289" s="145"/>
      <c r="E289" s="145"/>
      <c r="F289" s="145"/>
      <c r="G289" s="145"/>
      <c r="H289" s="145"/>
      <c r="I289" s="145"/>
      <c r="J289" s="182">
        <f>SUM((C289 * Price!$B$2), (D289 * Price!$B$3),(E289 * Price!$B$4),(G289 * Price!$B$5),(I289 * Price!$B$6))</f>
        <v>0</v>
      </c>
      <c r="K289" s="145"/>
    </row>
    <row r="290" spans="1:11" x14ac:dyDescent="0.25">
      <c r="A290" s="181"/>
      <c r="B290" s="145"/>
      <c r="C290" s="145"/>
      <c r="D290" s="145"/>
      <c r="E290" s="145"/>
      <c r="F290" s="145"/>
      <c r="G290" s="145"/>
      <c r="H290" s="145"/>
      <c r="I290" s="145"/>
      <c r="J290" s="182">
        <f>SUM((C290 * Price!$B$2), (D290 * Price!$B$3),(E290 * Price!$B$4),(G290 * Price!$B$5),(I290 * Price!$B$6))</f>
        <v>0</v>
      </c>
      <c r="K290" s="145"/>
    </row>
    <row r="291" spans="1:11" x14ac:dyDescent="0.25">
      <c r="A291" s="181"/>
      <c r="B291" s="145"/>
      <c r="C291" s="145"/>
      <c r="D291" s="145"/>
      <c r="E291" s="145"/>
      <c r="F291" s="145"/>
      <c r="G291" s="145"/>
      <c r="H291" s="145"/>
      <c r="I291" s="145"/>
      <c r="J291" s="182">
        <f>SUM((C291 * Price!$B$2), (D291 * Price!$B$3),(E291 * Price!$B$4),(G291 * Price!$B$5),(I291 * Price!$B$6))</f>
        <v>0</v>
      </c>
      <c r="K291" s="145"/>
    </row>
    <row r="292" spans="1:11" x14ac:dyDescent="0.25">
      <c r="A292" s="181"/>
      <c r="B292" s="145"/>
      <c r="C292" s="145"/>
      <c r="D292" s="145"/>
      <c r="E292" s="145"/>
      <c r="F292" s="145"/>
      <c r="G292" s="145"/>
      <c r="H292" s="145"/>
      <c r="I292" s="145"/>
      <c r="J292" s="182">
        <f>SUM((C292 * Price!$B$2), (D292 * Price!$B$3),(E292 * Price!$B$4),(G292 * Price!$B$5),(I292 * Price!$B$6))</f>
        <v>0</v>
      </c>
      <c r="K292" s="145"/>
    </row>
    <row r="293" spans="1:11" x14ac:dyDescent="0.25">
      <c r="A293" s="181"/>
      <c r="B293" s="145"/>
      <c r="C293" s="145"/>
      <c r="D293" s="145"/>
      <c r="E293" s="145"/>
      <c r="F293" s="145"/>
      <c r="G293" s="145"/>
      <c r="H293" s="145"/>
      <c r="I293" s="145"/>
      <c r="J293" s="182">
        <f>SUM((C293 * Price!$B$2), (D293 * Price!$B$3),(E293 * Price!$B$4),(G293 * Price!$B$5),(I293 * Price!$B$6))</f>
        <v>0</v>
      </c>
      <c r="K293" s="145"/>
    </row>
    <row r="294" spans="1:11" x14ac:dyDescent="0.25">
      <c r="A294" s="181"/>
      <c r="B294" s="145"/>
      <c r="C294" s="145"/>
      <c r="D294" s="145"/>
      <c r="E294" s="145"/>
      <c r="F294" s="145"/>
      <c r="G294" s="145"/>
      <c r="H294" s="145"/>
      <c r="I294" s="145"/>
      <c r="J294" s="182">
        <f>SUM((C294 * Price!$B$2), (D294 * Price!$B$3),(E294 * Price!$B$4),(G294 * Price!$B$5),(I294 * Price!$B$6))</f>
        <v>0</v>
      </c>
      <c r="K294" s="145"/>
    </row>
    <row r="295" spans="1:11" x14ac:dyDescent="0.25">
      <c r="A295" s="181"/>
      <c r="B295" s="145"/>
      <c r="C295" s="145"/>
      <c r="D295" s="145"/>
      <c r="E295" s="145"/>
      <c r="F295" s="145"/>
      <c r="G295" s="145"/>
      <c r="H295" s="145"/>
      <c r="I295" s="145"/>
      <c r="J295" s="182">
        <f>SUM((C295 * Price!$B$2), (D295 * Price!$B$3),(E295 * Price!$B$4),(G295 * Price!$B$5),(I295 * Price!$B$6))</f>
        <v>0</v>
      </c>
      <c r="K295" s="145"/>
    </row>
    <row r="296" spans="1:11" x14ac:dyDescent="0.25">
      <c r="A296" s="181"/>
      <c r="B296" s="145"/>
      <c r="C296" s="145"/>
      <c r="D296" s="145"/>
      <c r="E296" s="145"/>
      <c r="F296" s="145"/>
      <c r="G296" s="145"/>
      <c r="H296" s="145"/>
      <c r="I296" s="145"/>
      <c r="J296" s="182">
        <f>SUM((C296 * Price!$B$2), (D296 * Price!$B$3),(E296 * Price!$B$4),(G296 * Price!$B$5),(I296 * Price!$B$6))</f>
        <v>0</v>
      </c>
      <c r="K296" s="145"/>
    </row>
    <row r="297" spans="1:11" x14ac:dyDescent="0.25">
      <c r="A297" s="181"/>
      <c r="B297" s="145"/>
      <c r="C297" s="145"/>
      <c r="D297" s="145"/>
      <c r="E297" s="145"/>
      <c r="F297" s="145"/>
      <c r="G297" s="145"/>
      <c r="H297" s="145"/>
      <c r="I297" s="145"/>
      <c r="J297" s="182">
        <f>SUM((C297 * Price!$B$2), (D297 * Price!$B$3),(E297 * Price!$B$4),(G297 * Price!$B$5),(I297 * Price!$B$6))</f>
        <v>0</v>
      </c>
      <c r="K297" s="145"/>
    </row>
    <row r="298" spans="1:11" x14ac:dyDescent="0.25">
      <c r="A298" s="181"/>
      <c r="B298" s="145"/>
      <c r="C298" s="145"/>
      <c r="D298" s="145"/>
      <c r="E298" s="145"/>
      <c r="F298" s="145"/>
      <c r="G298" s="145"/>
      <c r="H298" s="145"/>
      <c r="I298" s="145"/>
      <c r="J298" s="182">
        <f>SUM((C298 * Price!$B$2), (D298 * Price!$B$3),(E298 * Price!$B$4),(G298 * Price!$B$5),(I298 * Price!$B$6))</f>
        <v>0</v>
      </c>
      <c r="K298" s="145"/>
    </row>
    <row r="299" spans="1:11" x14ac:dyDescent="0.25">
      <c r="A299" s="181"/>
      <c r="B299" s="145"/>
      <c r="C299" s="145"/>
      <c r="D299" s="145"/>
      <c r="E299" s="145"/>
      <c r="F299" s="145"/>
      <c r="G299" s="145"/>
      <c r="H299" s="145"/>
      <c r="I299" s="145"/>
      <c r="J299" s="182">
        <f>SUM((C299 * Price!$B$2), (D299 * Price!$B$3),(E299 * Price!$B$4),(G299 * Price!$B$5),(I299 * Price!$B$6))</f>
        <v>0</v>
      </c>
      <c r="K299" s="145"/>
    </row>
    <row r="300" spans="1:11" x14ac:dyDescent="0.25">
      <c r="A300" s="181"/>
      <c r="B300" s="145"/>
      <c r="C300" s="145"/>
      <c r="D300" s="145"/>
      <c r="E300" s="145"/>
      <c r="F300" s="145"/>
      <c r="G300" s="145"/>
      <c r="H300" s="145"/>
      <c r="I300" s="145"/>
      <c r="J300" s="182">
        <f>SUM((C300 * Price!$B$2), (D300 * Price!$B$3),(E300 * Price!$B$4),(G300 * Price!$B$5),(I300 * Price!$B$6))</f>
        <v>0</v>
      </c>
      <c r="K300" s="145"/>
    </row>
    <row r="301" spans="1:11" x14ac:dyDescent="0.25">
      <c r="A301" s="181"/>
      <c r="B301" s="145"/>
      <c r="C301" s="145"/>
      <c r="D301" s="145"/>
      <c r="E301" s="145"/>
      <c r="F301" s="145"/>
      <c r="G301" s="145"/>
      <c r="H301" s="145"/>
      <c r="I301" s="145"/>
      <c r="J301" s="182">
        <f>SUM((C301 * Price!$B$2), (D301 * Price!$B$3),(E301 * Price!$B$4),(G301 * Price!$B$5),(I301 * Price!$B$6))</f>
        <v>0</v>
      </c>
      <c r="K301" s="145"/>
    </row>
    <row r="302" spans="1:11" x14ac:dyDescent="0.25">
      <c r="A302" s="181"/>
      <c r="B302" s="145"/>
      <c r="C302" s="145"/>
      <c r="D302" s="145"/>
      <c r="E302" s="145"/>
      <c r="F302" s="145"/>
      <c r="G302" s="145"/>
      <c r="H302" s="145"/>
      <c r="I302" s="145"/>
      <c r="J302" s="182">
        <f>SUM((C302 * Price!$B$2), (D302 * Price!$B$3),(E302 * Price!$B$4),(G302 * Price!$B$5),(I302 * Price!$B$6))</f>
        <v>0</v>
      </c>
      <c r="K302" s="145"/>
    </row>
    <row r="303" spans="1:11" x14ac:dyDescent="0.25">
      <c r="A303" s="181"/>
      <c r="B303" s="145"/>
      <c r="C303" s="145"/>
      <c r="D303" s="145"/>
      <c r="E303" s="145"/>
      <c r="F303" s="145"/>
      <c r="G303" s="145"/>
      <c r="H303" s="145"/>
      <c r="I303" s="145"/>
      <c r="J303" s="182">
        <f>SUM((C303 * Price!$B$2), (D303 * Price!$B$3),(E303 * Price!$B$4),(G303 * Price!$B$5),(I303 * Price!$B$6))</f>
        <v>0</v>
      </c>
      <c r="K303" s="145"/>
    </row>
    <row r="304" spans="1:11" x14ac:dyDescent="0.25">
      <c r="A304" s="181"/>
      <c r="B304" s="145"/>
      <c r="C304" s="145"/>
      <c r="D304" s="145"/>
      <c r="E304" s="145"/>
      <c r="F304" s="145"/>
      <c r="G304" s="145"/>
      <c r="H304" s="145"/>
      <c r="I304" s="145"/>
      <c r="J304" s="182">
        <f>SUM((C304 * Price!$B$2), (D304 * Price!$B$3),(E304 * Price!$B$4),(G304 * Price!$B$5),(I304 * Price!$B$6))</f>
        <v>0</v>
      </c>
      <c r="K304" s="145"/>
    </row>
    <row r="305" spans="1:11" x14ac:dyDescent="0.25">
      <c r="A305" s="181"/>
      <c r="B305" s="145"/>
      <c r="C305" s="145"/>
      <c r="D305" s="145"/>
      <c r="E305" s="145"/>
      <c r="F305" s="145"/>
      <c r="G305" s="145"/>
      <c r="H305" s="145"/>
      <c r="I305" s="145"/>
      <c r="J305" s="182">
        <f>SUM((C305 * Price!$B$2), (D305 * Price!$B$3),(E305 * Price!$B$4),(G305 * Price!$B$5),(I305 * Price!$B$6))</f>
        <v>0</v>
      </c>
      <c r="K305" s="145"/>
    </row>
    <row r="306" spans="1:11" x14ac:dyDescent="0.25">
      <c r="A306" s="181"/>
      <c r="B306" s="145"/>
      <c r="C306" s="145"/>
      <c r="D306" s="145"/>
      <c r="E306" s="145"/>
      <c r="F306" s="145"/>
      <c r="G306" s="145"/>
      <c r="H306" s="145"/>
      <c r="I306" s="145"/>
      <c r="J306" s="182">
        <f>SUM((C306 * Price!$B$2), (D306 * Price!$B$3),(E306 * Price!$B$4),(G306 * Price!$B$5),(I306 * Price!$B$6))</f>
        <v>0</v>
      </c>
      <c r="K306" s="145"/>
    </row>
    <row r="307" spans="1:11" x14ac:dyDescent="0.25">
      <c r="A307" s="181"/>
      <c r="B307" s="145"/>
      <c r="C307" s="145"/>
      <c r="D307" s="145"/>
      <c r="E307" s="145"/>
      <c r="F307" s="145"/>
      <c r="G307" s="145"/>
      <c r="H307" s="145"/>
      <c r="I307" s="145"/>
      <c r="J307" s="182">
        <f>SUM((C307 * Price!$B$2), (D307 * Price!$B$3),(E307 * Price!$B$4),(G307 * Price!$B$5),(I307 * Price!$B$6))</f>
        <v>0</v>
      </c>
      <c r="K307" s="145"/>
    </row>
    <row r="308" spans="1:11" x14ac:dyDescent="0.25">
      <c r="A308" s="181"/>
      <c r="B308" s="145"/>
      <c r="C308" s="145"/>
      <c r="D308" s="145"/>
      <c r="E308" s="145"/>
      <c r="F308" s="145"/>
      <c r="G308" s="145"/>
      <c r="H308" s="145"/>
      <c r="I308" s="145"/>
      <c r="J308" s="182">
        <f>SUM((C308 * Price!$B$2), (D308 * Price!$B$3),(E308 * Price!$B$4),(G308 * Price!$B$5),(I308 * Price!$B$6))</f>
        <v>0</v>
      </c>
      <c r="K308" s="145"/>
    </row>
    <row r="309" spans="1:11" x14ac:dyDescent="0.25">
      <c r="A309" s="181"/>
      <c r="B309" s="145"/>
      <c r="C309" s="145"/>
      <c r="D309" s="145"/>
      <c r="E309" s="145"/>
      <c r="F309" s="145"/>
      <c r="G309" s="145"/>
      <c r="H309" s="145"/>
      <c r="I309" s="145"/>
      <c r="J309" s="182">
        <f>SUM((C309 * Price!$B$2), (D309 * Price!$B$3),(E309 * Price!$B$4),(G309 * Price!$B$5),(I309 * Price!$B$6))</f>
        <v>0</v>
      </c>
      <c r="K309" s="145"/>
    </row>
    <row r="310" spans="1:11" x14ac:dyDescent="0.25">
      <c r="A310" s="181"/>
      <c r="B310" s="145"/>
      <c r="C310" s="145"/>
      <c r="D310" s="145"/>
      <c r="E310" s="145"/>
      <c r="F310" s="145"/>
      <c r="G310" s="145"/>
      <c r="H310" s="145"/>
      <c r="I310" s="145"/>
      <c r="J310" s="182">
        <f>SUM((C310 * Price!$B$2), (D310 * Price!$B$3),(E310 * Price!$B$4),(G310 * Price!$B$5),(I310 * Price!$B$6))</f>
        <v>0</v>
      </c>
      <c r="K310" s="145"/>
    </row>
    <row r="311" spans="1:11" x14ac:dyDescent="0.25">
      <c r="A311" s="181"/>
      <c r="B311" s="145"/>
      <c r="C311" s="145"/>
      <c r="D311" s="145"/>
      <c r="E311" s="145"/>
      <c r="F311" s="145"/>
      <c r="G311" s="145"/>
      <c r="H311" s="145"/>
      <c r="I311" s="145"/>
      <c r="J311" s="182">
        <f>SUM((C311 * Price!$B$2), (D311 * Price!$B$3),(E311 * Price!$B$4),(G311 * Price!$B$5),(I311 * Price!$B$6))</f>
        <v>0</v>
      </c>
      <c r="K311" s="145"/>
    </row>
    <row r="312" spans="1:11" x14ac:dyDescent="0.25">
      <c r="A312" s="181"/>
      <c r="B312" s="145"/>
      <c r="C312" s="145"/>
      <c r="D312" s="145"/>
      <c r="E312" s="145"/>
      <c r="F312" s="145"/>
      <c r="G312" s="145"/>
      <c r="H312" s="145"/>
      <c r="I312" s="145"/>
      <c r="J312" s="182">
        <f>SUM((C312 * Price!$B$2), (D312 * Price!$B$3),(E312 * Price!$B$4),(G312 * Price!$B$5),(I312 * Price!$B$6))</f>
        <v>0</v>
      </c>
      <c r="K312" s="145"/>
    </row>
    <row r="313" spans="1:11" x14ac:dyDescent="0.25">
      <c r="A313" s="181"/>
      <c r="B313" s="145"/>
      <c r="C313" s="145"/>
      <c r="D313" s="145"/>
      <c r="E313" s="145"/>
      <c r="F313" s="145"/>
      <c r="G313" s="145"/>
      <c r="H313" s="145"/>
      <c r="I313" s="145"/>
      <c r="J313" s="182">
        <f>SUM((C313 * Price!$B$2), (D313 * Price!$B$3),(E313 * Price!$B$4),(G313 * Price!$B$5),(I313 * Price!$B$6))</f>
        <v>0</v>
      </c>
      <c r="K313" s="145"/>
    </row>
    <row r="314" spans="1:11" x14ac:dyDescent="0.25">
      <c r="A314" s="181"/>
      <c r="B314" s="145"/>
      <c r="C314" s="145"/>
      <c r="D314" s="145"/>
      <c r="E314" s="145"/>
      <c r="F314" s="145"/>
      <c r="G314" s="145"/>
      <c r="H314" s="145"/>
      <c r="I314" s="145"/>
      <c r="J314" s="182">
        <f>SUM((C314 * Price!$B$2), (D314 * Price!$B$3),(E314 * Price!$B$4),(G314 * Price!$B$5),(I314 * Price!$B$6))</f>
        <v>0</v>
      </c>
      <c r="K314" s="145"/>
    </row>
    <row r="315" spans="1:11" x14ac:dyDescent="0.25">
      <c r="A315" s="181"/>
      <c r="B315" s="145"/>
      <c r="C315" s="145"/>
      <c r="D315" s="145"/>
      <c r="E315" s="145"/>
      <c r="F315" s="145"/>
      <c r="G315" s="145"/>
      <c r="H315" s="145"/>
      <c r="I315" s="145"/>
      <c r="J315" s="182">
        <f>SUM((C315 * Price!$B$2), (D315 * Price!$B$3),(E315 * Price!$B$4),(G315 * Price!$B$5),(I315 * Price!$B$6))</f>
        <v>0</v>
      </c>
      <c r="K315" s="145"/>
    </row>
    <row r="316" spans="1:11" x14ac:dyDescent="0.25">
      <c r="A316" s="181"/>
      <c r="B316" s="145"/>
      <c r="C316" s="145"/>
      <c r="D316" s="145"/>
      <c r="E316" s="145"/>
      <c r="F316" s="145"/>
      <c r="G316" s="145"/>
      <c r="H316" s="145"/>
      <c r="I316" s="145"/>
      <c r="J316" s="182">
        <f>SUM((C316 * Price!$B$2), (D316 * Price!$B$3),(E316 * Price!$B$4),(G316 * Price!$B$5),(I316 * Price!$B$6))</f>
        <v>0</v>
      </c>
      <c r="K316" s="145"/>
    </row>
    <row r="317" spans="1:11" x14ac:dyDescent="0.25">
      <c r="A317" s="181"/>
      <c r="B317" s="145"/>
      <c r="C317" s="145"/>
      <c r="D317" s="145"/>
      <c r="E317" s="145"/>
      <c r="F317" s="145"/>
      <c r="G317" s="145"/>
      <c r="H317" s="145"/>
      <c r="I317" s="145"/>
      <c r="J317" s="182">
        <f>SUM((C317 * Price!$B$2), (D317 * Price!$B$3),(E317 * Price!$B$4),(G317 * Price!$B$5),(I317 * Price!$B$6))</f>
        <v>0</v>
      </c>
      <c r="K317" s="145"/>
    </row>
    <row r="318" spans="1:11" x14ac:dyDescent="0.25">
      <c r="A318" s="181"/>
      <c r="B318" s="145"/>
      <c r="C318" s="145"/>
      <c r="D318" s="145"/>
      <c r="E318" s="145"/>
      <c r="F318" s="145"/>
      <c r="G318" s="145"/>
      <c r="H318" s="145"/>
      <c r="I318" s="145"/>
      <c r="J318" s="182">
        <f>SUM((C318 * Price!$B$2), (D318 * Price!$B$3),(E318 * Price!$B$4),(G318 * Price!$B$5),(I318 * Price!$B$6))</f>
        <v>0</v>
      </c>
      <c r="K318" s="145"/>
    </row>
    <row r="319" spans="1:11" x14ac:dyDescent="0.25">
      <c r="A319" s="181"/>
      <c r="B319" s="145"/>
      <c r="C319" s="145"/>
      <c r="D319" s="145"/>
      <c r="E319" s="145"/>
      <c r="F319" s="145"/>
      <c r="G319" s="145"/>
      <c r="H319" s="145"/>
      <c r="I319" s="145"/>
      <c r="J319" s="182">
        <f>SUM((C319 * Price!$B$2), (D319 * Price!$B$3),(E319 * Price!$B$4),(G319 * Price!$B$5),(I319 * Price!$B$6))</f>
        <v>0</v>
      </c>
      <c r="K319" s="145"/>
    </row>
    <row r="320" spans="1:11" x14ac:dyDescent="0.25">
      <c r="A320" s="181"/>
      <c r="B320" s="145"/>
      <c r="C320" s="145"/>
      <c r="D320" s="145"/>
      <c r="E320" s="145"/>
      <c r="F320" s="145"/>
      <c r="G320" s="145"/>
      <c r="H320" s="145"/>
      <c r="I320" s="145"/>
      <c r="J320" s="182">
        <f>SUM((C320 * Price!$B$2), (D320 * Price!$B$3),(E320 * Price!$B$4),(G320 * Price!$B$5),(I320 * Price!$B$6))</f>
        <v>0</v>
      </c>
      <c r="K320" s="145"/>
    </row>
    <row r="321" spans="1:11" x14ac:dyDescent="0.25">
      <c r="A321" s="181"/>
      <c r="B321" s="145"/>
      <c r="C321" s="145"/>
      <c r="D321" s="145"/>
      <c r="E321" s="145"/>
      <c r="F321" s="145"/>
      <c r="G321" s="145"/>
      <c r="H321" s="145"/>
      <c r="I321" s="145"/>
      <c r="J321" s="182">
        <f>SUM((C321 * Price!$B$2), (D321 * Price!$B$3),(E321 * Price!$B$4),(G321 * Price!$B$5),(I321 * Price!$B$6))</f>
        <v>0</v>
      </c>
      <c r="K321" s="145"/>
    </row>
    <row r="322" spans="1:11" x14ac:dyDescent="0.25">
      <c r="A322" s="181"/>
      <c r="B322" s="145"/>
      <c r="C322" s="145"/>
      <c r="D322" s="145"/>
      <c r="E322" s="145"/>
      <c r="F322" s="145"/>
      <c r="G322" s="145"/>
      <c r="H322" s="145"/>
      <c r="I322" s="145"/>
      <c r="J322" s="182">
        <f>SUM((C322 * Price!$B$2), (D322 * Price!$B$3),(E322 * Price!$B$4),(G322 * Price!$B$5),(I322 * Price!$B$6))</f>
        <v>0</v>
      </c>
      <c r="K322" s="145"/>
    </row>
    <row r="323" spans="1:11" x14ac:dyDescent="0.25">
      <c r="A323" s="181"/>
      <c r="B323" s="145"/>
      <c r="C323" s="145"/>
      <c r="D323" s="145"/>
      <c r="E323" s="145"/>
      <c r="F323" s="145"/>
      <c r="G323" s="145"/>
      <c r="H323" s="145"/>
      <c r="I323" s="145"/>
      <c r="J323" s="182">
        <f>SUM((C323 * Price!$B$2), (D323 * Price!$B$3),(E323 * Price!$B$4),(G323 * Price!$B$5),(I323 * Price!$B$6))</f>
        <v>0</v>
      </c>
      <c r="K323" s="145"/>
    </row>
    <row r="324" spans="1:11" x14ac:dyDescent="0.25">
      <c r="A324" s="181"/>
      <c r="B324" s="145"/>
      <c r="C324" s="145"/>
      <c r="D324" s="145"/>
      <c r="E324" s="145"/>
      <c r="F324" s="145"/>
      <c r="G324" s="145"/>
      <c r="H324" s="145"/>
      <c r="I324" s="145"/>
      <c r="J324" s="182">
        <f>SUM((C324 * Price!$B$2), (D324 * Price!$B$3),(E324 * Price!$B$4),(G324 * Price!$B$5),(I324 * Price!$B$6))</f>
        <v>0</v>
      </c>
      <c r="K324" s="145"/>
    </row>
    <row r="325" spans="1:11" x14ac:dyDescent="0.25">
      <c r="A325" s="181"/>
      <c r="B325" s="145"/>
      <c r="C325" s="145"/>
      <c r="D325" s="145"/>
      <c r="E325" s="145"/>
      <c r="F325" s="145"/>
      <c r="G325" s="145"/>
      <c r="H325" s="145"/>
      <c r="I325" s="145"/>
      <c r="J325" s="182">
        <f>SUM((C325 * Price!$B$2), (D325 * Price!$B$3),(E325 * Price!$B$4),(G325 * Price!$B$5),(I325 * Price!$B$6))</f>
        <v>0</v>
      </c>
      <c r="K325" s="145"/>
    </row>
    <row r="326" spans="1:11" x14ac:dyDescent="0.25">
      <c r="A326" s="181"/>
      <c r="B326" s="145"/>
      <c r="C326" s="145"/>
      <c r="D326" s="145"/>
      <c r="E326" s="145"/>
      <c r="F326" s="145"/>
      <c r="G326" s="145"/>
      <c r="H326" s="145"/>
      <c r="I326" s="145"/>
      <c r="J326" s="182">
        <f>SUM((C326 * Price!$B$2), (D326 * Price!$B$3),(E326 * Price!$B$4),(G326 * Price!$B$5),(I326 * Price!$B$6))</f>
        <v>0</v>
      </c>
      <c r="K326" s="145"/>
    </row>
    <row r="327" spans="1:11" x14ac:dyDescent="0.25">
      <c r="A327" s="181"/>
      <c r="B327" s="145"/>
      <c r="C327" s="145"/>
      <c r="D327" s="145"/>
      <c r="E327" s="145"/>
      <c r="F327" s="145"/>
      <c r="G327" s="145"/>
      <c r="H327" s="145"/>
      <c r="I327" s="145"/>
      <c r="J327" s="182">
        <f>SUM((C327 * Price!$B$2), (D327 * Price!$B$3),(E327 * Price!$B$4),(G327 * Price!$B$5),(I327 * Price!$B$6))</f>
        <v>0</v>
      </c>
      <c r="K327" s="145"/>
    </row>
    <row r="328" spans="1:11" x14ac:dyDescent="0.25">
      <c r="A328" s="181"/>
      <c r="B328" s="145"/>
      <c r="C328" s="145"/>
      <c r="D328" s="145"/>
      <c r="E328" s="145"/>
      <c r="F328" s="145"/>
      <c r="G328" s="145"/>
      <c r="H328" s="145"/>
      <c r="I328" s="145"/>
      <c r="J328" s="182">
        <f>SUM((C328 * Price!$B$2), (D328 * Price!$B$3),(E328 * Price!$B$4),(G328 * Price!$B$5),(I328 * Price!$B$6))</f>
        <v>0</v>
      </c>
      <c r="K328" s="145"/>
    </row>
    <row r="329" spans="1:11" x14ac:dyDescent="0.25">
      <c r="A329" s="181"/>
      <c r="B329" s="145"/>
      <c r="C329" s="145"/>
      <c r="D329" s="145"/>
      <c r="E329" s="145"/>
      <c r="F329" s="145"/>
      <c r="G329" s="145"/>
      <c r="H329" s="145"/>
      <c r="I329" s="145"/>
      <c r="J329" s="182">
        <f>SUM((C329 * Price!$B$2), (D329 * Price!$B$3),(E329 * Price!$B$4),(G329 * Price!$B$5),(I329 * Price!$B$6))</f>
        <v>0</v>
      </c>
      <c r="K329" s="145"/>
    </row>
    <row r="330" spans="1:11" x14ac:dyDescent="0.25">
      <c r="A330" s="181"/>
      <c r="B330" s="145"/>
      <c r="C330" s="145"/>
      <c r="D330" s="145"/>
      <c r="E330" s="145"/>
      <c r="F330" s="145"/>
      <c r="G330" s="145"/>
      <c r="H330" s="145"/>
      <c r="I330" s="145"/>
      <c r="J330" s="182">
        <f>SUM((C330 * Price!$B$2), (D330 * Price!$B$3),(E330 * Price!$B$4),(G330 * Price!$B$5),(I330 * Price!$B$6))</f>
        <v>0</v>
      </c>
      <c r="K330" s="145"/>
    </row>
    <row r="331" spans="1:11" x14ac:dyDescent="0.25">
      <c r="A331" s="181"/>
      <c r="B331" s="145"/>
      <c r="C331" s="145"/>
      <c r="D331" s="145"/>
      <c r="E331" s="145"/>
      <c r="F331" s="145"/>
      <c r="G331" s="145"/>
      <c r="H331" s="145"/>
      <c r="I331" s="145"/>
      <c r="J331" s="182">
        <f>SUM((C331 * Price!$B$2), (D331 * Price!$B$3),(E331 * Price!$B$4),(G331 * Price!$B$5),(I331 * Price!$B$6))</f>
        <v>0</v>
      </c>
      <c r="K331" s="145"/>
    </row>
    <row r="332" spans="1:11" x14ac:dyDescent="0.25">
      <c r="A332" s="181"/>
      <c r="B332" s="145"/>
      <c r="C332" s="145"/>
      <c r="D332" s="145"/>
      <c r="E332" s="145"/>
      <c r="F332" s="145"/>
      <c r="G332" s="145"/>
      <c r="H332" s="145"/>
      <c r="I332" s="145"/>
      <c r="J332" s="182">
        <f>SUM((C332 * Price!$B$2), (D332 * Price!$B$3),(E332 * Price!$B$4),(G332 * Price!$B$5),(I332 * Price!$B$6))</f>
        <v>0</v>
      </c>
      <c r="K332" s="145"/>
    </row>
    <row r="333" spans="1:11" x14ac:dyDescent="0.25">
      <c r="A333" s="181"/>
      <c r="B333" s="145"/>
      <c r="C333" s="145"/>
      <c r="D333" s="145"/>
      <c r="E333" s="145"/>
      <c r="F333" s="145"/>
      <c r="G333" s="145"/>
      <c r="H333" s="145"/>
      <c r="I333" s="145"/>
      <c r="J333" s="182">
        <f>SUM((C333 * Price!$B$2), (D333 * Price!$B$3),(E333 * Price!$B$4),(G333 * Price!$B$5),(I333 * Price!$B$6))</f>
        <v>0</v>
      </c>
      <c r="K333" s="145"/>
    </row>
    <row r="334" spans="1:11" x14ac:dyDescent="0.25">
      <c r="A334" s="181"/>
      <c r="B334" s="145"/>
      <c r="C334" s="145"/>
      <c r="D334" s="145"/>
      <c r="E334" s="145"/>
      <c r="F334" s="145"/>
      <c r="G334" s="145"/>
      <c r="H334" s="145"/>
      <c r="I334" s="145"/>
      <c r="J334" s="182">
        <f>SUM((C334 * Price!$B$2), (D334 * Price!$B$3),(E334 * Price!$B$4),(G334 * Price!$B$5),(I334 * Price!$B$6))</f>
        <v>0</v>
      </c>
      <c r="K334" s="145"/>
    </row>
    <row r="335" spans="1:11" x14ac:dyDescent="0.25">
      <c r="A335" s="181"/>
      <c r="B335" s="145"/>
      <c r="C335" s="145"/>
      <c r="D335" s="145"/>
      <c r="E335" s="145"/>
      <c r="F335" s="145"/>
      <c r="G335" s="145"/>
      <c r="H335" s="145"/>
      <c r="I335" s="145"/>
      <c r="J335" s="182">
        <f>SUM((C335 * Price!$B$2), (D335 * Price!$B$3),(E335 * Price!$B$4),(G335 * Price!$B$5),(I335 * Price!$B$6))</f>
        <v>0</v>
      </c>
      <c r="K335" s="145"/>
    </row>
    <row r="336" spans="1:11" x14ac:dyDescent="0.25">
      <c r="A336" s="181"/>
      <c r="B336" s="145"/>
      <c r="C336" s="145"/>
      <c r="D336" s="145"/>
      <c r="E336" s="145"/>
      <c r="F336" s="145"/>
      <c r="G336" s="145"/>
      <c r="H336" s="145"/>
      <c r="I336" s="145"/>
      <c r="J336" s="182">
        <f>SUM((C336 * Price!$B$2), (D336 * Price!$B$3),(E336 * Price!$B$4),(G336 * Price!$B$5),(I336 * Price!$B$6))</f>
        <v>0</v>
      </c>
      <c r="K336" s="145"/>
    </row>
    <row r="337" spans="1:11" x14ac:dyDescent="0.25">
      <c r="A337" s="181"/>
      <c r="B337" s="145"/>
      <c r="C337" s="145"/>
      <c r="D337" s="145"/>
      <c r="E337" s="145"/>
      <c r="F337" s="145"/>
      <c r="G337" s="145"/>
      <c r="H337" s="145"/>
      <c r="I337" s="145"/>
      <c r="J337" s="182">
        <f>SUM((C337 * Price!$B$2), (D337 * Price!$B$3),(E337 * Price!$B$4),(G337 * Price!$B$5),(I337 * Price!$B$6))</f>
        <v>0</v>
      </c>
      <c r="K337" s="145"/>
    </row>
    <row r="338" spans="1:11" x14ac:dyDescent="0.25">
      <c r="A338" s="181"/>
      <c r="B338" s="145"/>
      <c r="C338" s="145"/>
      <c r="D338" s="145"/>
      <c r="E338" s="145"/>
      <c r="F338" s="145"/>
      <c r="G338" s="145"/>
      <c r="H338" s="145"/>
      <c r="I338" s="145"/>
      <c r="J338" s="182">
        <f>SUM((C338 * Price!$B$2), (D338 * Price!$B$3),(E338 * Price!$B$4),(G338 * Price!$B$5),(I338 * Price!$B$6))</f>
        <v>0</v>
      </c>
      <c r="K338" s="145"/>
    </row>
    <row r="339" spans="1:11" x14ac:dyDescent="0.25">
      <c r="A339" s="181"/>
      <c r="B339" s="145"/>
      <c r="C339" s="145"/>
      <c r="D339" s="145"/>
      <c r="E339" s="145"/>
      <c r="F339" s="145"/>
      <c r="G339" s="145"/>
      <c r="H339" s="145"/>
      <c r="I339" s="145"/>
      <c r="J339" s="182">
        <f>SUM((C339 * Price!$B$2), (D339 * Price!$B$3),(E339 * Price!$B$4),(G339 * Price!$B$5),(I339 * Price!$B$6))</f>
        <v>0</v>
      </c>
      <c r="K339" s="145"/>
    </row>
    <row r="340" spans="1:11" x14ac:dyDescent="0.25">
      <c r="A340" s="181"/>
      <c r="B340" s="145"/>
      <c r="C340" s="145"/>
      <c r="D340" s="145"/>
      <c r="E340" s="145"/>
      <c r="F340" s="145"/>
      <c r="G340" s="145"/>
      <c r="H340" s="145"/>
      <c r="I340" s="145"/>
      <c r="J340" s="182">
        <f>SUM((C340 * Price!$B$2), (D340 * Price!$B$3),(E340 * Price!$B$4),(G340 * Price!$B$5),(I340 * Price!$B$6))</f>
        <v>0</v>
      </c>
      <c r="K340" s="145"/>
    </row>
    <row r="341" spans="1:11" x14ac:dyDescent="0.25">
      <c r="A341" s="181"/>
      <c r="B341" s="145"/>
      <c r="C341" s="145"/>
      <c r="D341" s="145"/>
      <c r="E341" s="145"/>
      <c r="F341" s="145"/>
      <c r="G341" s="145"/>
      <c r="H341" s="145"/>
      <c r="I341" s="145"/>
      <c r="J341" s="182">
        <f>SUM((C341 * Price!$B$2), (D341 * Price!$B$3),(E341 * Price!$B$4),(G341 * Price!$B$5),(I341 * Price!$B$6))</f>
        <v>0</v>
      </c>
      <c r="K341" s="145"/>
    </row>
    <row r="342" spans="1:11" x14ac:dyDescent="0.25">
      <c r="A342" s="181"/>
      <c r="B342" s="145"/>
      <c r="C342" s="145"/>
      <c r="D342" s="145"/>
      <c r="E342" s="145"/>
      <c r="F342" s="145"/>
      <c r="G342" s="145"/>
      <c r="H342" s="145"/>
      <c r="I342" s="145"/>
      <c r="J342" s="182">
        <f>SUM((C342 * Price!$B$2), (D342 * Price!$B$3),(E342 * Price!$B$4),(G342 * Price!$B$5),(I342 * Price!$B$6))</f>
        <v>0</v>
      </c>
      <c r="K342" s="145"/>
    </row>
    <row r="343" spans="1:11" x14ac:dyDescent="0.25">
      <c r="A343" s="181"/>
      <c r="B343" s="145"/>
      <c r="C343" s="145"/>
      <c r="D343" s="145"/>
      <c r="E343" s="145"/>
      <c r="F343" s="145"/>
      <c r="G343" s="145"/>
      <c r="H343" s="145"/>
      <c r="I343" s="145"/>
      <c r="J343" s="182">
        <f>SUM((C343 * Price!$B$2), (D343 * Price!$B$3),(E343 * Price!$B$4),(G343 * Price!$B$5),(I343 * Price!$B$6))</f>
        <v>0</v>
      </c>
      <c r="K343" s="145"/>
    </row>
    <row r="344" spans="1:11" x14ac:dyDescent="0.25">
      <c r="A344" s="181"/>
      <c r="B344" s="145"/>
      <c r="C344" s="145"/>
      <c r="D344" s="145"/>
      <c r="E344" s="145"/>
      <c r="F344" s="145"/>
      <c r="G344" s="145"/>
      <c r="H344" s="145"/>
      <c r="I344" s="145"/>
      <c r="J344" s="182">
        <f>SUM((C344 * Price!$B$2), (D344 * Price!$B$3),(E344 * Price!$B$4),(G344 * Price!$B$5),(I344 * Price!$B$6))</f>
        <v>0</v>
      </c>
      <c r="K344" s="145"/>
    </row>
    <row r="345" spans="1:11" x14ac:dyDescent="0.25">
      <c r="A345" s="181"/>
      <c r="B345" s="145"/>
      <c r="C345" s="145"/>
      <c r="D345" s="145"/>
      <c r="E345" s="145"/>
      <c r="F345" s="145"/>
      <c r="G345" s="145"/>
      <c r="H345" s="145"/>
      <c r="I345" s="145"/>
      <c r="J345" s="182">
        <f>SUM((C345 * Price!$B$2), (D345 * Price!$B$3),(E345 * Price!$B$4),(G345 * Price!$B$5),(I345 * Price!$B$6))</f>
        <v>0</v>
      </c>
      <c r="K345" s="145"/>
    </row>
    <row r="346" spans="1:11" x14ac:dyDescent="0.25">
      <c r="A346" s="181"/>
      <c r="B346" s="145"/>
      <c r="C346" s="145"/>
      <c r="D346" s="145"/>
      <c r="E346" s="145"/>
      <c r="F346" s="145"/>
      <c r="G346" s="145"/>
      <c r="H346" s="145"/>
      <c r="I346" s="145"/>
      <c r="J346" s="182">
        <f>SUM((C346 * Price!$B$2), (D346 * Price!$B$3),(E346 * Price!$B$4),(G346 * Price!$B$5),(I346 * Price!$B$6))</f>
        <v>0</v>
      </c>
      <c r="K346" s="145"/>
    </row>
    <row r="347" spans="1:11" x14ac:dyDescent="0.25">
      <c r="A347" s="181"/>
      <c r="B347" s="145"/>
      <c r="C347" s="145"/>
      <c r="D347" s="145"/>
      <c r="E347" s="145"/>
      <c r="F347" s="145"/>
      <c r="G347" s="145"/>
      <c r="H347" s="145"/>
      <c r="I347" s="145"/>
      <c r="J347" s="182">
        <f>SUM((C347 * Price!$B$2), (D347 * Price!$B$3),(E347 * Price!$B$4),(G347 * Price!$B$5),(I347 * Price!$B$6))</f>
        <v>0</v>
      </c>
      <c r="K347" s="145"/>
    </row>
    <row r="348" spans="1:11" x14ac:dyDescent="0.25">
      <c r="A348" s="181"/>
      <c r="B348" s="145"/>
      <c r="C348" s="145"/>
      <c r="D348" s="145"/>
      <c r="E348" s="145"/>
      <c r="F348" s="145"/>
      <c r="G348" s="145"/>
      <c r="H348" s="145"/>
      <c r="I348" s="145"/>
      <c r="J348" s="182">
        <f>SUM((C348 * Price!$B$2), (D348 * Price!$B$3),(E348 * Price!$B$4),(G348 * Price!$B$5),(I348 * Price!$B$6))</f>
        <v>0</v>
      </c>
      <c r="K348" s="145"/>
    </row>
    <row r="349" spans="1:11" x14ac:dyDescent="0.25">
      <c r="A349" s="181"/>
      <c r="B349" s="145"/>
      <c r="C349" s="145"/>
      <c r="D349" s="145"/>
      <c r="E349" s="145"/>
      <c r="F349" s="145"/>
      <c r="G349" s="145"/>
      <c r="H349" s="145"/>
      <c r="I349" s="145"/>
      <c r="J349" s="182">
        <f>SUM((C349 * Price!$B$2), (D349 * Price!$B$3),(E349 * Price!$B$4),(G349 * Price!$B$5),(I349 * Price!$B$6))</f>
        <v>0</v>
      </c>
      <c r="K349" s="145"/>
    </row>
    <row r="350" spans="1:11" x14ac:dyDescent="0.25">
      <c r="A350" s="181"/>
      <c r="B350" s="145"/>
      <c r="C350" s="145"/>
      <c r="D350" s="145"/>
      <c r="E350" s="145"/>
      <c r="F350" s="145"/>
      <c r="G350" s="145"/>
      <c r="H350" s="145"/>
      <c r="I350" s="145"/>
      <c r="J350" s="182">
        <f>SUM((C350 * Price!$B$2), (D350 * Price!$B$3),(E350 * Price!$B$4),(G350 * Price!$B$5),(I350 * Price!$B$6))</f>
        <v>0</v>
      </c>
      <c r="K350" s="145"/>
    </row>
    <row r="351" spans="1:11" x14ac:dyDescent="0.25">
      <c r="A351" s="181"/>
      <c r="B351" s="145"/>
      <c r="C351" s="145"/>
      <c r="D351" s="145"/>
      <c r="E351" s="145"/>
      <c r="F351" s="145"/>
      <c r="G351" s="145"/>
      <c r="H351" s="145"/>
      <c r="I351" s="145"/>
      <c r="J351" s="182">
        <f>SUM((C351 * Price!$B$2), (D351 * Price!$B$3),(E351 * Price!$B$4),(G351 * Price!$B$5),(I351 * Price!$B$6))</f>
        <v>0</v>
      </c>
      <c r="K351" s="145"/>
    </row>
    <row r="352" spans="1:11" x14ac:dyDescent="0.25">
      <c r="A352" s="181"/>
      <c r="B352" s="145"/>
      <c r="C352" s="145"/>
      <c r="D352" s="145"/>
      <c r="E352" s="145"/>
      <c r="F352" s="145"/>
      <c r="G352" s="145"/>
      <c r="H352" s="145"/>
      <c r="I352" s="145"/>
      <c r="J352" s="182">
        <f>SUM((C352 * Price!$B$2), (D352 * Price!$B$3),(E352 * Price!$B$4),(G352 * Price!$B$5),(I352 * Price!$B$6))</f>
        <v>0</v>
      </c>
      <c r="K352" s="145"/>
    </row>
    <row r="353" spans="1:11" x14ac:dyDescent="0.25">
      <c r="A353" s="181"/>
      <c r="B353" s="145"/>
      <c r="C353" s="145"/>
      <c r="D353" s="145"/>
      <c r="E353" s="145"/>
      <c r="F353" s="145"/>
      <c r="G353" s="145"/>
      <c r="H353" s="145"/>
      <c r="I353" s="145"/>
      <c r="J353" s="182">
        <f>SUM((C353 * Price!$B$2), (D353 * Price!$B$3),(E353 * Price!$B$4),(G353 * Price!$B$5),(I353 * Price!$B$6))</f>
        <v>0</v>
      </c>
      <c r="K353" s="145"/>
    </row>
    <row r="354" spans="1:11" x14ac:dyDescent="0.25">
      <c r="A354" s="181"/>
      <c r="B354" s="145"/>
      <c r="C354" s="145"/>
      <c r="D354" s="145"/>
      <c r="E354" s="145"/>
      <c r="F354" s="145"/>
      <c r="G354" s="145"/>
      <c r="H354" s="145"/>
      <c r="I354" s="145"/>
      <c r="J354" s="182">
        <f>SUM((C354 * Price!$B$2), (D354 * Price!$B$3),(E354 * Price!$B$4),(G354 * Price!$B$5),(I354 * Price!$B$6))</f>
        <v>0</v>
      </c>
      <c r="K354" s="145"/>
    </row>
    <row r="355" spans="1:11" x14ac:dyDescent="0.25">
      <c r="A355" s="181"/>
      <c r="B355" s="145"/>
      <c r="C355" s="145"/>
      <c r="D355" s="145"/>
      <c r="E355" s="145"/>
      <c r="F355" s="145"/>
      <c r="G355" s="145"/>
      <c r="H355" s="145"/>
      <c r="I355" s="145"/>
      <c r="J355" s="182">
        <f>SUM((C355 * Price!$B$2), (D355 * Price!$B$3),(E355 * Price!$B$4),(G355 * Price!$B$5),(I355 * Price!$B$6))</f>
        <v>0</v>
      </c>
      <c r="K355" s="145"/>
    </row>
    <row r="356" spans="1:11" x14ac:dyDescent="0.25">
      <c r="A356" s="181"/>
      <c r="B356" s="145"/>
      <c r="C356" s="145"/>
      <c r="D356" s="145"/>
      <c r="E356" s="145"/>
      <c r="F356" s="145"/>
      <c r="G356" s="145"/>
      <c r="H356" s="145"/>
      <c r="I356" s="145"/>
      <c r="J356" s="182">
        <f>SUM((C356 * Price!$B$2), (D356 * Price!$B$3),(E356 * Price!$B$4),(G356 * Price!$B$5),(I356 * Price!$B$6))</f>
        <v>0</v>
      </c>
      <c r="K356" s="145"/>
    </row>
    <row r="357" spans="1:11" x14ac:dyDescent="0.25">
      <c r="A357" s="181"/>
      <c r="B357" s="145"/>
      <c r="C357" s="145"/>
      <c r="D357" s="145"/>
      <c r="E357" s="145"/>
      <c r="F357" s="145"/>
      <c r="G357" s="145"/>
      <c r="H357" s="145"/>
      <c r="I357" s="145"/>
      <c r="J357" s="182">
        <f>SUM((C357 * Price!$B$2), (D357 * Price!$B$3),(E357 * Price!$B$4),(G357 * Price!$B$5),(I357 * Price!$B$6))</f>
        <v>0</v>
      </c>
      <c r="K357" s="145"/>
    </row>
    <row r="358" spans="1:11" x14ac:dyDescent="0.25">
      <c r="A358" s="181"/>
      <c r="B358" s="145"/>
      <c r="C358" s="145"/>
      <c r="D358" s="145"/>
      <c r="E358" s="145"/>
      <c r="F358" s="145"/>
      <c r="G358" s="145"/>
      <c r="H358" s="145"/>
      <c r="I358" s="145"/>
      <c r="J358" s="182">
        <f>SUM((C358 * Price!$B$2), (D358 * Price!$B$3),(E358 * Price!$B$4),(G358 * Price!$B$5),(I358 * Price!$B$6))</f>
        <v>0</v>
      </c>
      <c r="K358" s="145"/>
    </row>
    <row r="359" spans="1:11" x14ac:dyDescent="0.25">
      <c r="A359" s="181"/>
      <c r="B359" s="145"/>
      <c r="C359" s="145"/>
      <c r="D359" s="145"/>
      <c r="E359" s="145"/>
      <c r="F359" s="145"/>
      <c r="G359" s="145"/>
      <c r="H359" s="145"/>
      <c r="I359" s="145"/>
      <c r="J359" s="182">
        <f>SUM((C359 * Price!$B$2), (D359 * Price!$B$3),(E359 * Price!$B$4),(G359 * Price!$B$5),(I359 * Price!$B$6))</f>
        <v>0</v>
      </c>
      <c r="K359" s="145"/>
    </row>
    <row r="360" spans="1:11" x14ac:dyDescent="0.25">
      <c r="A360" s="181"/>
      <c r="B360" s="145"/>
      <c r="C360" s="145"/>
      <c r="D360" s="145"/>
      <c r="E360" s="145"/>
      <c r="F360" s="145"/>
      <c r="G360" s="145"/>
      <c r="H360" s="145"/>
      <c r="I360" s="145"/>
      <c r="J360" s="182">
        <f>SUM((C360 * Price!$B$2), (D360 * Price!$B$3),(E360 * Price!$B$4),(G360 * Price!$B$5),(I360 * Price!$B$6))</f>
        <v>0</v>
      </c>
      <c r="K360" s="145"/>
    </row>
    <row r="361" spans="1:11" x14ac:dyDescent="0.25">
      <c r="A361" s="181"/>
      <c r="B361" s="145"/>
      <c r="C361" s="145"/>
      <c r="D361" s="145"/>
      <c r="E361" s="145"/>
      <c r="F361" s="145"/>
      <c r="G361" s="145"/>
      <c r="H361" s="145"/>
      <c r="I361" s="145"/>
      <c r="J361" s="182">
        <f>SUM((C361 * Price!$B$2), (D361 * Price!$B$3),(E361 * Price!$B$4),(G361 * Price!$B$5),(I361 * Price!$B$6))</f>
        <v>0</v>
      </c>
      <c r="K361" s="145"/>
    </row>
    <row r="362" spans="1:11" x14ac:dyDescent="0.25">
      <c r="A362" s="181"/>
      <c r="B362" s="145"/>
      <c r="C362" s="145"/>
      <c r="D362" s="145"/>
      <c r="E362" s="145"/>
      <c r="F362" s="145"/>
      <c r="G362" s="145"/>
      <c r="H362" s="145"/>
      <c r="I362" s="145"/>
      <c r="J362" s="182">
        <f>SUM((C362 * Price!$B$2), (D362 * Price!$B$3),(E362 * Price!$B$4),(G362 * Price!$B$5),(I362 * Price!$B$6))</f>
        <v>0</v>
      </c>
      <c r="K362" s="145"/>
    </row>
    <row r="363" spans="1:11" x14ac:dyDescent="0.25">
      <c r="A363" s="181"/>
      <c r="B363" s="145"/>
      <c r="C363" s="145"/>
      <c r="D363" s="145"/>
      <c r="E363" s="145"/>
      <c r="F363" s="145"/>
      <c r="G363" s="145"/>
      <c r="H363" s="145"/>
      <c r="I363" s="145"/>
      <c r="J363" s="182">
        <f>SUM((C363 * Price!$B$2), (D363 * Price!$B$3),(E363 * Price!$B$4),(G363 * Price!$B$5),(I363 * Price!$B$6))</f>
        <v>0</v>
      </c>
      <c r="K363" s="145"/>
    </row>
    <row r="364" spans="1:11" x14ac:dyDescent="0.25">
      <c r="A364" s="181"/>
      <c r="B364" s="145"/>
      <c r="C364" s="145"/>
      <c r="D364" s="145"/>
      <c r="E364" s="145"/>
      <c r="F364" s="145"/>
      <c r="G364" s="145"/>
      <c r="H364" s="145"/>
      <c r="I364" s="145"/>
      <c r="J364" s="182">
        <f>SUM((C364 * Price!$B$2), (D364 * Price!$B$3),(E364 * Price!$B$4),(G364 * Price!$B$5),(I364 * Price!$B$6))</f>
        <v>0</v>
      </c>
      <c r="K364" s="145"/>
    </row>
    <row r="365" spans="1:11" x14ac:dyDescent="0.25">
      <c r="A365" s="181"/>
      <c r="B365" s="145"/>
      <c r="C365" s="145"/>
      <c r="D365" s="145"/>
      <c r="E365" s="145"/>
      <c r="F365" s="145"/>
      <c r="G365" s="145"/>
      <c r="H365" s="145"/>
      <c r="I365" s="145"/>
      <c r="J365" s="182">
        <f>SUM((C365 * Price!$B$2), (D365 * Price!$B$3),(E365 * Price!$B$4),(G365 * Price!$B$5),(I365 * Price!$B$6))</f>
        <v>0</v>
      </c>
      <c r="K365" s="145"/>
    </row>
    <row r="366" spans="1:11" x14ac:dyDescent="0.25">
      <c r="A366" s="181"/>
      <c r="B366" s="145"/>
      <c r="C366" s="145"/>
      <c r="D366" s="145"/>
      <c r="E366" s="145"/>
      <c r="F366" s="145"/>
      <c r="G366" s="145"/>
      <c r="H366" s="145"/>
      <c r="I366" s="145"/>
      <c r="J366" s="182">
        <f>SUM((C366 * Price!$B$2), (D366 * Price!$B$3),(E366 * Price!$B$4),(G366 * Price!$B$5),(I366 * Price!$B$6))</f>
        <v>0</v>
      </c>
      <c r="K366" s="145"/>
    </row>
    <row r="367" spans="1:11" x14ac:dyDescent="0.25">
      <c r="A367" s="181"/>
      <c r="B367" s="145"/>
      <c r="C367" s="145"/>
      <c r="D367" s="145"/>
      <c r="E367" s="145"/>
      <c r="F367" s="145"/>
      <c r="G367" s="145"/>
      <c r="H367" s="145"/>
      <c r="I367" s="145"/>
      <c r="J367" s="182">
        <f>SUM((C367 * Price!$B$2), (D367 * Price!$B$3),(E367 * Price!$B$4),(G367 * Price!$B$5),(I367 * Price!$B$6))</f>
        <v>0</v>
      </c>
      <c r="K367" s="145"/>
    </row>
    <row r="368" spans="1:11" x14ac:dyDescent="0.25">
      <c r="A368" s="181"/>
      <c r="B368" s="145"/>
      <c r="C368" s="145"/>
      <c r="D368" s="145"/>
      <c r="E368" s="145"/>
      <c r="F368" s="145"/>
      <c r="G368" s="145"/>
      <c r="H368" s="145"/>
      <c r="I368" s="145"/>
      <c r="J368" s="182">
        <f>SUM((C368 * Price!$B$2), (D368 * Price!$B$3),(E368 * Price!$B$4),(G368 * Price!$B$5),(I368 * Price!$B$6))</f>
        <v>0</v>
      </c>
      <c r="K368" s="145"/>
    </row>
    <row r="369" spans="1:11" x14ac:dyDescent="0.25">
      <c r="A369" s="181"/>
      <c r="B369" s="145"/>
      <c r="C369" s="145"/>
      <c r="D369" s="145"/>
      <c r="E369" s="145"/>
      <c r="F369" s="145"/>
      <c r="G369" s="145"/>
      <c r="H369" s="145"/>
      <c r="I369" s="145"/>
      <c r="J369" s="182">
        <f>SUM((C369 * Price!$B$2), (D369 * Price!$B$3),(E369 * Price!$B$4),(G369 * Price!$B$5),(I369 * Price!$B$6))</f>
        <v>0</v>
      </c>
      <c r="K369" s="145"/>
    </row>
    <row r="370" spans="1:11" x14ac:dyDescent="0.25">
      <c r="A370" s="181"/>
      <c r="B370" s="145"/>
      <c r="C370" s="145"/>
      <c r="D370" s="145"/>
      <c r="E370" s="145"/>
      <c r="F370" s="145"/>
      <c r="G370" s="145"/>
      <c r="H370" s="145"/>
      <c r="I370" s="145"/>
      <c r="J370" s="182">
        <f>SUM((C370 * Price!$B$2), (D370 * Price!$B$3),(E370 * Price!$B$4),(G370 * Price!$B$5),(I370 * Price!$B$6))</f>
        <v>0</v>
      </c>
      <c r="K370" s="145"/>
    </row>
    <row r="371" spans="1:11" x14ac:dyDescent="0.25">
      <c r="A371" s="181"/>
      <c r="B371" s="145"/>
      <c r="C371" s="145"/>
      <c r="D371" s="145"/>
      <c r="E371" s="145"/>
      <c r="F371" s="145"/>
      <c r="G371" s="145"/>
      <c r="H371" s="145"/>
      <c r="I371" s="145"/>
      <c r="J371" s="182">
        <f>SUM((C371 * Price!$B$2), (D371 * Price!$B$3),(E371 * Price!$B$4),(G371 * Price!$B$5),(I371 * Price!$B$6))</f>
        <v>0</v>
      </c>
      <c r="K371" s="145"/>
    </row>
    <row r="372" spans="1:11" x14ac:dyDescent="0.25">
      <c r="A372" s="181"/>
      <c r="B372" s="145"/>
      <c r="C372" s="145"/>
      <c r="D372" s="145"/>
      <c r="E372" s="145"/>
      <c r="F372" s="145"/>
      <c r="G372" s="145"/>
      <c r="H372" s="145"/>
      <c r="I372" s="145"/>
      <c r="J372" s="182">
        <f>SUM((C372 * Price!$B$2), (D372 * Price!$B$3),(E372 * Price!$B$4),(G372 * Price!$B$5),(I372 * Price!$B$6))</f>
        <v>0</v>
      </c>
      <c r="K372" s="145"/>
    </row>
    <row r="373" spans="1:11" x14ac:dyDescent="0.25">
      <c r="A373" s="181"/>
      <c r="B373" s="145"/>
      <c r="C373" s="145"/>
      <c r="D373" s="145"/>
      <c r="E373" s="145"/>
      <c r="F373" s="145"/>
      <c r="G373" s="145"/>
      <c r="H373" s="145"/>
      <c r="I373" s="145"/>
      <c r="J373" s="182">
        <f>SUM((C373 * Price!$B$2), (D373 * Price!$B$3),(E373 * Price!$B$4),(G373 * Price!$B$5),(I373 * Price!$B$6))</f>
        <v>0</v>
      </c>
      <c r="K373" s="145"/>
    </row>
    <row r="374" spans="1:11" x14ac:dyDescent="0.25">
      <c r="A374" s="181"/>
      <c r="B374" s="145"/>
      <c r="C374" s="145"/>
      <c r="D374" s="145"/>
      <c r="E374" s="145"/>
      <c r="F374" s="145"/>
      <c r="G374" s="145"/>
      <c r="H374" s="145"/>
      <c r="I374" s="145"/>
      <c r="J374" s="182">
        <f>SUM((C374 * Price!$B$2), (D374 * Price!$B$3),(E374 * Price!$B$4),(G374 * Price!$B$5),(I374 * Price!$B$6))</f>
        <v>0</v>
      </c>
      <c r="K374" s="145"/>
    </row>
    <row r="375" spans="1:11" x14ac:dyDescent="0.25">
      <c r="A375" s="181"/>
      <c r="B375" s="145"/>
      <c r="C375" s="145"/>
      <c r="D375" s="145"/>
      <c r="E375" s="145"/>
      <c r="F375" s="145"/>
      <c r="G375" s="145"/>
      <c r="H375" s="145"/>
      <c r="I375" s="145"/>
      <c r="J375" s="182">
        <f>SUM((C375 * Price!$B$2), (D375 * Price!$B$3),(E375 * Price!$B$4),(G375 * Price!$B$5),(I375 * Price!$B$6))</f>
        <v>0</v>
      </c>
      <c r="K375" s="145"/>
    </row>
    <row r="376" spans="1:11" x14ac:dyDescent="0.25">
      <c r="A376" s="181"/>
      <c r="B376" s="145"/>
      <c r="C376" s="145"/>
      <c r="D376" s="145"/>
      <c r="E376" s="145"/>
      <c r="F376" s="145"/>
      <c r="G376" s="145"/>
      <c r="H376" s="145"/>
      <c r="I376" s="145"/>
      <c r="J376" s="182">
        <f>SUM((C376 * Price!$B$2), (D376 * Price!$B$3),(E376 * Price!$B$4),(G376 * Price!$B$5),(I376 * Price!$B$6))</f>
        <v>0</v>
      </c>
      <c r="K376" s="145"/>
    </row>
    <row r="377" spans="1:11" x14ac:dyDescent="0.25">
      <c r="A377" s="181"/>
      <c r="B377" s="145"/>
      <c r="C377" s="145"/>
      <c r="D377" s="145"/>
      <c r="E377" s="145"/>
      <c r="F377" s="145"/>
      <c r="G377" s="145"/>
      <c r="H377" s="145"/>
      <c r="I377" s="145"/>
      <c r="J377" s="182">
        <f>SUM((C377 * Price!$B$2), (D377 * Price!$B$3),(E377 * Price!$B$4),(G377 * Price!$B$5),(I377 * Price!$B$6))</f>
        <v>0</v>
      </c>
      <c r="K377" s="145"/>
    </row>
    <row r="378" spans="1:11" x14ac:dyDescent="0.25">
      <c r="A378" s="181"/>
      <c r="B378" s="145"/>
      <c r="C378" s="145"/>
      <c r="D378" s="145"/>
      <c r="E378" s="145"/>
      <c r="F378" s="145"/>
      <c r="G378" s="145"/>
      <c r="H378" s="145"/>
      <c r="I378" s="145"/>
      <c r="J378" s="182">
        <f>SUM((C378 * Price!$B$2), (D378 * Price!$B$3),(E378 * Price!$B$4),(G378 * Price!$B$5),(I378 * Price!$B$6))</f>
        <v>0</v>
      </c>
      <c r="K378" s="145"/>
    </row>
    <row r="379" spans="1:11" x14ac:dyDescent="0.25">
      <c r="A379" s="181"/>
      <c r="B379" s="145"/>
      <c r="C379" s="145"/>
      <c r="D379" s="145"/>
      <c r="E379" s="145"/>
      <c r="F379" s="145"/>
      <c r="G379" s="145"/>
      <c r="H379" s="145"/>
      <c r="I379" s="145"/>
      <c r="J379" s="182">
        <f>SUM((C379 * Price!$B$2), (D379 * Price!$B$3),(E379 * Price!$B$4),(G379 * Price!$B$5),(I379 * Price!$B$6))</f>
        <v>0</v>
      </c>
      <c r="K379" s="145"/>
    </row>
    <row r="380" spans="1:11" x14ac:dyDescent="0.25">
      <c r="A380" s="181"/>
      <c r="B380" s="145"/>
      <c r="C380" s="145"/>
      <c r="D380" s="145"/>
      <c r="E380" s="145"/>
      <c r="F380" s="145"/>
      <c r="G380" s="145"/>
      <c r="H380" s="145"/>
      <c r="I380" s="145"/>
      <c r="J380" s="182">
        <f>SUM((C380 * Price!$B$2), (D380 * Price!$B$3),(E380 * Price!$B$4),(G380 * Price!$B$5),(I380 * Price!$B$6))</f>
        <v>0</v>
      </c>
      <c r="K380" s="145"/>
    </row>
    <row r="381" spans="1:11" x14ac:dyDescent="0.25">
      <c r="A381" s="181"/>
      <c r="B381" s="145"/>
      <c r="C381" s="145"/>
      <c r="D381" s="145"/>
      <c r="E381" s="145"/>
      <c r="F381" s="145"/>
      <c r="G381" s="145"/>
      <c r="H381" s="145"/>
      <c r="I381" s="145"/>
      <c r="J381" s="182">
        <f>SUM((C381 * Price!$B$2), (D381 * Price!$B$3),(E381 * Price!$B$4),(G381 * Price!$B$5),(I381 * Price!$B$6))</f>
        <v>0</v>
      </c>
      <c r="K381" s="145"/>
    </row>
    <row r="382" spans="1:11" x14ac:dyDescent="0.25">
      <c r="A382" s="181"/>
      <c r="B382" s="145"/>
      <c r="C382" s="145"/>
      <c r="D382" s="145"/>
      <c r="E382" s="145"/>
      <c r="F382" s="145"/>
      <c r="G382" s="145"/>
      <c r="H382" s="145"/>
      <c r="I382" s="145"/>
      <c r="J382" s="182">
        <f>SUM((C382 * Price!$B$2), (D382 * Price!$B$3),(E382 * Price!$B$4),(G382 * Price!$B$5),(I382 * Price!$B$6))</f>
        <v>0</v>
      </c>
      <c r="K382" s="145"/>
    </row>
    <row r="383" spans="1:11" x14ac:dyDescent="0.25">
      <c r="A383" s="181"/>
      <c r="B383" s="145"/>
      <c r="C383" s="145"/>
      <c r="D383" s="145"/>
      <c r="E383" s="145"/>
      <c r="F383" s="145"/>
      <c r="G383" s="145"/>
      <c r="H383" s="145"/>
      <c r="I383" s="145"/>
      <c r="J383" s="182">
        <f>SUM((C383 * Price!$B$2), (D383 * Price!$B$3),(E383 * Price!$B$4),(G383 * Price!$B$5),(I383 * Price!$B$6))</f>
        <v>0</v>
      </c>
      <c r="K383" s="145"/>
    </row>
    <row r="384" spans="1:11" x14ac:dyDescent="0.25">
      <c r="A384" s="181"/>
      <c r="B384" s="145"/>
      <c r="C384" s="145"/>
      <c r="D384" s="145"/>
      <c r="E384" s="145"/>
      <c r="F384" s="145"/>
      <c r="G384" s="145"/>
      <c r="H384" s="145"/>
      <c r="I384" s="145"/>
      <c r="J384" s="182">
        <f>SUM((C384 * Price!$B$2), (D384 * Price!$B$3),(E384 * Price!$B$4),(G384 * Price!$B$5),(I384 * Price!$B$6))</f>
        <v>0</v>
      </c>
      <c r="K384" s="145"/>
    </row>
    <row r="385" spans="1:11" x14ac:dyDescent="0.25">
      <c r="A385" s="181"/>
      <c r="B385" s="145"/>
      <c r="C385" s="145"/>
      <c r="D385" s="145"/>
      <c r="E385" s="145"/>
      <c r="F385" s="145"/>
      <c r="G385" s="145"/>
      <c r="H385" s="145"/>
      <c r="I385" s="145"/>
      <c r="J385" s="182">
        <f>SUM((C385 * Price!$B$2), (D385 * Price!$B$3),(E385 * Price!$B$4),(G385 * Price!$B$5),(I385 * Price!$B$6))</f>
        <v>0</v>
      </c>
      <c r="K385" s="145"/>
    </row>
    <row r="386" spans="1:11" x14ac:dyDescent="0.25">
      <c r="A386" s="181"/>
      <c r="B386" s="145"/>
      <c r="C386" s="145"/>
      <c r="D386" s="145"/>
      <c r="E386" s="145"/>
      <c r="F386" s="145"/>
      <c r="G386" s="145"/>
      <c r="H386" s="145"/>
      <c r="I386" s="145"/>
      <c r="J386" s="182">
        <f>SUM((C386 * Price!$B$2), (D386 * Price!$B$3),(E386 * Price!$B$4),(G386 * Price!$B$5),(I386 * Price!$B$6))</f>
        <v>0</v>
      </c>
      <c r="K386" s="145"/>
    </row>
    <row r="387" spans="1:11" x14ac:dyDescent="0.25">
      <c r="A387" s="181"/>
      <c r="B387" s="145"/>
      <c r="C387" s="145"/>
      <c r="D387" s="145"/>
      <c r="E387" s="145"/>
      <c r="F387" s="145"/>
      <c r="G387" s="145"/>
      <c r="H387" s="145"/>
      <c r="I387" s="145"/>
      <c r="J387" s="182">
        <f>SUM((C387 * Price!$B$2), (D387 * Price!$B$3),(E387 * Price!$B$4),(G387 * Price!$B$5),(I387 * Price!$B$6))</f>
        <v>0</v>
      </c>
      <c r="K387" s="145"/>
    </row>
    <row r="388" spans="1:11" x14ac:dyDescent="0.25">
      <c r="A388" s="181"/>
      <c r="B388" s="145"/>
      <c r="C388" s="145"/>
      <c r="D388" s="145"/>
      <c r="E388" s="145"/>
      <c r="F388" s="145"/>
      <c r="G388" s="145"/>
      <c r="H388" s="145"/>
      <c r="I388" s="145"/>
      <c r="J388" s="182">
        <f>SUM((C388 * Price!$B$2), (D388 * Price!$B$3),(E388 * Price!$B$4),(G388 * Price!$B$5),(I388 * Price!$B$6))</f>
        <v>0</v>
      </c>
      <c r="K388" s="145"/>
    </row>
    <row r="389" spans="1:11" x14ac:dyDescent="0.25">
      <c r="A389" s="181"/>
      <c r="B389" s="145"/>
      <c r="C389" s="145"/>
      <c r="D389" s="145"/>
      <c r="E389" s="145"/>
      <c r="F389" s="145"/>
      <c r="G389" s="145"/>
      <c r="H389" s="145"/>
      <c r="I389" s="145"/>
      <c r="J389" s="182">
        <f>SUM((C389 * Price!$B$2), (D389 * Price!$B$3),(E389 * Price!$B$4),(G389 * Price!$B$5),(I389 * Price!$B$6))</f>
        <v>0</v>
      </c>
      <c r="K389" s="145"/>
    </row>
    <row r="390" spans="1:11" x14ac:dyDescent="0.25">
      <c r="A390" s="181"/>
      <c r="B390" s="145"/>
      <c r="C390" s="145"/>
      <c r="D390" s="145"/>
      <c r="E390" s="145"/>
      <c r="F390" s="145"/>
      <c r="G390" s="145"/>
      <c r="H390" s="145"/>
      <c r="I390" s="145"/>
      <c r="J390" s="182">
        <f>SUM((C390 * Price!$B$2), (D390 * Price!$B$3),(E390 * Price!$B$4),(G390 * Price!$B$5),(I390 * Price!$B$6))</f>
        <v>0</v>
      </c>
      <c r="K390" s="145"/>
    </row>
    <row r="391" spans="1:11" x14ac:dyDescent="0.25">
      <c r="A391" s="181"/>
      <c r="B391" s="145"/>
      <c r="C391" s="145"/>
      <c r="D391" s="145"/>
      <c r="E391" s="145"/>
      <c r="F391" s="145"/>
      <c r="G391" s="145"/>
      <c r="H391" s="145"/>
      <c r="I391" s="145"/>
      <c r="J391" s="182">
        <f>SUM((C391 * Price!$B$2), (D391 * Price!$B$3),(E391 * Price!$B$4),(G391 * Price!$B$5),(I391 * Price!$B$6))</f>
        <v>0</v>
      </c>
      <c r="K391" s="145"/>
    </row>
    <row r="392" spans="1:11" x14ac:dyDescent="0.25">
      <c r="A392" s="181"/>
      <c r="B392" s="145"/>
      <c r="C392" s="145"/>
      <c r="D392" s="145"/>
      <c r="E392" s="145"/>
      <c r="F392" s="145"/>
      <c r="G392" s="145"/>
      <c r="H392" s="145"/>
      <c r="I392" s="145"/>
      <c r="J392" s="182">
        <f>SUM((C392 * Price!$B$2), (D392 * Price!$B$3),(E392 * Price!$B$4),(G392 * Price!$B$5),(I392 * Price!$B$6))</f>
        <v>0</v>
      </c>
      <c r="K392" s="145"/>
    </row>
    <row r="393" spans="1:11" x14ac:dyDescent="0.25">
      <c r="A393" s="181"/>
      <c r="B393" s="145"/>
      <c r="C393" s="145"/>
      <c r="D393" s="145"/>
      <c r="E393" s="145"/>
      <c r="F393" s="145"/>
      <c r="G393" s="145"/>
      <c r="H393" s="145"/>
      <c r="I393" s="145"/>
      <c r="J393" s="182">
        <f>SUM((C393 * Price!$B$2), (D393 * Price!$B$3),(E393 * Price!$B$4),(G393 * Price!$B$5),(I393 * Price!$B$6))</f>
        <v>0</v>
      </c>
      <c r="K393" s="145"/>
    </row>
    <row r="394" spans="1:11" x14ac:dyDescent="0.25">
      <c r="A394" s="181"/>
      <c r="B394" s="145"/>
      <c r="C394" s="145"/>
      <c r="D394" s="145"/>
      <c r="E394" s="145"/>
      <c r="F394" s="145"/>
      <c r="G394" s="145"/>
      <c r="H394" s="145"/>
      <c r="I394" s="145"/>
      <c r="J394" s="182">
        <f>SUM((C394 * Price!$B$2), (D394 * Price!$B$3),(E394 * Price!$B$4),(G394 * Price!$B$5),(I394 * Price!$B$6))</f>
        <v>0</v>
      </c>
      <c r="K394" s="145"/>
    </row>
    <row r="395" spans="1:11" x14ac:dyDescent="0.25">
      <c r="A395" s="181"/>
      <c r="B395" s="145"/>
      <c r="C395" s="145"/>
      <c r="D395" s="145"/>
      <c r="E395" s="145"/>
      <c r="F395" s="145"/>
      <c r="G395" s="145"/>
      <c r="H395" s="145"/>
      <c r="I395" s="145"/>
      <c r="J395" s="182">
        <f>SUM((C395 * Price!$B$2), (D395 * Price!$B$3),(E395 * Price!$B$4),(G395 * Price!$B$5),(I395 * Price!$B$6))</f>
        <v>0</v>
      </c>
      <c r="K395" s="145"/>
    </row>
    <row r="396" spans="1:11" x14ac:dyDescent="0.25">
      <c r="A396" s="181"/>
      <c r="B396" s="145"/>
      <c r="C396" s="145"/>
      <c r="D396" s="145"/>
      <c r="E396" s="145"/>
      <c r="F396" s="145"/>
      <c r="G396" s="145"/>
      <c r="H396" s="145"/>
      <c r="I396" s="145"/>
      <c r="J396" s="182">
        <f>SUM((C396 * Price!$B$2), (D396 * Price!$B$3),(E396 * Price!$B$4),(G396 * Price!$B$5),(I396 * Price!$B$6))</f>
        <v>0</v>
      </c>
      <c r="K396" s="145"/>
    </row>
    <row r="397" spans="1:11" x14ac:dyDescent="0.25">
      <c r="A397" s="181"/>
      <c r="B397" s="145"/>
      <c r="C397" s="145"/>
      <c r="D397" s="145"/>
      <c r="E397" s="145"/>
      <c r="F397" s="145"/>
      <c r="G397" s="145"/>
      <c r="H397" s="145"/>
      <c r="I397" s="145"/>
      <c r="J397" s="182">
        <f>SUM((C397 * Price!$B$2), (D397 * Price!$B$3),(E397 * Price!$B$4),(G397 * Price!$B$5),(I397 * Price!$B$6))</f>
        <v>0</v>
      </c>
      <c r="K397" s="145"/>
    </row>
    <row r="398" spans="1:11" x14ac:dyDescent="0.25">
      <c r="A398" s="181"/>
      <c r="B398" s="145"/>
      <c r="C398" s="145"/>
      <c r="D398" s="145"/>
      <c r="E398" s="145"/>
      <c r="F398" s="145"/>
      <c r="G398" s="145"/>
      <c r="H398" s="145"/>
      <c r="I398" s="145"/>
      <c r="J398" s="182">
        <f>SUM((C398 * Price!$B$2), (D398 * Price!$B$3),(E398 * Price!$B$4),(G398 * Price!$B$5),(I398 * Price!$B$6))</f>
        <v>0</v>
      </c>
      <c r="K398" s="145"/>
    </row>
    <row r="399" spans="1:11" x14ac:dyDescent="0.25">
      <c r="A399" s="181"/>
      <c r="B399" s="145"/>
      <c r="C399" s="145"/>
      <c r="D399" s="145"/>
      <c r="E399" s="145"/>
      <c r="F399" s="145"/>
      <c r="G399" s="145"/>
      <c r="H399" s="145"/>
      <c r="I399" s="145"/>
      <c r="J399" s="182">
        <f>SUM((C399 * Price!$B$2), (D399 * Price!$B$3),(E399 * Price!$B$4),(G399 * Price!$B$5),(I399 * Price!$B$6))</f>
        <v>0</v>
      </c>
      <c r="K399" s="145"/>
    </row>
    <row r="400" spans="1:11" x14ac:dyDescent="0.25">
      <c r="A400" s="181"/>
      <c r="B400" s="145"/>
      <c r="C400" s="145"/>
      <c r="D400" s="145"/>
      <c r="E400" s="145"/>
      <c r="F400" s="145"/>
      <c r="G400" s="145"/>
      <c r="H400" s="145"/>
      <c r="I400" s="145"/>
      <c r="J400" s="182">
        <f>SUM((C400 * Price!$B$2), (D400 * Price!$B$3),(E400 * Price!$B$4),(G400 * Price!$B$5),(I400 * Price!$B$6))</f>
        <v>0</v>
      </c>
      <c r="K400" s="145"/>
    </row>
    <row r="401" spans="1:11" x14ac:dyDescent="0.25">
      <c r="A401" s="181"/>
      <c r="B401" s="145"/>
      <c r="C401" s="145"/>
      <c r="D401" s="145"/>
      <c r="E401" s="145"/>
      <c r="F401" s="145"/>
      <c r="G401" s="145"/>
      <c r="H401" s="145"/>
      <c r="I401" s="145"/>
      <c r="J401" s="182">
        <f>SUM((C401 * Price!$B$2), (D401 * Price!$B$3),(E401 * Price!$B$4),(G401 * Price!$B$5),(I401 * Price!$B$6))</f>
        <v>0</v>
      </c>
      <c r="K401" s="145"/>
    </row>
    <row r="402" spans="1:11" x14ac:dyDescent="0.25">
      <c r="A402" s="181"/>
      <c r="B402" s="145"/>
      <c r="C402" s="145"/>
      <c r="D402" s="145"/>
      <c r="E402" s="145"/>
      <c r="F402" s="145"/>
      <c r="G402" s="145"/>
      <c r="H402" s="145"/>
      <c r="I402" s="145"/>
      <c r="J402" s="182">
        <f>SUM((C402 * Price!$B$2), (D402 * Price!$B$3),(E402 * Price!$B$4),(G402 * Price!$B$5),(I402 * Price!$B$6))</f>
        <v>0</v>
      </c>
      <c r="K402" s="145"/>
    </row>
    <row r="403" spans="1:11" x14ac:dyDescent="0.25">
      <c r="A403" s="181"/>
      <c r="B403" s="145"/>
      <c r="C403" s="145"/>
      <c r="D403" s="145"/>
      <c r="E403" s="145"/>
      <c r="F403" s="145"/>
      <c r="G403" s="145"/>
      <c r="H403" s="145"/>
      <c r="I403" s="145"/>
      <c r="J403" s="182">
        <f>SUM((C403 * Price!$B$2), (D403 * Price!$B$3),(E403 * Price!$B$4),(G403 * Price!$B$5),(I403 * Price!$B$6))</f>
        <v>0</v>
      </c>
      <c r="K403" s="145"/>
    </row>
    <row r="404" spans="1:11" x14ac:dyDescent="0.25">
      <c r="A404" s="181"/>
      <c r="B404" s="145"/>
      <c r="C404" s="145"/>
      <c r="D404" s="145"/>
      <c r="E404" s="145"/>
      <c r="F404" s="145"/>
      <c r="G404" s="145"/>
      <c r="H404" s="145"/>
      <c r="I404" s="145"/>
      <c r="J404" s="182">
        <f>SUM((C404 * Price!$B$2), (D404 * Price!$B$3),(E404 * Price!$B$4),(G404 * Price!$B$5),(I404 * Price!$B$6))</f>
        <v>0</v>
      </c>
      <c r="K404" s="145"/>
    </row>
    <row r="405" spans="1:11" x14ac:dyDescent="0.25">
      <c r="A405" s="181"/>
      <c r="B405" s="145"/>
      <c r="C405" s="145"/>
      <c r="D405" s="145"/>
      <c r="E405" s="145"/>
      <c r="F405" s="145"/>
      <c r="G405" s="145"/>
      <c r="H405" s="145"/>
      <c r="I405" s="145"/>
      <c r="J405" s="182">
        <f>SUM((C405 * Price!$B$2), (D405 * Price!$B$3),(E405 * Price!$B$4),(G405 * Price!$B$5),(I405 * Price!$B$6))</f>
        <v>0</v>
      </c>
      <c r="K405" s="145"/>
    </row>
    <row r="406" spans="1:11" x14ac:dyDescent="0.25">
      <c r="A406" s="181"/>
      <c r="B406" s="145"/>
      <c r="C406" s="145"/>
      <c r="D406" s="145"/>
      <c r="E406" s="145"/>
      <c r="F406" s="145"/>
      <c r="G406" s="145"/>
      <c r="H406" s="145"/>
      <c r="I406" s="145"/>
      <c r="J406" s="182">
        <f>SUM((C406 * Price!$B$2), (D406 * Price!$B$3),(E406 * Price!$B$4),(G406 * Price!$B$5),(I406 * Price!$B$6))</f>
        <v>0</v>
      </c>
      <c r="K406" s="145"/>
    </row>
    <row r="407" spans="1:11" x14ac:dyDescent="0.25">
      <c r="A407" s="181"/>
      <c r="B407" s="145"/>
      <c r="C407" s="145"/>
      <c r="D407" s="145"/>
      <c r="E407" s="145"/>
      <c r="F407" s="145"/>
      <c r="G407" s="145"/>
      <c r="H407" s="145"/>
      <c r="I407" s="145"/>
      <c r="J407" s="182">
        <f>SUM((C407 * Price!$B$2), (D407 * Price!$B$3),(E407 * Price!$B$4),(G407 * Price!$B$5),(I407 * Price!$B$6))</f>
        <v>0</v>
      </c>
      <c r="K407" s="145"/>
    </row>
    <row r="408" spans="1:11" x14ac:dyDescent="0.25">
      <c r="A408" s="181"/>
      <c r="B408" s="145"/>
      <c r="C408" s="145"/>
      <c r="D408" s="145"/>
      <c r="E408" s="145"/>
      <c r="F408" s="145"/>
      <c r="G408" s="145"/>
      <c r="H408" s="145"/>
      <c r="I408" s="145"/>
      <c r="J408" s="182">
        <f>SUM((C408 * Price!$B$2), (D408 * Price!$B$3),(E408 * Price!$B$4),(G408 * Price!$B$5),(I408 * Price!$B$6))</f>
        <v>0</v>
      </c>
      <c r="K408" s="145"/>
    </row>
    <row r="409" spans="1:11" x14ac:dyDescent="0.25">
      <c r="A409" s="181"/>
      <c r="B409" s="145"/>
      <c r="C409" s="145"/>
      <c r="D409" s="145"/>
      <c r="E409" s="145"/>
      <c r="F409" s="145"/>
      <c r="G409" s="145"/>
      <c r="H409" s="145"/>
      <c r="I409" s="145"/>
      <c r="J409" s="182">
        <f>SUM((C409 * Price!$B$2), (D409 * Price!$B$3),(E409 * Price!$B$4),(G409 * Price!$B$5),(I409 * Price!$B$6))</f>
        <v>0</v>
      </c>
      <c r="K409" s="145"/>
    </row>
    <row r="410" spans="1:11" x14ac:dyDescent="0.25">
      <c r="A410" s="181"/>
      <c r="B410" s="145"/>
      <c r="C410" s="145"/>
      <c r="D410" s="145"/>
      <c r="E410" s="145"/>
      <c r="F410" s="145"/>
      <c r="G410" s="145"/>
      <c r="H410" s="145"/>
      <c r="I410" s="145"/>
      <c r="J410" s="182">
        <f>SUM((C410 * Price!$B$2), (D410 * Price!$B$3),(E410 * Price!$B$4),(G410 * Price!$B$5),(I410 * Price!$B$6))</f>
        <v>0</v>
      </c>
      <c r="K410" s="145"/>
    </row>
    <row r="411" spans="1:11" x14ac:dyDescent="0.25">
      <c r="A411" s="181"/>
      <c r="B411" s="145"/>
      <c r="C411" s="145"/>
      <c r="D411" s="145"/>
      <c r="E411" s="145"/>
      <c r="F411" s="145"/>
      <c r="G411" s="145"/>
      <c r="H411" s="145"/>
      <c r="I411" s="145"/>
      <c r="J411" s="182">
        <f>SUM((C411 * Price!$B$2), (D411 * Price!$B$3),(E411 * Price!$B$4),(G411 * Price!$B$5),(I411 * Price!$B$6))</f>
        <v>0</v>
      </c>
      <c r="K411" s="145"/>
    </row>
    <row r="412" spans="1:11" x14ac:dyDescent="0.25">
      <c r="A412" s="181"/>
      <c r="B412" s="145"/>
      <c r="C412" s="145"/>
      <c r="D412" s="145"/>
      <c r="E412" s="145"/>
      <c r="F412" s="145"/>
      <c r="G412" s="145"/>
      <c r="H412" s="145"/>
      <c r="I412" s="145"/>
      <c r="J412" s="182">
        <f>SUM((C412 * Price!$B$2), (D412 * Price!$B$3),(E412 * Price!$B$4),(G412 * Price!$B$5),(I412 * Price!$B$6))</f>
        <v>0</v>
      </c>
      <c r="K412" s="145"/>
    </row>
    <row r="413" spans="1:11" x14ac:dyDescent="0.25">
      <c r="A413" s="181"/>
      <c r="B413" s="145"/>
      <c r="C413" s="145"/>
      <c r="D413" s="145"/>
      <c r="E413" s="145"/>
      <c r="F413" s="145"/>
      <c r="G413" s="145"/>
      <c r="H413" s="145"/>
      <c r="I413" s="145"/>
      <c r="J413" s="182">
        <f>SUM((C413 * Price!$B$2), (D413 * Price!$B$3),(E413 * Price!$B$4),(G413 * Price!$B$5),(I413 * Price!$B$6))</f>
        <v>0</v>
      </c>
      <c r="K413" s="145"/>
    </row>
    <row r="414" spans="1:11" x14ac:dyDescent="0.25">
      <c r="A414" s="181"/>
      <c r="B414" s="145"/>
      <c r="C414" s="145"/>
      <c r="D414" s="145"/>
      <c r="E414" s="145"/>
      <c r="F414" s="145"/>
      <c r="G414" s="145"/>
      <c r="H414" s="145"/>
      <c r="I414" s="145"/>
      <c r="J414" s="182">
        <f>SUM((C414 * Price!$B$2), (D414 * Price!$B$3),(E414 * Price!$B$4),(G414 * Price!$B$5),(I414 * Price!$B$6))</f>
        <v>0</v>
      </c>
      <c r="K414" s="145"/>
    </row>
    <row r="415" spans="1:11" x14ac:dyDescent="0.25">
      <c r="A415" s="181"/>
      <c r="B415" s="145"/>
      <c r="C415" s="145"/>
      <c r="D415" s="145"/>
      <c r="E415" s="145"/>
      <c r="F415" s="145"/>
      <c r="G415" s="145"/>
      <c r="H415" s="145"/>
      <c r="I415" s="145"/>
      <c r="J415" s="182">
        <f>SUM((C415 * Price!$B$2), (D415 * Price!$B$3),(E415 * Price!$B$4),(G415 * Price!$B$5),(I415 * Price!$B$6))</f>
        <v>0</v>
      </c>
      <c r="K415" s="145"/>
    </row>
    <row r="416" spans="1:11" x14ac:dyDescent="0.25">
      <c r="A416" s="181"/>
      <c r="B416" s="145"/>
      <c r="C416" s="145"/>
      <c r="D416" s="145"/>
      <c r="E416" s="145"/>
      <c r="F416" s="145"/>
      <c r="G416" s="145"/>
      <c r="H416" s="145"/>
      <c r="I416" s="145"/>
      <c r="J416" s="182">
        <f>SUM((C416 * Price!$B$2), (D416 * Price!$B$3),(E416 * Price!$B$4),(G416 * Price!$B$5),(I416 * Price!$B$6))</f>
        <v>0</v>
      </c>
      <c r="K416" s="145"/>
    </row>
    <row r="417" spans="1:11" x14ac:dyDescent="0.25">
      <c r="A417" s="181"/>
      <c r="B417" s="145"/>
      <c r="C417" s="145"/>
      <c r="D417" s="145"/>
      <c r="E417" s="145"/>
      <c r="F417" s="145"/>
      <c r="G417" s="145"/>
      <c r="H417" s="145"/>
      <c r="I417" s="145"/>
      <c r="J417" s="182">
        <f>SUM((C417 * Price!$B$2), (D417 * Price!$B$3),(E417 * Price!$B$4),(G417 * Price!$B$5),(I417 * Price!$B$6))</f>
        <v>0</v>
      </c>
      <c r="K417" s="145"/>
    </row>
    <row r="418" spans="1:11" x14ac:dyDescent="0.25">
      <c r="A418" s="181"/>
      <c r="B418" s="145"/>
      <c r="C418" s="145"/>
      <c r="D418" s="145"/>
      <c r="E418" s="145"/>
      <c r="F418" s="145"/>
      <c r="G418" s="145"/>
      <c r="H418" s="145"/>
      <c r="I418" s="145"/>
      <c r="J418" s="182">
        <f>SUM((C418 * Price!$B$2), (D418 * Price!$B$3),(E418 * Price!$B$4),(G418 * Price!$B$5),(I418 * Price!$B$6))</f>
        <v>0</v>
      </c>
      <c r="K418" s="145"/>
    </row>
    <row r="419" spans="1:11" x14ac:dyDescent="0.25">
      <c r="A419" s="181"/>
      <c r="B419" s="145"/>
      <c r="C419" s="145"/>
      <c r="D419" s="145"/>
      <c r="E419" s="145"/>
      <c r="F419" s="145"/>
      <c r="G419" s="145"/>
      <c r="H419" s="145"/>
      <c r="I419" s="145"/>
      <c r="J419" s="182">
        <f>SUM((C419 * Price!$B$2), (D419 * Price!$B$3),(E419 * Price!$B$4),(G419 * Price!$B$5),(I419 * Price!$B$6))</f>
        <v>0</v>
      </c>
      <c r="K419" s="145"/>
    </row>
    <row r="420" spans="1:11" x14ac:dyDescent="0.25">
      <c r="A420" s="181"/>
      <c r="B420" s="145"/>
      <c r="C420" s="145"/>
      <c r="D420" s="145"/>
      <c r="E420" s="145"/>
      <c r="F420" s="145"/>
      <c r="G420" s="145"/>
      <c r="H420" s="145"/>
      <c r="I420" s="145"/>
      <c r="J420" s="182">
        <f>SUM((C420 * Price!$B$2), (D420 * Price!$B$3),(E420 * Price!$B$4),(G420 * Price!$B$5),(I420 * Price!$B$6))</f>
        <v>0</v>
      </c>
      <c r="K420" s="145"/>
    </row>
    <row r="421" spans="1:11" x14ac:dyDescent="0.25">
      <c r="A421" s="181"/>
      <c r="B421" s="145"/>
      <c r="C421" s="145"/>
      <c r="D421" s="145"/>
      <c r="E421" s="145"/>
      <c r="F421" s="145"/>
      <c r="G421" s="145"/>
      <c r="H421" s="145"/>
      <c r="I421" s="145"/>
      <c r="J421" s="182">
        <f>SUM((C421 * Price!$B$2), (D421 * Price!$B$3),(E421 * Price!$B$4),(G421 * Price!$B$5),(I421 * Price!$B$6))</f>
        <v>0</v>
      </c>
      <c r="K421" s="145"/>
    </row>
    <row r="422" spans="1:11" x14ac:dyDescent="0.25">
      <c r="A422" s="181"/>
      <c r="B422" s="145"/>
      <c r="C422" s="145"/>
      <c r="D422" s="145"/>
      <c r="E422" s="145"/>
      <c r="F422" s="145"/>
      <c r="G422" s="145"/>
      <c r="H422" s="145"/>
      <c r="I422" s="145"/>
      <c r="J422" s="182">
        <f>SUM((C422 * Price!$B$2), (D422 * Price!$B$3),(E422 * Price!$B$4),(G422 * Price!$B$5),(I422 * Price!$B$6))</f>
        <v>0</v>
      </c>
      <c r="K422" s="145"/>
    </row>
    <row r="423" spans="1:11" x14ac:dyDescent="0.25">
      <c r="A423" s="181"/>
      <c r="B423" s="145"/>
      <c r="C423" s="145"/>
      <c r="D423" s="145"/>
      <c r="E423" s="145"/>
      <c r="F423" s="145"/>
      <c r="G423" s="145"/>
      <c r="H423" s="145"/>
      <c r="I423" s="145"/>
      <c r="J423" s="182">
        <f>SUM((C423 * Price!$B$2), (D423 * Price!$B$3),(E423 * Price!$B$4),(G423 * Price!$B$5),(I423 * Price!$B$6))</f>
        <v>0</v>
      </c>
      <c r="K423" s="145"/>
    </row>
    <row r="424" spans="1:11" x14ac:dyDescent="0.25">
      <c r="A424" s="181"/>
      <c r="B424" s="145"/>
      <c r="C424" s="145"/>
      <c r="D424" s="145"/>
      <c r="E424" s="145"/>
      <c r="F424" s="145"/>
      <c r="G424" s="145"/>
      <c r="H424" s="145"/>
      <c r="I424" s="145"/>
      <c r="J424" s="182">
        <f>SUM((C424 * Price!$B$2), (D424 * Price!$B$3),(E424 * Price!$B$4),(G424 * Price!$B$5),(I424 * Price!$B$6))</f>
        <v>0</v>
      </c>
      <c r="K424" s="145"/>
    </row>
    <row r="425" spans="1:11" x14ac:dyDescent="0.25">
      <c r="A425" s="181"/>
      <c r="B425" s="145"/>
      <c r="C425" s="145"/>
      <c r="D425" s="145"/>
      <c r="E425" s="145"/>
      <c r="F425" s="145"/>
      <c r="G425" s="145"/>
      <c r="H425" s="145"/>
      <c r="I425" s="145"/>
      <c r="J425" s="182">
        <f>SUM((C425 * Price!$B$2), (D425 * Price!$B$3),(E425 * Price!$B$4),(G425 * Price!$B$5),(I425 * Price!$B$6))</f>
        <v>0</v>
      </c>
      <c r="K425" s="145"/>
    </row>
    <row r="426" spans="1:11" x14ac:dyDescent="0.25">
      <c r="A426" s="181"/>
      <c r="B426" s="145"/>
      <c r="C426" s="145"/>
      <c r="D426" s="145"/>
      <c r="E426" s="145"/>
      <c r="F426" s="145"/>
      <c r="G426" s="145"/>
      <c r="H426" s="145"/>
      <c r="I426" s="145"/>
      <c r="J426" s="182">
        <f>SUM((C426 * Price!$B$2), (D426 * Price!$B$3),(E426 * Price!$B$4),(G426 * Price!$B$5),(I426 * Price!$B$6))</f>
        <v>0</v>
      </c>
      <c r="K426" s="145"/>
    </row>
    <row r="427" spans="1:11" x14ac:dyDescent="0.25">
      <c r="A427" s="181"/>
      <c r="B427" s="145"/>
      <c r="C427" s="145"/>
      <c r="D427" s="145"/>
      <c r="E427" s="145"/>
      <c r="F427" s="145"/>
      <c r="G427" s="145"/>
      <c r="H427" s="145"/>
      <c r="I427" s="145"/>
      <c r="J427" s="182">
        <f>SUM((C427 * Price!$B$2), (D427 * Price!$B$3),(E427 * Price!$B$4),(G427 * Price!$B$5),(I427 * Price!$B$6))</f>
        <v>0</v>
      </c>
      <c r="K427" s="145"/>
    </row>
    <row r="428" spans="1:11" x14ac:dyDescent="0.25">
      <c r="A428" s="181"/>
      <c r="B428" s="145"/>
      <c r="C428" s="145"/>
      <c r="D428" s="145"/>
      <c r="E428" s="145"/>
      <c r="F428" s="145"/>
      <c r="G428" s="145"/>
      <c r="H428" s="145"/>
      <c r="I428" s="145"/>
      <c r="J428" s="182">
        <f>SUM((C428 * Price!$B$2), (D428 * Price!$B$3),(E428 * Price!$B$4),(G428 * Price!$B$5),(I428 * Price!$B$6))</f>
        <v>0</v>
      </c>
      <c r="K428" s="145"/>
    </row>
    <row r="429" spans="1:11" x14ac:dyDescent="0.25">
      <c r="A429" s="181"/>
      <c r="B429" s="145"/>
      <c r="C429" s="145"/>
      <c r="D429" s="145"/>
      <c r="E429" s="145"/>
      <c r="F429" s="145"/>
      <c r="G429" s="145"/>
      <c r="H429" s="145"/>
      <c r="I429" s="145"/>
      <c r="J429" s="182">
        <f>SUM((C429 * Price!$B$2), (D429 * Price!$B$3),(E429 * Price!$B$4),(G429 * Price!$B$5),(I429 * Price!$B$6))</f>
        <v>0</v>
      </c>
      <c r="K429" s="145"/>
    </row>
    <row r="430" spans="1:11" x14ac:dyDescent="0.25">
      <c r="A430" s="181"/>
      <c r="B430" s="145"/>
      <c r="C430" s="145"/>
      <c r="D430" s="145"/>
      <c r="E430" s="145"/>
      <c r="F430" s="145"/>
      <c r="G430" s="145"/>
      <c r="H430" s="145"/>
      <c r="I430" s="145"/>
      <c r="J430" s="182">
        <f>SUM((C430 * Price!$B$2), (D430 * Price!$B$3),(E430 * Price!$B$4),(G430 * Price!$B$5),(I430 * Price!$B$6))</f>
        <v>0</v>
      </c>
      <c r="K430" s="145"/>
    </row>
    <row r="431" spans="1:11" x14ac:dyDescent="0.25">
      <c r="A431" s="181"/>
      <c r="B431" s="145"/>
      <c r="C431" s="145"/>
      <c r="D431" s="145"/>
      <c r="E431" s="145"/>
      <c r="F431" s="145"/>
      <c r="G431" s="145"/>
      <c r="H431" s="145"/>
      <c r="I431" s="145"/>
      <c r="J431" s="182">
        <f>SUM((C431 * Price!$B$2), (D431 * Price!$B$3),(E431 * Price!$B$4),(G431 * Price!$B$5),(I431 * Price!$B$6))</f>
        <v>0</v>
      </c>
      <c r="K431" s="145"/>
    </row>
    <row r="432" spans="1:11" x14ac:dyDescent="0.25">
      <c r="A432" s="181"/>
      <c r="B432" s="145"/>
      <c r="C432" s="145"/>
      <c r="D432" s="145"/>
      <c r="E432" s="145"/>
      <c r="F432" s="145"/>
      <c r="G432" s="145"/>
      <c r="H432" s="145"/>
      <c r="I432" s="145"/>
      <c r="J432" s="182">
        <f>SUM((C432 * Price!$B$2), (D432 * Price!$B$3),(E432 * Price!$B$4),(G432 * Price!$B$5),(I432 * Price!$B$6))</f>
        <v>0</v>
      </c>
      <c r="K432" s="145"/>
    </row>
    <row r="433" spans="1:11" x14ac:dyDescent="0.25">
      <c r="A433" s="181"/>
      <c r="B433" s="145"/>
      <c r="C433" s="145"/>
      <c r="D433" s="145"/>
      <c r="E433" s="145"/>
      <c r="F433" s="145"/>
      <c r="G433" s="145"/>
      <c r="H433" s="145"/>
      <c r="I433" s="145"/>
      <c r="J433" s="182">
        <f>SUM((C433 * Price!$B$2), (D433 * Price!$B$3),(E433 * Price!$B$4),(G433 * Price!$B$5),(I433 * Price!$B$6))</f>
        <v>0</v>
      </c>
      <c r="K433" s="145"/>
    </row>
    <row r="434" spans="1:11" x14ac:dyDescent="0.25">
      <c r="A434" s="181"/>
      <c r="B434" s="145"/>
      <c r="C434" s="145"/>
      <c r="D434" s="145"/>
      <c r="E434" s="145"/>
      <c r="F434" s="145"/>
      <c r="G434" s="145"/>
      <c r="H434" s="145"/>
      <c r="I434" s="145"/>
      <c r="J434" s="182">
        <f>SUM((C434 * Price!$B$2), (D434 * Price!$B$3),(E434 * Price!$B$4),(G434 * Price!$B$5),(I434 * Price!$B$6))</f>
        <v>0</v>
      </c>
      <c r="K434" s="145"/>
    </row>
    <row r="435" spans="1:11" x14ac:dyDescent="0.25">
      <c r="A435" s="181"/>
      <c r="B435" s="145"/>
      <c r="C435" s="145"/>
      <c r="D435" s="145"/>
      <c r="E435" s="145"/>
      <c r="F435" s="145"/>
      <c r="G435" s="145"/>
      <c r="H435" s="145"/>
      <c r="I435" s="145"/>
      <c r="J435" s="182">
        <f>SUM((C435 * Price!$B$2), (D435 * Price!$B$3),(E435 * Price!$B$4),(G435 * Price!$B$5),(I435 * Price!$B$6))</f>
        <v>0</v>
      </c>
      <c r="K435" s="145"/>
    </row>
    <row r="436" spans="1:11" x14ac:dyDescent="0.25">
      <c r="A436" s="181"/>
      <c r="B436" s="145"/>
      <c r="C436" s="145"/>
      <c r="D436" s="145"/>
      <c r="E436" s="145"/>
      <c r="F436" s="145"/>
      <c r="G436" s="145"/>
      <c r="H436" s="145"/>
      <c r="I436" s="145"/>
      <c r="J436" s="182">
        <f>SUM((C436 * Price!$B$2), (D436 * Price!$B$3),(E436 * Price!$B$4),(G436 * Price!$B$5),(I436 * Price!$B$6))</f>
        <v>0</v>
      </c>
      <c r="K436" s="145"/>
    </row>
    <row r="437" spans="1:11" x14ac:dyDescent="0.25">
      <c r="A437" s="181"/>
      <c r="B437" s="145"/>
      <c r="C437" s="145"/>
      <c r="D437" s="145"/>
      <c r="E437" s="145"/>
      <c r="F437" s="145"/>
      <c r="G437" s="145"/>
      <c r="H437" s="145"/>
      <c r="I437" s="145"/>
      <c r="J437" s="182">
        <f>SUM((C437 * Price!$B$2), (D437 * Price!$B$3),(E437 * Price!$B$4),(G437 * Price!$B$5),(I437 * Price!$B$6))</f>
        <v>0</v>
      </c>
      <c r="K437" s="145"/>
    </row>
    <row r="438" spans="1:11" x14ac:dyDescent="0.25">
      <c r="A438" s="181"/>
      <c r="B438" s="145"/>
      <c r="C438" s="145"/>
      <c r="D438" s="145"/>
      <c r="E438" s="145"/>
      <c r="F438" s="145"/>
      <c r="G438" s="145"/>
      <c r="H438" s="145"/>
      <c r="I438" s="145"/>
      <c r="J438" s="182">
        <f>SUM((C438 * Price!$B$2), (D438 * Price!$B$3),(E438 * Price!$B$4),(G438 * Price!$B$5),(I438 * Price!$B$6))</f>
        <v>0</v>
      </c>
      <c r="K438" s="145"/>
    </row>
    <row r="439" spans="1:11" x14ac:dyDescent="0.25">
      <c r="A439" s="181"/>
      <c r="B439" s="145"/>
      <c r="C439" s="145"/>
      <c r="D439" s="145"/>
      <c r="E439" s="145"/>
      <c r="F439" s="145"/>
      <c r="G439" s="145"/>
      <c r="H439" s="145"/>
      <c r="I439" s="145"/>
      <c r="J439" s="182">
        <f>SUM((C439 * Price!$B$2), (D439 * Price!$B$3),(E439 * Price!$B$4),(G439 * Price!$B$5),(I439 * Price!$B$6))</f>
        <v>0</v>
      </c>
      <c r="K439" s="145"/>
    </row>
    <row r="440" spans="1:11" x14ac:dyDescent="0.25">
      <c r="A440" s="181"/>
      <c r="B440" s="145"/>
      <c r="C440" s="145"/>
      <c r="D440" s="145"/>
      <c r="E440" s="145"/>
      <c r="F440" s="145"/>
      <c r="G440" s="145"/>
      <c r="H440" s="145"/>
      <c r="I440" s="145"/>
      <c r="J440" s="182">
        <f>SUM((C440 * Price!$B$2), (D440 * Price!$B$3),(E440 * Price!$B$4),(G440 * Price!$B$5),(I440 * Price!$B$6))</f>
        <v>0</v>
      </c>
      <c r="K440" s="145"/>
    </row>
    <row r="441" spans="1:11" x14ac:dyDescent="0.25">
      <c r="A441" s="181"/>
      <c r="B441" s="145"/>
      <c r="C441" s="145"/>
      <c r="D441" s="145"/>
      <c r="E441" s="145"/>
      <c r="F441" s="145"/>
      <c r="G441" s="145"/>
      <c r="H441" s="145"/>
      <c r="I441" s="145"/>
      <c r="J441" s="182">
        <f>SUM((C441 * Price!$B$2), (D441 * Price!$B$3),(E441 * Price!$B$4),(G441 * Price!$B$5),(I441 * Price!$B$6))</f>
        <v>0</v>
      </c>
      <c r="K441" s="145"/>
    </row>
    <row r="442" spans="1:11" x14ac:dyDescent="0.25">
      <c r="A442" s="181"/>
      <c r="B442" s="145"/>
      <c r="C442" s="145"/>
      <c r="D442" s="145"/>
      <c r="E442" s="145"/>
      <c r="F442" s="145"/>
      <c r="G442" s="145"/>
      <c r="H442" s="145"/>
      <c r="I442" s="145"/>
      <c r="J442" s="182">
        <f>SUM((C442 * Price!$B$2), (D442 * Price!$B$3),(E442 * Price!$B$4),(G442 * Price!$B$5),(I442 * Price!$B$6))</f>
        <v>0</v>
      </c>
      <c r="K442" s="145"/>
    </row>
    <row r="443" spans="1:11" x14ac:dyDescent="0.25">
      <c r="A443" s="181"/>
      <c r="B443" s="145"/>
      <c r="C443" s="145"/>
      <c r="D443" s="145"/>
      <c r="E443" s="145"/>
      <c r="F443" s="145"/>
      <c r="G443" s="145"/>
      <c r="H443" s="145"/>
      <c r="I443" s="145"/>
      <c r="J443" s="182">
        <f>SUM((C443 * Price!$B$2), (D443 * Price!$B$3),(E443 * Price!$B$4),(G443 * Price!$B$5),(I443 * Price!$B$6))</f>
        <v>0</v>
      </c>
      <c r="K443" s="145"/>
    </row>
    <row r="444" spans="1:11" x14ac:dyDescent="0.25">
      <c r="A444" s="181"/>
      <c r="B444" s="145"/>
      <c r="C444" s="145"/>
      <c r="D444" s="145"/>
      <c r="E444" s="145"/>
      <c r="F444" s="145"/>
      <c r="G444" s="145"/>
      <c r="H444" s="145"/>
      <c r="I444" s="145"/>
      <c r="J444" s="182">
        <f>SUM((C444 * Price!$B$2), (D444 * Price!$B$3),(E444 * Price!$B$4),(G444 * Price!$B$5),(I444 * Price!$B$6))</f>
        <v>0</v>
      </c>
      <c r="K444" s="145"/>
    </row>
    <row r="445" spans="1:11" x14ac:dyDescent="0.25">
      <c r="A445" s="181"/>
      <c r="B445" s="145"/>
      <c r="C445" s="145"/>
      <c r="D445" s="145"/>
      <c r="E445" s="145"/>
      <c r="F445" s="145"/>
      <c r="G445" s="145"/>
      <c r="H445" s="145"/>
      <c r="I445" s="145"/>
      <c r="J445" s="182">
        <f>SUM((C445 * Price!$B$2), (D445 * Price!$B$3),(E445 * Price!$B$4),(G445 * Price!$B$5),(I445 * Price!$B$6))</f>
        <v>0</v>
      </c>
      <c r="K445" s="145"/>
    </row>
    <row r="446" spans="1:11" x14ac:dyDescent="0.25">
      <c r="A446" s="181"/>
      <c r="B446" s="145"/>
      <c r="C446" s="145"/>
      <c r="D446" s="145"/>
      <c r="E446" s="145"/>
      <c r="F446" s="145"/>
      <c r="G446" s="145"/>
      <c r="H446" s="145"/>
      <c r="I446" s="145"/>
      <c r="J446" s="182">
        <f>SUM((C446 * Price!$B$2), (D446 * Price!$B$3),(E446 * Price!$B$4),(G446 * Price!$B$5),(I446 * Price!$B$6))</f>
        <v>0</v>
      </c>
      <c r="K446" s="145"/>
    </row>
    <row r="447" spans="1:11" x14ac:dyDescent="0.25">
      <c r="A447" s="181"/>
      <c r="B447" s="145"/>
      <c r="C447" s="145"/>
      <c r="D447" s="145"/>
      <c r="E447" s="145"/>
      <c r="F447" s="145"/>
      <c r="G447" s="145"/>
      <c r="H447" s="145"/>
      <c r="I447" s="145"/>
      <c r="J447" s="182">
        <f>SUM((C447 * Price!$B$2), (D447 * Price!$B$3),(E447 * Price!$B$4),(G447 * Price!$B$5),(I447 * Price!$B$6))</f>
        <v>0</v>
      </c>
      <c r="K447" s="145"/>
    </row>
    <row r="448" spans="1:11" x14ac:dyDescent="0.25">
      <c r="A448" s="181"/>
      <c r="B448" s="145"/>
      <c r="C448" s="145"/>
      <c r="D448" s="145"/>
      <c r="E448" s="145"/>
      <c r="F448" s="145"/>
      <c r="G448" s="145"/>
      <c r="H448" s="145"/>
      <c r="I448" s="145"/>
      <c r="J448" s="182">
        <f>SUM((C448 * Price!$B$2), (D448 * Price!$B$3),(E448 * Price!$B$4),(G448 * Price!$B$5),(I448 * Price!$B$6))</f>
        <v>0</v>
      </c>
      <c r="K448" s="145"/>
    </row>
    <row r="449" spans="1:11" x14ac:dyDescent="0.25">
      <c r="A449" s="181"/>
      <c r="B449" s="145"/>
      <c r="C449" s="145"/>
      <c r="D449" s="145"/>
      <c r="E449" s="145"/>
      <c r="F449" s="145"/>
      <c r="G449" s="145"/>
      <c r="H449" s="145"/>
      <c r="I449" s="145"/>
      <c r="J449" s="182">
        <f>SUM((C449 * Price!$B$2), (D449 * Price!$B$3),(E449 * Price!$B$4),(G449 * Price!$B$5),(I449 * Price!$B$6))</f>
        <v>0</v>
      </c>
      <c r="K449" s="145"/>
    </row>
    <row r="450" spans="1:11" x14ac:dyDescent="0.25">
      <c r="A450" s="181"/>
      <c r="B450" s="145"/>
      <c r="C450" s="145"/>
      <c r="D450" s="145"/>
      <c r="E450" s="145"/>
      <c r="F450" s="145"/>
      <c r="G450" s="145"/>
      <c r="H450" s="145"/>
      <c r="I450" s="145"/>
      <c r="J450" s="182">
        <f>SUM((C450 * Price!$B$2), (D450 * Price!$B$3),(E450 * Price!$B$4),(G450 * Price!$B$5),(I450 * Price!$B$6))</f>
        <v>0</v>
      </c>
      <c r="K450" s="145"/>
    </row>
    <row r="451" spans="1:11" x14ac:dyDescent="0.25">
      <c r="A451" s="181"/>
      <c r="B451" s="145"/>
      <c r="C451" s="145"/>
      <c r="D451" s="145"/>
      <c r="E451" s="145"/>
      <c r="F451" s="145"/>
      <c r="G451" s="145"/>
      <c r="H451" s="145"/>
      <c r="I451" s="145"/>
      <c r="J451" s="182">
        <f>SUM((C451 * Price!$B$2), (D451 * Price!$B$3),(E451 * Price!$B$4),(G451 * Price!$B$5),(I451 * Price!$B$6))</f>
        <v>0</v>
      </c>
      <c r="K451" s="145"/>
    </row>
    <row r="452" spans="1:11" x14ac:dyDescent="0.25">
      <c r="A452" s="181"/>
      <c r="B452" s="145"/>
      <c r="C452" s="145"/>
      <c r="D452" s="145"/>
      <c r="E452" s="145"/>
      <c r="F452" s="145"/>
      <c r="G452" s="145"/>
      <c r="H452" s="145"/>
      <c r="I452" s="145"/>
      <c r="J452" s="182">
        <f>SUM((C452 * Price!$B$2), (D452 * Price!$B$3),(E452 * Price!$B$4),(G452 * Price!$B$5),(I452 * Price!$B$6))</f>
        <v>0</v>
      </c>
      <c r="K452" s="145"/>
    </row>
    <row r="453" spans="1:11" x14ac:dyDescent="0.25">
      <c r="A453" s="181"/>
      <c r="B453" s="145"/>
      <c r="C453" s="145"/>
      <c r="D453" s="145"/>
      <c r="E453" s="145"/>
      <c r="F453" s="145"/>
      <c r="G453" s="145"/>
      <c r="H453" s="145"/>
      <c r="I453" s="145"/>
      <c r="J453" s="182">
        <f>SUM((C453 * Price!$B$2), (D453 * Price!$B$3),(E453 * Price!$B$4),(G453 * Price!$B$5),(I453 * Price!$B$6))</f>
        <v>0</v>
      </c>
      <c r="K453" s="145"/>
    </row>
    <row r="454" spans="1:11" x14ac:dyDescent="0.25">
      <c r="A454" s="181"/>
      <c r="B454" s="145"/>
      <c r="C454" s="145"/>
      <c r="D454" s="145"/>
      <c r="E454" s="145"/>
      <c r="F454" s="145"/>
      <c r="G454" s="145"/>
      <c r="H454" s="145"/>
      <c r="I454" s="145"/>
      <c r="J454" s="182">
        <f>SUM((C454 * Price!$B$2), (D454 * Price!$B$3),(E454 * Price!$B$4),(G454 * Price!$B$5),(I454 * Price!$B$6))</f>
        <v>0</v>
      </c>
      <c r="K454" s="145"/>
    </row>
    <row r="455" spans="1:11" x14ac:dyDescent="0.25">
      <c r="A455" s="181"/>
      <c r="B455" s="145"/>
      <c r="C455" s="145"/>
      <c r="D455" s="145"/>
      <c r="E455" s="145"/>
      <c r="F455" s="145"/>
      <c r="G455" s="145"/>
      <c r="H455" s="145"/>
      <c r="I455" s="145"/>
      <c r="J455" s="182">
        <f>SUM((C455 * Price!$B$2), (D455 * Price!$B$3),(E455 * Price!$B$4),(G455 * Price!$B$5),(I455 * Price!$B$6))</f>
        <v>0</v>
      </c>
      <c r="K455" s="145"/>
    </row>
    <row r="456" spans="1:11" x14ac:dyDescent="0.25">
      <c r="A456" s="181"/>
      <c r="B456" s="145"/>
      <c r="C456" s="145"/>
      <c r="D456" s="145"/>
      <c r="E456" s="145"/>
      <c r="F456" s="145"/>
      <c r="G456" s="145"/>
      <c r="H456" s="145"/>
      <c r="I456" s="145"/>
      <c r="J456" s="182">
        <f>SUM((C456 * Price!$B$2), (D456 * Price!$B$3),(E456 * Price!$B$4),(G456 * Price!$B$5),(I456 * Price!$B$6))</f>
        <v>0</v>
      </c>
      <c r="K456" s="145"/>
    </row>
    <row r="457" spans="1:11" x14ac:dyDescent="0.25">
      <c r="A457" s="181"/>
      <c r="B457" s="145"/>
      <c r="C457" s="145"/>
      <c r="D457" s="145"/>
      <c r="E457" s="145"/>
      <c r="F457" s="145"/>
      <c r="G457" s="145"/>
      <c r="H457" s="145"/>
      <c r="I457" s="145"/>
      <c r="J457" s="182">
        <f>SUM((C457 * Price!$B$2), (D457 * Price!$B$3),(E457 * Price!$B$4),(G457 * Price!$B$5),(I457 * Price!$B$6))</f>
        <v>0</v>
      </c>
      <c r="K457" s="145"/>
    </row>
    <row r="458" spans="1:11" x14ac:dyDescent="0.25">
      <c r="A458" s="181"/>
      <c r="B458" s="145"/>
      <c r="C458" s="145"/>
      <c r="D458" s="145"/>
      <c r="E458" s="145"/>
      <c r="F458" s="145"/>
      <c r="G458" s="145"/>
      <c r="H458" s="145"/>
      <c r="I458" s="145"/>
      <c r="J458" s="182">
        <f>SUM((C458 * Price!$B$2), (D458 * Price!$B$3),(E458 * Price!$B$4),(G458 * Price!$B$5),(I458 * Price!$B$6))</f>
        <v>0</v>
      </c>
      <c r="K458" s="145"/>
    </row>
    <row r="459" spans="1:11" x14ac:dyDescent="0.25">
      <c r="A459" s="181"/>
      <c r="B459" s="145"/>
      <c r="C459" s="145"/>
      <c r="D459" s="145"/>
      <c r="E459" s="145"/>
      <c r="F459" s="145"/>
      <c r="G459" s="145"/>
      <c r="H459" s="145"/>
      <c r="I459" s="145"/>
      <c r="J459" s="182">
        <f>SUM((C459 * Price!$B$2), (D459 * Price!$B$3),(E459 * Price!$B$4),(G459 * Price!$B$5),(I459 * Price!$B$6))</f>
        <v>0</v>
      </c>
      <c r="K459" s="145"/>
    </row>
    <row r="460" spans="1:11" x14ac:dyDescent="0.25">
      <c r="A460" s="181"/>
      <c r="B460" s="145"/>
      <c r="C460" s="145"/>
      <c r="D460" s="145"/>
      <c r="E460" s="145"/>
      <c r="F460" s="145"/>
      <c r="G460" s="145"/>
      <c r="H460" s="145"/>
      <c r="I460" s="145"/>
      <c r="J460" s="182">
        <f>SUM((C460 * Price!$B$2), (D460 * Price!$B$3),(E460 * Price!$B$4),(G460 * Price!$B$5),(I460 * Price!$B$6))</f>
        <v>0</v>
      </c>
      <c r="K460" s="145"/>
    </row>
    <row r="461" spans="1:11" x14ac:dyDescent="0.25">
      <c r="A461" s="181"/>
      <c r="B461" s="145"/>
      <c r="C461" s="145"/>
      <c r="D461" s="145"/>
      <c r="E461" s="145"/>
      <c r="F461" s="145"/>
      <c r="G461" s="145"/>
      <c r="H461" s="145"/>
      <c r="I461" s="145"/>
      <c r="J461" s="182">
        <f>SUM((C461 * Price!$B$2), (D461 * Price!$B$3),(E461 * Price!$B$4),(G461 * Price!$B$5),(I461 * Price!$B$6))</f>
        <v>0</v>
      </c>
      <c r="K461" s="145"/>
    </row>
    <row r="462" spans="1:11" x14ac:dyDescent="0.25">
      <c r="A462" s="181"/>
      <c r="B462" s="145"/>
      <c r="C462" s="145"/>
      <c r="D462" s="145"/>
      <c r="E462" s="145"/>
      <c r="F462" s="145"/>
      <c r="G462" s="145"/>
      <c r="H462" s="145"/>
      <c r="I462" s="145"/>
      <c r="J462" s="182">
        <f>SUM((C462 * Price!$B$2), (D462 * Price!$B$3),(E462 * Price!$B$4),(G462 * Price!$B$5),(I462 * Price!$B$6))</f>
        <v>0</v>
      </c>
      <c r="K462" s="145"/>
    </row>
    <row r="463" spans="1:11" x14ac:dyDescent="0.25">
      <c r="A463" s="181"/>
      <c r="B463" s="145"/>
      <c r="C463" s="145"/>
      <c r="D463" s="145"/>
      <c r="E463" s="145"/>
      <c r="F463" s="145"/>
      <c r="G463" s="145"/>
      <c r="H463" s="145"/>
      <c r="I463" s="145"/>
      <c r="J463" s="182">
        <f>SUM((C463 * Price!$B$2), (D463 * Price!$B$3),(E463 * Price!$B$4),(G463 * Price!$B$5),(I463 * Price!$B$6))</f>
        <v>0</v>
      </c>
      <c r="K463" s="145"/>
    </row>
    <row r="464" spans="1:11" x14ac:dyDescent="0.25">
      <c r="A464" s="181"/>
      <c r="B464" s="145"/>
      <c r="C464" s="145"/>
      <c r="D464" s="145"/>
      <c r="E464" s="145"/>
      <c r="F464" s="145"/>
      <c r="G464" s="145"/>
      <c r="H464" s="145"/>
      <c r="I464" s="145"/>
      <c r="J464" s="182">
        <f>SUM((C464 * Price!$B$2), (D464 * Price!$B$3),(E464 * Price!$B$4),(G464 * Price!$B$5),(I464 * Price!$B$6))</f>
        <v>0</v>
      </c>
      <c r="K464" s="145"/>
    </row>
    <row r="465" spans="1:11" x14ac:dyDescent="0.25">
      <c r="A465" s="181"/>
      <c r="B465" s="145"/>
      <c r="C465" s="145"/>
      <c r="D465" s="145"/>
      <c r="E465" s="145"/>
      <c r="F465" s="145"/>
      <c r="G465" s="145"/>
      <c r="H465" s="145"/>
      <c r="I465" s="145"/>
      <c r="J465" s="182">
        <f>SUM((C465 * Price!$B$2), (D465 * Price!$B$3),(E465 * Price!$B$4),(G465 * Price!$B$5),(I465 * Price!$B$6))</f>
        <v>0</v>
      </c>
      <c r="K465" s="145"/>
    </row>
    <row r="466" spans="1:11" x14ac:dyDescent="0.25">
      <c r="A466" s="181"/>
      <c r="B466" s="145"/>
      <c r="C466" s="145"/>
      <c r="D466" s="145"/>
      <c r="E466" s="145"/>
      <c r="F466" s="145"/>
      <c r="G466" s="145"/>
      <c r="H466" s="145"/>
      <c r="I466" s="145"/>
      <c r="J466" s="182">
        <f>SUM((C466 * Price!$B$2), (D466 * Price!$B$3),(E466 * Price!$B$4),(G466 * Price!$B$5),(I466 * Price!$B$6))</f>
        <v>0</v>
      </c>
      <c r="K466" s="145"/>
    </row>
    <row r="467" spans="1:11" x14ac:dyDescent="0.25">
      <c r="A467" s="181"/>
      <c r="B467" s="145"/>
      <c r="C467" s="145"/>
      <c r="D467" s="145"/>
      <c r="E467" s="145"/>
      <c r="F467" s="145"/>
      <c r="G467" s="145"/>
      <c r="H467" s="145"/>
      <c r="I467" s="145"/>
      <c r="J467" s="182">
        <f>SUM((C467 * Price!$B$2), (D467 * Price!$B$3),(E467 * Price!$B$4),(G467 * Price!$B$5),(I467 * Price!$B$6))</f>
        <v>0</v>
      </c>
      <c r="K467" s="145"/>
    </row>
    <row r="468" spans="1:11" x14ac:dyDescent="0.25">
      <c r="A468" s="181"/>
      <c r="B468" s="145"/>
      <c r="C468" s="145"/>
      <c r="D468" s="145"/>
      <c r="E468" s="145"/>
      <c r="F468" s="145"/>
      <c r="G468" s="145"/>
      <c r="H468" s="145"/>
      <c r="I468" s="145"/>
      <c r="J468" s="182">
        <f>SUM((C468 * Price!$B$2), (D468 * Price!$B$3),(E468 * Price!$B$4),(G468 * Price!$B$5),(I468 * Price!$B$6))</f>
        <v>0</v>
      </c>
      <c r="K468" s="145"/>
    </row>
    <row r="469" spans="1:11" x14ac:dyDescent="0.25">
      <c r="A469" s="181"/>
      <c r="B469" s="145"/>
      <c r="C469" s="145"/>
      <c r="D469" s="145"/>
      <c r="E469" s="145"/>
      <c r="F469" s="145"/>
      <c r="G469" s="145"/>
      <c r="H469" s="145"/>
      <c r="I469" s="145"/>
      <c r="J469" s="182">
        <f>SUM((C469 * Price!$B$2), (D469 * Price!$B$3),(E469 * Price!$B$4),(G469 * Price!$B$5),(I469 * Price!$B$6))</f>
        <v>0</v>
      </c>
      <c r="K469" s="145"/>
    </row>
    <row r="470" spans="1:11" x14ac:dyDescent="0.25">
      <c r="A470" s="181"/>
      <c r="B470" s="145"/>
      <c r="C470" s="145"/>
      <c r="D470" s="145"/>
      <c r="E470" s="145"/>
      <c r="F470" s="145"/>
      <c r="G470" s="145"/>
      <c r="H470" s="145"/>
      <c r="I470" s="145"/>
      <c r="J470" s="182">
        <f>SUM((C470 * Price!$B$2), (D470 * Price!$B$3),(E470 * Price!$B$4),(G470 * Price!$B$5),(I470 * Price!$B$6))</f>
        <v>0</v>
      </c>
      <c r="K470" s="145"/>
    </row>
    <row r="471" spans="1:11" x14ac:dyDescent="0.25">
      <c r="A471" s="181"/>
      <c r="B471" s="145"/>
      <c r="C471" s="145"/>
      <c r="D471" s="145"/>
      <c r="E471" s="145"/>
      <c r="F471" s="145"/>
      <c r="G471" s="145"/>
      <c r="H471" s="145"/>
      <c r="I471" s="145"/>
      <c r="J471" s="182">
        <f>SUM((C471 * Price!$B$2), (D471 * Price!$B$3),(E471 * Price!$B$4),(G471 * Price!$B$5),(I471 * Price!$B$6))</f>
        <v>0</v>
      </c>
      <c r="K471" s="145"/>
    </row>
    <row r="472" spans="1:11" x14ac:dyDescent="0.25">
      <c r="A472" s="181"/>
      <c r="B472" s="145"/>
      <c r="C472" s="145"/>
      <c r="D472" s="145"/>
      <c r="E472" s="145"/>
      <c r="F472" s="145"/>
      <c r="G472" s="145"/>
      <c r="H472" s="145"/>
      <c r="I472" s="145"/>
      <c r="J472" s="182">
        <f>SUM((C472 * Price!$B$2), (D472 * Price!$B$3),(E472 * Price!$B$4),(G472 * Price!$B$5),(I472 * Price!$B$6))</f>
        <v>0</v>
      </c>
      <c r="K472" s="145"/>
    </row>
    <row r="473" spans="1:11" x14ac:dyDescent="0.25">
      <c r="A473" s="181"/>
      <c r="B473" s="145"/>
      <c r="C473" s="145"/>
      <c r="D473" s="145"/>
      <c r="E473" s="145"/>
      <c r="F473" s="145"/>
      <c r="G473" s="145"/>
      <c r="H473" s="145"/>
      <c r="I473" s="145"/>
      <c r="J473" s="182">
        <f>SUM((C473 * Price!$B$2), (D473 * Price!$B$3),(E473 * Price!$B$4),(G473 * Price!$B$5),(I473 * Price!$B$6))</f>
        <v>0</v>
      </c>
      <c r="K473" s="145"/>
    </row>
    <row r="474" spans="1:11" x14ac:dyDescent="0.25">
      <c r="A474" s="181"/>
      <c r="B474" s="145"/>
      <c r="C474" s="145"/>
      <c r="D474" s="145"/>
      <c r="E474" s="145"/>
      <c r="F474" s="145"/>
      <c r="G474" s="145"/>
      <c r="H474" s="145"/>
      <c r="I474" s="145"/>
      <c r="J474" s="182">
        <f>SUM((C474 * Price!$B$2), (D474 * Price!$B$3),(E474 * Price!$B$4),(G474 * Price!$B$5),(I474 * Price!$B$6))</f>
        <v>0</v>
      </c>
      <c r="K474" s="145"/>
    </row>
    <row r="475" spans="1:11" x14ac:dyDescent="0.25">
      <c r="A475" s="181"/>
      <c r="B475" s="145"/>
      <c r="C475" s="145"/>
      <c r="D475" s="145"/>
      <c r="E475" s="145"/>
      <c r="F475" s="145"/>
      <c r="G475" s="145"/>
      <c r="H475" s="145"/>
      <c r="I475" s="145"/>
      <c r="J475" s="182">
        <f>SUM((C475 * Price!$B$2), (D475 * Price!$B$3),(E475 * Price!$B$4),(G475 * Price!$B$5),(I475 * Price!$B$6))</f>
        <v>0</v>
      </c>
      <c r="K475" s="145"/>
    </row>
    <row r="476" spans="1:11" x14ac:dyDescent="0.25">
      <c r="A476" s="181"/>
      <c r="B476" s="145"/>
      <c r="C476" s="145"/>
      <c r="D476" s="145"/>
      <c r="E476" s="145"/>
      <c r="F476" s="145"/>
      <c r="G476" s="145"/>
      <c r="H476" s="145"/>
      <c r="I476" s="145"/>
      <c r="J476" s="182">
        <f>SUM((C476 * Price!$B$2), (D476 * Price!$B$3),(E476 * Price!$B$4),(G476 * Price!$B$5),(I476 * Price!$B$6))</f>
        <v>0</v>
      </c>
      <c r="K476" s="145"/>
    </row>
    <row r="477" spans="1:11" x14ac:dyDescent="0.25">
      <c r="A477" s="181"/>
      <c r="B477" s="145"/>
      <c r="C477" s="145"/>
      <c r="D477" s="145"/>
      <c r="E477" s="145"/>
      <c r="F477" s="145"/>
      <c r="G477" s="145"/>
      <c r="H477" s="145"/>
      <c r="I477" s="145"/>
      <c r="J477" s="182">
        <f>SUM((C477 * Price!$B$2), (D477 * Price!$B$3),(E477 * Price!$B$4),(G477 * Price!$B$5),(I477 * Price!$B$6))</f>
        <v>0</v>
      </c>
      <c r="K477" s="145"/>
    </row>
    <row r="478" spans="1:11" x14ac:dyDescent="0.25">
      <c r="A478" s="181"/>
      <c r="B478" s="145"/>
      <c r="C478" s="145"/>
      <c r="D478" s="145"/>
      <c r="E478" s="145"/>
      <c r="F478" s="145"/>
      <c r="G478" s="145"/>
      <c r="H478" s="145"/>
      <c r="I478" s="145"/>
      <c r="J478" s="182">
        <f>SUM((C478 * Price!$B$2), (D478 * Price!$B$3),(E478 * Price!$B$4),(G478 * Price!$B$5),(I478 * Price!$B$6))</f>
        <v>0</v>
      </c>
      <c r="K478" s="145"/>
    </row>
    <row r="479" spans="1:11" x14ac:dyDescent="0.25">
      <c r="A479" s="181"/>
      <c r="B479" s="145"/>
      <c r="C479" s="145"/>
      <c r="D479" s="145"/>
      <c r="E479" s="145"/>
      <c r="F479" s="145"/>
      <c r="G479" s="145"/>
      <c r="H479" s="145"/>
      <c r="I479" s="145"/>
      <c r="J479" s="182">
        <f>SUM((C479 * Price!$B$2), (D479 * Price!$B$3),(E479 * Price!$B$4),(G479 * Price!$B$5),(I479 * Price!$B$6))</f>
        <v>0</v>
      </c>
      <c r="K479" s="145"/>
    </row>
    <row r="480" spans="1:11" x14ac:dyDescent="0.25">
      <c r="A480" s="181"/>
      <c r="B480" s="145"/>
      <c r="C480" s="145"/>
      <c r="D480" s="145"/>
      <c r="E480" s="145"/>
      <c r="F480" s="145"/>
      <c r="G480" s="145"/>
      <c r="H480" s="145"/>
      <c r="I480" s="145"/>
      <c r="J480" s="182">
        <f>SUM((C480 * Price!$B$2), (D480 * Price!$B$3),(E480 * Price!$B$4),(G480 * Price!$B$5),(I480 * Price!$B$6))</f>
        <v>0</v>
      </c>
      <c r="K480" s="145"/>
    </row>
    <row r="481" spans="1:11" x14ac:dyDescent="0.25">
      <c r="A481" s="181"/>
      <c r="B481" s="145"/>
      <c r="C481" s="145"/>
      <c r="D481" s="145"/>
      <c r="E481" s="145"/>
      <c r="F481" s="145"/>
      <c r="G481" s="145"/>
      <c r="H481" s="145"/>
      <c r="I481" s="145"/>
      <c r="J481" s="182">
        <f>SUM((C481 * Price!$B$2), (D481 * Price!$B$3),(E481 * Price!$B$4),(G481 * Price!$B$5),(I481 * Price!$B$6))</f>
        <v>0</v>
      </c>
      <c r="K481" s="145"/>
    </row>
    <row r="482" spans="1:11" x14ac:dyDescent="0.25">
      <c r="A482" s="181"/>
      <c r="B482" s="145"/>
      <c r="C482" s="145"/>
      <c r="D482" s="145"/>
      <c r="E482" s="145"/>
      <c r="F482" s="145"/>
      <c r="G482" s="145"/>
      <c r="H482" s="145"/>
      <c r="I482" s="145"/>
      <c r="J482" s="182">
        <f>SUM((C482 * Price!$B$2), (D482 * Price!$B$3),(E482 * Price!$B$4),(G482 * Price!$B$5),(I482 * Price!$B$6))</f>
        <v>0</v>
      </c>
      <c r="K482" s="145"/>
    </row>
    <row r="483" spans="1:11" x14ac:dyDescent="0.25">
      <c r="A483" s="181"/>
      <c r="B483" s="145"/>
      <c r="C483" s="145"/>
      <c r="D483" s="145"/>
      <c r="E483" s="145"/>
      <c r="F483" s="145"/>
      <c r="G483" s="145"/>
      <c r="H483" s="145"/>
      <c r="I483" s="145"/>
      <c r="J483" s="182">
        <f>SUM((C483 * Price!$B$2), (D483 * Price!$B$3),(E483 * Price!$B$4),(G483 * Price!$B$5),(I483 * Price!$B$6))</f>
        <v>0</v>
      </c>
      <c r="K483" s="145"/>
    </row>
    <row r="484" spans="1:11" x14ac:dyDescent="0.25">
      <c r="A484" s="181"/>
      <c r="B484" s="145"/>
      <c r="C484" s="145"/>
      <c r="D484" s="145"/>
      <c r="E484" s="145"/>
      <c r="F484" s="145"/>
      <c r="G484" s="145"/>
      <c r="H484" s="145"/>
      <c r="I484" s="145"/>
      <c r="J484" s="182">
        <f>SUM((C484 * Price!$B$2), (D484 * Price!$B$3),(E484 * Price!$B$4),(G484 * Price!$B$5),(I484 * Price!$B$6))</f>
        <v>0</v>
      </c>
      <c r="K484" s="145"/>
    </row>
    <row r="485" spans="1:11" x14ac:dyDescent="0.25">
      <c r="A485" s="181"/>
      <c r="B485" s="145"/>
      <c r="C485" s="145"/>
      <c r="D485" s="145"/>
      <c r="E485" s="145"/>
      <c r="F485" s="145"/>
      <c r="G485" s="145"/>
      <c r="H485" s="145"/>
      <c r="I485" s="145"/>
      <c r="J485" s="182">
        <f>SUM((C485 * Price!$B$2), (D485 * Price!$B$3),(E485 * Price!$B$4),(G485 * Price!$B$5),(I485 * Price!$B$6))</f>
        <v>0</v>
      </c>
      <c r="K485" s="145"/>
    </row>
    <row r="486" spans="1:11" x14ac:dyDescent="0.25">
      <c r="A486" s="181"/>
      <c r="B486" s="145"/>
      <c r="C486" s="145"/>
      <c r="D486" s="145"/>
      <c r="E486" s="145"/>
      <c r="F486" s="145"/>
      <c r="G486" s="145"/>
      <c r="H486" s="145"/>
      <c r="I486" s="145"/>
      <c r="J486" s="182">
        <f>SUM((C486 * Price!$B$2), (D486 * Price!$B$3),(E486 * Price!$B$4),(G486 * Price!$B$5),(I486 * Price!$B$6))</f>
        <v>0</v>
      </c>
      <c r="K486" s="145"/>
    </row>
    <row r="487" spans="1:11" x14ac:dyDescent="0.25">
      <c r="A487" s="181"/>
      <c r="B487" s="145"/>
      <c r="C487" s="145"/>
      <c r="D487" s="145"/>
      <c r="E487" s="145"/>
      <c r="F487" s="145"/>
      <c r="G487" s="145"/>
      <c r="H487" s="145"/>
      <c r="I487" s="145"/>
      <c r="J487" s="182">
        <f>SUM((C487 * Price!$B$2), (D487 * Price!$B$3),(E487 * Price!$B$4),(G487 * Price!$B$5),(I487 * Price!$B$6))</f>
        <v>0</v>
      </c>
      <c r="K487" s="145"/>
    </row>
    <row r="488" spans="1:11" x14ac:dyDescent="0.25">
      <c r="A488" s="181"/>
      <c r="B488" s="145"/>
      <c r="C488" s="145"/>
      <c r="D488" s="145"/>
      <c r="E488" s="145"/>
      <c r="F488" s="145"/>
      <c r="G488" s="145"/>
      <c r="H488" s="145"/>
      <c r="I488" s="145"/>
      <c r="J488" s="182">
        <f>SUM((C488 * Price!$B$2), (D488 * Price!$B$3),(E488 * Price!$B$4),(G488 * Price!$B$5),(I488 * Price!$B$6))</f>
        <v>0</v>
      </c>
      <c r="K488" s="145"/>
    </row>
    <row r="489" spans="1:11" x14ac:dyDescent="0.25">
      <c r="A489" s="181"/>
      <c r="B489" s="145"/>
      <c r="C489" s="145"/>
      <c r="D489" s="145"/>
      <c r="E489" s="145"/>
      <c r="F489" s="145"/>
      <c r="G489" s="145"/>
      <c r="H489" s="145"/>
      <c r="I489" s="145"/>
      <c r="J489" s="182">
        <f>SUM((C489 * Price!$B$2), (D489 * Price!$B$3),(E489 * Price!$B$4),(G489 * Price!$B$5),(I489 * Price!$B$6))</f>
        <v>0</v>
      </c>
      <c r="K489" s="145"/>
    </row>
    <row r="490" spans="1:11" x14ac:dyDescent="0.25">
      <c r="A490" s="181"/>
      <c r="B490" s="145"/>
      <c r="C490" s="145"/>
      <c r="D490" s="145"/>
      <c r="E490" s="145"/>
      <c r="F490" s="145"/>
      <c r="G490" s="145"/>
      <c r="H490" s="145"/>
      <c r="I490" s="145"/>
      <c r="J490" s="182">
        <f>SUM((C490 * Price!$B$2), (D490 * Price!$B$3),(E490 * Price!$B$4),(G490 * Price!$B$5),(I490 * Price!$B$6))</f>
        <v>0</v>
      </c>
      <c r="K490" s="145"/>
    </row>
    <row r="491" spans="1:11" x14ac:dyDescent="0.25">
      <c r="A491" s="181"/>
      <c r="B491" s="145"/>
      <c r="C491" s="145"/>
      <c r="D491" s="145"/>
      <c r="E491" s="145"/>
      <c r="F491" s="145"/>
      <c r="G491" s="145"/>
      <c r="H491" s="145"/>
      <c r="I491" s="145"/>
      <c r="J491" s="182">
        <f>SUM((C491 * Price!$B$2), (D491 * Price!$B$3),(E491 * Price!$B$4),(G491 * Price!$B$5),(I491 * Price!$B$6))</f>
        <v>0</v>
      </c>
      <c r="K491" s="145"/>
    </row>
    <row r="492" spans="1:11" x14ac:dyDescent="0.25">
      <c r="A492" s="181"/>
      <c r="B492" s="145"/>
      <c r="C492" s="145"/>
      <c r="D492" s="145"/>
      <c r="E492" s="145"/>
      <c r="F492" s="145"/>
      <c r="G492" s="145"/>
      <c r="H492" s="145"/>
      <c r="I492" s="145"/>
      <c r="J492" s="182">
        <f>SUM((C492 * Price!$B$2), (D492 * Price!$B$3),(E492 * Price!$B$4),(G492 * Price!$B$5),(I492 * Price!$B$6))</f>
        <v>0</v>
      </c>
      <c r="K492" s="145"/>
    </row>
    <row r="493" spans="1:11" x14ac:dyDescent="0.25">
      <c r="A493" s="181"/>
      <c r="B493" s="145"/>
      <c r="C493" s="145"/>
      <c r="D493" s="145"/>
      <c r="E493" s="145"/>
      <c r="F493" s="145"/>
      <c r="G493" s="145"/>
      <c r="H493" s="145"/>
      <c r="I493" s="145"/>
      <c r="J493" s="182">
        <f>SUM((C493 * Price!$B$2), (D493 * Price!$B$3),(E493 * Price!$B$4),(G493 * Price!$B$5),(I493 * Price!$B$6))</f>
        <v>0</v>
      </c>
      <c r="K493" s="145"/>
    </row>
    <row r="494" spans="1:11" x14ac:dyDescent="0.25">
      <c r="A494" s="181"/>
      <c r="B494" s="145"/>
      <c r="C494" s="145"/>
      <c r="D494" s="145"/>
      <c r="E494" s="145"/>
      <c r="F494" s="145"/>
      <c r="G494" s="145"/>
      <c r="H494" s="145"/>
      <c r="I494" s="145"/>
      <c r="J494" s="182">
        <f>SUM((C494 * Price!$B$2), (D494 * Price!$B$3),(E494 * Price!$B$4),(G494 * Price!$B$5),(I494 * Price!$B$6))</f>
        <v>0</v>
      </c>
      <c r="K494" s="145"/>
    </row>
    <row r="495" spans="1:11" x14ac:dyDescent="0.25">
      <c r="A495" s="181"/>
      <c r="B495" s="145"/>
      <c r="C495" s="145"/>
      <c r="D495" s="145"/>
      <c r="E495" s="145"/>
      <c r="F495" s="145"/>
      <c r="G495" s="145"/>
      <c r="H495" s="145"/>
      <c r="I495" s="145"/>
      <c r="J495" s="182">
        <f>SUM((C495 * Price!$B$2), (D495 * Price!$B$3),(E495 * Price!$B$4),(G495 * Price!$B$5),(I495 * Price!$B$6))</f>
        <v>0</v>
      </c>
      <c r="K495" s="145"/>
    </row>
    <row r="496" spans="1:11" x14ac:dyDescent="0.25">
      <c r="A496" s="181"/>
      <c r="B496" s="145"/>
      <c r="C496" s="145"/>
      <c r="D496" s="145"/>
      <c r="E496" s="145"/>
      <c r="F496" s="145"/>
      <c r="G496" s="145"/>
      <c r="H496" s="145"/>
      <c r="I496" s="145"/>
      <c r="J496" s="182">
        <f>SUM((C496 * Price!$B$2), (D496 * Price!$B$3),(E496 * Price!$B$4),(G496 * Price!$B$5),(I496 * Price!$B$6))</f>
        <v>0</v>
      </c>
      <c r="K496" s="145"/>
    </row>
    <row r="497" spans="1:11" x14ac:dyDescent="0.25">
      <c r="A497" s="181"/>
      <c r="B497" s="145"/>
      <c r="C497" s="145"/>
      <c r="D497" s="145"/>
      <c r="E497" s="145"/>
      <c r="F497" s="145"/>
      <c r="G497" s="145"/>
      <c r="H497" s="145"/>
      <c r="I497" s="145"/>
      <c r="J497" s="182">
        <f>SUM((C497 * Price!$B$2), (D497 * Price!$B$3),(E497 * Price!$B$4),(G497 * Price!$B$5),(I497 * Price!$B$6))</f>
        <v>0</v>
      </c>
      <c r="K497" s="145"/>
    </row>
    <row r="498" spans="1:11" x14ac:dyDescent="0.25">
      <c r="A498" s="181"/>
      <c r="B498" s="145"/>
      <c r="C498" s="145"/>
      <c r="D498" s="145"/>
      <c r="E498" s="145"/>
      <c r="F498" s="145"/>
      <c r="G498" s="145"/>
      <c r="H498" s="145"/>
      <c r="I498" s="145"/>
      <c r="J498" s="182">
        <f>SUM((C498 * Price!$B$2), (D498 * Price!$B$3),(E498 * Price!$B$4),(G498 * Price!$B$5),(I498 * Price!$B$6))</f>
        <v>0</v>
      </c>
      <c r="K498" s="145"/>
    </row>
    <row r="499" spans="1:11" x14ac:dyDescent="0.25">
      <c r="A499" s="181"/>
      <c r="B499" s="145"/>
      <c r="C499" s="145"/>
      <c r="D499" s="145"/>
      <c r="E499" s="145"/>
      <c r="F499" s="145"/>
      <c r="G499" s="145"/>
      <c r="H499" s="145"/>
      <c r="I499" s="145"/>
      <c r="J499" s="182">
        <f>SUM((C499 * Price!$B$2), (D499 * Price!$B$3),(E499 * Price!$B$4),(G499 * Price!$B$5),(I499 * Price!$B$6))</f>
        <v>0</v>
      </c>
      <c r="K499" s="145"/>
    </row>
    <row r="500" spans="1:11" x14ac:dyDescent="0.25">
      <c r="A500" s="181"/>
      <c r="B500" s="145"/>
      <c r="C500" s="145"/>
      <c r="D500" s="145"/>
      <c r="E500" s="145"/>
      <c r="F500" s="145"/>
      <c r="G500" s="145"/>
      <c r="H500" s="145"/>
      <c r="I500" s="145"/>
      <c r="J500" s="182">
        <f>SUM((C500 * Price!$B$2), (D500 * Price!$B$3),(E500 * Price!$B$4),(G500 * Price!$B$5),(I500 * Price!$B$6))</f>
        <v>0</v>
      </c>
      <c r="K500" s="145"/>
    </row>
    <row r="501" spans="1:11" x14ac:dyDescent="0.25">
      <c r="A501" s="181"/>
      <c r="B501" s="145"/>
      <c r="C501" s="145"/>
      <c r="D501" s="145"/>
      <c r="E501" s="145"/>
      <c r="F501" s="145"/>
      <c r="G501" s="145"/>
      <c r="H501" s="145"/>
      <c r="I501" s="145"/>
      <c r="J501" s="182">
        <f>SUM((C501 * Price!$B$2), (D501 * Price!$B$3),(E501 * Price!$B$4),(G501 * Price!$B$5),(I501 * Price!$B$6))</f>
        <v>0</v>
      </c>
      <c r="K501" s="145"/>
    </row>
    <row r="502" spans="1:11" x14ac:dyDescent="0.25">
      <c r="A502" s="181"/>
      <c r="B502" s="145"/>
      <c r="C502" s="145"/>
      <c r="D502" s="145"/>
      <c r="E502" s="145"/>
      <c r="F502" s="145"/>
      <c r="G502" s="145"/>
      <c r="H502" s="145"/>
      <c r="I502" s="145"/>
      <c r="J502" s="182">
        <f>SUM((C502 * Price!$B$2), (D502 * Price!$B$3),(E502 * Price!$B$4),(G502 * Price!$B$5),(I502 * Price!$B$6))</f>
        <v>0</v>
      </c>
      <c r="K502" s="145"/>
    </row>
    <row r="503" spans="1:11" x14ac:dyDescent="0.25">
      <c r="A503" s="181"/>
      <c r="B503" s="145"/>
      <c r="C503" s="145"/>
      <c r="D503" s="145"/>
      <c r="E503" s="145"/>
      <c r="F503" s="145"/>
      <c r="G503" s="145"/>
      <c r="H503" s="145"/>
      <c r="I503" s="145"/>
      <c r="J503" s="182">
        <f>SUM((C503 * Price!$B$2), (D503 * Price!$B$3),(E503 * Price!$B$4),(G503 * Price!$B$5),(I503 * Price!$B$6))</f>
        <v>0</v>
      </c>
      <c r="K503" s="145"/>
    </row>
    <row r="504" spans="1:11" x14ac:dyDescent="0.25">
      <c r="A504" s="181"/>
      <c r="B504" s="145"/>
      <c r="C504" s="145"/>
      <c r="D504" s="145"/>
      <c r="E504" s="145"/>
      <c r="F504" s="145"/>
      <c r="G504" s="145"/>
      <c r="H504" s="145"/>
      <c r="I504" s="145"/>
      <c r="J504" s="182">
        <f>SUM((C504 * Price!$B$2), (D504 * Price!$B$3),(E504 * Price!$B$4),(G504 * Price!$B$5),(I504 * Price!$B$6))</f>
        <v>0</v>
      </c>
      <c r="K504" s="145"/>
    </row>
    <row r="505" spans="1:11" x14ac:dyDescent="0.25">
      <c r="A505" s="181"/>
      <c r="B505" s="145"/>
      <c r="C505" s="145"/>
      <c r="D505" s="145"/>
      <c r="E505" s="145"/>
      <c r="F505" s="145"/>
      <c r="G505" s="145"/>
      <c r="H505" s="145"/>
      <c r="I505" s="145"/>
      <c r="J505" s="182">
        <f>SUM((C505 * Price!$B$2), (D505 * Price!$B$3),(E505 * Price!$B$4),(G505 * Price!$B$5),(I505 * Price!$B$6))</f>
        <v>0</v>
      </c>
      <c r="K505" s="145"/>
    </row>
    <row r="506" spans="1:11" x14ac:dyDescent="0.25">
      <c r="A506" s="181"/>
      <c r="B506" s="145"/>
      <c r="C506" s="145"/>
      <c r="D506" s="145"/>
      <c r="E506" s="145"/>
      <c r="F506" s="145"/>
      <c r="G506" s="145"/>
      <c r="H506" s="145"/>
      <c r="I506" s="145"/>
      <c r="J506" s="182">
        <f>SUM((C506 * Price!$B$2), (D506 * Price!$B$3),(E506 * Price!$B$4),(G506 * Price!$B$5),(I506 * Price!$B$6))</f>
        <v>0</v>
      </c>
      <c r="K506" s="145"/>
    </row>
    <row r="507" spans="1:11" x14ac:dyDescent="0.25">
      <c r="A507" s="181"/>
      <c r="B507" s="145"/>
      <c r="C507" s="145"/>
      <c r="D507" s="145"/>
      <c r="E507" s="145"/>
      <c r="F507" s="145"/>
      <c r="G507" s="145"/>
      <c r="H507" s="145"/>
      <c r="I507" s="145"/>
      <c r="J507" s="182">
        <f>SUM((C507 * Price!$B$2), (D507 * Price!$B$3),(E507 * Price!$B$4),(G507 * Price!$B$5),(I507 * Price!$B$6))</f>
        <v>0</v>
      </c>
      <c r="K507" s="145"/>
    </row>
    <row r="508" spans="1:11" x14ac:dyDescent="0.25">
      <c r="A508" s="181"/>
      <c r="B508" s="145"/>
      <c r="C508" s="145"/>
      <c r="D508" s="145"/>
      <c r="E508" s="145"/>
      <c r="F508" s="145"/>
      <c r="G508" s="145"/>
      <c r="H508" s="145"/>
      <c r="I508" s="145"/>
      <c r="J508" s="182">
        <f>SUM((C508 * Price!$B$2), (D508 * Price!$B$3),(E508 * Price!$B$4),(G508 * Price!$B$5),(I508 * Price!$B$6))</f>
        <v>0</v>
      </c>
      <c r="K508" s="145"/>
    </row>
    <row r="509" spans="1:11" x14ac:dyDescent="0.25">
      <c r="A509" s="181"/>
      <c r="B509" s="145"/>
      <c r="C509" s="145"/>
      <c r="D509" s="145"/>
      <c r="E509" s="145"/>
      <c r="F509" s="145"/>
      <c r="G509" s="145"/>
      <c r="H509" s="145"/>
      <c r="I509" s="145"/>
      <c r="J509" s="182">
        <f>SUM((C509 * Price!$B$2), (D509 * Price!$B$3),(E509 * Price!$B$4),(G509 * Price!$B$5),(I509 * Price!$B$6))</f>
        <v>0</v>
      </c>
      <c r="K509" s="145"/>
    </row>
    <row r="510" spans="1:11" x14ac:dyDescent="0.25">
      <c r="A510" s="181"/>
      <c r="B510" s="145"/>
      <c r="C510" s="145"/>
      <c r="D510" s="145"/>
      <c r="E510" s="145"/>
      <c r="F510" s="145"/>
      <c r="G510" s="145"/>
      <c r="H510" s="145"/>
      <c r="I510" s="145"/>
      <c r="J510" s="182">
        <f>SUM((C510 * Price!$B$2), (D510 * Price!$B$3),(E510 * Price!$B$4),(G510 * Price!$B$5),(I510 * Price!$B$6))</f>
        <v>0</v>
      </c>
      <c r="K510" s="145"/>
    </row>
    <row r="511" spans="1:11" x14ac:dyDescent="0.25">
      <c r="A511" s="181"/>
      <c r="B511" s="145"/>
      <c r="C511" s="145"/>
      <c r="D511" s="145"/>
      <c r="E511" s="145"/>
      <c r="F511" s="145"/>
      <c r="G511" s="145"/>
      <c r="H511" s="145"/>
      <c r="I511" s="145"/>
      <c r="J511" s="182">
        <f>SUM((C511 * Price!$B$2), (D511 * Price!$B$3),(E511 * Price!$B$4),(G511 * Price!$B$5),(I511 * Price!$B$6))</f>
        <v>0</v>
      </c>
      <c r="K511" s="145"/>
    </row>
    <row r="512" spans="1:11" x14ac:dyDescent="0.25">
      <c r="A512" s="181"/>
      <c r="B512" s="145"/>
      <c r="C512" s="145"/>
      <c r="D512" s="145"/>
      <c r="E512" s="145"/>
      <c r="F512" s="145"/>
      <c r="G512" s="145"/>
      <c r="H512" s="145"/>
      <c r="I512" s="145"/>
      <c r="J512" s="182">
        <f>SUM((C512 * Price!$B$2), (D512 * Price!$B$3),(E512 * Price!$B$4),(G512 * Price!$B$5),(I512 * Price!$B$6))</f>
        <v>0</v>
      </c>
      <c r="K512" s="145"/>
    </row>
    <row r="513" spans="1:11" x14ac:dyDescent="0.25">
      <c r="A513" s="181"/>
      <c r="B513" s="145"/>
      <c r="C513" s="145"/>
      <c r="D513" s="145"/>
      <c r="E513" s="145"/>
      <c r="F513" s="145"/>
      <c r="G513" s="145"/>
      <c r="H513" s="145"/>
      <c r="I513" s="145"/>
      <c r="J513" s="182">
        <f>SUM((C513 * Price!$B$2), (D513 * Price!$B$3),(E513 * Price!$B$4),(G513 * Price!$B$5),(I513 * Price!$B$6))</f>
        <v>0</v>
      </c>
      <c r="K513" s="145"/>
    </row>
    <row r="514" spans="1:11" x14ac:dyDescent="0.25">
      <c r="A514" s="181"/>
      <c r="B514" s="145"/>
      <c r="C514" s="145"/>
      <c r="D514" s="145"/>
      <c r="E514" s="145"/>
      <c r="F514" s="145"/>
      <c r="G514" s="145"/>
      <c r="H514" s="145"/>
      <c r="I514" s="145"/>
      <c r="J514" s="182">
        <f>SUM((C514 * Price!$B$2), (D514 * Price!$B$3),(E514 * Price!$B$4),(G514 * Price!$B$5),(I514 * Price!$B$6))</f>
        <v>0</v>
      </c>
      <c r="K514" s="145"/>
    </row>
    <row r="515" spans="1:11" x14ac:dyDescent="0.25">
      <c r="A515" s="181"/>
      <c r="B515" s="145"/>
      <c r="C515" s="145"/>
      <c r="D515" s="145"/>
      <c r="E515" s="145"/>
      <c r="F515" s="145"/>
      <c r="G515" s="145"/>
      <c r="H515" s="145"/>
      <c r="I515" s="145"/>
      <c r="J515" s="182">
        <f>SUM((C515 * Price!$B$2), (D515 * Price!$B$3),(E515 * Price!$B$4),(G515 * Price!$B$5),(I515 * Price!$B$6))</f>
        <v>0</v>
      </c>
      <c r="K515" s="145"/>
    </row>
    <row r="516" spans="1:11" x14ac:dyDescent="0.25">
      <c r="A516" s="181"/>
      <c r="B516" s="145"/>
      <c r="C516" s="145"/>
      <c r="D516" s="145"/>
      <c r="E516" s="145"/>
      <c r="F516" s="145"/>
      <c r="G516" s="145"/>
      <c r="H516" s="145"/>
      <c r="I516" s="145"/>
      <c r="J516" s="182">
        <f>SUM((C516 * Price!$B$2), (D516 * Price!$B$3),(E516 * Price!$B$4),(G516 * Price!$B$5),(I516 * Price!$B$6))</f>
        <v>0</v>
      </c>
      <c r="K516" s="145"/>
    </row>
    <row r="517" spans="1:11" x14ac:dyDescent="0.25">
      <c r="A517" s="181"/>
      <c r="B517" s="145"/>
      <c r="C517" s="145"/>
      <c r="D517" s="145"/>
      <c r="E517" s="145"/>
      <c r="F517" s="145"/>
      <c r="G517" s="145"/>
      <c r="H517" s="145"/>
      <c r="I517" s="145"/>
      <c r="J517" s="182">
        <f>SUM((C517 * Price!$B$2), (D517 * Price!$B$3),(E517 * Price!$B$4),(G517 * Price!$B$5),(I517 * Price!$B$6))</f>
        <v>0</v>
      </c>
      <c r="K517" s="145"/>
    </row>
    <row r="518" spans="1:11" x14ac:dyDescent="0.25">
      <c r="A518" s="181"/>
      <c r="B518" s="145"/>
      <c r="C518" s="145"/>
      <c r="D518" s="145"/>
      <c r="E518" s="145"/>
      <c r="F518" s="145"/>
      <c r="G518" s="145"/>
      <c r="H518" s="145"/>
      <c r="I518" s="145"/>
      <c r="J518" s="182">
        <f>SUM((C518 * Price!$B$2), (D518 * Price!$B$3),(E518 * Price!$B$4),(G518 * Price!$B$5),(I518 * Price!$B$6))</f>
        <v>0</v>
      </c>
      <c r="K518" s="145"/>
    </row>
    <row r="519" spans="1:11" x14ac:dyDescent="0.25">
      <c r="A519" s="181"/>
      <c r="B519" s="145"/>
      <c r="C519" s="145"/>
      <c r="D519" s="145"/>
      <c r="E519" s="145"/>
      <c r="F519" s="145"/>
      <c r="G519" s="145"/>
      <c r="H519" s="145"/>
      <c r="I519" s="145"/>
      <c r="J519" s="182">
        <f>SUM((C519 * Price!$B$2), (D519 * Price!$B$3),(E519 * Price!$B$4),(G519 * Price!$B$5),(I519 * Price!$B$6))</f>
        <v>0</v>
      </c>
      <c r="K519" s="145"/>
    </row>
    <row r="520" spans="1:11" x14ac:dyDescent="0.25">
      <c r="A520" s="181"/>
      <c r="B520" s="145"/>
      <c r="C520" s="145"/>
      <c r="D520" s="145"/>
      <c r="E520" s="145"/>
      <c r="F520" s="145"/>
      <c r="G520" s="145"/>
      <c r="H520" s="145"/>
      <c r="I520" s="145"/>
      <c r="J520" s="182">
        <f>SUM((C520 * Price!$B$2), (D520 * Price!$B$3),(E520 * Price!$B$4),(G520 * Price!$B$5),(I520 * Price!$B$6))</f>
        <v>0</v>
      </c>
      <c r="K520" s="145"/>
    </row>
    <row r="521" spans="1:11" x14ac:dyDescent="0.25">
      <c r="A521" s="181"/>
      <c r="B521" s="145"/>
      <c r="C521" s="145"/>
      <c r="D521" s="145"/>
      <c r="E521" s="145"/>
      <c r="F521" s="145"/>
      <c r="G521" s="145"/>
      <c r="H521" s="145"/>
      <c r="I521" s="145"/>
      <c r="J521" s="182">
        <f>SUM((C521 * Price!$B$2), (D521 * Price!$B$3),(E521 * Price!$B$4),(G521 * Price!$B$5),(I521 * Price!$B$6))</f>
        <v>0</v>
      </c>
      <c r="K521" s="145"/>
    </row>
    <row r="522" spans="1:11" x14ac:dyDescent="0.25">
      <c r="A522" s="181"/>
      <c r="B522" s="145"/>
      <c r="C522" s="145"/>
      <c r="D522" s="145"/>
      <c r="E522" s="145"/>
      <c r="F522" s="145"/>
      <c r="G522" s="145"/>
      <c r="H522" s="145"/>
      <c r="I522" s="145"/>
      <c r="J522" s="182">
        <f>SUM((C522 * Price!$B$2), (D522 * Price!$B$3),(E522 * Price!$B$4),(G522 * Price!$B$5),(I522 * Price!$B$6))</f>
        <v>0</v>
      </c>
      <c r="K522" s="145"/>
    </row>
    <row r="523" spans="1:11" x14ac:dyDescent="0.25">
      <c r="A523" s="181"/>
      <c r="B523" s="145"/>
      <c r="C523" s="145"/>
      <c r="D523" s="145"/>
      <c r="E523" s="145"/>
      <c r="F523" s="145"/>
      <c r="G523" s="145"/>
      <c r="H523" s="145"/>
      <c r="I523" s="145"/>
      <c r="J523" s="182">
        <f>SUM((C523 * Price!$B$2), (D523 * Price!$B$3),(E523 * Price!$B$4),(G523 * Price!$B$5),(I523 * Price!$B$6))</f>
        <v>0</v>
      </c>
      <c r="K523" s="145"/>
    </row>
    <row r="524" spans="1:11" x14ac:dyDescent="0.25">
      <c r="A524" s="181"/>
      <c r="B524" s="145"/>
      <c r="C524" s="145"/>
      <c r="D524" s="145"/>
      <c r="E524" s="145"/>
      <c r="F524" s="145"/>
      <c r="G524" s="145"/>
      <c r="H524" s="145"/>
      <c r="I524" s="145"/>
      <c r="J524" s="182">
        <f>SUM((C524 * Price!$B$2), (D524 * Price!$B$3),(E524 * Price!$B$4),(G524 * Price!$B$5),(I524 * Price!$B$6))</f>
        <v>0</v>
      </c>
      <c r="K524" s="145"/>
    </row>
    <row r="525" spans="1:11" x14ac:dyDescent="0.25">
      <c r="A525" s="181"/>
      <c r="B525" s="145"/>
      <c r="C525" s="145"/>
      <c r="D525" s="145"/>
      <c r="E525" s="145"/>
      <c r="F525" s="145"/>
      <c r="G525" s="145"/>
      <c r="H525" s="145"/>
      <c r="I525" s="145"/>
      <c r="J525" s="182">
        <f>SUM((C525 * Price!$B$2), (D525 * Price!$B$3),(E525 * Price!$B$4),(G525 * Price!$B$5),(I525 * Price!$B$6))</f>
        <v>0</v>
      </c>
      <c r="K525" s="145"/>
    </row>
    <row r="526" spans="1:11" x14ac:dyDescent="0.25">
      <c r="A526" s="181"/>
      <c r="B526" s="145"/>
      <c r="C526" s="145"/>
      <c r="D526" s="145"/>
      <c r="E526" s="145"/>
      <c r="F526" s="145"/>
      <c r="G526" s="145"/>
      <c r="H526" s="145"/>
      <c r="I526" s="145"/>
      <c r="J526" s="182">
        <f>SUM((C526 * Price!$B$2), (D526 * Price!$B$3),(E526 * Price!$B$4),(G526 * Price!$B$5),(I526 * Price!$B$6))</f>
        <v>0</v>
      </c>
      <c r="K526" s="145"/>
    </row>
    <row r="527" spans="1:11" x14ac:dyDescent="0.25">
      <c r="A527" s="181"/>
      <c r="B527" s="145"/>
      <c r="C527" s="145"/>
      <c r="D527" s="145"/>
      <c r="E527" s="145"/>
      <c r="F527" s="145"/>
      <c r="G527" s="145"/>
      <c r="H527" s="145"/>
      <c r="I527" s="145"/>
      <c r="J527" s="182">
        <f>SUM((C527 * Price!$B$2), (D527 * Price!$B$3),(E527 * Price!$B$4),(G527 * Price!$B$5),(I527 * Price!$B$6))</f>
        <v>0</v>
      </c>
      <c r="K527" s="145"/>
    </row>
    <row r="528" spans="1:11" x14ac:dyDescent="0.25">
      <c r="A528" s="181"/>
      <c r="B528" s="145"/>
      <c r="C528" s="145"/>
      <c r="D528" s="145"/>
      <c r="E528" s="145"/>
      <c r="F528" s="145"/>
      <c r="G528" s="145"/>
      <c r="H528" s="145"/>
      <c r="I528" s="145"/>
      <c r="J528" s="182">
        <f>SUM((C528 * Price!$B$2), (D528 * Price!$B$3),(E528 * Price!$B$4),(G528 * Price!$B$5),(I528 * Price!$B$6))</f>
        <v>0</v>
      </c>
      <c r="K528" s="145"/>
    </row>
    <row r="529" spans="1:11" x14ac:dyDescent="0.25">
      <c r="A529" s="181"/>
      <c r="B529" s="145"/>
      <c r="C529" s="145"/>
      <c r="D529" s="145"/>
      <c r="E529" s="145"/>
      <c r="F529" s="145"/>
      <c r="G529" s="145"/>
      <c r="H529" s="145"/>
      <c r="I529" s="145"/>
      <c r="J529" s="182">
        <f>SUM((C529 * Price!$B$2), (D529 * Price!$B$3),(E529 * Price!$B$4),(G529 * Price!$B$5),(I529 * Price!$B$6))</f>
        <v>0</v>
      </c>
      <c r="K529" s="145"/>
    </row>
    <row r="530" spans="1:11" x14ac:dyDescent="0.25">
      <c r="A530" s="181"/>
      <c r="B530" s="145"/>
      <c r="C530" s="145"/>
      <c r="D530" s="145"/>
      <c r="E530" s="145"/>
      <c r="F530" s="145"/>
      <c r="G530" s="145"/>
      <c r="H530" s="145"/>
      <c r="I530" s="145"/>
      <c r="J530" s="182">
        <f>SUM((C530 * Price!$B$2), (D530 * Price!$B$3),(E530 * Price!$B$4),(G530 * Price!$B$5),(I530 * Price!$B$6))</f>
        <v>0</v>
      </c>
      <c r="K530" s="145"/>
    </row>
    <row r="531" spans="1:11" x14ac:dyDescent="0.25">
      <c r="A531" s="181"/>
      <c r="B531" s="145"/>
      <c r="C531" s="145"/>
      <c r="D531" s="145"/>
      <c r="E531" s="145"/>
      <c r="F531" s="145"/>
      <c r="G531" s="145"/>
      <c r="H531" s="145"/>
      <c r="I531" s="145"/>
      <c r="J531" s="182">
        <f>SUM((C531 * Price!$B$2), (D531 * Price!$B$3),(E531 * Price!$B$4),(G531 * Price!$B$5),(I531 * Price!$B$6))</f>
        <v>0</v>
      </c>
      <c r="K531" s="145"/>
    </row>
    <row r="532" spans="1:11" x14ac:dyDescent="0.25">
      <c r="A532" s="181"/>
      <c r="B532" s="145"/>
      <c r="C532" s="145"/>
      <c r="D532" s="145"/>
      <c r="E532" s="145"/>
      <c r="F532" s="145"/>
      <c r="G532" s="145"/>
      <c r="H532" s="145"/>
      <c r="I532" s="145"/>
      <c r="J532" s="182">
        <f>SUM((C532 * Price!$B$2), (D532 * Price!$B$3),(E532 * Price!$B$4),(G532 * Price!$B$5),(I532 * Price!$B$6))</f>
        <v>0</v>
      </c>
      <c r="K532" s="145"/>
    </row>
    <row r="533" spans="1:11" x14ac:dyDescent="0.25">
      <c r="A533" s="181"/>
      <c r="B533" s="145"/>
      <c r="C533" s="145"/>
      <c r="D533" s="145"/>
      <c r="E533" s="145"/>
      <c r="F533" s="145"/>
      <c r="G533" s="145"/>
      <c r="H533" s="145"/>
      <c r="I533" s="145"/>
      <c r="J533" s="182">
        <f>SUM((C533 * Price!$B$2), (D533 * Price!$B$3),(E533 * Price!$B$4),(G533 * Price!$B$5),(I533 * Price!$B$6))</f>
        <v>0</v>
      </c>
      <c r="K533" s="145"/>
    </row>
    <row r="534" spans="1:11" x14ac:dyDescent="0.25">
      <c r="A534" s="181"/>
      <c r="B534" s="145"/>
      <c r="C534" s="145"/>
      <c r="D534" s="145"/>
      <c r="E534" s="145"/>
      <c r="F534" s="145"/>
      <c r="G534" s="145"/>
      <c r="H534" s="145"/>
      <c r="I534" s="145"/>
      <c r="J534" s="182">
        <f>SUM((C534 * Price!$B$2), (D534 * Price!$B$3),(E534 * Price!$B$4),(G534 * Price!$B$5),(I534 * Price!$B$6))</f>
        <v>0</v>
      </c>
      <c r="K534" s="145"/>
    </row>
    <row r="535" spans="1:11" x14ac:dyDescent="0.25">
      <c r="A535" s="181"/>
      <c r="B535" s="145"/>
      <c r="C535" s="145"/>
      <c r="D535" s="145"/>
      <c r="E535" s="145"/>
      <c r="F535" s="145"/>
      <c r="G535" s="145"/>
      <c r="H535" s="145"/>
      <c r="I535" s="145"/>
      <c r="J535" s="182">
        <f>SUM((C535 * Price!$B$2), (D535 * Price!$B$3),(E535 * Price!$B$4),(G535 * Price!$B$5),(I535 * Price!$B$6))</f>
        <v>0</v>
      </c>
      <c r="K535" s="145"/>
    </row>
    <row r="536" spans="1:11" x14ac:dyDescent="0.25">
      <c r="A536" s="181"/>
      <c r="B536" s="145"/>
      <c r="C536" s="145"/>
      <c r="D536" s="145"/>
      <c r="E536" s="145"/>
      <c r="F536" s="145"/>
      <c r="G536" s="145"/>
      <c r="H536" s="145"/>
      <c r="I536" s="145"/>
      <c r="J536" s="182">
        <f>SUM((C536 * Price!$B$2), (D536 * Price!$B$3),(E536 * Price!$B$4),(G536 * Price!$B$5),(I536 * Price!$B$6))</f>
        <v>0</v>
      </c>
      <c r="K536" s="145"/>
    </row>
    <row r="537" spans="1:11" x14ac:dyDescent="0.25">
      <c r="A537" s="181"/>
      <c r="B537" s="145"/>
      <c r="C537" s="145"/>
      <c r="D537" s="145"/>
      <c r="E537" s="145"/>
      <c r="F537" s="145"/>
      <c r="G537" s="145"/>
      <c r="H537" s="145"/>
      <c r="I537" s="145"/>
      <c r="J537" s="182">
        <f>SUM((C537 * Price!$B$2), (D537 * Price!$B$3),(E537 * Price!$B$4),(G537 * Price!$B$5),(I537 * Price!$B$6))</f>
        <v>0</v>
      </c>
      <c r="K537" s="145"/>
    </row>
    <row r="538" spans="1:11" x14ac:dyDescent="0.25">
      <c r="A538" s="181"/>
      <c r="B538" s="145"/>
      <c r="C538" s="145"/>
      <c r="D538" s="145"/>
      <c r="E538" s="145"/>
      <c r="F538" s="145"/>
      <c r="G538" s="145"/>
      <c r="H538" s="145"/>
      <c r="I538" s="145"/>
      <c r="J538" s="182">
        <f>SUM((C538 * Price!$B$2), (D538 * Price!$B$3),(E538 * Price!$B$4),(G538 * Price!$B$5),(I538 * Price!$B$6))</f>
        <v>0</v>
      </c>
      <c r="K538" s="145"/>
    </row>
    <row r="539" spans="1:11" x14ac:dyDescent="0.25">
      <c r="A539" s="181"/>
      <c r="B539" s="145"/>
      <c r="C539" s="145"/>
      <c r="D539" s="145"/>
      <c r="E539" s="145"/>
      <c r="F539" s="145"/>
      <c r="G539" s="145"/>
      <c r="H539" s="145"/>
      <c r="I539" s="145"/>
      <c r="J539" s="182">
        <f>SUM((C539 * Price!$B$2), (D539 * Price!$B$3),(E539 * Price!$B$4),(G539 * Price!$B$5),(I539 * Price!$B$6))</f>
        <v>0</v>
      </c>
      <c r="K539" s="145"/>
    </row>
    <row r="540" spans="1:11" x14ac:dyDescent="0.25">
      <c r="A540" s="181"/>
      <c r="B540" s="145"/>
      <c r="C540" s="145"/>
      <c r="D540" s="145"/>
      <c r="E540" s="145"/>
      <c r="F540" s="145"/>
      <c r="G540" s="145"/>
      <c r="H540" s="145"/>
      <c r="I540" s="145"/>
      <c r="J540" s="182">
        <f>SUM((C540 * Price!$B$2), (D540 * Price!$B$3),(E540 * Price!$B$4),(G540 * Price!$B$5),(I540 * Price!$B$6))</f>
        <v>0</v>
      </c>
      <c r="K540" s="145"/>
    </row>
    <row r="541" spans="1:11" x14ac:dyDescent="0.25">
      <c r="A541" s="181"/>
      <c r="B541" s="145"/>
      <c r="C541" s="145"/>
      <c r="D541" s="145"/>
      <c r="E541" s="145"/>
      <c r="F541" s="145"/>
      <c r="G541" s="145"/>
      <c r="H541" s="145"/>
      <c r="I541" s="145"/>
      <c r="J541" s="182">
        <f>SUM((C541 * Price!$B$2), (D541 * Price!$B$3),(E541 * Price!$B$4),(G541 * Price!$B$5),(I541 * Price!$B$6))</f>
        <v>0</v>
      </c>
      <c r="K541" s="145"/>
    </row>
    <row r="542" spans="1:11" x14ac:dyDescent="0.25">
      <c r="A542" s="181"/>
      <c r="B542" s="145"/>
      <c r="C542" s="145"/>
      <c r="D542" s="145"/>
      <c r="E542" s="145"/>
      <c r="F542" s="145"/>
      <c r="G542" s="145"/>
      <c r="H542" s="145"/>
      <c r="I542" s="145"/>
      <c r="J542" s="182">
        <f>SUM((C542 * Price!$B$2), (D542 * Price!$B$3),(E542 * Price!$B$4),(G542 * Price!$B$5),(I542 * Price!$B$6))</f>
        <v>0</v>
      </c>
      <c r="K542" s="145"/>
    </row>
    <row r="543" spans="1:11" x14ac:dyDescent="0.25">
      <c r="A543" s="181"/>
      <c r="B543" s="145"/>
      <c r="C543" s="145"/>
      <c r="D543" s="145"/>
      <c r="E543" s="145"/>
      <c r="F543" s="145"/>
      <c r="G543" s="145"/>
      <c r="H543" s="145"/>
      <c r="I543" s="145"/>
      <c r="J543" s="182">
        <f>SUM((C543 * Price!$B$2), (D543 * Price!$B$3),(E543 * Price!$B$4),(G543 * Price!$B$5),(I543 * Price!$B$6))</f>
        <v>0</v>
      </c>
      <c r="K543" s="145"/>
    </row>
    <row r="544" spans="1:11" x14ac:dyDescent="0.25">
      <c r="A544" s="181"/>
      <c r="B544" s="145"/>
      <c r="C544" s="145"/>
      <c r="D544" s="145"/>
      <c r="E544" s="145"/>
      <c r="F544" s="145"/>
      <c r="G544" s="145"/>
      <c r="H544" s="145"/>
      <c r="I544" s="145"/>
      <c r="J544" s="182">
        <f>SUM((C544 * Price!$B$2), (D544 * Price!$B$3),(E544 * Price!$B$4),(G544 * Price!$B$5),(I544 * Price!$B$6))</f>
        <v>0</v>
      </c>
      <c r="K544" s="145"/>
    </row>
    <row r="545" spans="1:11" x14ac:dyDescent="0.25">
      <c r="A545" s="181"/>
      <c r="B545" s="145"/>
      <c r="C545" s="145"/>
      <c r="D545" s="145"/>
      <c r="E545" s="145"/>
      <c r="F545" s="145"/>
      <c r="G545" s="145"/>
      <c r="H545" s="145"/>
      <c r="I545" s="145"/>
      <c r="J545" s="182">
        <f>SUM((C545 * Price!$B$2), (D545 * Price!$B$3),(E545 * Price!$B$4),(G545 * Price!$B$5),(I545 * Price!$B$6))</f>
        <v>0</v>
      </c>
      <c r="K545" s="145"/>
    </row>
    <row r="546" spans="1:11" x14ac:dyDescent="0.25">
      <c r="A546" s="181"/>
      <c r="B546" s="145"/>
      <c r="C546" s="145"/>
      <c r="D546" s="145"/>
      <c r="E546" s="145"/>
      <c r="F546" s="145"/>
      <c r="G546" s="145"/>
      <c r="H546" s="145"/>
      <c r="I546" s="145"/>
      <c r="J546" s="182">
        <f>SUM((C546 * Price!$B$2), (D546 * Price!$B$3),(E546 * Price!$B$4),(G546 * Price!$B$5),(I546 * Price!$B$6))</f>
        <v>0</v>
      </c>
      <c r="K546" s="145"/>
    </row>
    <row r="547" spans="1:11" x14ac:dyDescent="0.25">
      <c r="A547" s="181"/>
      <c r="B547" s="145"/>
      <c r="C547" s="145"/>
      <c r="D547" s="145"/>
      <c r="E547" s="145"/>
      <c r="F547" s="145"/>
      <c r="G547" s="145"/>
      <c r="H547" s="145"/>
      <c r="I547" s="145"/>
      <c r="J547" s="182">
        <f>SUM((C547 * Price!$B$2), (D547 * Price!$B$3),(E547 * Price!$B$4),(G547 * Price!$B$5),(I547 * Price!$B$6))</f>
        <v>0</v>
      </c>
      <c r="K547" s="145"/>
    </row>
    <row r="548" spans="1:11" x14ac:dyDescent="0.25">
      <c r="A548" s="181"/>
      <c r="B548" s="145"/>
      <c r="C548" s="145"/>
      <c r="D548" s="145"/>
      <c r="E548" s="145"/>
      <c r="F548" s="145"/>
      <c r="G548" s="145"/>
      <c r="H548" s="145"/>
      <c r="I548" s="145"/>
      <c r="J548" s="182">
        <f>SUM((C548 * Price!$B$2), (D548 * Price!$B$3),(E548 * Price!$B$4),(G548 * Price!$B$5),(I548 * Price!$B$6))</f>
        <v>0</v>
      </c>
      <c r="K548" s="145"/>
    </row>
    <row r="549" spans="1:11" x14ac:dyDescent="0.25">
      <c r="A549" s="181"/>
      <c r="B549" s="145"/>
      <c r="C549" s="145"/>
      <c r="D549" s="145"/>
      <c r="E549" s="145"/>
      <c r="F549" s="145"/>
      <c r="G549" s="145"/>
      <c r="H549" s="145"/>
      <c r="I549" s="145"/>
      <c r="J549" s="182">
        <f>SUM((C549 * Price!$B$2), (D549 * Price!$B$3),(E549 * Price!$B$4),(G549 * Price!$B$5),(I549 * Price!$B$6))</f>
        <v>0</v>
      </c>
      <c r="K549" s="145"/>
    </row>
    <row r="550" spans="1:11" x14ac:dyDescent="0.25">
      <c r="A550" s="181"/>
      <c r="B550" s="145"/>
      <c r="C550" s="145"/>
      <c r="D550" s="145"/>
      <c r="E550" s="145"/>
      <c r="F550" s="145"/>
      <c r="G550" s="145"/>
      <c r="H550" s="145"/>
      <c r="I550" s="145"/>
      <c r="J550" s="182">
        <f>SUM((C550 * Price!$B$2), (D550 * Price!$B$3),(E550 * Price!$B$4),(G550 * Price!$B$5),(I550 * Price!$B$6))</f>
        <v>0</v>
      </c>
      <c r="K550" s="145"/>
    </row>
    <row r="551" spans="1:11" x14ac:dyDescent="0.25">
      <c r="A551" s="181"/>
      <c r="B551" s="145"/>
      <c r="C551" s="145"/>
      <c r="D551" s="145"/>
      <c r="E551" s="145"/>
      <c r="F551" s="145"/>
      <c r="G551" s="145"/>
      <c r="H551" s="145"/>
      <c r="I551" s="145"/>
      <c r="J551" s="182">
        <f>SUM((C551 * Price!$B$2), (D551 * Price!$B$3),(E551 * Price!$B$4),(G551 * Price!$B$5),(I551 * Price!$B$6))</f>
        <v>0</v>
      </c>
      <c r="K551" s="145"/>
    </row>
    <row r="552" spans="1:11" x14ac:dyDescent="0.25">
      <c r="A552" s="181"/>
      <c r="B552" s="145"/>
      <c r="C552" s="145"/>
      <c r="D552" s="145"/>
      <c r="E552" s="145"/>
      <c r="F552" s="145"/>
      <c r="G552" s="145"/>
      <c r="H552" s="145"/>
      <c r="I552" s="145"/>
      <c r="J552" s="182">
        <f>SUM((C552 * Price!$B$2), (D552 * Price!$B$3),(E552 * Price!$B$4),(G552 * Price!$B$5),(I552 * Price!$B$6))</f>
        <v>0</v>
      </c>
      <c r="K552" s="145"/>
    </row>
    <row r="553" spans="1:11" x14ac:dyDescent="0.25">
      <c r="A553" s="181"/>
      <c r="B553" s="145"/>
      <c r="C553" s="145"/>
      <c r="D553" s="145"/>
      <c r="E553" s="145"/>
      <c r="F553" s="145"/>
      <c r="G553" s="145"/>
      <c r="H553" s="145"/>
      <c r="I553" s="145"/>
      <c r="J553" s="182">
        <f>SUM((C553 * Price!$B$2), (D553 * Price!$B$3),(E553 * Price!$B$4),(G553 * Price!$B$5),(I553 * Price!$B$6))</f>
        <v>0</v>
      </c>
      <c r="K553" s="145"/>
    </row>
    <row r="554" spans="1:11" x14ac:dyDescent="0.25">
      <c r="A554" s="181"/>
      <c r="B554" s="145"/>
      <c r="C554" s="145"/>
      <c r="D554" s="145"/>
      <c r="E554" s="145"/>
      <c r="F554" s="145"/>
      <c r="G554" s="145"/>
      <c r="H554" s="145"/>
      <c r="I554" s="145"/>
      <c r="J554" s="182">
        <f>SUM((C554 * Price!$B$2), (D554 * Price!$B$3),(E554 * Price!$B$4),(G554 * Price!$B$5),(I554 * Price!$B$6))</f>
        <v>0</v>
      </c>
      <c r="K554" s="145"/>
    </row>
    <row r="555" spans="1:11" x14ac:dyDescent="0.25">
      <c r="A555" s="181"/>
      <c r="B555" s="145"/>
      <c r="C555" s="145"/>
      <c r="D555" s="145"/>
      <c r="E555" s="145"/>
      <c r="F555" s="145"/>
      <c r="G555" s="145"/>
      <c r="H555" s="145"/>
      <c r="I555" s="145"/>
      <c r="J555" s="182">
        <f>SUM((C555 * Price!$B$2), (D555 * Price!$B$3),(E555 * Price!$B$4),(G555 * Price!$B$5),(I555 * Price!$B$6))</f>
        <v>0</v>
      </c>
      <c r="K555" s="145"/>
    </row>
    <row r="556" spans="1:11" x14ac:dyDescent="0.25">
      <c r="A556" s="181"/>
      <c r="B556" s="145"/>
      <c r="C556" s="145"/>
      <c r="D556" s="145"/>
      <c r="E556" s="145"/>
      <c r="F556" s="145"/>
      <c r="G556" s="145"/>
      <c r="H556" s="145"/>
      <c r="I556" s="145"/>
      <c r="J556" s="182">
        <f>SUM((C556 * Price!$B$2), (D556 * Price!$B$3),(E556 * Price!$B$4),(G556 * Price!$B$5),(I556 * Price!$B$6))</f>
        <v>0</v>
      </c>
      <c r="K556" s="145"/>
    </row>
    <row r="557" spans="1:11" x14ac:dyDescent="0.25">
      <c r="A557" s="181"/>
      <c r="B557" s="145"/>
      <c r="C557" s="145"/>
      <c r="D557" s="145"/>
      <c r="E557" s="145"/>
      <c r="F557" s="145"/>
      <c r="G557" s="145"/>
      <c r="H557" s="145"/>
      <c r="I557" s="145"/>
      <c r="J557" s="182">
        <f>SUM((C557 * Price!$B$2), (D557 * Price!$B$3),(E557 * Price!$B$4),(G557 * Price!$B$5),(I557 * Price!$B$6))</f>
        <v>0</v>
      </c>
      <c r="K557" s="145"/>
    </row>
    <row r="558" spans="1:11" x14ac:dyDescent="0.25">
      <c r="A558" s="181"/>
      <c r="B558" s="145"/>
      <c r="C558" s="145"/>
      <c r="D558" s="145"/>
      <c r="E558" s="145"/>
      <c r="F558" s="145"/>
      <c r="G558" s="145"/>
      <c r="H558" s="145"/>
      <c r="I558" s="145"/>
      <c r="J558" s="182">
        <f>SUM((C558 * Price!$B$2), (D558 * Price!$B$3),(E558 * Price!$B$4),(G558 * Price!$B$5),(I558 * Price!$B$6))</f>
        <v>0</v>
      </c>
      <c r="K558" s="145"/>
    </row>
    <row r="559" spans="1:11" x14ac:dyDescent="0.25">
      <c r="A559" s="181"/>
      <c r="B559" s="145"/>
      <c r="C559" s="145"/>
      <c r="D559" s="145"/>
      <c r="E559" s="145"/>
      <c r="F559" s="145"/>
      <c r="G559" s="145"/>
      <c r="H559" s="145"/>
      <c r="I559" s="145"/>
      <c r="J559" s="182">
        <f>SUM((C559 * Price!$B$2), (D559 * Price!$B$3),(E559 * Price!$B$4),(G559 * Price!$B$5),(I559 * Price!$B$6))</f>
        <v>0</v>
      </c>
      <c r="K559" s="145"/>
    </row>
    <row r="560" spans="1:11" x14ac:dyDescent="0.25">
      <c r="A560" s="181"/>
      <c r="B560" s="145"/>
      <c r="C560" s="145"/>
      <c r="D560" s="145"/>
      <c r="E560" s="145"/>
      <c r="F560" s="145"/>
      <c r="G560" s="145"/>
      <c r="H560" s="145"/>
      <c r="I560" s="145"/>
      <c r="J560" s="182">
        <f>SUM((C560 * Price!$B$2), (D560 * Price!$B$3),(E560 * Price!$B$4),(G560 * Price!$B$5),(I560 * Price!$B$6))</f>
        <v>0</v>
      </c>
      <c r="K560" s="145"/>
    </row>
    <row r="561" spans="1:11" x14ac:dyDescent="0.25">
      <c r="A561" s="181"/>
      <c r="B561" s="145"/>
      <c r="C561" s="145"/>
      <c r="D561" s="145"/>
      <c r="E561" s="145"/>
      <c r="F561" s="145"/>
      <c r="G561" s="145"/>
      <c r="H561" s="145"/>
      <c r="I561" s="145"/>
      <c r="J561" s="182">
        <f>SUM((C561 * Price!$B$2), (D561 * Price!$B$3),(E561 * Price!$B$4),(G561 * Price!$B$5),(I561 * Price!$B$6))</f>
        <v>0</v>
      </c>
      <c r="K561" s="145"/>
    </row>
    <row r="562" spans="1:11" x14ac:dyDescent="0.25">
      <c r="A562" s="181"/>
      <c r="B562" s="145"/>
      <c r="C562" s="145"/>
      <c r="D562" s="145"/>
      <c r="E562" s="145"/>
      <c r="F562" s="145"/>
      <c r="G562" s="145"/>
      <c r="H562" s="145"/>
      <c r="I562" s="145"/>
      <c r="J562" s="182">
        <f>SUM((C562 * Price!$B$2), (D562 * Price!$B$3),(E562 * Price!$B$4),(G562 * Price!$B$5),(I562 * Price!$B$6))</f>
        <v>0</v>
      </c>
      <c r="K562" s="145"/>
    </row>
    <row r="563" spans="1:11" x14ac:dyDescent="0.25">
      <c r="A563" s="181"/>
      <c r="B563" s="145"/>
      <c r="C563" s="145"/>
      <c r="D563" s="145"/>
      <c r="E563" s="145"/>
      <c r="F563" s="145"/>
      <c r="G563" s="145"/>
      <c r="H563" s="145"/>
      <c r="I563" s="145"/>
      <c r="J563" s="182">
        <f>SUM((C563 * Price!$B$2), (D563 * Price!$B$3),(E563 * Price!$B$4),(G563 * Price!$B$5),(I563 * Price!$B$6))</f>
        <v>0</v>
      </c>
      <c r="K563" s="145"/>
    </row>
    <row r="564" spans="1:11" x14ac:dyDescent="0.25">
      <c r="A564" s="181"/>
      <c r="B564" s="145"/>
      <c r="C564" s="145"/>
      <c r="D564" s="145"/>
      <c r="E564" s="145"/>
      <c r="F564" s="145"/>
      <c r="G564" s="145"/>
      <c r="H564" s="145"/>
      <c r="I564" s="145"/>
      <c r="J564" s="182">
        <f>SUM((C564 * Price!$B$2), (D564 * Price!$B$3),(E564 * Price!$B$4),(G564 * Price!$B$5),(I564 * Price!$B$6))</f>
        <v>0</v>
      </c>
      <c r="K564" s="145"/>
    </row>
    <row r="565" spans="1:11" x14ac:dyDescent="0.25">
      <c r="A565" s="181"/>
      <c r="B565" s="145"/>
      <c r="C565" s="145"/>
      <c r="D565" s="145"/>
      <c r="E565" s="145"/>
      <c r="F565" s="145"/>
      <c r="G565" s="145"/>
      <c r="H565" s="145"/>
      <c r="I565" s="145"/>
      <c r="J565" s="182">
        <f>SUM((C565 * Price!$B$2), (D565 * Price!$B$3),(E565 * Price!$B$4),(G565 * Price!$B$5),(I565 * Price!$B$6))</f>
        <v>0</v>
      </c>
      <c r="K565" s="145"/>
    </row>
    <row r="566" spans="1:11" x14ac:dyDescent="0.25">
      <c r="A566" s="181"/>
      <c r="B566" s="145"/>
      <c r="C566" s="145"/>
      <c r="D566" s="145"/>
      <c r="E566" s="145"/>
      <c r="F566" s="145"/>
      <c r="G566" s="145"/>
      <c r="H566" s="145"/>
      <c r="I566" s="145"/>
      <c r="J566" s="182">
        <f>SUM((C566 * Price!$B$2), (D566 * Price!$B$3),(E566 * Price!$B$4),(G566 * Price!$B$5),(I566 * Price!$B$6))</f>
        <v>0</v>
      </c>
      <c r="K566" s="145"/>
    </row>
    <row r="567" spans="1:11" x14ac:dyDescent="0.25">
      <c r="A567" s="181"/>
      <c r="B567" s="145"/>
      <c r="C567" s="145"/>
      <c r="D567" s="145"/>
      <c r="E567" s="145"/>
      <c r="F567" s="145"/>
      <c r="G567" s="145"/>
      <c r="H567" s="145"/>
      <c r="I567" s="145"/>
      <c r="J567" s="182">
        <f>SUM((C567 * Price!$B$2), (D567 * Price!$B$3),(E567 * Price!$B$4),(G567 * Price!$B$5),(I567 * Price!$B$6))</f>
        <v>0</v>
      </c>
      <c r="K567" s="145"/>
    </row>
    <row r="568" spans="1:11" x14ac:dyDescent="0.25">
      <c r="A568" s="181"/>
      <c r="B568" s="145"/>
      <c r="C568" s="145"/>
      <c r="D568" s="145"/>
      <c r="E568" s="145"/>
      <c r="F568" s="145"/>
      <c r="G568" s="145"/>
      <c r="H568" s="145"/>
      <c r="I568" s="145"/>
      <c r="J568" s="182">
        <f>SUM((C568 * Price!$B$2), (D568 * Price!$B$3),(E568 * Price!$B$4),(G568 * Price!$B$5),(I568 * Price!$B$6))</f>
        <v>0</v>
      </c>
      <c r="K568" s="145"/>
    </row>
    <row r="569" spans="1:11" x14ac:dyDescent="0.25">
      <c r="A569" s="181"/>
      <c r="B569" s="145"/>
      <c r="C569" s="145"/>
      <c r="D569" s="145"/>
      <c r="E569" s="145"/>
      <c r="F569" s="145"/>
      <c r="G569" s="145"/>
      <c r="H569" s="145"/>
      <c r="I569" s="145"/>
      <c r="J569" s="182">
        <f>SUM((C569 * Price!$B$2), (D569 * Price!$B$3),(E569 * Price!$B$4),(G569 * Price!$B$5),(I569 * Price!$B$6))</f>
        <v>0</v>
      </c>
      <c r="K569" s="145"/>
    </row>
    <row r="570" spans="1:11" x14ac:dyDescent="0.25">
      <c r="A570" s="181"/>
      <c r="B570" s="145"/>
      <c r="C570" s="145"/>
      <c r="D570" s="145"/>
      <c r="E570" s="145"/>
      <c r="F570" s="145"/>
      <c r="G570" s="145"/>
      <c r="H570" s="145"/>
      <c r="I570" s="145"/>
      <c r="J570" s="182">
        <f>SUM((C570 * Price!$B$2), (D570 * Price!$B$3),(E570 * Price!$B$4),(G570 * Price!$B$5),(I570 * Price!$B$6))</f>
        <v>0</v>
      </c>
      <c r="K570" s="145"/>
    </row>
    <row r="571" spans="1:11" x14ac:dyDescent="0.25">
      <c r="A571" s="181"/>
      <c r="B571" s="145"/>
      <c r="C571" s="145"/>
      <c r="D571" s="145"/>
      <c r="E571" s="145"/>
      <c r="F571" s="145"/>
      <c r="G571" s="145"/>
      <c r="H571" s="145"/>
      <c r="I571" s="145"/>
      <c r="J571" s="182">
        <f>SUM((C571 * Price!$B$2), (D571 * Price!$B$3),(E571 * Price!$B$4),(G571 * Price!$B$5),(I571 * Price!$B$6))</f>
        <v>0</v>
      </c>
      <c r="K571" s="145"/>
    </row>
    <row r="572" spans="1:11" x14ac:dyDescent="0.25">
      <c r="A572" s="181"/>
      <c r="B572" s="145"/>
      <c r="C572" s="145"/>
      <c r="D572" s="145"/>
      <c r="E572" s="145"/>
      <c r="F572" s="145"/>
      <c r="G572" s="145"/>
      <c r="H572" s="145"/>
      <c r="I572" s="145"/>
      <c r="J572" s="182">
        <f>SUM((C572 * Price!$B$2), (D572 * Price!$B$3),(E572 * Price!$B$4),(G572 * Price!$B$5),(I572 * Price!$B$6))</f>
        <v>0</v>
      </c>
      <c r="K572" s="145"/>
    </row>
    <row r="573" spans="1:11" x14ac:dyDescent="0.25">
      <c r="A573" s="181"/>
      <c r="B573" s="145"/>
      <c r="C573" s="145"/>
      <c r="D573" s="145"/>
      <c r="E573" s="145"/>
      <c r="F573" s="145"/>
      <c r="G573" s="145"/>
      <c r="H573" s="145"/>
      <c r="I573" s="145"/>
      <c r="J573" s="182">
        <f>SUM((C573 * Price!$B$2), (D573 * Price!$B$3),(E573 * Price!$B$4),(G573 * Price!$B$5),(I573 * Price!$B$6))</f>
        <v>0</v>
      </c>
      <c r="K573" s="145"/>
    </row>
    <row r="574" spans="1:11" x14ac:dyDescent="0.25">
      <c r="A574" s="181"/>
      <c r="B574" s="145"/>
      <c r="C574" s="145"/>
      <c r="D574" s="145"/>
      <c r="E574" s="145"/>
      <c r="F574" s="145"/>
      <c r="G574" s="145"/>
      <c r="H574" s="145"/>
      <c r="I574" s="145"/>
      <c r="J574" s="182">
        <f>SUM((C574 * Price!$B$2), (D574 * Price!$B$3),(E574 * Price!$B$4),(G574 * Price!$B$5),(I574 * Price!$B$6))</f>
        <v>0</v>
      </c>
      <c r="K574" s="145"/>
    </row>
    <row r="575" spans="1:11" x14ac:dyDescent="0.25">
      <c r="A575" s="181"/>
      <c r="B575" s="145"/>
      <c r="C575" s="145"/>
      <c r="D575" s="145"/>
      <c r="E575" s="145"/>
      <c r="F575" s="145"/>
      <c r="G575" s="145"/>
      <c r="H575" s="145"/>
      <c r="I575" s="145"/>
      <c r="J575" s="182">
        <f>SUM((C575 * Price!$B$2), (D575 * Price!$B$3),(E575 * Price!$B$4),(G575 * Price!$B$5),(I575 * Price!$B$6))</f>
        <v>0</v>
      </c>
      <c r="K575" s="145"/>
    </row>
    <row r="576" spans="1:11" x14ac:dyDescent="0.25">
      <c r="A576" s="181"/>
      <c r="B576" s="145"/>
      <c r="C576" s="145"/>
      <c r="D576" s="145"/>
      <c r="E576" s="145"/>
      <c r="F576" s="145"/>
      <c r="G576" s="145"/>
      <c r="H576" s="145"/>
      <c r="I576" s="145"/>
      <c r="J576" s="182">
        <f>SUM((C576 * Price!$B$2), (D576 * Price!$B$3),(E576 * Price!$B$4),(G576 * Price!$B$5),(I576 * Price!$B$6))</f>
        <v>0</v>
      </c>
      <c r="K576" s="145"/>
    </row>
    <row r="577" spans="1:11" x14ac:dyDescent="0.25">
      <c r="A577" s="181"/>
      <c r="B577" s="145"/>
      <c r="C577" s="145"/>
      <c r="D577" s="145"/>
      <c r="E577" s="145"/>
      <c r="F577" s="145"/>
      <c r="G577" s="145"/>
      <c r="H577" s="145"/>
      <c r="I577" s="145"/>
      <c r="J577" s="182">
        <f>SUM((C577 * Price!$B$2), (D577 * Price!$B$3),(E577 * Price!$B$4),(G577 * Price!$B$5),(I577 * Price!$B$6))</f>
        <v>0</v>
      </c>
      <c r="K577" s="145"/>
    </row>
    <row r="578" spans="1:11" x14ac:dyDescent="0.25">
      <c r="A578" s="181"/>
      <c r="B578" s="145"/>
      <c r="C578" s="145"/>
      <c r="D578" s="145"/>
      <c r="E578" s="145"/>
      <c r="F578" s="145"/>
      <c r="G578" s="145"/>
      <c r="H578" s="145"/>
      <c r="I578" s="145"/>
      <c r="J578" s="182">
        <f>SUM((C578 * Price!$B$2), (D578 * Price!$B$3),(E578 * Price!$B$4),(G578 * Price!$B$5),(I578 * Price!$B$6))</f>
        <v>0</v>
      </c>
      <c r="K578" s="145"/>
    </row>
    <row r="579" spans="1:11" x14ac:dyDescent="0.25">
      <c r="A579" s="181"/>
      <c r="B579" s="145"/>
      <c r="C579" s="145"/>
      <c r="D579" s="145"/>
      <c r="E579" s="145"/>
      <c r="F579" s="145"/>
      <c r="G579" s="145"/>
      <c r="H579" s="145"/>
      <c r="I579" s="145"/>
      <c r="J579" s="182">
        <f>SUM((C579 * Price!$B$2), (D579 * Price!$B$3),(E579 * Price!$B$4),(G579 * Price!$B$5),(I579 * Price!$B$6))</f>
        <v>0</v>
      </c>
      <c r="K579" s="145"/>
    </row>
    <row r="580" spans="1:11" x14ac:dyDescent="0.25">
      <c r="A580" s="181"/>
      <c r="B580" s="145"/>
      <c r="C580" s="145"/>
      <c r="D580" s="145"/>
      <c r="E580" s="145"/>
      <c r="F580" s="145"/>
      <c r="G580" s="145"/>
      <c r="H580" s="145"/>
      <c r="I580" s="145"/>
      <c r="J580" s="182">
        <f>SUM((C580 * Price!$B$2), (D580 * Price!$B$3),(E580 * Price!$B$4),(G580 * Price!$B$5),(I580 * Price!$B$6))</f>
        <v>0</v>
      </c>
      <c r="K580" s="145"/>
    </row>
    <row r="581" spans="1:11" x14ac:dyDescent="0.25">
      <c r="A581" s="181"/>
      <c r="B581" s="145"/>
      <c r="C581" s="145"/>
      <c r="D581" s="145"/>
      <c r="E581" s="145"/>
      <c r="F581" s="145"/>
      <c r="G581" s="145"/>
      <c r="H581" s="145"/>
      <c r="I581" s="145"/>
      <c r="J581" s="182">
        <f>SUM((C581 * Price!$B$2), (D581 * Price!$B$3),(E581 * Price!$B$4),(G581 * Price!$B$5),(I581 * Price!$B$6))</f>
        <v>0</v>
      </c>
      <c r="K581" s="145"/>
    </row>
    <row r="582" spans="1:11" x14ac:dyDescent="0.25">
      <c r="A582" s="181"/>
      <c r="B582" s="145"/>
      <c r="C582" s="145"/>
      <c r="D582" s="145"/>
      <c r="E582" s="145"/>
      <c r="F582" s="145"/>
      <c r="G582" s="145"/>
      <c r="H582" s="145"/>
      <c r="I582" s="145"/>
      <c r="J582" s="182">
        <f>SUM((C582 * Price!$B$2), (D582 * Price!$B$3),(E582 * Price!$B$4),(G582 * Price!$B$5),(I582 * Price!$B$6))</f>
        <v>0</v>
      </c>
      <c r="K582" s="145"/>
    </row>
    <row r="583" spans="1:11" x14ac:dyDescent="0.25">
      <c r="A583" s="181"/>
      <c r="B583" s="145"/>
      <c r="C583" s="145"/>
      <c r="D583" s="145"/>
      <c r="E583" s="145"/>
      <c r="F583" s="145"/>
      <c r="G583" s="145"/>
      <c r="H583" s="145"/>
      <c r="I583" s="145"/>
      <c r="J583" s="182">
        <f>SUM((C583 * Price!$B$2), (D583 * Price!$B$3),(E583 * Price!$B$4),(G583 * Price!$B$5),(I583 * Price!$B$6))</f>
        <v>0</v>
      </c>
      <c r="K583" s="145"/>
    </row>
    <row r="584" spans="1:11" x14ac:dyDescent="0.25">
      <c r="A584" s="181"/>
      <c r="B584" s="145"/>
      <c r="C584" s="145"/>
      <c r="D584" s="145"/>
      <c r="E584" s="145"/>
      <c r="F584" s="145"/>
      <c r="G584" s="145"/>
      <c r="H584" s="145"/>
      <c r="I584" s="145"/>
      <c r="J584" s="182">
        <f>SUM((C584 * Price!$B$2), (D584 * Price!$B$3),(E584 * Price!$B$4),(G584 * Price!$B$5),(I584 * Price!$B$6))</f>
        <v>0</v>
      </c>
      <c r="K584" s="145"/>
    </row>
    <row r="585" spans="1:11" x14ac:dyDescent="0.25">
      <c r="A585" s="181"/>
      <c r="B585" s="145"/>
      <c r="C585" s="145"/>
      <c r="D585" s="145"/>
      <c r="E585" s="145"/>
      <c r="F585" s="145"/>
      <c r="G585" s="145"/>
      <c r="H585" s="145"/>
      <c r="I585" s="145"/>
      <c r="J585" s="182">
        <f>SUM((C585 * Price!$B$2), (D585 * Price!$B$3),(E585 * Price!$B$4),(G585 * Price!$B$5),(I585 * Price!$B$6))</f>
        <v>0</v>
      </c>
      <c r="K585" s="145"/>
    </row>
    <row r="586" spans="1:11" x14ac:dyDescent="0.25">
      <c r="A586" s="181"/>
      <c r="B586" s="145"/>
      <c r="C586" s="145"/>
      <c r="D586" s="145"/>
      <c r="E586" s="145"/>
      <c r="F586" s="145"/>
      <c r="G586" s="145"/>
      <c r="H586" s="145"/>
      <c r="I586" s="145"/>
      <c r="J586" s="182">
        <f>SUM((C586 * Price!$B$2), (D586 * Price!$B$3),(E586 * Price!$B$4),(G586 * Price!$B$5),(I586 * Price!$B$6))</f>
        <v>0</v>
      </c>
      <c r="K586" s="145"/>
    </row>
    <row r="587" spans="1:11" x14ac:dyDescent="0.25">
      <c r="A587" s="181"/>
      <c r="B587" s="145"/>
      <c r="C587" s="145"/>
      <c r="D587" s="145"/>
      <c r="E587" s="145"/>
      <c r="F587" s="145"/>
      <c r="G587" s="145"/>
      <c r="H587" s="145"/>
      <c r="I587" s="145"/>
      <c r="J587" s="182">
        <f>SUM((C587 * Price!$B$2), (D587 * Price!$B$3),(E587 * Price!$B$4),(G587 * Price!$B$5),(I587 * Price!$B$6))</f>
        <v>0</v>
      </c>
      <c r="K587" s="145"/>
    </row>
    <row r="588" spans="1:11" x14ac:dyDescent="0.25">
      <c r="A588" s="181"/>
      <c r="B588" s="145"/>
      <c r="C588" s="145"/>
      <c r="D588" s="145"/>
      <c r="E588" s="145"/>
      <c r="F588" s="145"/>
      <c r="G588" s="145"/>
      <c r="H588" s="145"/>
      <c r="I588" s="145"/>
      <c r="J588" s="182">
        <f>SUM((C588 * Price!$B$2), (D588 * Price!$B$3),(E588 * Price!$B$4),(G588 * Price!$B$5),(I588 * Price!$B$6))</f>
        <v>0</v>
      </c>
      <c r="K588" s="145"/>
    </row>
    <row r="589" spans="1:11" x14ac:dyDescent="0.25">
      <c r="A589" s="181"/>
      <c r="B589" s="145"/>
      <c r="C589" s="145"/>
      <c r="D589" s="145"/>
      <c r="E589" s="145"/>
      <c r="F589" s="145"/>
      <c r="G589" s="145"/>
      <c r="H589" s="145"/>
      <c r="I589" s="145"/>
      <c r="J589" s="182">
        <f>SUM((C589 * Price!$B$2), (D589 * Price!$B$3),(E589 * Price!$B$4),(G589 * Price!$B$5),(I589 * Price!$B$6))</f>
        <v>0</v>
      </c>
      <c r="K589" s="145"/>
    </row>
    <row r="590" spans="1:11" x14ac:dyDescent="0.25">
      <c r="A590" s="181"/>
      <c r="B590" s="145"/>
      <c r="C590" s="145"/>
      <c r="D590" s="145"/>
      <c r="E590" s="145"/>
      <c r="F590" s="145"/>
      <c r="G590" s="145"/>
      <c r="H590" s="145"/>
      <c r="I590" s="145"/>
      <c r="J590" s="182">
        <f>SUM((C590 * Price!$B$2), (D590 * Price!$B$3),(E590 * Price!$B$4),(G590 * Price!$B$5),(I590 * Price!$B$6))</f>
        <v>0</v>
      </c>
      <c r="K590" s="145"/>
    </row>
    <row r="591" spans="1:11" x14ac:dyDescent="0.25">
      <c r="A591" s="181"/>
      <c r="B591" s="145"/>
      <c r="C591" s="145"/>
      <c r="D591" s="145"/>
      <c r="E591" s="145"/>
      <c r="F591" s="145"/>
      <c r="G591" s="145"/>
      <c r="H591" s="145"/>
      <c r="I591" s="145"/>
      <c r="J591" s="182">
        <f>SUM((C591 * Price!$B$2), (D591 * Price!$B$3),(E591 * Price!$B$4),(G591 * Price!$B$5),(I591 * Price!$B$6))</f>
        <v>0</v>
      </c>
      <c r="K591" s="145"/>
    </row>
    <row r="592" spans="1:11" x14ac:dyDescent="0.25">
      <c r="A592" s="181"/>
      <c r="B592" s="145"/>
      <c r="C592" s="145"/>
      <c r="D592" s="145"/>
      <c r="E592" s="145"/>
      <c r="F592" s="145"/>
      <c r="G592" s="145"/>
      <c r="H592" s="145"/>
      <c r="I592" s="145"/>
      <c r="J592" s="182">
        <f>SUM((C592 * Price!$B$2), (D592 * Price!$B$3),(E592 * Price!$B$4),(G592 * Price!$B$5),(I592 * Price!$B$6))</f>
        <v>0</v>
      </c>
      <c r="K592" s="145"/>
    </row>
    <row r="593" spans="1:11" x14ac:dyDescent="0.25">
      <c r="A593" s="181"/>
      <c r="B593" s="145"/>
      <c r="C593" s="145"/>
      <c r="D593" s="145"/>
      <c r="E593" s="145"/>
      <c r="F593" s="145"/>
      <c r="G593" s="145"/>
      <c r="H593" s="145"/>
      <c r="I593" s="145"/>
      <c r="J593" s="182">
        <f>SUM((C593 * Price!$B$2), (D593 * Price!$B$3),(E593 * Price!$B$4),(G593 * Price!$B$5),(I593 * Price!$B$6))</f>
        <v>0</v>
      </c>
      <c r="K593" s="145"/>
    </row>
    <row r="594" spans="1:11" x14ac:dyDescent="0.25">
      <c r="A594" s="181"/>
      <c r="B594" s="145"/>
      <c r="C594" s="145"/>
      <c r="D594" s="145"/>
      <c r="E594" s="145"/>
      <c r="F594" s="145"/>
      <c r="G594" s="145"/>
      <c r="H594" s="145"/>
      <c r="I594" s="145"/>
      <c r="J594" s="182">
        <f>SUM((C594 * Price!$B$2), (D594 * Price!$B$3),(E594 * Price!$B$4),(G594 * Price!$B$5),(I594 * Price!$B$6))</f>
        <v>0</v>
      </c>
      <c r="K594" s="145"/>
    </row>
    <row r="595" spans="1:11" x14ac:dyDescent="0.25">
      <c r="A595" s="181"/>
      <c r="B595" s="145"/>
      <c r="C595" s="145"/>
      <c r="D595" s="145"/>
      <c r="E595" s="145"/>
      <c r="F595" s="145"/>
      <c r="G595" s="145"/>
      <c r="H595" s="145"/>
      <c r="I595" s="145"/>
      <c r="J595" s="182">
        <f>SUM((C595 * Price!$B$2), (D595 * Price!$B$3),(E595 * Price!$B$4),(G595 * Price!$B$5),(I595 * Price!$B$6))</f>
        <v>0</v>
      </c>
      <c r="K595" s="145"/>
    </row>
    <row r="596" spans="1:11" x14ac:dyDescent="0.25">
      <c r="A596" s="181"/>
      <c r="B596" s="145"/>
      <c r="C596" s="145"/>
      <c r="D596" s="145"/>
      <c r="E596" s="145"/>
      <c r="F596" s="145"/>
      <c r="G596" s="145"/>
      <c r="H596" s="145"/>
      <c r="I596" s="145"/>
      <c r="J596" s="182">
        <f>SUM((C596 * Price!$B$2), (D596 * Price!$B$3),(E596 * Price!$B$4),(G596 * Price!$B$5),(I596 * Price!$B$6))</f>
        <v>0</v>
      </c>
      <c r="K596" s="145"/>
    </row>
    <row r="597" spans="1:11" x14ac:dyDescent="0.25">
      <c r="A597" s="181"/>
      <c r="B597" s="145"/>
      <c r="C597" s="145"/>
      <c r="D597" s="145"/>
      <c r="E597" s="145"/>
      <c r="F597" s="145"/>
      <c r="G597" s="145"/>
      <c r="H597" s="145"/>
      <c r="I597" s="145"/>
      <c r="J597" s="182">
        <f>SUM((C597 * Price!$B$2), (D597 * Price!$B$3),(E597 * Price!$B$4),(G597 * Price!$B$5),(I597 * Price!$B$6))</f>
        <v>0</v>
      </c>
      <c r="K597" s="145"/>
    </row>
    <row r="598" spans="1:11" x14ac:dyDescent="0.25">
      <c r="A598" s="181"/>
      <c r="B598" s="145"/>
      <c r="C598" s="145"/>
      <c r="D598" s="145"/>
      <c r="E598" s="145"/>
      <c r="F598" s="145"/>
      <c r="G598" s="145"/>
      <c r="H598" s="145"/>
      <c r="I598" s="145"/>
      <c r="J598" s="182">
        <f>SUM((C598 * Price!$B$2), (D598 * Price!$B$3),(E598 * Price!$B$4),(G598 * Price!$B$5),(I598 * Price!$B$6))</f>
        <v>0</v>
      </c>
      <c r="K598" s="145"/>
    </row>
    <row r="599" spans="1:11" x14ac:dyDescent="0.25">
      <c r="A599" s="181"/>
      <c r="B599" s="145"/>
      <c r="C599" s="145"/>
      <c r="D599" s="145"/>
      <c r="E599" s="145"/>
      <c r="F599" s="145"/>
      <c r="G599" s="145"/>
      <c r="H599" s="145"/>
      <c r="I599" s="145"/>
      <c r="J599" s="182">
        <f>SUM((C599 * Price!$B$2), (D599 * Price!$B$3),(E599 * Price!$B$4),(G599 * Price!$B$5),(I599 * Price!$B$6))</f>
        <v>0</v>
      </c>
      <c r="K599" s="145"/>
    </row>
    <row r="600" spans="1:11" x14ac:dyDescent="0.25">
      <c r="A600" s="181"/>
      <c r="B600" s="145"/>
      <c r="C600" s="145"/>
      <c r="D600" s="145"/>
      <c r="E600" s="145"/>
      <c r="F600" s="145"/>
      <c r="G600" s="145"/>
      <c r="H600" s="145"/>
      <c r="I600" s="145"/>
      <c r="J600" s="182">
        <f>SUM((C600 * Price!$B$2), (D600 * Price!$B$3),(E600 * Price!$B$4),(G600 * Price!$B$5),(I600 * Price!$B$6))</f>
        <v>0</v>
      </c>
      <c r="K600" s="145"/>
    </row>
    <row r="601" spans="1:11" x14ac:dyDescent="0.25">
      <c r="A601" s="181"/>
      <c r="B601" s="145"/>
      <c r="C601" s="145"/>
      <c r="D601" s="145"/>
      <c r="E601" s="145"/>
      <c r="F601" s="145"/>
      <c r="G601" s="145"/>
      <c r="H601" s="145"/>
      <c r="I601" s="145"/>
      <c r="J601" s="182">
        <f>SUM((C601 * Price!$B$2), (D601 * Price!$B$3),(E601 * Price!$B$4),(G601 * Price!$B$5),(I601 * Price!$B$6))</f>
        <v>0</v>
      </c>
      <c r="K601" s="145"/>
    </row>
    <row r="602" spans="1:11" x14ac:dyDescent="0.25">
      <c r="A602" s="181"/>
      <c r="B602" s="145"/>
      <c r="C602" s="145"/>
      <c r="D602" s="145"/>
      <c r="E602" s="145"/>
      <c r="F602" s="145"/>
      <c r="G602" s="145"/>
      <c r="H602" s="145"/>
      <c r="I602" s="145"/>
      <c r="J602" s="182">
        <f>SUM((C602 * Price!$B$2), (D602 * Price!$B$3),(E602 * Price!$B$4),(G602 * Price!$B$5),(I602 * Price!$B$6))</f>
        <v>0</v>
      </c>
      <c r="K602" s="145"/>
    </row>
    <row r="603" spans="1:11" x14ac:dyDescent="0.25">
      <c r="A603" s="181"/>
      <c r="B603" s="145"/>
      <c r="C603" s="145"/>
      <c r="D603" s="145"/>
      <c r="E603" s="145"/>
      <c r="F603" s="145"/>
      <c r="G603" s="145"/>
      <c r="H603" s="145"/>
      <c r="I603" s="145"/>
      <c r="J603" s="182">
        <f>SUM((C603 * Price!$B$2), (D603 * Price!$B$3),(E603 * Price!$B$4),(G603 * Price!$B$5),(I603 * Price!$B$6))</f>
        <v>0</v>
      </c>
      <c r="K603" s="145"/>
    </row>
    <row r="604" spans="1:11" x14ac:dyDescent="0.25">
      <c r="A604" s="181"/>
      <c r="B604" s="145"/>
      <c r="C604" s="145"/>
      <c r="D604" s="145"/>
      <c r="E604" s="145"/>
      <c r="F604" s="145"/>
      <c r="G604" s="145"/>
      <c r="H604" s="145"/>
      <c r="I604" s="145"/>
      <c r="J604" s="182">
        <f>SUM((C604 * Price!$B$2), (D604 * Price!$B$3),(E604 * Price!$B$4),(G604 * Price!$B$5),(I604 * Price!$B$6))</f>
        <v>0</v>
      </c>
      <c r="K604" s="145"/>
    </row>
    <row r="605" spans="1:11" x14ac:dyDescent="0.25">
      <c r="A605" s="181"/>
      <c r="B605" s="145"/>
      <c r="C605" s="145"/>
      <c r="D605" s="145"/>
      <c r="E605" s="145"/>
      <c r="F605" s="145"/>
      <c r="G605" s="145"/>
      <c r="H605" s="145"/>
      <c r="I605" s="145"/>
      <c r="J605" s="182">
        <f>SUM((C605 * Price!$B$2), (D605 * Price!$B$3),(E605 * Price!$B$4),(G605 * Price!$B$5),(I605 * Price!$B$6))</f>
        <v>0</v>
      </c>
      <c r="K605" s="145"/>
    </row>
    <row r="606" spans="1:11" x14ac:dyDescent="0.25">
      <c r="A606" s="181"/>
      <c r="B606" s="145"/>
      <c r="C606" s="145"/>
      <c r="D606" s="145"/>
      <c r="E606" s="145"/>
      <c r="F606" s="145"/>
      <c r="G606" s="145"/>
      <c r="H606" s="145"/>
      <c r="I606" s="145"/>
      <c r="J606" s="182">
        <f>SUM((C606 * Price!$B$2), (D606 * Price!$B$3),(E606 * Price!$B$4),(G606 * Price!$B$5),(I606 * Price!$B$6))</f>
        <v>0</v>
      </c>
      <c r="K606" s="145"/>
    </row>
    <row r="607" spans="1:11" x14ac:dyDescent="0.25">
      <c r="A607" s="181"/>
      <c r="B607" s="145"/>
      <c r="C607" s="145"/>
      <c r="D607" s="145"/>
      <c r="E607" s="145"/>
      <c r="F607" s="145"/>
      <c r="G607" s="145"/>
      <c r="H607" s="145"/>
      <c r="I607" s="145"/>
      <c r="J607" s="182">
        <f>SUM((C607 * Price!$B$2), (D607 * Price!$B$3),(E607 * Price!$B$4),(G607 * Price!$B$5),(I607 * Price!$B$6))</f>
        <v>0</v>
      </c>
      <c r="K607" s="145"/>
    </row>
    <row r="608" spans="1:11" x14ac:dyDescent="0.25">
      <c r="A608" s="181"/>
      <c r="B608" s="145"/>
      <c r="C608" s="145"/>
      <c r="D608" s="145"/>
      <c r="E608" s="145"/>
      <c r="F608" s="145"/>
      <c r="G608" s="145"/>
      <c r="H608" s="145"/>
      <c r="I608" s="145"/>
      <c r="J608" s="182">
        <f>SUM((C608 * Price!$B$2), (D608 * Price!$B$3),(E608 * Price!$B$4),(G608 * Price!$B$5),(I608 * Price!$B$6))</f>
        <v>0</v>
      </c>
      <c r="K608" s="145"/>
    </row>
    <row r="609" spans="1:11" x14ac:dyDescent="0.25">
      <c r="A609" s="181"/>
      <c r="B609" s="145"/>
      <c r="C609" s="145"/>
      <c r="D609" s="145"/>
      <c r="E609" s="145"/>
      <c r="F609" s="145"/>
      <c r="G609" s="145"/>
      <c r="H609" s="145"/>
      <c r="I609" s="145"/>
      <c r="J609" s="182">
        <f>SUM((C609 * Price!$B$2), (D609 * Price!$B$3),(E609 * Price!$B$4),(G609 * Price!$B$5),(I609 * Price!$B$6))</f>
        <v>0</v>
      </c>
      <c r="K609" s="145"/>
    </row>
    <row r="610" spans="1:11" x14ac:dyDescent="0.25">
      <c r="A610" s="181"/>
      <c r="B610" s="145"/>
      <c r="C610" s="145"/>
      <c r="D610" s="145"/>
      <c r="E610" s="145"/>
      <c r="F610" s="145"/>
      <c r="G610" s="145"/>
      <c r="H610" s="145"/>
      <c r="I610" s="145"/>
      <c r="J610" s="182">
        <f>SUM((C610 * Price!$B$2), (D610 * Price!$B$3),(E610 * Price!$B$4),(G610 * Price!$B$5),(I610 * Price!$B$6))</f>
        <v>0</v>
      </c>
      <c r="K610" s="145"/>
    </row>
    <row r="611" spans="1:11" x14ac:dyDescent="0.25">
      <c r="A611" s="181"/>
      <c r="B611" s="145"/>
      <c r="C611" s="145"/>
      <c r="D611" s="145"/>
      <c r="E611" s="145"/>
      <c r="F611" s="145"/>
      <c r="G611" s="145"/>
      <c r="H611" s="145"/>
      <c r="I611" s="145"/>
      <c r="J611" s="182">
        <f>SUM((C611 * Price!$B$2), (D611 * Price!$B$3),(E611 * Price!$B$4),(G611 * Price!$B$5),(I611 * Price!$B$6))</f>
        <v>0</v>
      </c>
      <c r="K611" s="145"/>
    </row>
    <row r="612" spans="1:11" x14ac:dyDescent="0.25">
      <c r="A612" s="181"/>
      <c r="B612" s="145"/>
      <c r="C612" s="145"/>
      <c r="D612" s="145"/>
      <c r="E612" s="145"/>
      <c r="F612" s="145"/>
      <c r="G612" s="145"/>
      <c r="H612" s="145"/>
      <c r="I612" s="145"/>
      <c r="J612" s="182">
        <f>SUM((C612 * Price!$B$2), (D612 * Price!$B$3),(E612 * Price!$B$4),(G612 * Price!$B$5),(I612 * Price!$B$6))</f>
        <v>0</v>
      </c>
      <c r="K612" s="145"/>
    </row>
    <row r="613" spans="1:11" x14ac:dyDescent="0.25">
      <c r="A613" s="181"/>
      <c r="B613" s="145"/>
      <c r="C613" s="145"/>
      <c r="D613" s="145"/>
      <c r="E613" s="145"/>
      <c r="F613" s="145"/>
      <c r="G613" s="145"/>
      <c r="H613" s="145"/>
      <c r="I613" s="145"/>
      <c r="J613" s="182">
        <f>SUM((C613 * Price!$B$2), (D613 * Price!$B$3),(E613 * Price!$B$4),(G613 * Price!$B$5),(I613 * Price!$B$6))</f>
        <v>0</v>
      </c>
      <c r="K613" s="145"/>
    </row>
    <row r="614" spans="1:11" x14ac:dyDescent="0.25">
      <c r="A614" s="181"/>
      <c r="B614" s="145"/>
      <c r="C614" s="145"/>
      <c r="D614" s="145"/>
      <c r="E614" s="145"/>
      <c r="F614" s="145"/>
      <c r="G614" s="145"/>
      <c r="H614" s="145"/>
      <c r="I614" s="145"/>
      <c r="J614" s="182">
        <f>SUM((C614 * Price!$B$2), (D614 * Price!$B$3),(E614 * Price!$B$4),(G614 * Price!$B$5),(I614 * Price!$B$6))</f>
        <v>0</v>
      </c>
      <c r="K614" s="145"/>
    </row>
    <row r="615" spans="1:11" x14ac:dyDescent="0.25">
      <c r="A615" s="181"/>
      <c r="B615" s="145"/>
      <c r="C615" s="145"/>
      <c r="D615" s="145"/>
      <c r="E615" s="145"/>
      <c r="F615" s="145"/>
      <c r="G615" s="145"/>
      <c r="H615" s="145"/>
      <c r="I615" s="145"/>
      <c r="J615" s="182">
        <f>SUM((C615 * Price!$B$2), (D615 * Price!$B$3),(E615 * Price!$B$4),(G615 * Price!$B$5),(I615 * Price!$B$6))</f>
        <v>0</v>
      </c>
      <c r="K615" s="145"/>
    </row>
    <row r="616" spans="1:11" x14ac:dyDescent="0.25">
      <c r="A616" s="181"/>
      <c r="B616" s="145"/>
      <c r="C616" s="145"/>
      <c r="D616" s="145"/>
      <c r="E616" s="145"/>
      <c r="F616" s="145"/>
      <c r="G616" s="145"/>
      <c r="H616" s="145"/>
      <c r="I616" s="145"/>
      <c r="J616" s="182">
        <f>SUM((C616 * Price!$B$2), (D616 * Price!$B$3),(E616 * Price!$B$4),(G616 * Price!$B$5),(I616 * Price!$B$6))</f>
        <v>0</v>
      </c>
      <c r="K616" s="145"/>
    </row>
    <row r="617" spans="1:11" x14ac:dyDescent="0.25">
      <c r="A617" s="181"/>
      <c r="B617" s="145"/>
      <c r="C617" s="145"/>
      <c r="D617" s="145"/>
      <c r="E617" s="145"/>
      <c r="F617" s="145"/>
      <c r="G617" s="145"/>
      <c r="H617" s="145"/>
      <c r="I617" s="145"/>
      <c r="J617" s="182">
        <f>SUM((C617 * Price!$B$2), (D617 * Price!$B$3),(E617 * Price!$B$4),(G617 * Price!$B$5),(I617 * Price!$B$6))</f>
        <v>0</v>
      </c>
      <c r="K617" s="145"/>
    </row>
    <row r="618" spans="1:11" x14ac:dyDescent="0.25">
      <c r="A618" s="181"/>
      <c r="B618" s="145"/>
      <c r="C618" s="145"/>
      <c r="D618" s="145"/>
      <c r="E618" s="145"/>
      <c r="F618" s="145"/>
      <c r="G618" s="145"/>
      <c r="H618" s="145"/>
      <c r="I618" s="145"/>
      <c r="J618" s="182">
        <f>SUM((C618 * Price!$B$2), (D618 * Price!$B$3),(E618 * Price!$B$4),(G618 * Price!$B$5),(I618 * Price!$B$6))</f>
        <v>0</v>
      </c>
      <c r="K618" s="145"/>
    </row>
    <row r="619" spans="1:11" x14ac:dyDescent="0.25">
      <c r="A619" s="181"/>
      <c r="B619" s="145"/>
      <c r="C619" s="145"/>
      <c r="D619" s="145"/>
      <c r="E619" s="145"/>
      <c r="F619" s="145"/>
      <c r="G619" s="145"/>
      <c r="H619" s="145"/>
      <c r="I619" s="145"/>
      <c r="J619" s="182">
        <f>SUM((C619 * Price!$B$2), (D619 * Price!$B$3),(E619 * Price!$B$4),(G619 * Price!$B$5),(I619 * Price!$B$6))</f>
        <v>0</v>
      </c>
      <c r="K619" s="145"/>
    </row>
    <row r="620" spans="1:11" x14ac:dyDescent="0.25">
      <c r="A620" s="181"/>
      <c r="B620" s="145"/>
      <c r="C620" s="145"/>
      <c r="D620" s="145"/>
      <c r="E620" s="145"/>
      <c r="F620" s="145"/>
      <c r="G620" s="145"/>
      <c r="H620" s="145"/>
      <c r="I620" s="145"/>
      <c r="J620" s="182">
        <f>SUM((C620 * Price!$B$2), (D620 * Price!$B$3),(E620 * Price!$B$4),(G620 * Price!$B$5),(I620 * Price!$B$6))</f>
        <v>0</v>
      </c>
      <c r="K620" s="145"/>
    </row>
    <row r="621" spans="1:11" x14ac:dyDescent="0.25">
      <c r="A621" s="181"/>
      <c r="B621" s="145"/>
      <c r="C621" s="145"/>
      <c r="D621" s="145"/>
      <c r="E621" s="145"/>
      <c r="F621" s="145"/>
      <c r="G621" s="145"/>
      <c r="H621" s="145"/>
      <c r="I621" s="145"/>
      <c r="J621" s="182">
        <f>SUM((C621 * Price!$B$2), (D621 * Price!$B$3),(E621 * Price!$B$4),(G621 * Price!$B$5),(I621 * Price!$B$6))</f>
        <v>0</v>
      </c>
      <c r="K621" s="145"/>
    </row>
    <row r="622" spans="1:11" x14ac:dyDescent="0.25">
      <c r="A622" s="181"/>
      <c r="B622" s="145"/>
      <c r="C622" s="145"/>
      <c r="D622" s="145"/>
      <c r="E622" s="145"/>
      <c r="F622" s="145"/>
      <c r="G622" s="145"/>
      <c r="H622" s="145"/>
      <c r="I622" s="145"/>
      <c r="J622" s="182">
        <f>SUM((C622 * Price!$B$2), (D622 * Price!$B$3),(E622 * Price!$B$4),(G622 * Price!$B$5),(I622 * Price!$B$6))</f>
        <v>0</v>
      </c>
      <c r="K622" s="145"/>
    </row>
    <row r="623" spans="1:11" x14ac:dyDescent="0.25">
      <c r="A623" s="181"/>
      <c r="B623" s="145"/>
      <c r="C623" s="145"/>
      <c r="D623" s="145"/>
      <c r="E623" s="145"/>
      <c r="F623" s="145"/>
      <c r="G623" s="145"/>
      <c r="H623" s="145"/>
      <c r="I623" s="145"/>
      <c r="J623" s="182">
        <f>SUM((C623 * Price!$B$2), (D623 * Price!$B$3),(E623 * Price!$B$4),(G623 * Price!$B$5),(I623 * Price!$B$6))</f>
        <v>0</v>
      </c>
      <c r="K623" s="145"/>
    </row>
    <row r="624" spans="1:11" x14ac:dyDescent="0.25">
      <c r="A624" s="181"/>
      <c r="B624" s="145"/>
      <c r="C624" s="145"/>
      <c r="D624" s="145"/>
      <c r="E624" s="145"/>
      <c r="F624" s="145"/>
      <c r="G624" s="145"/>
      <c r="H624" s="145"/>
      <c r="I624" s="145"/>
      <c r="J624" s="182">
        <f>SUM((C624 * Price!$B$2), (D624 * Price!$B$3),(E624 * Price!$B$4),(G624 * Price!$B$5),(I624 * Price!$B$6))</f>
        <v>0</v>
      </c>
      <c r="K624" s="145"/>
    </row>
    <row r="625" spans="1:11" x14ac:dyDescent="0.25">
      <c r="A625" s="181"/>
      <c r="B625" s="145"/>
      <c r="C625" s="145"/>
      <c r="D625" s="145"/>
      <c r="E625" s="145"/>
      <c r="F625" s="145"/>
      <c r="G625" s="145"/>
      <c r="H625" s="145"/>
      <c r="I625" s="145"/>
      <c r="J625" s="182">
        <f>SUM((C625 * Price!$B$2), (D625 * Price!$B$3),(E625 * Price!$B$4),(G625 * Price!$B$5),(I625 * Price!$B$6))</f>
        <v>0</v>
      </c>
      <c r="K625" s="145"/>
    </row>
    <row r="626" spans="1:11" x14ac:dyDescent="0.25">
      <c r="A626" s="181"/>
      <c r="B626" s="145"/>
      <c r="C626" s="145"/>
      <c r="D626" s="145"/>
      <c r="E626" s="145"/>
      <c r="F626" s="145"/>
      <c r="G626" s="145"/>
      <c r="H626" s="145"/>
      <c r="I626" s="145"/>
      <c r="J626" s="182">
        <f>SUM((C626 * Price!$B$2), (D626 * Price!$B$3),(E626 * Price!$B$4),(G626 * Price!$B$5),(I626 * Price!$B$6))</f>
        <v>0</v>
      </c>
      <c r="K626" s="145"/>
    </row>
    <row r="627" spans="1:11" x14ac:dyDescent="0.25">
      <c r="A627" s="181"/>
      <c r="B627" s="145"/>
      <c r="C627" s="145"/>
      <c r="D627" s="145"/>
      <c r="E627" s="145"/>
      <c r="F627" s="145"/>
      <c r="G627" s="145"/>
      <c r="H627" s="145"/>
      <c r="I627" s="145"/>
      <c r="J627" s="182">
        <f>SUM((C627 * Price!$B$2), (D627 * Price!$B$3),(E627 * Price!$B$4),(G627 * Price!$B$5),(I627 * Price!$B$6))</f>
        <v>0</v>
      </c>
      <c r="K627" s="145"/>
    </row>
    <row r="628" spans="1:11" x14ac:dyDescent="0.25">
      <c r="A628" s="181"/>
      <c r="B628" s="145"/>
      <c r="C628" s="145"/>
      <c r="D628" s="145"/>
      <c r="E628" s="145"/>
      <c r="F628" s="145"/>
      <c r="G628" s="145"/>
      <c r="H628" s="145"/>
      <c r="I628" s="145"/>
      <c r="J628" s="182">
        <f>SUM((C628 * Price!$B$2), (D628 * Price!$B$3),(E628 * Price!$B$4),(G628 * Price!$B$5),(I628 * Price!$B$6))</f>
        <v>0</v>
      </c>
      <c r="K628" s="145"/>
    </row>
    <row r="629" spans="1:11" x14ac:dyDescent="0.25">
      <c r="A629" s="181"/>
      <c r="B629" s="145"/>
      <c r="C629" s="145"/>
      <c r="D629" s="145"/>
      <c r="E629" s="145"/>
      <c r="F629" s="145"/>
      <c r="G629" s="145"/>
      <c r="H629" s="145"/>
      <c r="I629" s="145"/>
      <c r="J629" s="182">
        <f>SUM((C629 * Price!$B$2), (D629 * Price!$B$3),(E629 * Price!$B$4),(G629 * Price!$B$5),(I629 * Price!$B$6))</f>
        <v>0</v>
      </c>
      <c r="K629" s="145"/>
    </row>
    <row r="630" spans="1:11" x14ac:dyDescent="0.25">
      <c r="A630" s="181"/>
      <c r="B630" s="145"/>
      <c r="C630" s="145"/>
      <c r="D630" s="145"/>
      <c r="E630" s="145"/>
      <c r="F630" s="145"/>
      <c r="G630" s="145"/>
      <c r="H630" s="145"/>
      <c r="I630" s="145"/>
      <c r="J630" s="182">
        <f>SUM((C630 * Price!$B$2), (D630 * Price!$B$3),(E630 * Price!$B$4),(G630 * Price!$B$5),(I630 * Price!$B$6))</f>
        <v>0</v>
      </c>
      <c r="K630" s="145"/>
    </row>
    <row r="631" spans="1:11" x14ac:dyDescent="0.25">
      <c r="A631" s="181"/>
      <c r="B631" s="145"/>
      <c r="C631" s="145"/>
      <c r="D631" s="145"/>
      <c r="E631" s="145"/>
      <c r="F631" s="145"/>
      <c r="G631" s="145"/>
      <c r="H631" s="145"/>
      <c r="I631" s="145"/>
      <c r="J631" s="182">
        <f>SUM((C631 * Price!$B$2), (D631 * Price!$B$3),(E631 * Price!$B$4),(G631 * Price!$B$5),(I631 * Price!$B$6))</f>
        <v>0</v>
      </c>
      <c r="K631" s="145"/>
    </row>
    <row r="632" spans="1:11" x14ac:dyDescent="0.25">
      <c r="A632" s="181"/>
      <c r="B632" s="145"/>
      <c r="C632" s="145"/>
      <c r="D632" s="145"/>
      <c r="E632" s="145"/>
      <c r="F632" s="145"/>
      <c r="G632" s="145"/>
      <c r="H632" s="145"/>
      <c r="I632" s="145"/>
      <c r="J632" s="182">
        <f>SUM((C632 * Price!$B$2), (D632 * Price!$B$3),(E632 * Price!$B$4),(G632 * Price!$B$5),(I632 * Price!$B$6))</f>
        <v>0</v>
      </c>
      <c r="K632" s="145"/>
    </row>
    <row r="633" spans="1:11" x14ac:dyDescent="0.25">
      <c r="A633" s="181"/>
      <c r="B633" s="145"/>
      <c r="C633" s="145"/>
      <c r="D633" s="145"/>
      <c r="E633" s="145"/>
      <c r="F633" s="145"/>
      <c r="G633" s="145"/>
      <c r="H633" s="145"/>
      <c r="I633" s="145"/>
      <c r="J633" s="182">
        <f>SUM((C633 * Price!$B$2), (D633 * Price!$B$3),(E633 * Price!$B$4),(G633 * Price!$B$5),(I633 * Price!$B$6))</f>
        <v>0</v>
      </c>
      <c r="K633" s="145"/>
    </row>
    <row r="634" spans="1:11" x14ac:dyDescent="0.25">
      <c r="A634" s="181"/>
      <c r="B634" s="145"/>
      <c r="C634" s="145"/>
      <c r="D634" s="145"/>
      <c r="E634" s="145"/>
      <c r="F634" s="145"/>
      <c r="G634" s="145"/>
      <c r="H634" s="145"/>
      <c r="I634" s="145"/>
      <c r="J634" s="182">
        <f>SUM((C634 * Price!$B$2), (D634 * Price!$B$3),(E634 * Price!$B$4),(G634 * Price!$B$5),(I634 * Price!$B$6))</f>
        <v>0</v>
      </c>
      <c r="K634" s="145"/>
    </row>
    <row r="635" spans="1:11" x14ac:dyDescent="0.25">
      <c r="A635" s="181"/>
      <c r="B635" s="145"/>
      <c r="C635" s="145"/>
      <c r="D635" s="145"/>
      <c r="E635" s="145"/>
      <c r="F635" s="145"/>
      <c r="G635" s="145"/>
      <c r="H635" s="145"/>
      <c r="I635" s="145"/>
      <c r="J635" s="182">
        <f>SUM((C635 * Price!$B$2), (D635 * Price!$B$3),(E635 * Price!$B$4),(G635 * Price!$B$5),(I635 * Price!$B$6))</f>
        <v>0</v>
      </c>
      <c r="K635" s="145"/>
    </row>
    <row r="636" spans="1:11" x14ac:dyDescent="0.25">
      <c r="A636" s="181"/>
      <c r="B636" s="145"/>
      <c r="C636" s="145"/>
      <c r="D636" s="145"/>
      <c r="E636" s="145"/>
      <c r="F636" s="145"/>
      <c r="G636" s="145"/>
      <c r="H636" s="145"/>
      <c r="I636" s="145"/>
      <c r="J636" s="182">
        <f>SUM((C636 * Price!$B$2), (D636 * Price!$B$3),(E636 * Price!$B$4),(G636 * Price!$B$5),(I636 * Price!$B$6))</f>
        <v>0</v>
      </c>
      <c r="K636" s="145"/>
    </row>
    <row r="637" spans="1:11" x14ac:dyDescent="0.25">
      <c r="A637" s="181"/>
      <c r="B637" s="145"/>
      <c r="C637" s="145"/>
      <c r="D637" s="145"/>
      <c r="E637" s="145"/>
      <c r="F637" s="145"/>
      <c r="G637" s="145"/>
      <c r="H637" s="145"/>
      <c r="I637" s="145"/>
      <c r="J637" s="182">
        <f>SUM((C637 * Price!$B$2), (D637 * Price!$B$3),(E637 * Price!$B$4),(G637 * Price!$B$5),(I637 * Price!$B$6))</f>
        <v>0</v>
      </c>
      <c r="K637" s="145"/>
    </row>
    <row r="638" spans="1:11" x14ac:dyDescent="0.25">
      <c r="A638" s="181"/>
      <c r="B638" s="145"/>
      <c r="C638" s="145"/>
      <c r="D638" s="145"/>
      <c r="E638" s="145"/>
      <c r="F638" s="145"/>
      <c r="G638" s="145"/>
      <c r="H638" s="145"/>
      <c r="I638" s="145"/>
      <c r="J638" s="182">
        <f>SUM((C638 * Price!$B$2), (D638 * Price!$B$3),(E638 * Price!$B$4),(G638 * Price!$B$5),(I638 * Price!$B$6))</f>
        <v>0</v>
      </c>
      <c r="K638" s="145"/>
    </row>
    <row r="639" spans="1:11" x14ac:dyDescent="0.25">
      <c r="A639" s="181"/>
      <c r="B639" s="145"/>
      <c r="C639" s="145"/>
      <c r="D639" s="145"/>
      <c r="E639" s="145"/>
      <c r="F639" s="145"/>
      <c r="G639" s="145"/>
      <c r="H639" s="145"/>
      <c r="I639" s="145"/>
      <c r="J639" s="182">
        <f>SUM((C639 * Price!$B$2), (D639 * Price!$B$3),(E639 * Price!$B$4),(G639 * Price!$B$5),(I639 * Price!$B$6))</f>
        <v>0</v>
      </c>
      <c r="K639" s="145"/>
    </row>
    <row r="640" spans="1:11" x14ac:dyDescent="0.25">
      <c r="A640" s="181"/>
      <c r="B640" s="145"/>
      <c r="C640" s="145"/>
      <c r="D640" s="145"/>
      <c r="E640" s="145"/>
      <c r="F640" s="145"/>
      <c r="G640" s="145"/>
      <c r="H640" s="145"/>
      <c r="I640" s="145"/>
      <c r="J640" s="182">
        <f>SUM((C640 * Price!$B$2), (D640 * Price!$B$3),(E640 * Price!$B$4),(G640 * Price!$B$5),(I640 * Price!$B$6))</f>
        <v>0</v>
      </c>
      <c r="K640" s="145"/>
    </row>
    <row r="641" spans="1:11" x14ac:dyDescent="0.25">
      <c r="A641" s="181"/>
      <c r="B641" s="145"/>
      <c r="C641" s="145"/>
      <c r="D641" s="145"/>
      <c r="E641" s="145"/>
      <c r="F641" s="145"/>
      <c r="G641" s="145"/>
      <c r="H641" s="145"/>
      <c r="I641" s="145"/>
      <c r="J641" s="182">
        <f>SUM((C641 * Price!$B$2), (D641 * Price!$B$3),(E641 * Price!$B$4),(G641 * Price!$B$5),(I641 * Price!$B$6))</f>
        <v>0</v>
      </c>
      <c r="K641" s="145"/>
    </row>
    <row r="642" spans="1:11" x14ac:dyDescent="0.25">
      <c r="A642" s="181"/>
      <c r="B642" s="145"/>
      <c r="C642" s="145"/>
      <c r="D642" s="145"/>
      <c r="E642" s="145"/>
      <c r="F642" s="145"/>
      <c r="G642" s="145"/>
      <c r="H642" s="145"/>
      <c r="I642" s="145"/>
      <c r="J642" s="182">
        <f>SUM((C642 * Price!$B$2), (D642 * Price!$B$3),(E642 * Price!$B$4),(G642 * Price!$B$5),(I642 * Price!$B$6))</f>
        <v>0</v>
      </c>
      <c r="K642" s="145"/>
    </row>
    <row r="643" spans="1:11" x14ac:dyDescent="0.25">
      <c r="A643" s="181"/>
      <c r="B643" s="145"/>
      <c r="C643" s="145"/>
      <c r="D643" s="145"/>
      <c r="E643" s="145"/>
      <c r="F643" s="145"/>
      <c r="G643" s="145"/>
      <c r="H643" s="145"/>
      <c r="I643" s="145"/>
      <c r="J643" s="182">
        <f>SUM((C643 * Price!$B$2), (D643 * Price!$B$3),(E643 * Price!$B$4),(G643 * Price!$B$5),(I643 * Price!$B$6))</f>
        <v>0</v>
      </c>
      <c r="K643" s="145"/>
    </row>
    <row r="644" spans="1:11" x14ac:dyDescent="0.25">
      <c r="A644" s="181"/>
      <c r="B644" s="145"/>
      <c r="C644" s="145"/>
      <c r="D644" s="145"/>
      <c r="E644" s="145"/>
      <c r="F644" s="145"/>
      <c r="G644" s="145"/>
      <c r="H644" s="145"/>
      <c r="I644" s="145"/>
      <c r="J644" s="182">
        <f>SUM((C644 * Price!$B$2), (D644 * Price!$B$3),(E644 * Price!$B$4),(G644 * Price!$B$5),(I644 * Price!$B$6))</f>
        <v>0</v>
      </c>
      <c r="K644" s="145"/>
    </row>
    <row r="645" spans="1:11" x14ac:dyDescent="0.25">
      <c r="A645" s="181"/>
      <c r="B645" s="145"/>
      <c r="C645" s="145"/>
      <c r="D645" s="145"/>
      <c r="E645" s="145"/>
      <c r="F645" s="145"/>
      <c r="G645" s="145"/>
      <c r="H645" s="145"/>
      <c r="I645" s="145"/>
      <c r="J645" s="182">
        <f>SUM((C645 * Price!$B$2), (D645 * Price!$B$3),(E645 * Price!$B$4),(G645 * Price!$B$5),(I645 * Price!$B$6))</f>
        <v>0</v>
      </c>
      <c r="K645" s="145"/>
    </row>
    <row r="646" spans="1:11" x14ac:dyDescent="0.25">
      <c r="A646" s="181"/>
      <c r="B646" s="145"/>
      <c r="C646" s="145"/>
      <c r="D646" s="145"/>
      <c r="E646" s="145"/>
      <c r="F646" s="145"/>
      <c r="G646" s="145"/>
      <c r="H646" s="145"/>
      <c r="I646" s="145"/>
      <c r="J646" s="182">
        <f>SUM((C646 * Price!$B$2), (D646 * Price!$B$3),(E646 * Price!$B$4),(G646 * Price!$B$5),(I646 * Price!$B$6))</f>
        <v>0</v>
      </c>
      <c r="K646" s="145"/>
    </row>
    <row r="647" spans="1:11" x14ac:dyDescent="0.25">
      <c r="A647" s="181"/>
      <c r="B647" s="145"/>
      <c r="C647" s="145"/>
      <c r="D647" s="145"/>
      <c r="E647" s="145"/>
      <c r="F647" s="145"/>
      <c r="G647" s="145"/>
      <c r="H647" s="145"/>
      <c r="I647" s="145"/>
      <c r="J647" s="182">
        <f>SUM((C647 * Price!$B$2), (D647 * Price!$B$3),(E647 * Price!$B$4),(G647 * Price!$B$5),(I647 * Price!$B$6))</f>
        <v>0</v>
      </c>
      <c r="K647" s="145"/>
    </row>
    <row r="648" spans="1:11" x14ac:dyDescent="0.25">
      <c r="A648" s="181"/>
      <c r="B648" s="145"/>
      <c r="C648" s="145"/>
      <c r="D648" s="145"/>
      <c r="E648" s="145"/>
      <c r="F648" s="145"/>
      <c r="G648" s="145"/>
      <c r="H648" s="145"/>
      <c r="I648" s="145"/>
      <c r="J648" s="182">
        <f>SUM((C648 * Price!$B$2), (D648 * Price!$B$3),(E648 * Price!$B$4),(G648 * Price!$B$5),(I648 * Price!$B$6))</f>
        <v>0</v>
      </c>
      <c r="K648" s="145"/>
    </row>
    <row r="649" spans="1:11" x14ac:dyDescent="0.25">
      <c r="A649" s="181"/>
      <c r="B649" s="145"/>
      <c r="C649" s="145"/>
      <c r="D649" s="145"/>
      <c r="E649" s="145"/>
      <c r="F649" s="145"/>
      <c r="G649" s="145"/>
      <c r="H649" s="145"/>
      <c r="I649" s="145"/>
      <c r="J649" s="182">
        <f>SUM((C649 * Price!$B$2), (D649 * Price!$B$3),(E649 * Price!$B$4),(G649 * Price!$B$5),(I649 * Price!$B$6))</f>
        <v>0</v>
      </c>
      <c r="K649" s="145"/>
    </row>
    <row r="650" spans="1:11" x14ac:dyDescent="0.25">
      <c r="A650" s="181"/>
      <c r="B650" s="145"/>
      <c r="C650" s="145"/>
      <c r="D650" s="145"/>
      <c r="E650" s="145"/>
      <c r="F650" s="145"/>
      <c r="G650" s="145"/>
      <c r="H650" s="145"/>
      <c r="I650" s="145"/>
      <c r="J650" s="182">
        <f>SUM((C650 * Price!$B$2), (D650 * Price!$B$3),(E650 * Price!$B$4),(G650 * Price!$B$5),(I650 * Price!$B$6))</f>
        <v>0</v>
      </c>
      <c r="K650" s="145"/>
    </row>
    <row r="651" spans="1:11" x14ac:dyDescent="0.25">
      <c r="A651" s="181"/>
      <c r="B651" s="145"/>
      <c r="C651" s="145"/>
      <c r="D651" s="145"/>
      <c r="E651" s="145"/>
      <c r="F651" s="145"/>
      <c r="G651" s="145"/>
      <c r="H651" s="145"/>
      <c r="I651" s="145"/>
      <c r="J651" s="182">
        <f>SUM((C651 * Price!$B$2), (D651 * Price!$B$3),(E651 * Price!$B$4),(G651 * Price!$B$5),(I651 * Price!$B$6))</f>
        <v>0</v>
      </c>
      <c r="K651" s="145"/>
    </row>
    <row r="652" spans="1:11" x14ac:dyDescent="0.25">
      <c r="A652" s="181"/>
      <c r="B652" s="145"/>
      <c r="C652" s="145"/>
      <c r="D652" s="145"/>
      <c r="E652" s="145"/>
      <c r="F652" s="145"/>
      <c r="G652" s="145"/>
      <c r="H652" s="145"/>
      <c r="I652" s="145"/>
      <c r="J652" s="182">
        <f>SUM((C652 * Price!$B$2), (D652 * Price!$B$3),(E652 * Price!$B$4),(G652 * Price!$B$5),(I652 * Price!$B$6))</f>
        <v>0</v>
      </c>
      <c r="K652" s="145"/>
    </row>
    <row r="653" spans="1:11" x14ac:dyDescent="0.25">
      <c r="A653" s="181"/>
      <c r="B653" s="145"/>
      <c r="C653" s="145"/>
      <c r="D653" s="145"/>
      <c r="E653" s="145"/>
      <c r="F653" s="145"/>
      <c r="G653" s="145"/>
      <c r="H653" s="145"/>
      <c r="I653" s="145"/>
      <c r="J653" s="182">
        <f>SUM((C653 * Price!$B$2), (D653 * Price!$B$3),(E653 * Price!$B$4),(G653 * Price!$B$5),(I653 * Price!$B$6))</f>
        <v>0</v>
      </c>
      <c r="K653" s="145"/>
    </row>
    <row r="654" spans="1:11" x14ac:dyDescent="0.25">
      <c r="A654" s="181"/>
      <c r="B654" s="145"/>
      <c r="C654" s="145"/>
      <c r="D654" s="145"/>
      <c r="E654" s="145"/>
      <c r="F654" s="145"/>
      <c r="G654" s="145"/>
      <c r="H654" s="145"/>
      <c r="I654" s="145"/>
      <c r="J654" s="182">
        <f>SUM((C654 * Price!$B$2), (D654 * Price!$B$3),(E654 * Price!$B$4),(G654 * Price!$B$5),(I654 * Price!$B$6))</f>
        <v>0</v>
      </c>
      <c r="K654" s="145"/>
    </row>
    <row r="655" spans="1:11" x14ac:dyDescent="0.25">
      <c r="A655" s="181"/>
      <c r="B655" s="145"/>
      <c r="C655" s="145"/>
      <c r="D655" s="145"/>
      <c r="E655" s="145"/>
      <c r="F655" s="145"/>
      <c r="G655" s="145"/>
      <c r="H655" s="145"/>
      <c r="I655" s="145"/>
      <c r="J655" s="182">
        <f>SUM((C655 * Price!$B$2), (D655 * Price!$B$3),(E655 * Price!$B$4),(G655 * Price!$B$5),(I655 * Price!$B$6))</f>
        <v>0</v>
      </c>
      <c r="K655" s="145"/>
    </row>
    <row r="656" spans="1:11" x14ac:dyDescent="0.25">
      <c r="A656" s="181"/>
      <c r="B656" s="145"/>
      <c r="C656" s="145"/>
      <c r="D656" s="145"/>
      <c r="E656" s="145"/>
      <c r="F656" s="145"/>
      <c r="G656" s="145"/>
      <c r="H656" s="145"/>
      <c r="I656" s="145"/>
      <c r="J656" s="182">
        <f>SUM((C656 * Price!$B$2), (D656 * Price!$B$3),(E656 * Price!$B$4),(G656 * Price!$B$5),(I656 * Price!$B$6))</f>
        <v>0</v>
      </c>
      <c r="K656" s="145"/>
    </row>
    <row r="657" spans="1:11" x14ac:dyDescent="0.25">
      <c r="A657" s="181"/>
      <c r="B657" s="145"/>
      <c r="C657" s="145"/>
      <c r="D657" s="145"/>
      <c r="E657" s="145"/>
      <c r="F657" s="145"/>
      <c r="G657" s="145"/>
      <c r="H657" s="145"/>
      <c r="I657" s="145"/>
      <c r="J657" s="182">
        <f>SUM((C657 * Price!$B$2), (D657 * Price!$B$3),(E657 * Price!$B$4),(G657 * Price!$B$5),(I657 * Price!$B$6))</f>
        <v>0</v>
      </c>
      <c r="K657" s="145"/>
    </row>
    <row r="658" spans="1:11" x14ac:dyDescent="0.25">
      <c r="A658" s="181"/>
      <c r="B658" s="145"/>
      <c r="C658" s="145"/>
      <c r="D658" s="145"/>
      <c r="E658" s="145"/>
      <c r="F658" s="145"/>
      <c r="G658" s="145"/>
      <c r="H658" s="145"/>
      <c r="I658" s="145"/>
      <c r="J658" s="182">
        <f>SUM((C658 * Price!$B$2), (D658 * Price!$B$3),(E658 * Price!$B$4),(G658 * Price!$B$5),(I658 * Price!$B$6))</f>
        <v>0</v>
      </c>
      <c r="K658" s="145"/>
    </row>
    <row r="659" spans="1:11" x14ac:dyDescent="0.25">
      <c r="A659" s="181"/>
      <c r="B659" s="145"/>
      <c r="C659" s="145"/>
      <c r="D659" s="145"/>
      <c r="E659" s="145"/>
      <c r="F659" s="145"/>
      <c r="G659" s="145"/>
      <c r="H659" s="145"/>
      <c r="I659" s="145"/>
      <c r="J659" s="182">
        <f>SUM((C659 * Price!$B$2), (D659 * Price!$B$3),(E659 * Price!$B$4),(G659 * Price!$B$5),(I659 * Price!$B$6))</f>
        <v>0</v>
      </c>
      <c r="K659" s="145"/>
    </row>
    <row r="660" spans="1:11" x14ac:dyDescent="0.25">
      <c r="A660" s="181"/>
      <c r="B660" s="145"/>
      <c r="C660" s="145"/>
      <c r="D660" s="145"/>
      <c r="E660" s="145"/>
      <c r="F660" s="145"/>
      <c r="G660" s="145"/>
      <c r="H660" s="145"/>
      <c r="I660" s="145"/>
      <c r="J660" s="182">
        <f>SUM((C660 * Price!$B$2), (D660 * Price!$B$3),(E660 * Price!$B$4),(G660 * Price!$B$5),(I660 * Price!$B$6))</f>
        <v>0</v>
      </c>
      <c r="K660" s="145"/>
    </row>
    <row r="661" spans="1:11" x14ac:dyDescent="0.25">
      <c r="A661" s="181"/>
      <c r="B661" s="145"/>
      <c r="C661" s="145"/>
      <c r="D661" s="145"/>
      <c r="E661" s="145"/>
      <c r="F661" s="145"/>
      <c r="G661" s="145"/>
      <c r="H661" s="145"/>
      <c r="I661" s="145"/>
      <c r="J661" s="182">
        <f>SUM((C661 * Price!$B$2), (D661 * Price!$B$3),(E661 * Price!$B$4),(G661 * Price!$B$5),(I661 * Price!$B$6))</f>
        <v>0</v>
      </c>
      <c r="K661" s="145"/>
    </row>
    <row r="662" spans="1:11" x14ac:dyDescent="0.25">
      <c r="A662" s="181"/>
      <c r="B662" s="145"/>
      <c r="C662" s="145"/>
      <c r="D662" s="145"/>
      <c r="E662" s="145"/>
      <c r="F662" s="145"/>
      <c r="G662" s="145"/>
      <c r="H662" s="145"/>
      <c r="I662" s="145"/>
      <c r="J662" s="182">
        <f>SUM((C662 * Price!$B$2), (D662 * Price!$B$3),(E662 * Price!$B$4),(G662 * Price!$B$5),(I662 * Price!$B$6))</f>
        <v>0</v>
      </c>
      <c r="K662" s="145"/>
    </row>
    <row r="663" spans="1:11" x14ac:dyDescent="0.25">
      <c r="A663" s="181"/>
      <c r="B663" s="145"/>
      <c r="C663" s="145"/>
      <c r="D663" s="145"/>
      <c r="E663" s="145"/>
      <c r="F663" s="145"/>
      <c r="G663" s="145"/>
      <c r="H663" s="145"/>
      <c r="I663" s="145"/>
      <c r="J663" s="182">
        <f>SUM((C663 * Price!$B$2), (D663 * Price!$B$3),(E663 * Price!$B$4),(G663 * Price!$B$5),(I663 * Price!$B$6))</f>
        <v>0</v>
      </c>
      <c r="K663" s="145"/>
    </row>
    <row r="664" spans="1:11" x14ac:dyDescent="0.25">
      <c r="A664" s="181"/>
      <c r="B664" s="145"/>
      <c r="C664" s="145"/>
      <c r="D664" s="145"/>
      <c r="E664" s="145"/>
      <c r="F664" s="145"/>
      <c r="G664" s="145"/>
      <c r="H664" s="145"/>
      <c r="I664" s="145"/>
      <c r="J664" s="182">
        <f>SUM((C664 * Price!$B$2), (D664 * Price!$B$3),(E664 * Price!$B$4),(G664 * Price!$B$5),(I664 * Price!$B$6))</f>
        <v>0</v>
      </c>
      <c r="K664" s="145"/>
    </row>
    <row r="665" spans="1:11" x14ac:dyDescent="0.25">
      <c r="A665" s="181"/>
      <c r="B665" s="145"/>
      <c r="C665" s="145"/>
      <c r="D665" s="145"/>
      <c r="E665" s="145"/>
      <c r="F665" s="145"/>
      <c r="G665" s="145"/>
      <c r="H665" s="145"/>
      <c r="I665" s="145"/>
      <c r="J665" s="182">
        <f>SUM((C665 * Price!$B$2), (D665 * Price!$B$3),(E665 * Price!$B$4),(G665 * Price!$B$5),(I665 * Price!$B$6))</f>
        <v>0</v>
      </c>
      <c r="K665" s="145"/>
    </row>
    <row r="666" spans="1:11" x14ac:dyDescent="0.25">
      <c r="A666" s="181"/>
      <c r="B666" s="145"/>
      <c r="C666" s="145"/>
      <c r="D666" s="145"/>
      <c r="E666" s="145"/>
      <c r="F666" s="145"/>
      <c r="G666" s="145"/>
      <c r="H666" s="145"/>
      <c r="I666" s="145"/>
      <c r="J666" s="182">
        <f>SUM((C666 * Price!$B$2), (D666 * Price!$B$3),(E666 * Price!$B$4),(G666 * Price!$B$5),(I666 * Price!$B$6))</f>
        <v>0</v>
      </c>
      <c r="K666" s="145"/>
    </row>
    <row r="667" spans="1:11" x14ac:dyDescent="0.25">
      <c r="A667" s="181"/>
      <c r="B667" s="145"/>
      <c r="C667" s="145"/>
      <c r="D667" s="145"/>
      <c r="E667" s="145"/>
      <c r="F667" s="145"/>
      <c r="G667" s="145"/>
      <c r="H667" s="145"/>
      <c r="I667" s="145"/>
      <c r="J667" s="182">
        <f>SUM((C667 * Price!$B$2), (D667 * Price!$B$3),(E667 * Price!$B$4),(G667 * Price!$B$5),(I667 * Price!$B$6))</f>
        <v>0</v>
      </c>
      <c r="K667" s="145"/>
    </row>
    <row r="668" spans="1:11" x14ac:dyDescent="0.25">
      <c r="A668" s="181"/>
      <c r="B668" s="145"/>
      <c r="C668" s="145"/>
      <c r="D668" s="145"/>
      <c r="E668" s="145"/>
      <c r="F668" s="145"/>
      <c r="G668" s="145"/>
      <c r="H668" s="145"/>
      <c r="I668" s="145"/>
      <c r="J668" s="182">
        <f>SUM((C668 * Price!$B$2), (D668 * Price!$B$3),(E668 * Price!$B$4),(G668 * Price!$B$5),(I668 * Price!$B$6))</f>
        <v>0</v>
      </c>
      <c r="K668" s="145"/>
    </row>
    <row r="669" spans="1:11" x14ac:dyDescent="0.25">
      <c r="A669" s="181"/>
      <c r="B669" s="145"/>
      <c r="C669" s="145"/>
      <c r="D669" s="145"/>
      <c r="E669" s="145"/>
      <c r="F669" s="145"/>
      <c r="G669" s="145"/>
      <c r="H669" s="145"/>
      <c r="I669" s="145"/>
      <c r="J669" s="182">
        <f>SUM((C669 * Price!$B$2), (D669 * Price!$B$3),(E669 * Price!$B$4),(G669 * Price!$B$5),(I669 * Price!$B$6))</f>
        <v>0</v>
      </c>
      <c r="K669" s="145"/>
    </row>
    <row r="670" spans="1:11" x14ac:dyDescent="0.25">
      <c r="A670" s="181"/>
      <c r="B670" s="145"/>
      <c r="C670" s="145"/>
      <c r="D670" s="145"/>
      <c r="E670" s="145"/>
      <c r="F670" s="145"/>
      <c r="G670" s="145"/>
      <c r="H670" s="145"/>
      <c r="I670" s="145"/>
      <c r="J670" s="182">
        <f>SUM((C670 * Price!$B$2), (D670 * Price!$B$3),(E670 * Price!$B$4),(G670 * Price!$B$5),(I670 * Price!$B$6))</f>
        <v>0</v>
      </c>
      <c r="K670" s="145"/>
    </row>
    <row r="671" spans="1:11" x14ac:dyDescent="0.25">
      <c r="A671" s="181"/>
      <c r="B671" s="145"/>
      <c r="C671" s="145"/>
      <c r="D671" s="145"/>
      <c r="E671" s="145"/>
      <c r="F671" s="145"/>
      <c r="G671" s="145"/>
      <c r="H671" s="145"/>
      <c r="I671" s="145"/>
      <c r="J671" s="182">
        <f>SUM((C671 * Price!$B$2), (D671 * Price!$B$3),(E671 * Price!$B$4),(G671 * Price!$B$5),(I671 * Price!$B$6))</f>
        <v>0</v>
      </c>
      <c r="K671" s="145"/>
    </row>
    <row r="672" spans="1:11" x14ac:dyDescent="0.25">
      <c r="A672" s="181"/>
      <c r="B672" s="145"/>
      <c r="C672" s="145"/>
      <c r="D672" s="145"/>
      <c r="E672" s="145"/>
      <c r="F672" s="145"/>
      <c r="G672" s="145"/>
      <c r="H672" s="145"/>
      <c r="I672" s="145"/>
      <c r="J672" s="182">
        <f>SUM((C672 * Price!$B$2), (D672 * Price!$B$3),(E672 * Price!$B$4),(G672 * Price!$B$5),(I672 * Price!$B$6))</f>
        <v>0</v>
      </c>
      <c r="K672" s="145"/>
    </row>
    <row r="673" spans="1:11" x14ac:dyDescent="0.25">
      <c r="A673" s="181"/>
      <c r="B673" s="145"/>
      <c r="C673" s="145"/>
      <c r="D673" s="145"/>
      <c r="E673" s="145"/>
      <c r="F673" s="145"/>
      <c r="G673" s="145"/>
      <c r="H673" s="145"/>
      <c r="I673" s="145"/>
      <c r="J673" s="182">
        <f>SUM((C673 * Price!$B$2), (D673 * Price!$B$3),(E673 * Price!$B$4),(G673 * Price!$B$5),(I673 * Price!$B$6))</f>
        <v>0</v>
      </c>
      <c r="K673" s="145"/>
    </row>
    <row r="674" spans="1:11" x14ac:dyDescent="0.25">
      <c r="A674" s="181"/>
      <c r="B674" s="145"/>
      <c r="C674" s="145"/>
      <c r="D674" s="145"/>
      <c r="E674" s="145"/>
      <c r="F674" s="145"/>
      <c r="G674" s="145"/>
      <c r="H674" s="145"/>
      <c r="I674" s="145"/>
      <c r="J674" s="182">
        <f>SUM((C674 * Price!$B$2), (D674 * Price!$B$3),(E674 * Price!$B$4),(G674 * Price!$B$5),(I674 * Price!$B$6))</f>
        <v>0</v>
      </c>
      <c r="K674" s="145"/>
    </row>
    <row r="675" spans="1:11" x14ac:dyDescent="0.25">
      <c r="A675" s="181"/>
      <c r="B675" s="145"/>
      <c r="C675" s="145"/>
      <c r="D675" s="145"/>
      <c r="E675" s="145"/>
      <c r="F675" s="145"/>
      <c r="G675" s="145"/>
      <c r="H675" s="145"/>
      <c r="I675" s="145"/>
      <c r="J675" s="182">
        <f>SUM((C675 * Price!$B$2), (D675 * Price!$B$3),(E675 * Price!$B$4),(G675 * Price!$B$5),(I675 * Price!$B$6))</f>
        <v>0</v>
      </c>
      <c r="K675" s="145"/>
    </row>
    <row r="676" spans="1:11" x14ac:dyDescent="0.25">
      <c r="A676" s="181"/>
      <c r="B676" s="145"/>
      <c r="C676" s="145"/>
      <c r="D676" s="145"/>
      <c r="E676" s="145"/>
      <c r="F676" s="145"/>
      <c r="G676" s="145"/>
      <c r="H676" s="145"/>
      <c r="I676" s="145"/>
      <c r="J676" s="182">
        <f>SUM((C676 * Price!$B$2), (D676 * Price!$B$3),(E676 * Price!$B$4),(G676 * Price!$B$5),(I676 * Price!$B$6))</f>
        <v>0</v>
      </c>
      <c r="K676" s="145"/>
    </row>
    <row r="677" spans="1:11" x14ac:dyDescent="0.25">
      <c r="A677" s="181"/>
      <c r="B677" s="145"/>
      <c r="C677" s="145"/>
      <c r="D677" s="145"/>
      <c r="E677" s="145"/>
      <c r="F677" s="145"/>
      <c r="G677" s="145"/>
      <c r="H677" s="145"/>
      <c r="I677" s="145"/>
      <c r="J677" s="182">
        <f>SUM((C677 * Price!$B$2), (D677 * Price!$B$3),(E677 * Price!$B$4),(G677 * Price!$B$5),(I677 * Price!$B$6))</f>
        <v>0</v>
      </c>
      <c r="K677" s="145"/>
    </row>
    <row r="678" spans="1:11" x14ac:dyDescent="0.25">
      <c r="A678" s="181"/>
      <c r="B678" s="145"/>
      <c r="C678" s="145"/>
      <c r="D678" s="145"/>
      <c r="E678" s="145"/>
      <c r="F678" s="145"/>
      <c r="G678" s="145"/>
      <c r="H678" s="145"/>
      <c r="I678" s="145"/>
      <c r="J678" s="182">
        <f>SUM((C678 * Price!$B$2), (D678 * Price!$B$3),(E678 * Price!$B$4),(G678 * Price!$B$5),(I678 * Price!$B$6))</f>
        <v>0</v>
      </c>
      <c r="K678" s="145"/>
    </row>
    <row r="679" spans="1:11" x14ac:dyDescent="0.25">
      <c r="A679" s="181"/>
      <c r="B679" s="145"/>
      <c r="C679" s="145"/>
      <c r="D679" s="145"/>
      <c r="E679" s="145"/>
      <c r="F679" s="145"/>
      <c r="G679" s="145"/>
      <c r="H679" s="145"/>
      <c r="I679" s="145"/>
      <c r="J679" s="182">
        <f>SUM((C679 * Price!$B$2), (D679 * Price!$B$3),(E679 * Price!$B$4),(G679 * Price!$B$5),(I679 * Price!$B$6))</f>
        <v>0</v>
      </c>
      <c r="K679" s="145"/>
    </row>
    <row r="680" spans="1:11" x14ac:dyDescent="0.25">
      <c r="A680" s="181"/>
      <c r="B680" s="145"/>
      <c r="C680" s="145"/>
      <c r="D680" s="145"/>
      <c r="E680" s="145"/>
      <c r="F680" s="145"/>
      <c r="G680" s="145"/>
      <c r="H680" s="145"/>
      <c r="I680" s="145"/>
      <c r="J680" s="182">
        <f>SUM((C680 * Price!$B$2), (D680 * Price!$B$3),(E680 * Price!$B$4),(G680 * Price!$B$5),(I680 * Price!$B$6))</f>
        <v>0</v>
      </c>
      <c r="K680" s="145"/>
    </row>
    <row r="681" spans="1:11" x14ac:dyDescent="0.25">
      <c r="A681" s="181"/>
      <c r="B681" s="145"/>
      <c r="C681" s="145"/>
      <c r="D681" s="145"/>
      <c r="E681" s="145"/>
      <c r="F681" s="145"/>
      <c r="G681" s="145"/>
      <c r="H681" s="145"/>
      <c r="I681" s="145"/>
      <c r="J681" s="182">
        <f>SUM((C681 * Price!$B$2), (D681 * Price!$B$3),(E681 * Price!$B$4),(G681 * Price!$B$5),(I681 * Price!$B$6))</f>
        <v>0</v>
      </c>
      <c r="K681" s="145"/>
    </row>
    <row r="682" spans="1:11" x14ac:dyDescent="0.25">
      <c r="A682" s="181"/>
      <c r="B682" s="145"/>
      <c r="C682" s="145"/>
      <c r="D682" s="145"/>
      <c r="E682" s="145"/>
      <c r="F682" s="145"/>
      <c r="G682" s="145"/>
      <c r="H682" s="145"/>
      <c r="I682" s="145"/>
      <c r="J682" s="182">
        <f>SUM((C682 * Price!$B$2), (D682 * Price!$B$3),(E682 * Price!$B$4),(G682 * Price!$B$5),(I682 * Price!$B$6))</f>
        <v>0</v>
      </c>
      <c r="K682" s="145"/>
    </row>
    <row r="683" spans="1:11" x14ac:dyDescent="0.25">
      <c r="A683" s="181"/>
      <c r="B683" s="145"/>
      <c r="C683" s="145"/>
      <c r="D683" s="145"/>
      <c r="E683" s="145"/>
      <c r="F683" s="145"/>
      <c r="G683" s="145"/>
      <c r="H683" s="145"/>
      <c r="I683" s="145"/>
      <c r="J683" s="182">
        <f>SUM((C683 * Price!$B$2), (D683 * Price!$B$3),(E683 * Price!$B$4),(G683 * Price!$B$5),(I683 * Price!$B$6))</f>
        <v>0</v>
      </c>
      <c r="K683" s="145"/>
    </row>
    <row r="684" spans="1:11" x14ac:dyDescent="0.25">
      <c r="A684" s="181"/>
      <c r="B684" s="145"/>
      <c r="C684" s="145"/>
      <c r="D684" s="145"/>
      <c r="E684" s="145"/>
      <c r="F684" s="145"/>
      <c r="G684" s="145"/>
      <c r="H684" s="145"/>
      <c r="I684" s="145"/>
      <c r="J684" s="182">
        <f>SUM((C684 * Price!$B$2), (D684 * Price!$B$3),(E684 * Price!$B$4),(G684 * Price!$B$5),(I684 * Price!$B$6))</f>
        <v>0</v>
      </c>
      <c r="K684" s="145"/>
    </row>
    <row r="685" spans="1:11" x14ac:dyDescent="0.25">
      <c r="A685" s="181"/>
      <c r="B685" s="145"/>
      <c r="C685" s="145"/>
      <c r="D685" s="145"/>
      <c r="E685" s="145"/>
      <c r="F685" s="145"/>
      <c r="G685" s="145"/>
      <c r="H685" s="145"/>
      <c r="I685" s="145"/>
      <c r="J685" s="182">
        <f>SUM((C685 * Price!$B$2), (D685 * Price!$B$3),(E685 * Price!$B$4),(G685 * Price!$B$5),(I685 * Price!$B$6))</f>
        <v>0</v>
      </c>
      <c r="K685" s="145"/>
    </row>
    <row r="686" spans="1:11" x14ac:dyDescent="0.25">
      <c r="A686" s="181"/>
      <c r="B686" s="145"/>
      <c r="C686" s="145"/>
      <c r="D686" s="145"/>
      <c r="E686" s="145"/>
      <c r="F686" s="145"/>
      <c r="G686" s="145"/>
      <c r="H686" s="145"/>
      <c r="I686" s="145"/>
      <c r="J686" s="182">
        <f>SUM((C686 * Price!$B$2), (D686 * Price!$B$3),(E686 * Price!$B$4),(G686 * Price!$B$5),(I686 * Price!$B$6))</f>
        <v>0</v>
      </c>
      <c r="K686" s="145"/>
    </row>
    <row r="687" spans="1:11" x14ac:dyDescent="0.25">
      <c r="A687" s="181"/>
      <c r="B687" s="145"/>
      <c r="C687" s="145"/>
      <c r="D687" s="145"/>
      <c r="E687" s="145"/>
      <c r="F687" s="145"/>
      <c r="G687" s="145"/>
      <c r="H687" s="145"/>
      <c r="I687" s="145"/>
      <c r="J687" s="182">
        <f>SUM((C687 * Price!$B$2), (D687 * Price!$B$3),(E687 * Price!$B$4),(G687 * Price!$B$5),(I687 * Price!$B$6))</f>
        <v>0</v>
      </c>
      <c r="K687" s="145"/>
    </row>
    <row r="688" spans="1:11" x14ac:dyDescent="0.25">
      <c r="A688" s="181"/>
      <c r="B688" s="145"/>
      <c r="C688" s="145"/>
      <c r="D688" s="145"/>
      <c r="E688" s="145"/>
      <c r="F688" s="145"/>
      <c r="G688" s="145"/>
      <c r="H688" s="145"/>
      <c r="I688" s="145"/>
      <c r="J688" s="182">
        <f>SUM((C688 * Price!$B$2), (D688 * Price!$B$3),(E688 * Price!$B$4),(G688 * Price!$B$5),(I688 * Price!$B$6))</f>
        <v>0</v>
      </c>
      <c r="K688" s="145"/>
    </row>
    <row r="689" spans="1:11" x14ac:dyDescent="0.25">
      <c r="A689" s="181"/>
      <c r="B689" s="145"/>
      <c r="C689" s="145"/>
      <c r="D689" s="145"/>
      <c r="E689" s="145"/>
      <c r="F689" s="145"/>
      <c r="G689" s="145"/>
      <c r="H689" s="145"/>
      <c r="I689" s="145"/>
      <c r="J689" s="182">
        <f>SUM((C689 * Price!$B$2), (D689 * Price!$B$3),(E689 * Price!$B$4),(G689 * Price!$B$5),(I689 * Price!$B$6))</f>
        <v>0</v>
      </c>
      <c r="K689" s="145"/>
    </row>
    <row r="690" spans="1:11" x14ac:dyDescent="0.25">
      <c r="A690" s="181"/>
      <c r="B690" s="145"/>
      <c r="C690" s="145"/>
      <c r="D690" s="145"/>
      <c r="E690" s="145"/>
      <c r="F690" s="145"/>
      <c r="G690" s="145"/>
      <c r="H690" s="145"/>
      <c r="I690" s="145"/>
      <c r="J690" s="182">
        <f>SUM((C690 * Price!$B$2), (D690 * Price!$B$3),(E690 * Price!$B$4),(G690 * Price!$B$5),(I690 * Price!$B$6))</f>
        <v>0</v>
      </c>
      <c r="K690" s="145"/>
    </row>
    <row r="691" spans="1:11" x14ac:dyDescent="0.25">
      <c r="A691" s="181"/>
      <c r="B691" s="145"/>
      <c r="C691" s="145"/>
      <c r="D691" s="145"/>
      <c r="E691" s="145"/>
      <c r="F691" s="145"/>
      <c r="G691" s="145"/>
      <c r="H691" s="145"/>
      <c r="I691" s="145"/>
      <c r="J691" s="182">
        <f>SUM((C691 * Price!$B$2), (D691 * Price!$B$3),(E691 * Price!$B$4),(G691 * Price!$B$5),(I691 * Price!$B$6))</f>
        <v>0</v>
      </c>
      <c r="K691" s="145"/>
    </row>
    <row r="692" spans="1:11" x14ac:dyDescent="0.25">
      <c r="A692" s="181"/>
      <c r="B692" s="145"/>
      <c r="C692" s="145"/>
      <c r="D692" s="145"/>
      <c r="E692" s="145"/>
      <c r="F692" s="145"/>
      <c r="G692" s="145"/>
      <c r="H692" s="145"/>
      <c r="I692" s="145"/>
      <c r="J692" s="182">
        <f>SUM((C692 * Price!$B$2), (D692 * Price!$B$3),(E692 * Price!$B$4),(G692 * Price!$B$5),(I692 * Price!$B$6))</f>
        <v>0</v>
      </c>
      <c r="K692" s="145"/>
    </row>
    <row r="693" spans="1:11" x14ac:dyDescent="0.25">
      <c r="A693" s="181"/>
      <c r="B693" s="145"/>
      <c r="C693" s="145"/>
      <c r="D693" s="145"/>
      <c r="E693" s="145"/>
      <c r="F693" s="145"/>
      <c r="G693" s="145"/>
      <c r="H693" s="145"/>
      <c r="I693" s="145"/>
      <c r="J693" s="182">
        <f>SUM((C693 * Price!$B$2), (D693 * Price!$B$3),(E693 * Price!$B$4),(G693 * Price!$B$5),(I693 * Price!$B$6))</f>
        <v>0</v>
      </c>
      <c r="K693" s="145"/>
    </row>
    <row r="694" spans="1:11" x14ac:dyDescent="0.25">
      <c r="A694" s="181"/>
      <c r="B694" s="145"/>
      <c r="C694" s="145"/>
      <c r="D694" s="145"/>
      <c r="E694" s="145"/>
      <c r="F694" s="145"/>
      <c r="G694" s="145"/>
      <c r="H694" s="145"/>
      <c r="I694" s="145"/>
      <c r="J694" s="182">
        <f>SUM((C694 * Price!$B$2), (D694 * Price!$B$3),(E694 * Price!$B$4),(G694 * Price!$B$5),(I694 * Price!$B$6))</f>
        <v>0</v>
      </c>
      <c r="K694" s="145"/>
    </row>
    <row r="695" spans="1:11" x14ac:dyDescent="0.25">
      <c r="A695" s="181"/>
      <c r="B695" s="145"/>
      <c r="C695" s="145"/>
      <c r="D695" s="145"/>
      <c r="E695" s="145"/>
      <c r="F695" s="145"/>
      <c r="G695" s="145"/>
      <c r="H695" s="145"/>
      <c r="I695" s="145"/>
      <c r="J695" s="182">
        <f>SUM((C695 * Price!$B$2), (D695 * Price!$B$3),(E695 * Price!$B$4),(G695 * Price!$B$5),(I695 * Price!$B$6))</f>
        <v>0</v>
      </c>
      <c r="K695" s="145"/>
    </row>
    <row r="696" spans="1:11" x14ac:dyDescent="0.25">
      <c r="A696" s="181"/>
      <c r="B696" s="145"/>
      <c r="C696" s="145"/>
      <c r="D696" s="145"/>
      <c r="E696" s="145"/>
      <c r="F696" s="145"/>
      <c r="G696" s="145"/>
      <c r="H696" s="145"/>
      <c r="I696" s="145"/>
      <c r="J696" s="182">
        <f>SUM((C696 * Price!$B$2), (D696 * Price!$B$3),(E696 * Price!$B$4),(G696 * Price!$B$5),(I696 * Price!$B$6))</f>
        <v>0</v>
      </c>
      <c r="K696" s="145"/>
    </row>
    <row r="697" spans="1:11" x14ac:dyDescent="0.25">
      <c r="A697" s="181"/>
      <c r="B697" s="145"/>
      <c r="C697" s="145"/>
      <c r="D697" s="145"/>
      <c r="E697" s="145"/>
      <c r="F697" s="145"/>
      <c r="G697" s="145"/>
      <c r="H697" s="145"/>
      <c r="I697" s="145"/>
      <c r="J697" s="182">
        <f>SUM((C697 * Price!$B$2), (D697 * Price!$B$3),(E697 * Price!$B$4),(G697 * Price!$B$5),(I697 * Price!$B$6))</f>
        <v>0</v>
      </c>
      <c r="K697" s="145"/>
    </row>
    <row r="698" spans="1:11" x14ac:dyDescent="0.25">
      <c r="A698" s="181"/>
      <c r="B698" s="145"/>
      <c r="C698" s="145"/>
      <c r="D698" s="145"/>
      <c r="E698" s="145"/>
      <c r="F698" s="145"/>
      <c r="G698" s="145"/>
      <c r="H698" s="145"/>
      <c r="I698" s="145"/>
      <c r="J698" s="182">
        <f>SUM((C698 * Price!$B$2), (D698 * Price!$B$3),(E698 * Price!$B$4),(G698 * Price!$B$5),(I698 * Price!$B$6))</f>
        <v>0</v>
      </c>
      <c r="K698" s="145"/>
    </row>
    <row r="699" spans="1:11" x14ac:dyDescent="0.25">
      <c r="A699" s="181"/>
      <c r="B699" s="145"/>
      <c r="C699" s="145"/>
      <c r="D699" s="145"/>
      <c r="E699" s="145"/>
      <c r="F699" s="145"/>
      <c r="G699" s="145"/>
      <c r="H699" s="145"/>
      <c r="I699" s="145"/>
      <c r="J699" s="182">
        <f>SUM((C699 * Price!$B$2), (D699 * Price!$B$3),(E699 * Price!$B$4),(G699 * Price!$B$5),(I699 * Price!$B$6))</f>
        <v>0</v>
      </c>
      <c r="K699" s="145"/>
    </row>
    <row r="700" spans="1:11" x14ac:dyDescent="0.25">
      <c r="A700" s="181"/>
      <c r="B700" s="145"/>
      <c r="C700" s="145"/>
      <c r="D700" s="145"/>
      <c r="E700" s="145"/>
      <c r="F700" s="145"/>
      <c r="G700" s="145"/>
      <c r="H700" s="145"/>
      <c r="I700" s="145"/>
      <c r="J700" s="182">
        <f>SUM((C700 * Price!$B$2), (D700 * Price!$B$3),(E700 * Price!$B$4),(G700 * Price!$B$5),(I700 * Price!$B$6))</f>
        <v>0</v>
      </c>
      <c r="K700" s="145"/>
    </row>
    <row r="701" spans="1:11" x14ac:dyDescent="0.25">
      <c r="A701" s="181"/>
      <c r="B701" s="145"/>
      <c r="C701" s="145"/>
      <c r="D701" s="145"/>
      <c r="E701" s="145"/>
      <c r="F701" s="145"/>
      <c r="G701" s="145"/>
      <c r="H701" s="145"/>
      <c r="I701" s="145"/>
      <c r="J701" s="182">
        <f>SUM((C701 * Price!$B$2), (D701 * Price!$B$3),(E701 * Price!$B$4),(G701 * Price!$B$5),(I701 * Price!$B$6))</f>
        <v>0</v>
      </c>
      <c r="K701" s="145"/>
    </row>
    <row r="702" spans="1:11" x14ac:dyDescent="0.25">
      <c r="A702" s="181"/>
      <c r="B702" s="145"/>
      <c r="C702" s="145"/>
      <c r="D702" s="145"/>
      <c r="E702" s="145"/>
      <c r="F702" s="145"/>
      <c r="G702" s="145"/>
      <c r="H702" s="145"/>
      <c r="I702" s="145"/>
      <c r="J702" s="182">
        <f>SUM((C702 * Price!$B$2), (D702 * Price!$B$3),(E702 * Price!$B$4),(G702 * Price!$B$5),(I702 * Price!$B$6))</f>
        <v>0</v>
      </c>
      <c r="K702" s="145"/>
    </row>
    <row r="703" spans="1:11" x14ac:dyDescent="0.25">
      <c r="A703" s="181"/>
      <c r="B703" s="145"/>
      <c r="C703" s="145"/>
      <c r="D703" s="145"/>
      <c r="E703" s="145"/>
      <c r="F703" s="145"/>
      <c r="G703" s="145"/>
      <c r="H703" s="145"/>
      <c r="I703" s="145"/>
      <c r="J703" s="182">
        <f>SUM((C703 * Price!$B$2), (D703 * Price!$B$3),(E703 * Price!$B$4),(G703 * Price!$B$5),(I703 * Price!$B$6))</f>
        <v>0</v>
      </c>
      <c r="K703" s="145"/>
    </row>
    <row r="704" spans="1:11" x14ac:dyDescent="0.25">
      <c r="A704" s="181"/>
      <c r="B704" s="145"/>
      <c r="C704" s="145"/>
      <c r="D704" s="145"/>
      <c r="E704" s="145"/>
      <c r="F704" s="145"/>
      <c r="G704" s="145"/>
      <c r="H704" s="145"/>
      <c r="I704" s="145"/>
      <c r="J704" s="182">
        <f>SUM((C704 * Price!$B$2), (D704 * Price!$B$3),(E704 * Price!$B$4),(G704 * Price!$B$5),(I704 * Price!$B$6))</f>
        <v>0</v>
      </c>
      <c r="K704" s="145"/>
    </row>
    <row r="705" spans="1:11" x14ac:dyDescent="0.25">
      <c r="A705" s="181"/>
      <c r="B705" s="145"/>
      <c r="C705" s="145"/>
      <c r="D705" s="145"/>
      <c r="E705" s="145"/>
      <c r="F705" s="145"/>
      <c r="G705" s="145"/>
      <c r="H705" s="145"/>
      <c r="I705" s="145"/>
      <c r="J705" s="182">
        <f>SUM((C705 * Price!$B$2), (D705 * Price!$B$3),(E705 * Price!$B$4),(G705 * Price!$B$5),(I705 * Price!$B$6))</f>
        <v>0</v>
      </c>
      <c r="K705" s="145"/>
    </row>
    <row r="706" spans="1:11" x14ac:dyDescent="0.25">
      <c r="A706" s="181"/>
      <c r="B706" s="145"/>
      <c r="C706" s="145"/>
      <c r="D706" s="145"/>
      <c r="E706" s="145"/>
      <c r="F706" s="145"/>
      <c r="G706" s="145"/>
      <c r="H706" s="145"/>
      <c r="I706" s="145"/>
      <c r="J706" s="182">
        <f>SUM((C706 * Price!$B$2), (D706 * Price!$B$3),(E706 * Price!$B$4),(G706 * Price!$B$5),(I706 * Price!$B$6))</f>
        <v>0</v>
      </c>
      <c r="K706" s="145"/>
    </row>
    <row r="707" spans="1:11" x14ac:dyDescent="0.25">
      <c r="A707" s="181"/>
      <c r="B707" s="145"/>
      <c r="C707" s="145"/>
      <c r="D707" s="145"/>
      <c r="E707" s="145"/>
      <c r="F707" s="145"/>
      <c r="G707" s="145"/>
      <c r="H707" s="145"/>
      <c r="I707" s="145"/>
      <c r="J707" s="182">
        <f>SUM((C707 * Price!$B$2), (D707 * Price!$B$3),(E707 * Price!$B$4),(G707 * Price!$B$5),(I707 * Price!$B$6))</f>
        <v>0</v>
      </c>
      <c r="K707" s="145"/>
    </row>
    <row r="708" spans="1:11" x14ac:dyDescent="0.25">
      <c r="A708" s="181"/>
      <c r="B708" s="145"/>
      <c r="C708" s="145"/>
      <c r="D708" s="145"/>
      <c r="E708" s="145"/>
      <c r="F708" s="145"/>
      <c r="G708" s="145"/>
      <c r="H708" s="145"/>
      <c r="I708" s="145"/>
      <c r="J708" s="182">
        <f>SUM((C708 * Price!$B$2), (D708 * Price!$B$3),(E708 * Price!$B$4),(G708 * Price!$B$5),(I708 * Price!$B$6))</f>
        <v>0</v>
      </c>
      <c r="K708" s="145"/>
    </row>
    <row r="709" spans="1:11" x14ac:dyDescent="0.25">
      <c r="A709" s="181"/>
      <c r="B709" s="145"/>
      <c r="C709" s="145"/>
      <c r="D709" s="145"/>
      <c r="E709" s="145"/>
      <c r="F709" s="145"/>
      <c r="G709" s="145"/>
      <c r="H709" s="145"/>
      <c r="I709" s="145"/>
      <c r="J709" s="182">
        <f>SUM((C709 * Price!$B$2), (D709 * Price!$B$3),(E709 * Price!$B$4),(G709 * Price!$B$5),(I709 * Price!$B$6))</f>
        <v>0</v>
      </c>
      <c r="K709" s="145"/>
    </row>
    <row r="710" spans="1:11" x14ac:dyDescent="0.25">
      <c r="A710" s="181"/>
      <c r="B710" s="145"/>
      <c r="C710" s="145"/>
      <c r="D710" s="145"/>
      <c r="E710" s="145"/>
      <c r="F710" s="145"/>
      <c r="G710" s="145"/>
      <c r="H710" s="145"/>
      <c r="I710" s="145"/>
      <c r="J710" s="182">
        <f>SUM((C710 * Price!$B$2), (D710 * Price!$B$3),(E710 * Price!$B$4),(G710 * Price!$B$5),(I710 * Price!$B$6))</f>
        <v>0</v>
      </c>
      <c r="K710" s="145"/>
    </row>
    <row r="711" spans="1:11" x14ac:dyDescent="0.25">
      <c r="A711" s="181"/>
      <c r="B711" s="145"/>
      <c r="C711" s="145"/>
      <c r="D711" s="145"/>
      <c r="E711" s="145"/>
      <c r="F711" s="145"/>
      <c r="G711" s="145"/>
      <c r="H711" s="145"/>
      <c r="I711" s="145"/>
      <c r="J711" s="182">
        <f>SUM((C711 * Price!$B$2), (D711 * Price!$B$3),(E711 * Price!$B$4),(G711 * Price!$B$5),(I711 * Price!$B$6))</f>
        <v>0</v>
      </c>
      <c r="K711" s="145"/>
    </row>
    <row r="712" spans="1:11" x14ac:dyDescent="0.25">
      <c r="A712" s="181"/>
      <c r="B712" s="145"/>
      <c r="C712" s="145"/>
      <c r="D712" s="145"/>
      <c r="E712" s="145"/>
      <c r="F712" s="145"/>
      <c r="G712" s="145"/>
      <c r="H712" s="145"/>
      <c r="I712" s="145"/>
      <c r="J712" s="182">
        <f>SUM((C712 * Price!$B$2), (D712 * Price!$B$3),(E712 * Price!$B$4),(G712 * Price!$B$5),(I712 * Price!$B$6))</f>
        <v>0</v>
      </c>
      <c r="K712" s="145"/>
    </row>
    <row r="713" spans="1:11" x14ac:dyDescent="0.25">
      <c r="A713" s="181"/>
      <c r="B713" s="145"/>
      <c r="C713" s="145"/>
      <c r="D713" s="145"/>
      <c r="E713" s="145"/>
      <c r="F713" s="145"/>
      <c r="G713" s="145"/>
      <c r="H713" s="145"/>
      <c r="I713" s="145"/>
      <c r="J713" s="182">
        <f>SUM((C713 * Price!$B$2), (D713 * Price!$B$3),(E713 * Price!$B$4),(G713 * Price!$B$5),(I713 * Price!$B$6))</f>
        <v>0</v>
      </c>
      <c r="K713" s="145"/>
    </row>
    <row r="714" spans="1:11" x14ac:dyDescent="0.25">
      <c r="A714" s="181"/>
      <c r="B714" s="145"/>
      <c r="C714" s="145"/>
      <c r="D714" s="145"/>
      <c r="E714" s="145"/>
      <c r="F714" s="145"/>
      <c r="G714" s="145"/>
      <c r="H714" s="145"/>
      <c r="I714" s="145"/>
      <c r="J714" s="182">
        <f>SUM((C714 * Price!$B$2), (D714 * Price!$B$3),(E714 * Price!$B$4),(G714 * Price!$B$5),(I714 * Price!$B$6))</f>
        <v>0</v>
      </c>
      <c r="K714" s="145"/>
    </row>
    <row r="715" spans="1:11" x14ac:dyDescent="0.25">
      <c r="A715" s="181"/>
      <c r="B715" s="145"/>
      <c r="C715" s="145"/>
      <c r="D715" s="145"/>
      <c r="E715" s="145"/>
      <c r="F715" s="145"/>
      <c r="G715" s="145"/>
      <c r="H715" s="145"/>
      <c r="I715" s="145"/>
      <c r="J715" s="182">
        <f>SUM((C715 * Price!$B$2), (D715 * Price!$B$3),(E715 * Price!$B$4),(G715 * Price!$B$5),(I715 * Price!$B$6))</f>
        <v>0</v>
      </c>
      <c r="K715" s="145"/>
    </row>
    <row r="716" spans="1:11" x14ac:dyDescent="0.25">
      <c r="A716" s="181"/>
      <c r="B716" s="145"/>
      <c r="C716" s="145"/>
      <c r="D716" s="145"/>
      <c r="E716" s="145"/>
      <c r="F716" s="145"/>
      <c r="G716" s="145"/>
      <c r="H716" s="145"/>
      <c r="I716" s="145"/>
      <c r="J716" s="182">
        <f>SUM((C716 * Price!$B$2), (D716 * Price!$B$3),(E716 * Price!$B$4),(G716 * Price!$B$5),(I716 * Price!$B$6))</f>
        <v>0</v>
      </c>
      <c r="K716" s="145"/>
    </row>
    <row r="717" spans="1:11" x14ac:dyDescent="0.25">
      <c r="A717" s="181"/>
      <c r="B717" s="145"/>
      <c r="C717" s="145"/>
      <c r="D717" s="145"/>
      <c r="E717" s="145"/>
      <c r="F717" s="145"/>
      <c r="G717" s="145"/>
      <c r="H717" s="145"/>
      <c r="I717" s="145"/>
      <c r="J717" s="182">
        <f>SUM((C717 * Price!$B$2), (D717 * Price!$B$3),(E717 * Price!$B$4),(G717 * Price!$B$5),(I717 * Price!$B$6))</f>
        <v>0</v>
      </c>
      <c r="K717" s="145"/>
    </row>
    <row r="718" spans="1:11" x14ac:dyDescent="0.25">
      <c r="A718" s="181"/>
      <c r="B718" s="145"/>
      <c r="C718" s="145"/>
      <c r="D718" s="145"/>
      <c r="E718" s="145"/>
      <c r="F718" s="145"/>
      <c r="G718" s="145"/>
      <c r="H718" s="145"/>
      <c r="I718" s="145"/>
      <c r="J718" s="182">
        <f>SUM((C718 * Price!$B$2), (D718 * Price!$B$3),(E718 * Price!$B$4),(G718 * Price!$B$5),(I718 * Price!$B$6))</f>
        <v>0</v>
      </c>
      <c r="K718" s="145"/>
    </row>
    <row r="719" spans="1:11" x14ac:dyDescent="0.25">
      <c r="A719" s="181"/>
      <c r="B719" s="145"/>
      <c r="C719" s="145"/>
      <c r="D719" s="145"/>
      <c r="E719" s="145"/>
      <c r="F719" s="145"/>
      <c r="G719" s="145"/>
      <c r="H719" s="145"/>
      <c r="I719" s="145"/>
      <c r="J719" s="182">
        <f>SUM((C719 * Price!$B$2), (D719 * Price!$B$3),(E719 * Price!$B$4),(G719 * Price!$B$5),(I719 * Price!$B$6))</f>
        <v>0</v>
      </c>
      <c r="K719" s="145"/>
    </row>
    <row r="720" spans="1:11" x14ac:dyDescent="0.25">
      <c r="A720" s="181"/>
      <c r="B720" s="145"/>
      <c r="C720" s="145"/>
      <c r="D720" s="145"/>
      <c r="E720" s="145"/>
      <c r="F720" s="145"/>
      <c r="G720" s="145"/>
      <c r="H720" s="145"/>
      <c r="I720" s="145"/>
      <c r="J720" s="182">
        <f>SUM((C720 * Price!$B$2), (D720 * Price!$B$3),(E720 * Price!$B$4),(G720 * Price!$B$5),(I720 * Price!$B$6))</f>
        <v>0</v>
      </c>
      <c r="K720" s="145"/>
    </row>
    <row r="721" spans="1:11" x14ac:dyDescent="0.25">
      <c r="A721" s="181"/>
      <c r="B721" s="145"/>
      <c r="C721" s="145"/>
      <c r="D721" s="145"/>
      <c r="E721" s="145"/>
      <c r="F721" s="145"/>
      <c r="G721" s="145"/>
      <c r="H721" s="145"/>
      <c r="I721" s="145"/>
      <c r="J721" s="182">
        <f>SUM((C721 * Price!$B$2), (D721 * Price!$B$3),(E721 * Price!$B$4),(G721 * Price!$B$5),(I721 * Price!$B$6))</f>
        <v>0</v>
      </c>
      <c r="K721" s="145"/>
    </row>
    <row r="722" spans="1:11" x14ac:dyDescent="0.25">
      <c r="A722" s="181"/>
      <c r="B722" s="145"/>
      <c r="C722" s="145"/>
      <c r="D722" s="145"/>
      <c r="E722" s="145"/>
      <c r="F722" s="145"/>
      <c r="G722" s="145"/>
      <c r="H722" s="145"/>
      <c r="I722" s="145"/>
      <c r="J722" s="182">
        <f>SUM((C722 * Price!$B$2), (D722 * Price!$B$3),(E722 * Price!$B$4),(G722 * Price!$B$5),(I722 * Price!$B$6))</f>
        <v>0</v>
      </c>
      <c r="K722" s="145"/>
    </row>
    <row r="723" spans="1:11" x14ac:dyDescent="0.25">
      <c r="A723" s="181"/>
      <c r="B723" s="145"/>
      <c r="C723" s="145"/>
      <c r="D723" s="145"/>
      <c r="E723" s="145"/>
      <c r="F723" s="145"/>
      <c r="G723" s="145"/>
      <c r="H723" s="145"/>
      <c r="I723" s="145"/>
      <c r="J723" s="182">
        <f>SUM((C723 * Price!$B$2), (D723 * Price!$B$3),(E723 * Price!$B$4),(G723 * Price!$B$5),(I723 * Price!$B$6))</f>
        <v>0</v>
      </c>
      <c r="K723" s="145"/>
    </row>
    <row r="724" spans="1:11" x14ac:dyDescent="0.25">
      <c r="A724" s="181"/>
      <c r="B724" s="145"/>
      <c r="C724" s="145"/>
      <c r="D724" s="145"/>
      <c r="E724" s="145"/>
      <c r="F724" s="145"/>
      <c r="G724" s="145"/>
      <c r="H724" s="145"/>
      <c r="I724" s="145"/>
      <c r="J724" s="182">
        <f>SUM((C724 * Price!$B$2), (D724 * Price!$B$3),(E724 * Price!$B$4),(G724 * Price!$B$5),(I724 * Price!$B$6))</f>
        <v>0</v>
      </c>
      <c r="K724" s="145"/>
    </row>
    <row r="725" spans="1:11" x14ac:dyDescent="0.25">
      <c r="A725" s="181"/>
      <c r="B725" s="145"/>
      <c r="C725" s="145"/>
      <c r="D725" s="145"/>
      <c r="E725" s="145"/>
      <c r="F725" s="145"/>
      <c r="G725" s="145"/>
      <c r="H725" s="145"/>
      <c r="I725" s="145"/>
      <c r="J725" s="182">
        <f>SUM((C725 * Price!$B$2), (D725 * Price!$B$3),(E725 * Price!$B$4),(G725 * Price!$B$5),(I725 * Price!$B$6))</f>
        <v>0</v>
      </c>
      <c r="K725" s="145"/>
    </row>
    <row r="726" spans="1:11" x14ac:dyDescent="0.25">
      <c r="A726" s="181"/>
      <c r="B726" s="145"/>
      <c r="C726" s="145"/>
      <c r="D726" s="145"/>
      <c r="E726" s="145"/>
      <c r="F726" s="145"/>
      <c r="G726" s="145"/>
      <c r="H726" s="145"/>
      <c r="I726" s="145"/>
      <c r="J726" s="182">
        <f>SUM((C726 * Price!$B$2), (D726 * Price!$B$3),(E726 * Price!$B$4),(G726 * Price!$B$5),(I726 * Price!$B$6))</f>
        <v>0</v>
      </c>
      <c r="K726" s="145"/>
    </row>
    <row r="727" spans="1:11" x14ac:dyDescent="0.25">
      <c r="A727" s="181"/>
      <c r="B727" s="145"/>
      <c r="C727" s="145"/>
      <c r="D727" s="145"/>
      <c r="E727" s="145"/>
      <c r="F727" s="145"/>
      <c r="G727" s="145"/>
      <c r="H727" s="145"/>
      <c r="I727" s="145"/>
      <c r="J727" s="182">
        <f>SUM((C727 * Price!$B$2), (D727 * Price!$B$3),(E727 * Price!$B$4),(G727 * Price!$B$5),(I727 * Price!$B$6))</f>
        <v>0</v>
      </c>
      <c r="K727" s="145"/>
    </row>
    <row r="728" spans="1:11" x14ac:dyDescent="0.25">
      <c r="A728" s="181"/>
      <c r="B728" s="145"/>
      <c r="C728" s="145"/>
      <c r="D728" s="145"/>
      <c r="E728" s="145"/>
      <c r="F728" s="145"/>
      <c r="G728" s="145"/>
      <c r="H728" s="145"/>
      <c r="I728" s="145"/>
      <c r="J728" s="182">
        <f>SUM((C728 * Price!$B$2), (D728 * Price!$B$3),(E728 * Price!$B$4),(G728 * Price!$B$5),(I728 * Price!$B$6))</f>
        <v>0</v>
      </c>
      <c r="K728" s="145"/>
    </row>
    <row r="729" spans="1:11" x14ac:dyDescent="0.25">
      <c r="A729" s="181"/>
      <c r="B729" s="145"/>
      <c r="C729" s="145"/>
      <c r="D729" s="145"/>
      <c r="E729" s="145"/>
      <c r="F729" s="145"/>
      <c r="G729" s="145"/>
      <c r="H729" s="145"/>
      <c r="I729" s="145"/>
      <c r="J729" s="182">
        <f>SUM((C729 * Price!$B$2), (D729 * Price!$B$3),(E729 * Price!$B$4),(G729 * Price!$B$5),(I729 * Price!$B$6))</f>
        <v>0</v>
      </c>
      <c r="K729" s="145"/>
    </row>
    <row r="730" spans="1:11" x14ac:dyDescent="0.25">
      <c r="A730" s="181"/>
      <c r="B730" s="145"/>
      <c r="C730" s="145"/>
      <c r="D730" s="145"/>
      <c r="E730" s="145"/>
      <c r="F730" s="145"/>
      <c r="G730" s="145"/>
      <c r="H730" s="145"/>
      <c r="I730" s="145"/>
      <c r="J730" s="182">
        <f>SUM((C730 * Price!$B$2), (D730 * Price!$B$3),(E730 * Price!$B$4),(G730 * Price!$B$5),(I730 * Price!$B$6))</f>
        <v>0</v>
      </c>
      <c r="K730" s="145"/>
    </row>
    <row r="731" spans="1:11" x14ac:dyDescent="0.25">
      <c r="A731" s="181"/>
      <c r="B731" s="145"/>
      <c r="C731" s="145"/>
      <c r="D731" s="145"/>
      <c r="E731" s="145"/>
      <c r="F731" s="145"/>
      <c r="G731" s="145"/>
      <c r="H731" s="145"/>
      <c r="I731" s="145"/>
      <c r="J731" s="182">
        <f>SUM((C731 * Price!$B$2), (D731 * Price!$B$3),(E731 * Price!$B$4),(G731 * Price!$B$5),(I731 * Price!$B$6))</f>
        <v>0</v>
      </c>
      <c r="K731" s="145"/>
    </row>
    <row r="732" spans="1:11" x14ac:dyDescent="0.25">
      <c r="A732" s="181"/>
      <c r="B732" s="145"/>
      <c r="C732" s="145"/>
      <c r="D732" s="145"/>
      <c r="E732" s="145"/>
      <c r="F732" s="145"/>
      <c r="G732" s="145"/>
      <c r="H732" s="145"/>
      <c r="I732" s="145"/>
      <c r="J732" s="182">
        <f>SUM((C732 * Price!$B$2), (D732 * Price!$B$3),(E732 * Price!$B$4),(G732 * Price!$B$5),(I732 * Price!$B$6))</f>
        <v>0</v>
      </c>
      <c r="K732" s="145"/>
    </row>
    <row r="733" spans="1:11" x14ac:dyDescent="0.25">
      <c r="A733" s="181"/>
      <c r="B733" s="145"/>
      <c r="C733" s="145"/>
      <c r="D733" s="145"/>
      <c r="E733" s="145"/>
      <c r="F733" s="145"/>
      <c r="G733" s="145"/>
      <c r="H733" s="145"/>
      <c r="I733" s="145"/>
      <c r="J733" s="182">
        <f>SUM((C733 * Price!$B$2), (D733 * Price!$B$3),(E733 * Price!$B$4),(G733 * Price!$B$5),(I733 * Price!$B$6))</f>
        <v>0</v>
      </c>
      <c r="K733" s="145"/>
    </row>
    <row r="734" spans="1:11" x14ac:dyDescent="0.25">
      <c r="A734" s="181"/>
      <c r="B734" s="145"/>
      <c r="C734" s="145"/>
      <c r="D734" s="145"/>
      <c r="E734" s="145"/>
      <c r="F734" s="145"/>
      <c r="G734" s="145"/>
      <c r="H734" s="145"/>
      <c r="I734" s="145"/>
      <c r="J734" s="182">
        <f>SUM((C734 * Price!$B$2), (D734 * Price!$B$3),(E734 * Price!$B$4),(G734 * Price!$B$5),(I734 * Price!$B$6))</f>
        <v>0</v>
      </c>
      <c r="K734" s="145"/>
    </row>
    <row r="735" spans="1:11" x14ac:dyDescent="0.25">
      <c r="A735" s="181"/>
      <c r="B735" s="145"/>
      <c r="C735" s="145"/>
      <c r="D735" s="145"/>
      <c r="E735" s="145"/>
      <c r="F735" s="145"/>
      <c r="G735" s="145"/>
      <c r="H735" s="145"/>
      <c r="I735" s="145"/>
      <c r="J735" s="182">
        <f>SUM((C735 * Price!$B$2), (D735 * Price!$B$3),(E735 * Price!$B$4),(G735 * Price!$B$5),(I735 * Price!$B$6))</f>
        <v>0</v>
      </c>
      <c r="K735" s="145"/>
    </row>
    <row r="736" spans="1:11" x14ac:dyDescent="0.25">
      <c r="A736" s="181"/>
      <c r="B736" s="145"/>
      <c r="C736" s="145"/>
      <c r="D736" s="145"/>
      <c r="E736" s="145"/>
      <c r="F736" s="145"/>
      <c r="G736" s="145"/>
      <c r="H736" s="145"/>
      <c r="I736" s="145"/>
      <c r="J736" s="182">
        <f>SUM((C736 * Price!$B$2), (D736 * Price!$B$3),(E736 * Price!$B$4),(G736 * Price!$B$5),(I736 * Price!$B$6))</f>
        <v>0</v>
      </c>
      <c r="K736" s="145"/>
    </row>
    <row r="737" spans="1:11" x14ac:dyDescent="0.25">
      <c r="A737" s="181"/>
      <c r="B737" s="145"/>
      <c r="C737" s="145"/>
      <c r="D737" s="145"/>
      <c r="E737" s="145"/>
      <c r="F737" s="145"/>
      <c r="G737" s="145"/>
      <c r="H737" s="145"/>
      <c r="I737" s="145"/>
      <c r="J737" s="182">
        <f>SUM((C737 * Price!$B$2), (D737 * Price!$B$3),(E737 * Price!$B$4),(G737 * Price!$B$5),(I737 * Price!$B$6))</f>
        <v>0</v>
      </c>
      <c r="K737" s="145"/>
    </row>
    <row r="738" spans="1:11" x14ac:dyDescent="0.25">
      <c r="A738" s="181"/>
      <c r="B738" s="145"/>
      <c r="C738" s="145"/>
      <c r="D738" s="145"/>
      <c r="E738" s="145"/>
      <c r="F738" s="145"/>
      <c r="G738" s="145"/>
      <c r="H738" s="145"/>
      <c r="I738" s="145"/>
      <c r="J738" s="182">
        <f>SUM((C738 * Price!$B$2), (D738 * Price!$B$3),(E738 * Price!$B$4),(G738 * Price!$B$5),(I738 * Price!$B$6))</f>
        <v>0</v>
      </c>
      <c r="K738" s="145"/>
    </row>
    <row r="739" spans="1:11" x14ac:dyDescent="0.25">
      <c r="A739" s="181"/>
      <c r="B739" s="145"/>
      <c r="C739" s="145"/>
      <c r="D739" s="145"/>
      <c r="E739" s="145"/>
      <c r="F739" s="145"/>
      <c r="G739" s="145"/>
      <c r="H739" s="145"/>
      <c r="I739" s="145"/>
      <c r="J739" s="182">
        <f>SUM((C739 * Price!$B$2), (D739 * Price!$B$3),(E739 * Price!$B$4),(G739 * Price!$B$5),(I739 * Price!$B$6))</f>
        <v>0</v>
      </c>
      <c r="K739" s="145"/>
    </row>
    <row r="740" spans="1:11" x14ac:dyDescent="0.25">
      <c r="A740" s="181"/>
      <c r="B740" s="145"/>
      <c r="C740" s="145"/>
      <c r="D740" s="145"/>
      <c r="E740" s="145"/>
      <c r="F740" s="145"/>
      <c r="G740" s="145"/>
      <c r="H740" s="145"/>
      <c r="I740" s="145"/>
      <c r="J740" s="182">
        <f>SUM((C740 * Price!$B$2), (D740 * Price!$B$3),(E740 * Price!$B$4),(G740 * Price!$B$5),(I740 * Price!$B$6))</f>
        <v>0</v>
      </c>
      <c r="K740" s="145"/>
    </row>
    <row r="741" spans="1:11" x14ac:dyDescent="0.25">
      <c r="A741" s="181"/>
      <c r="B741" s="145"/>
      <c r="C741" s="145"/>
      <c r="D741" s="145"/>
      <c r="E741" s="145"/>
      <c r="F741" s="145"/>
      <c r="G741" s="145"/>
      <c r="H741" s="145"/>
      <c r="I741" s="145"/>
      <c r="J741" s="182">
        <f>SUM((C741 * Price!$B$2), (D741 * Price!$B$3),(E741 * Price!$B$4),(G741 * Price!$B$5),(I741 * Price!$B$6))</f>
        <v>0</v>
      </c>
      <c r="K741" s="145"/>
    </row>
    <row r="742" spans="1:11" x14ac:dyDescent="0.25">
      <c r="A742" s="181"/>
      <c r="B742" s="145"/>
      <c r="C742" s="145"/>
      <c r="D742" s="145"/>
      <c r="E742" s="145"/>
      <c r="F742" s="145"/>
      <c r="G742" s="145"/>
      <c r="H742" s="145"/>
      <c r="I742" s="145"/>
      <c r="J742" s="182">
        <f>SUM((C742 * Price!$B$2), (D742 * Price!$B$3),(E742 * Price!$B$4),(G742 * Price!$B$5),(I742 * Price!$B$6))</f>
        <v>0</v>
      </c>
      <c r="K742" s="145"/>
    </row>
    <row r="743" spans="1:11" x14ac:dyDescent="0.25">
      <c r="A743" s="181"/>
      <c r="B743" s="145"/>
      <c r="C743" s="145"/>
      <c r="D743" s="145"/>
      <c r="E743" s="145"/>
      <c r="F743" s="145"/>
      <c r="G743" s="145"/>
      <c r="H743" s="145"/>
      <c r="I743" s="145"/>
      <c r="J743" s="182">
        <f>SUM((C743 * Price!$B$2), (D743 * Price!$B$3),(E743 * Price!$B$4),(G743 * Price!$B$5),(I743 * Price!$B$6))</f>
        <v>0</v>
      </c>
      <c r="K743" s="145"/>
    </row>
    <row r="744" spans="1:11" x14ac:dyDescent="0.25">
      <c r="A744" s="181"/>
      <c r="B744" s="145"/>
      <c r="C744" s="145"/>
      <c r="D744" s="145"/>
      <c r="E744" s="145"/>
      <c r="F744" s="145"/>
      <c r="G744" s="145"/>
      <c r="H744" s="145"/>
      <c r="I744" s="145"/>
      <c r="J744" s="182">
        <f>SUM((C744 * Price!$B$2), (D744 * Price!$B$3),(E744 * Price!$B$4),(G744 * Price!$B$5),(I744 * Price!$B$6))</f>
        <v>0</v>
      </c>
      <c r="K744" s="145"/>
    </row>
    <row r="745" spans="1:11" x14ac:dyDescent="0.25">
      <c r="A745" s="181"/>
      <c r="B745" s="145"/>
      <c r="C745" s="145"/>
      <c r="D745" s="145"/>
      <c r="E745" s="145"/>
      <c r="F745" s="145"/>
      <c r="G745" s="145"/>
      <c r="H745" s="145"/>
      <c r="I745" s="145"/>
      <c r="J745" s="182">
        <f>SUM((C745 * Price!$B$2), (D745 * Price!$B$3),(E745 * Price!$B$4),(G745 * Price!$B$5),(I745 * Price!$B$6))</f>
        <v>0</v>
      </c>
      <c r="K745" s="145"/>
    </row>
    <row r="746" spans="1:11" x14ac:dyDescent="0.25">
      <c r="A746" s="181"/>
      <c r="B746" s="145"/>
      <c r="C746" s="145"/>
      <c r="D746" s="145"/>
      <c r="E746" s="145"/>
      <c r="F746" s="145"/>
      <c r="G746" s="145"/>
      <c r="H746" s="145"/>
      <c r="I746" s="145"/>
      <c r="J746" s="182">
        <f>SUM((C746 * Price!$B$2), (D746 * Price!$B$3),(E746 * Price!$B$4),(G746 * Price!$B$5),(I746 * Price!$B$6))</f>
        <v>0</v>
      </c>
      <c r="K746" s="145"/>
    </row>
    <row r="747" spans="1:11" x14ac:dyDescent="0.25">
      <c r="A747" s="181"/>
      <c r="B747" s="145"/>
      <c r="C747" s="145"/>
      <c r="D747" s="145"/>
      <c r="E747" s="145"/>
      <c r="F747" s="145"/>
      <c r="G747" s="145"/>
      <c r="H747" s="145"/>
      <c r="I747" s="145"/>
      <c r="J747" s="182">
        <f>SUM((C747 * Price!$B$2), (D747 * Price!$B$3),(E747 * Price!$B$4),(G747 * Price!$B$5),(I747 * Price!$B$6))</f>
        <v>0</v>
      </c>
      <c r="K747" s="145"/>
    </row>
    <row r="748" spans="1:11" x14ac:dyDescent="0.25">
      <c r="A748" s="181"/>
      <c r="B748" s="145"/>
      <c r="C748" s="145"/>
      <c r="D748" s="145"/>
      <c r="E748" s="145"/>
      <c r="F748" s="145"/>
      <c r="G748" s="145"/>
      <c r="H748" s="145"/>
      <c r="I748" s="145"/>
      <c r="J748" s="182">
        <f>SUM((C748 * Price!$B$2), (D748 * Price!$B$3),(E748 * Price!$B$4),(G748 * Price!$B$5),(I748 * Price!$B$6))</f>
        <v>0</v>
      </c>
      <c r="K748" s="145"/>
    </row>
    <row r="749" spans="1:11" x14ac:dyDescent="0.25">
      <c r="A749" s="181"/>
      <c r="B749" s="145"/>
      <c r="C749" s="145"/>
      <c r="D749" s="145"/>
      <c r="E749" s="145"/>
      <c r="F749" s="145"/>
      <c r="G749" s="145"/>
      <c r="H749" s="145"/>
      <c r="I749" s="145"/>
      <c r="J749" s="182">
        <f>SUM((C749 * Price!$B$2), (D749 * Price!$B$3),(E749 * Price!$B$4),(G749 * Price!$B$5),(I749 * Price!$B$6))</f>
        <v>0</v>
      </c>
      <c r="K749" s="145"/>
    </row>
    <row r="750" spans="1:11" x14ac:dyDescent="0.25">
      <c r="A750" s="181"/>
      <c r="B750" s="145"/>
      <c r="C750" s="145"/>
      <c r="D750" s="145"/>
      <c r="E750" s="145"/>
      <c r="F750" s="145"/>
      <c r="G750" s="145"/>
      <c r="H750" s="145"/>
      <c r="I750" s="145"/>
      <c r="J750" s="182">
        <f>SUM((C750 * Price!$B$2), (D750 * Price!$B$3),(E750 * Price!$B$4),(G750 * Price!$B$5),(I750 * Price!$B$6))</f>
        <v>0</v>
      </c>
      <c r="K750" s="145"/>
    </row>
    <row r="751" spans="1:11" x14ac:dyDescent="0.25">
      <c r="A751" s="181"/>
      <c r="B751" s="145"/>
      <c r="C751" s="145"/>
      <c r="D751" s="145"/>
      <c r="E751" s="145"/>
      <c r="F751" s="145"/>
      <c r="G751" s="145"/>
      <c r="H751" s="145"/>
      <c r="I751" s="145"/>
      <c r="J751" s="182">
        <f>SUM((C751 * Price!$B$2), (D751 * Price!$B$3),(E751 * Price!$B$4),(G751 * Price!$B$5),(I751 * Price!$B$6))</f>
        <v>0</v>
      </c>
      <c r="K751" s="145"/>
    </row>
    <row r="752" spans="1:11" x14ac:dyDescent="0.25">
      <c r="A752" s="181"/>
      <c r="B752" s="145"/>
      <c r="C752" s="145"/>
      <c r="D752" s="145"/>
      <c r="E752" s="145"/>
      <c r="F752" s="145"/>
      <c r="G752" s="145"/>
      <c r="H752" s="145"/>
      <c r="I752" s="145"/>
      <c r="J752" s="182">
        <f>SUM((C752 * Price!$B$2), (D752 * Price!$B$3),(E752 * Price!$B$4),(G752 * Price!$B$5),(I752 * Price!$B$6))</f>
        <v>0</v>
      </c>
      <c r="K752" s="145"/>
    </row>
    <row r="753" spans="1:11" x14ac:dyDescent="0.25">
      <c r="A753" s="181"/>
      <c r="B753" s="145"/>
      <c r="C753" s="145"/>
      <c r="D753" s="145"/>
      <c r="E753" s="145"/>
      <c r="F753" s="145"/>
      <c r="G753" s="145"/>
      <c r="H753" s="145"/>
      <c r="I753" s="145"/>
      <c r="J753" s="182">
        <f>SUM((C753 * Price!$B$2), (D753 * Price!$B$3),(E753 * Price!$B$4),(G753 * Price!$B$5),(I753 * Price!$B$6))</f>
        <v>0</v>
      </c>
      <c r="K753" s="145"/>
    </row>
    <row r="754" spans="1:11" x14ac:dyDescent="0.25">
      <c r="A754" s="181"/>
      <c r="B754" s="145"/>
      <c r="C754" s="145"/>
      <c r="D754" s="145"/>
      <c r="E754" s="145"/>
      <c r="F754" s="145"/>
      <c r="G754" s="145"/>
      <c r="H754" s="145"/>
      <c r="I754" s="145"/>
      <c r="J754" s="182">
        <f>SUM((C754 * Price!$B$2), (D754 * Price!$B$3),(E754 * Price!$B$4),(G754 * Price!$B$5),(I754 * Price!$B$6))</f>
        <v>0</v>
      </c>
      <c r="K754" s="145"/>
    </row>
    <row r="755" spans="1:11" x14ac:dyDescent="0.25">
      <c r="A755" s="181"/>
      <c r="B755" s="145"/>
      <c r="C755" s="145"/>
      <c r="D755" s="145"/>
      <c r="E755" s="145"/>
      <c r="F755" s="145"/>
      <c r="G755" s="145"/>
      <c r="H755" s="145"/>
      <c r="I755" s="145"/>
      <c r="J755" s="182">
        <f>SUM((C755 * Price!$B$2), (D755 * Price!$B$3),(E755 * Price!$B$4),(G755 * Price!$B$5),(I755 * Price!$B$6))</f>
        <v>0</v>
      </c>
      <c r="K755" s="145"/>
    </row>
    <row r="756" spans="1:11" x14ac:dyDescent="0.25">
      <c r="A756" s="181"/>
      <c r="B756" s="145"/>
      <c r="C756" s="145"/>
      <c r="D756" s="145"/>
      <c r="E756" s="145"/>
      <c r="F756" s="145"/>
      <c r="G756" s="145"/>
      <c r="H756" s="145"/>
      <c r="I756" s="145"/>
      <c r="J756" s="182">
        <f>SUM((C756 * Price!$B$2), (D756 * Price!$B$3),(E756 * Price!$B$4),(G756 * Price!$B$5),(I756 * Price!$B$6))</f>
        <v>0</v>
      </c>
      <c r="K756" s="145"/>
    </row>
    <row r="757" spans="1:11" x14ac:dyDescent="0.25">
      <c r="A757" s="181"/>
      <c r="B757" s="145"/>
      <c r="C757" s="145"/>
      <c r="D757" s="145"/>
      <c r="E757" s="145"/>
      <c r="F757" s="145"/>
      <c r="G757" s="145"/>
      <c r="H757" s="145"/>
      <c r="I757" s="145"/>
      <c r="J757" s="182">
        <f>SUM((C757 * Price!$B$2), (D757 * Price!$B$3),(E757 * Price!$B$4),(G757 * Price!$B$5),(I757 * Price!$B$6))</f>
        <v>0</v>
      </c>
      <c r="K757" s="145"/>
    </row>
    <row r="758" spans="1:11" x14ac:dyDescent="0.25">
      <c r="A758" s="181"/>
      <c r="B758" s="145"/>
      <c r="C758" s="145"/>
      <c r="D758" s="145"/>
      <c r="E758" s="145"/>
      <c r="F758" s="145"/>
      <c r="G758" s="145"/>
      <c r="H758" s="145"/>
      <c r="I758" s="145"/>
      <c r="J758" s="182">
        <f>SUM((C758 * Price!$B$2), (D758 * Price!$B$3),(E758 * Price!$B$4),(G758 * Price!$B$5),(I758 * Price!$B$6))</f>
        <v>0</v>
      </c>
      <c r="K758" s="145"/>
    </row>
    <row r="759" spans="1:11" x14ac:dyDescent="0.25">
      <c r="A759" s="181"/>
      <c r="B759" s="145"/>
      <c r="C759" s="145"/>
      <c r="D759" s="145"/>
      <c r="E759" s="145"/>
      <c r="F759" s="145"/>
      <c r="G759" s="145"/>
      <c r="H759" s="145"/>
      <c r="I759" s="145"/>
      <c r="J759" s="182">
        <f>SUM((C759 * Price!$B$2), (D759 * Price!$B$3),(E759 * Price!$B$4),(G759 * Price!$B$5),(I759 * Price!$B$6))</f>
        <v>0</v>
      </c>
      <c r="K759" s="145"/>
    </row>
    <row r="760" spans="1:11" x14ac:dyDescent="0.25">
      <c r="A760" s="181"/>
      <c r="B760" s="145"/>
      <c r="C760" s="145"/>
      <c r="D760" s="145"/>
      <c r="E760" s="145"/>
      <c r="F760" s="145"/>
      <c r="G760" s="145"/>
      <c r="H760" s="145"/>
      <c r="I760" s="145"/>
      <c r="J760" s="182">
        <f>SUM((C760 * Price!$B$2), (D760 * Price!$B$3),(E760 * Price!$B$4),(G760 * Price!$B$5),(I760 * Price!$B$6))</f>
        <v>0</v>
      </c>
      <c r="K760" s="145"/>
    </row>
    <row r="761" spans="1:11" x14ac:dyDescent="0.25">
      <c r="A761" s="181"/>
      <c r="B761" s="145"/>
      <c r="C761" s="145"/>
      <c r="D761" s="145"/>
      <c r="E761" s="145"/>
      <c r="F761" s="145"/>
      <c r="G761" s="145"/>
      <c r="H761" s="145"/>
      <c r="I761" s="145"/>
      <c r="J761" s="182">
        <f>SUM((C761 * Price!$B$2), (D761 * Price!$B$3),(E761 * Price!$B$4),(G761 * Price!$B$5),(I761 * Price!$B$6))</f>
        <v>0</v>
      </c>
      <c r="K761" s="145"/>
    </row>
    <row r="762" spans="1:11" x14ac:dyDescent="0.25">
      <c r="A762" s="181"/>
      <c r="B762" s="145"/>
      <c r="C762" s="145"/>
      <c r="D762" s="145"/>
      <c r="E762" s="145"/>
      <c r="F762" s="145"/>
      <c r="G762" s="145"/>
      <c r="H762" s="145"/>
      <c r="I762" s="145"/>
      <c r="J762" s="182">
        <f>SUM((C762 * Price!$B$2), (D762 * Price!$B$3),(E762 * Price!$B$4),(G762 * Price!$B$5),(I762 * Price!$B$6))</f>
        <v>0</v>
      </c>
      <c r="K762" s="145"/>
    </row>
    <row r="763" spans="1:11" x14ac:dyDescent="0.25">
      <c r="A763" s="181"/>
      <c r="B763" s="145"/>
      <c r="C763" s="145"/>
      <c r="D763" s="145"/>
      <c r="E763" s="145"/>
      <c r="F763" s="145"/>
      <c r="G763" s="145"/>
      <c r="H763" s="145"/>
      <c r="I763" s="145"/>
      <c r="J763" s="182">
        <f>SUM((C763 * Price!$B$2), (D763 * Price!$B$3),(E763 * Price!$B$4),(G763 * Price!$B$5),(I763 * Price!$B$6))</f>
        <v>0</v>
      </c>
      <c r="K763" s="145"/>
    </row>
    <row r="764" spans="1:11" x14ac:dyDescent="0.25">
      <c r="A764" s="181"/>
      <c r="B764" s="145"/>
      <c r="C764" s="145"/>
      <c r="D764" s="145"/>
      <c r="E764" s="145"/>
      <c r="F764" s="145"/>
      <c r="G764" s="145"/>
      <c r="H764" s="145"/>
      <c r="I764" s="145"/>
      <c r="J764" s="182">
        <f>SUM((C764 * Price!$B$2), (D764 * Price!$B$3),(E764 * Price!$B$4),(G764 * Price!$B$5),(I764 * Price!$B$6))</f>
        <v>0</v>
      </c>
      <c r="K764" s="145"/>
    </row>
    <row r="765" spans="1:11" x14ac:dyDescent="0.25">
      <c r="A765" s="181"/>
      <c r="B765" s="145"/>
      <c r="C765" s="145"/>
      <c r="D765" s="145"/>
      <c r="E765" s="145"/>
      <c r="F765" s="145"/>
      <c r="G765" s="145"/>
      <c r="H765" s="145"/>
      <c r="I765" s="145"/>
      <c r="J765" s="182">
        <f>SUM((C765 * Price!$B$2), (D765 * Price!$B$3),(E765 * Price!$B$4),(G765 * Price!$B$5),(I765 * Price!$B$6))</f>
        <v>0</v>
      </c>
      <c r="K765" s="145"/>
    </row>
    <row r="766" spans="1:11" x14ac:dyDescent="0.25">
      <c r="A766" s="181"/>
      <c r="B766" s="145"/>
      <c r="C766" s="145"/>
      <c r="D766" s="145"/>
      <c r="E766" s="145"/>
      <c r="F766" s="145"/>
      <c r="G766" s="145"/>
      <c r="H766" s="145"/>
      <c r="I766" s="145"/>
      <c r="J766" s="182">
        <f>SUM((C766 * Price!$B$2), (D766 * Price!$B$3),(E766 * Price!$B$4),(G766 * Price!$B$5),(I766 * Price!$B$6))</f>
        <v>0</v>
      </c>
      <c r="K766" s="145"/>
    </row>
    <row r="767" spans="1:11" x14ac:dyDescent="0.25">
      <c r="A767" s="181"/>
      <c r="B767" s="145"/>
      <c r="C767" s="145"/>
      <c r="D767" s="145"/>
      <c r="E767" s="145"/>
      <c r="F767" s="145"/>
      <c r="G767" s="145"/>
      <c r="H767" s="145"/>
      <c r="I767" s="145"/>
      <c r="J767" s="182">
        <f>SUM((C767 * Price!$B$2), (D767 * Price!$B$3),(E767 * Price!$B$4),(G767 * Price!$B$5),(I767 * Price!$B$6))</f>
        <v>0</v>
      </c>
      <c r="K767" s="145"/>
    </row>
    <row r="768" spans="1:11" x14ac:dyDescent="0.25">
      <c r="A768" s="181"/>
      <c r="B768" s="145"/>
      <c r="C768" s="145"/>
      <c r="D768" s="145"/>
      <c r="E768" s="145"/>
      <c r="F768" s="145"/>
      <c r="G768" s="145"/>
      <c r="H768" s="145"/>
      <c r="I768" s="145"/>
      <c r="J768" s="182">
        <f>SUM((C768 * Price!$B$2), (D768 * Price!$B$3),(E768 * Price!$B$4),(G768 * Price!$B$5),(I768 * Price!$B$6))</f>
        <v>0</v>
      </c>
      <c r="K768" s="145"/>
    </row>
    <row r="769" spans="1:11" x14ac:dyDescent="0.25">
      <c r="A769" s="181"/>
      <c r="B769" s="145"/>
      <c r="C769" s="145"/>
      <c r="D769" s="145"/>
      <c r="E769" s="145"/>
      <c r="F769" s="145"/>
      <c r="G769" s="145"/>
      <c r="H769" s="145"/>
      <c r="I769" s="145"/>
      <c r="J769" s="182">
        <f>SUM((C769 * Price!$B$2), (D769 * Price!$B$3),(E769 * Price!$B$4),(G769 * Price!$B$5),(I769 * Price!$B$6))</f>
        <v>0</v>
      </c>
      <c r="K769" s="145"/>
    </row>
    <row r="770" spans="1:11" x14ac:dyDescent="0.25">
      <c r="A770" s="181"/>
      <c r="B770" s="145"/>
      <c r="C770" s="145"/>
      <c r="D770" s="145"/>
      <c r="E770" s="145"/>
      <c r="F770" s="145"/>
      <c r="G770" s="145"/>
      <c r="H770" s="145"/>
      <c r="I770" s="145"/>
      <c r="J770" s="182">
        <f>SUM((C770 * Price!$B$2), (D770 * Price!$B$3),(E770 * Price!$B$4),(G770 * Price!$B$5),(I770 * Price!$B$6))</f>
        <v>0</v>
      </c>
      <c r="K770" s="145"/>
    </row>
    <row r="771" spans="1:11" x14ac:dyDescent="0.25">
      <c r="A771" s="181"/>
      <c r="B771" s="145"/>
      <c r="C771" s="145"/>
      <c r="D771" s="145"/>
      <c r="E771" s="145"/>
      <c r="F771" s="145"/>
      <c r="G771" s="145"/>
      <c r="H771" s="145"/>
      <c r="I771" s="145"/>
      <c r="J771" s="182">
        <f>SUM((C771 * Price!$B$2), (D771 * Price!$B$3),(E771 * Price!$B$4),(G771 * Price!$B$5),(I771 * Price!$B$6))</f>
        <v>0</v>
      </c>
      <c r="K771" s="145"/>
    </row>
    <row r="772" spans="1:11" x14ac:dyDescent="0.25">
      <c r="A772" s="181"/>
      <c r="B772" s="145"/>
      <c r="C772" s="145"/>
      <c r="D772" s="145"/>
      <c r="E772" s="145"/>
      <c r="F772" s="145"/>
      <c r="G772" s="145"/>
      <c r="H772" s="145"/>
      <c r="I772" s="145"/>
      <c r="J772" s="182">
        <f>SUM((C772 * Price!$B$2), (D772 * Price!$B$3),(E772 * Price!$B$4),(G772 * Price!$B$5),(I772 * Price!$B$6))</f>
        <v>0</v>
      </c>
      <c r="K772" s="145"/>
    </row>
    <row r="773" spans="1:11" x14ac:dyDescent="0.25">
      <c r="A773" s="181"/>
      <c r="B773" s="145"/>
      <c r="C773" s="145"/>
      <c r="D773" s="145"/>
      <c r="E773" s="145"/>
      <c r="F773" s="145"/>
      <c r="G773" s="145"/>
      <c r="H773" s="145"/>
      <c r="I773" s="145"/>
      <c r="J773" s="182">
        <f>SUM((C773 * Price!$B$2), (D773 * Price!$B$3),(E773 * Price!$B$4),(G773 * Price!$B$5),(I773 * Price!$B$6))</f>
        <v>0</v>
      </c>
      <c r="K773" s="145"/>
    </row>
    <row r="774" spans="1:11" x14ac:dyDescent="0.25">
      <c r="A774" s="181"/>
      <c r="B774" s="145"/>
      <c r="C774" s="145"/>
      <c r="D774" s="145"/>
      <c r="E774" s="145"/>
      <c r="F774" s="145"/>
      <c r="G774" s="145"/>
      <c r="H774" s="145"/>
      <c r="I774" s="145"/>
      <c r="J774" s="182">
        <f>SUM((C774 * Price!$B$2), (D774 * Price!$B$3),(E774 * Price!$B$4),(G774 * Price!$B$5),(I774 * Price!$B$6))</f>
        <v>0</v>
      </c>
      <c r="K774" s="145"/>
    </row>
    <row r="775" spans="1:11" x14ac:dyDescent="0.25">
      <c r="A775" s="181"/>
      <c r="B775" s="145"/>
      <c r="C775" s="145"/>
      <c r="D775" s="145"/>
      <c r="E775" s="145"/>
      <c r="F775" s="145"/>
      <c r="G775" s="145"/>
      <c r="H775" s="145"/>
      <c r="I775" s="145"/>
      <c r="J775" s="182">
        <f>SUM((C775 * Price!$B$2), (D775 * Price!$B$3),(E775 * Price!$B$4),(G775 * Price!$B$5),(I775 * Price!$B$6))</f>
        <v>0</v>
      </c>
      <c r="K775" s="145"/>
    </row>
    <row r="776" spans="1:11" x14ac:dyDescent="0.25">
      <c r="A776" s="181"/>
      <c r="B776" s="145"/>
      <c r="C776" s="145"/>
      <c r="D776" s="145"/>
      <c r="E776" s="145"/>
      <c r="F776" s="145"/>
      <c r="G776" s="145"/>
      <c r="H776" s="145"/>
      <c r="I776" s="145"/>
      <c r="J776" s="182">
        <f>SUM((C776 * Price!$B$2), (D776 * Price!$B$3),(E776 * Price!$B$4),(G776 * Price!$B$5),(I776 * Price!$B$6))</f>
        <v>0</v>
      </c>
      <c r="K776" s="145"/>
    </row>
    <row r="777" spans="1:11" x14ac:dyDescent="0.25">
      <c r="A777" s="181"/>
      <c r="B777" s="145"/>
      <c r="C777" s="145"/>
      <c r="D777" s="145"/>
      <c r="E777" s="145"/>
      <c r="F777" s="145"/>
      <c r="G777" s="145"/>
      <c r="H777" s="145"/>
      <c r="I777" s="145"/>
      <c r="J777" s="182">
        <f>SUM((C777 * Price!$B$2), (D777 * Price!$B$3),(E777 * Price!$B$4),(G777 * Price!$B$5),(I777 * Price!$B$6))</f>
        <v>0</v>
      </c>
      <c r="K777" s="145"/>
    </row>
    <row r="778" spans="1:11" x14ac:dyDescent="0.25">
      <c r="A778" s="181"/>
      <c r="B778" s="145"/>
      <c r="C778" s="145"/>
      <c r="D778" s="145"/>
      <c r="E778" s="145"/>
      <c r="F778" s="145"/>
      <c r="G778" s="145"/>
      <c r="H778" s="145"/>
      <c r="I778" s="145"/>
      <c r="J778" s="182">
        <f>SUM((C778 * Price!$B$2), (D778 * Price!$B$3),(E778 * Price!$B$4),(G778 * Price!$B$5),(I778 * Price!$B$6))</f>
        <v>0</v>
      </c>
      <c r="K778" s="145"/>
    </row>
    <row r="779" spans="1:11" x14ac:dyDescent="0.25">
      <c r="A779" s="181"/>
      <c r="B779" s="145"/>
      <c r="C779" s="145"/>
      <c r="D779" s="145"/>
      <c r="E779" s="145"/>
      <c r="F779" s="145"/>
      <c r="G779" s="145"/>
      <c r="H779" s="145"/>
      <c r="I779" s="145"/>
      <c r="J779" s="182">
        <f>SUM((C779 * Price!$B$2), (D779 * Price!$B$3),(E779 * Price!$B$4),(G779 * Price!$B$5),(I779 * Price!$B$6))</f>
        <v>0</v>
      </c>
      <c r="K779" s="145"/>
    </row>
    <row r="780" spans="1:11" x14ac:dyDescent="0.25">
      <c r="A780" s="181"/>
      <c r="B780" s="145"/>
      <c r="C780" s="145"/>
      <c r="D780" s="145"/>
      <c r="E780" s="145"/>
      <c r="F780" s="145"/>
      <c r="G780" s="145"/>
      <c r="H780" s="145"/>
      <c r="I780" s="145"/>
      <c r="J780" s="182">
        <f>SUM((C780 * Price!$B$2), (D780 * Price!$B$3),(E780 * Price!$B$4),(G780 * Price!$B$5),(I780 * Price!$B$6))</f>
        <v>0</v>
      </c>
      <c r="K780" s="145"/>
    </row>
    <row r="781" spans="1:11" x14ac:dyDescent="0.25">
      <c r="A781" s="181"/>
      <c r="B781" s="145"/>
      <c r="C781" s="145"/>
      <c r="D781" s="145"/>
      <c r="E781" s="145"/>
      <c r="F781" s="145"/>
      <c r="G781" s="145"/>
      <c r="H781" s="145"/>
      <c r="I781" s="145"/>
      <c r="J781" s="182">
        <f>SUM((C781 * Price!$B$2), (D781 * Price!$B$3),(E781 * Price!$B$4),(G781 * Price!$B$5),(I781 * Price!$B$6))</f>
        <v>0</v>
      </c>
      <c r="K781" s="145"/>
    </row>
    <row r="782" spans="1:11" x14ac:dyDescent="0.25">
      <c r="A782" s="181"/>
      <c r="B782" s="145"/>
      <c r="C782" s="145"/>
      <c r="D782" s="145"/>
      <c r="E782" s="145"/>
      <c r="F782" s="145"/>
      <c r="G782" s="145"/>
      <c r="H782" s="145"/>
      <c r="I782" s="145"/>
      <c r="J782" s="182">
        <f>SUM((C782 * Price!$B$2), (D782 * Price!$B$3),(E782 * Price!$B$4),(G782 * Price!$B$5),(I782 * Price!$B$6))</f>
        <v>0</v>
      </c>
      <c r="K782" s="145"/>
    </row>
    <row r="783" spans="1:11" x14ac:dyDescent="0.25">
      <c r="A783" s="181"/>
      <c r="B783" s="145"/>
      <c r="C783" s="145"/>
      <c r="D783" s="145"/>
      <c r="E783" s="145"/>
      <c r="F783" s="145"/>
      <c r="G783" s="145"/>
      <c r="H783" s="145"/>
      <c r="I783" s="145"/>
      <c r="J783" s="182">
        <f>SUM((C783 * Price!$B$2), (D783 * Price!$B$3),(E783 * Price!$B$4),(G783 * Price!$B$5),(I783 * Price!$B$6))</f>
        <v>0</v>
      </c>
      <c r="K783" s="145"/>
    </row>
    <row r="784" spans="1:11" x14ac:dyDescent="0.25">
      <c r="A784" s="181"/>
      <c r="B784" s="145"/>
      <c r="C784" s="145"/>
      <c r="D784" s="145"/>
      <c r="E784" s="145"/>
      <c r="F784" s="145"/>
      <c r="G784" s="145"/>
      <c r="H784" s="145"/>
      <c r="I784" s="145"/>
      <c r="J784" s="182">
        <f>SUM((C784 * Price!$B$2), (D784 * Price!$B$3),(E784 * Price!$B$4),(G784 * Price!$B$5),(I784 * Price!$B$6))</f>
        <v>0</v>
      </c>
      <c r="K784" s="145"/>
    </row>
    <row r="785" spans="1:11" x14ac:dyDescent="0.25">
      <c r="A785" s="181"/>
      <c r="B785" s="145"/>
      <c r="C785" s="145"/>
      <c r="D785" s="145"/>
      <c r="E785" s="145"/>
      <c r="F785" s="145"/>
      <c r="G785" s="145"/>
      <c r="H785" s="145"/>
      <c r="I785" s="145"/>
      <c r="J785" s="182">
        <f>SUM((C785 * Price!$B$2), (D785 * Price!$B$3),(E785 * Price!$B$4),(G785 * Price!$B$5),(I785 * Price!$B$6))</f>
        <v>0</v>
      </c>
      <c r="K785" s="145"/>
    </row>
    <row r="786" spans="1:11" x14ac:dyDescent="0.25">
      <c r="A786" s="181"/>
      <c r="B786" s="145"/>
      <c r="C786" s="145"/>
      <c r="D786" s="145"/>
      <c r="E786" s="145"/>
      <c r="F786" s="145"/>
      <c r="G786" s="145"/>
      <c r="H786" s="145"/>
      <c r="I786" s="145"/>
      <c r="J786" s="182">
        <f>SUM((C786 * Price!$B$2), (D786 * Price!$B$3),(E786 * Price!$B$4),(G786 * Price!$B$5),(I786 * Price!$B$6))</f>
        <v>0</v>
      </c>
      <c r="K786" s="145"/>
    </row>
    <row r="787" spans="1:11" x14ac:dyDescent="0.25">
      <c r="A787" s="181"/>
      <c r="B787" s="145"/>
      <c r="C787" s="145"/>
      <c r="D787" s="145"/>
      <c r="E787" s="145"/>
      <c r="F787" s="145"/>
      <c r="G787" s="145"/>
      <c r="H787" s="145"/>
      <c r="I787" s="145"/>
      <c r="J787" s="182">
        <f>SUM((C787 * Price!$B$2), (D787 * Price!$B$3),(E787 * Price!$B$4),(G787 * Price!$B$5),(I787 * Price!$B$6))</f>
        <v>0</v>
      </c>
      <c r="K787" s="145"/>
    </row>
    <row r="788" spans="1:11" x14ac:dyDescent="0.25">
      <c r="A788" s="181"/>
      <c r="B788" s="145"/>
      <c r="C788" s="145"/>
      <c r="D788" s="145"/>
      <c r="E788" s="145"/>
      <c r="F788" s="145"/>
      <c r="G788" s="145"/>
      <c r="H788" s="145"/>
      <c r="I788" s="145"/>
      <c r="J788" s="182">
        <f>SUM((C788 * Price!$B$2), (D788 * Price!$B$3),(E788 * Price!$B$4),(G788 * Price!$B$5),(I788 * Price!$B$6))</f>
        <v>0</v>
      </c>
      <c r="K788" s="145"/>
    </row>
    <row r="789" spans="1:11" x14ac:dyDescent="0.25">
      <c r="A789" s="181"/>
      <c r="B789" s="145"/>
      <c r="C789" s="145"/>
      <c r="D789" s="145"/>
      <c r="E789" s="145"/>
      <c r="F789" s="145"/>
      <c r="G789" s="145"/>
      <c r="H789" s="145"/>
      <c r="I789" s="145"/>
      <c r="J789" s="182">
        <f>SUM((C789 * Price!$B$2), (D789 * Price!$B$3),(E789 * Price!$B$4),(G789 * Price!$B$5),(I789 * Price!$B$6))</f>
        <v>0</v>
      </c>
      <c r="K789" s="145"/>
    </row>
    <row r="790" spans="1:11" x14ac:dyDescent="0.25">
      <c r="A790" s="181"/>
      <c r="B790" s="145"/>
      <c r="C790" s="145"/>
      <c r="D790" s="145"/>
      <c r="E790" s="145"/>
      <c r="F790" s="145"/>
      <c r="G790" s="145"/>
      <c r="H790" s="145"/>
      <c r="I790" s="145"/>
      <c r="J790" s="182">
        <f>SUM((C790 * Price!$B$2), (D790 * Price!$B$3),(E790 * Price!$B$4),(G790 * Price!$B$5),(I790 * Price!$B$6))</f>
        <v>0</v>
      </c>
      <c r="K790" s="145"/>
    </row>
    <row r="791" spans="1:11" x14ac:dyDescent="0.25">
      <c r="A791" s="181"/>
      <c r="B791" s="145"/>
      <c r="C791" s="145"/>
      <c r="D791" s="145"/>
      <c r="E791" s="145"/>
      <c r="F791" s="145"/>
      <c r="G791" s="145"/>
      <c r="H791" s="145"/>
      <c r="I791" s="145"/>
      <c r="J791" s="182">
        <f>SUM((C791 * Price!$B$2), (D791 * Price!$B$3),(E791 * Price!$B$4),(G791 * Price!$B$5),(I791 * Price!$B$6))</f>
        <v>0</v>
      </c>
      <c r="K791" s="145"/>
    </row>
    <row r="792" spans="1:11" x14ac:dyDescent="0.25">
      <c r="A792" s="181"/>
      <c r="B792" s="145"/>
      <c r="C792" s="145"/>
      <c r="D792" s="145"/>
      <c r="E792" s="145"/>
      <c r="F792" s="145"/>
      <c r="G792" s="145"/>
      <c r="H792" s="145"/>
      <c r="I792" s="145"/>
      <c r="J792" s="182">
        <f>SUM((C792 * Price!$B$2), (D792 * Price!$B$3),(E792 * Price!$B$4),(G792 * Price!$B$5),(I792 * Price!$B$6))</f>
        <v>0</v>
      </c>
      <c r="K792" s="145"/>
    </row>
    <row r="793" spans="1:11" x14ac:dyDescent="0.25">
      <c r="A793" s="181"/>
      <c r="B793" s="145"/>
      <c r="C793" s="145"/>
      <c r="D793" s="145"/>
      <c r="E793" s="145"/>
      <c r="F793" s="145"/>
      <c r="G793" s="145"/>
      <c r="H793" s="145"/>
      <c r="I793" s="145"/>
      <c r="J793" s="182">
        <f>SUM((C793 * Price!$B$2), (D793 * Price!$B$3),(E793 * Price!$B$4),(G793 * Price!$B$5),(I793 * Price!$B$6))</f>
        <v>0</v>
      </c>
      <c r="K793" s="145"/>
    </row>
    <row r="794" spans="1:11" x14ac:dyDescent="0.25">
      <c r="A794" s="181"/>
      <c r="B794" s="145"/>
      <c r="C794" s="145"/>
      <c r="D794" s="145"/>
      <c r="E794" s="145"/>
      <c r="F794" s="145"/>
      <c r="G794" s="145"/>
      <c r="H794" s="145"/>
      <c r="I794" s="145"/>
      <c r="J794" s="182">
        <f>SUM((C794 * Price!$B$2), (D794 * Price!$B$3),(E794 * Price!$B$4),(G794 * Price!$B$5),(I794 * Price!$B$6))</f>
        <v>0</v>
      </c>
      <c r="K794" s="145"/>
    </row>
    <row r="795" spans="1:11" x14ac:dyDescent="0.25">
      <c r="A795" s="181"/>
      <c r="B795" s="145"/>
      <c r="C795" s="145"/>
      <c r="D795" s="145"/>
      <c r="E795" s="145"/>
      <c r="F795" s="145"/>
      <c r="G795" s="145"/>
      <c r="H795" s="145"/>
      <c r="I795" s="145"/>
      <c r="J795" s="182">
        <f>SUM((C795 * Price!$B$2), (D795 * Price!$B$3),(E795 * Price!$B$4),(G795 * Price!$B$5),(I795 * Price!$B$6))</f>
        <v>0</v>
      </c>
      <c r="K795" s="145"/>
    </row>
    <row r="796" spans="1:11" x14ac:dyDescent="0.25">
      <c r="A796" s="181"/>
      <c r="B796" s="145"/>
      <c r="C796" s="145"/>
      <c r="D796" s="145"/>
      <c r="E796" s="145"/>
      <c r="F796" s="145"/>
      <c r="G796" s="145"/>
      <c r="H796" s="145"/>
      <c r="I796" s="145"/>
      <c r="J796" s="182">
        <f>SUM((C796 * Price!$B$2), (D796 * Price!$B$3),(E796 * Price!$B$4),(G796 * Price!$B$5),(I796 * Price!$B$6))</f>
        <v>0</v>
      </c>
      <c r="K796" s="145"/>
    </row>
    <row r="797" spans="1:11" x14ac:dyDescent="0.25">
      <c r="A797" s="181"/>
      <c r="B797" s="145"/>
      <c r="C797" s="145"/>
      <c r="D797" s="145"/>
      <c r="E797" s="145"/>
      <c r="F797" s="145"/>
      <c r="G797" s="145"/>
      <c r="H797" s="145"/>
      <c r="I797" s="145"/>
      <c r="J797" s="182">
        <f>SUM((C797 * Price!$B$2), (D797 * Price!$B$3),(E797 * Price!$B$4),(G797 * Price!$B$5),(I797 * Price!$B$6))</f>
        <v>0</v>
      </c>
      <c r="K797" s="145"/>
    </row>
    <row r="798" spans="1:11" x14ac:dyDescent="0.25">
      <c r="A798" s="181"/>
      <c r="B798" s="145"/>
      <c r="C798" s="145"/>
      <c r="D798" s="145"/>
      <c r="E798" s="145"/>
      <c r="F798" s="145"/>
      <c r="G798" s="145"/>
      <c r="H798" s="145"/>
      <c r="I798" s="145"/>
      <c r="J798" s="182">
        <f>SUM((C798 * Price!$B$2), (D798 * Price!$B$3),(E798 * Price!$B$4),(G798 * Price!$B$5),(I798 * Price!$B$6))</f>
        <v>0</v>
      </c>
      <c r="K798" s="145"/>
    </row>
    <row r="799" spans="1:11" x14ac:dyDescent="0.25">
      <c r="A799" s="181"/>
      <c r="B799" s="145"/>
      <c r="C799" s="145"/>
      <c r="D799" s="145"/>
      <c r="E799" s="145"/>
      <c r="F799" s="145"/>
      <c r="G799" s="145"/>
      <c r="H799" s="145"/>
      <c r="I799" s="145"/>
      <c r="J799" s="182">
        <f>SUM((C799 * Price!$B$2), (D799 * Price!$B$3),(E799 * Price!$B$4),(G799 * Price!$B$5),(I799 * Price!$B$6))</f>
        <v>0</v>
      </c>
      <c r="K799" s="145"/>
    </row>
    <row r="800" spans="1:11" x14ac:dyDescent="0.25">
      <c r="A800" s="181"/>
      <c r="B800" s="145"/>
      <c r="C800" s="145"/>
      <c r="D800" s="145"/>
      <c r="E800" s="145"/>
      <c r="F800" s="145"/>
      <c r="G800" s="145"/>
      <c r="H800" s="145"/>
      <c r="I800" s="145"/>
      <c r="J800" s="182">
        <f>SUM((C800 * Price!$B$2), (D800 * Price!$B$3),(E800 * Price!$B$4),(G800 * Price!$B$5),(I800 * Price!$B$6))</f>
        <v>0</v>
      </c>
      <c r="K800" s="145"/>
    </row>
    <row r="801" spans="1:11" x14ac:dyDescent="0.25">
      <c r="A801" s="181"/>
      <c r="B801" s="145"/>
      <c r="C801" s="145"/>
      <c r="D801" s="145"/>
      <c r="E801" s="145"/>
      <c r="F801" s="145"/>
      <c r="G801" s="145"/>
      <c r="H801" s="145"/>
      <c r="I801" s="145"/>
      <c r="J801" s="182">
        <f>SUM((C801 * Price!$B$2), (D801 * Price!$B$3),(E801 * Price!$B$4),(G801 * Price!$B$5),(I801 * Price!$B$6))</f>
        <v>0</v>
      </c>
      <c r="K801" s="145"/>
    </row>
    <row r="802" spans="1:11" x14ac:dyDescent="0.25">
      <c r="A802" s="181"/>
      <c r="B802" s="145"/>
      <c r="C802" s="145"/>
      <c r="D802" s="145"/>
      <c r="E802" s="145"/>
      <c r="F802" s="145"/>
      <c r="G802" s="145"/>
      <c r="H802" s="145"/>
      <c r="I802" s="145"/>
      <c r="J802" s="182">
        <f>SUM((C802 * Price!$B$2), (D802 * Price!$B$3),(E802 * Price!$B$4),(G802 * Price!$B$5),(I802 * Price!$B$6))</f>
        <v>0</v>
      </c>
      <c r="K802" s="145"/>
    </row>
    <row r="803" spans="1:11" x14ac:dyDescent="0.25">
      <c r="A803" s="181"/>
      <c r="B803" s="145"/>
      <c r="C803" s="145"/>
      <c r="D803" s="145"/>
      <c r="E803" s="145"/>
      <c r="F803" s="145"/>
      <c r="G803" s="145"/>
      <c r="H803" s="145"/>
      <c r="I803" s="145"/>
      <c r="J803" s="182">
        <f>SUM((C803 * Price!$B$2), (D803 * Price!$B$3),(E803 * Price!$B$4),(G803 * Price!$B$5),(I803 * Price!$B$6))</f>
        <v>0</v>
      </c>
      <c r="K803" s="145"/>
    </row>
    <row r="804" spans="1:11" x14ac:dyDescent="0.25">
      <c r="A804" s="181"/>
      <c r="B804" s="145"/>
      <c r="C804" s="145"/>
      <c r="D804" s="145"/>
      <c r="E804" s="145"/>
      <c r="F804" s="145"/>
      <c r="G804" s="145"/>
      <c r="H804" s="145"/>
      <c r="I804" s="145"/>
      <c r="J804" s="182">
        <f>SUM((C804 * Price!$B$2), (D804 * Price!$B$3),(E804 * Price!$B$4),(G804 * Price!$B$5),(I804 * Price!$B$6))</f>
        <v>0</v>
      </c>
      <c r="K804" s="145"/>
    </row>
    <row r="805" spans="1:11" x14ac:dyDescent="0.25">
      <c r="A805" s="181"/>
      <c r="B805" s="145"/>
      <c r="C805" s="145"/>
      <c r="D805" s="145"/>
      <c r="E805" s="145"/>
      <c r="F805" s="145"/>
      <c r="G805" s="145"/>
      <c r="H805" s="145"/>
      <c r="I805" s="145"/>
      <c r="J805" s="182">
        <f>SUM((C805 * Price!$B$2), (D805 * Price!$B$3),(E805 * Price!$B$4),(G805 * Price!$B$5),(I805 * Price!$B$6))</f>
        <v>0</v>
      </c>
      <c r="K805" s="145"/>
    </row>
    <row r="806" spans="1:11" x14ac:dyDescent="0.25">
      <c r="A806" s="181"/>
      <c r="B806" s="145"/>
      <c r="C806" s="145"/>
      <c r="D806" s="145"/>
      <c r="E806" s="145"/>
      <c r="F806" s="145"/>
      <c r="G806" s="145"/>
      <c r="H806" s="145"/>
      <c r="I806" s="145"/>
      <c r="J806" s="182">
        <f>SUM((C806 * Price!$B$2), (D806 * Price!$B$3),(E806 * Price!$B$4),(G806 * Price!$B$5),(I806 * Price!$B$6))</f>
        <v>0</v>
      </c>
      <c r="K806" s="145"/>
    </row>
    <row r="807" spans="1:11" x14ac:dyDescent="0.25">
      <c r="A807" s="181"/>
      <c r="B807" s="145"/>
      <c r="C807" s="145"/>
      <c r="D807" s="145"/>
      <c r="E807" s="145"/>
      <c r="F807" s="145"/>
      <c r="G807" s="145"/>
      <c r="H807" s="145"/>
      <c r="I807" s="145"/>
      <c r="J807" s="182">
        <f>SUM((C807 * Price!$B$2), (D807 * Price!$B$3),(E807 * Price!$B$4),(G807 * Price!$B$5),(I807 * Price!$B$6))</f>
        <v>0</v>
      </c>
      <c r="K807" s="145"/>
    </row>
    <row r="808" spans="1:11" x14ac:dyDescent="0.25">
      <c r="A808" s="181"/>
      <c r="B808" s="145"/>
      <c r="C808" s="145"/>
      <c r="D808" s="145"/>
      <c r="E808" s="145"/>
      <c r="F808" s="145"/>
      <c r="G808" s="145"/>
      <c r="H808" s="145"/>
      <c r="I808" s="145"/>
      <c r="J808" s="182">
        <f>SUM((C808 * Price!$B$2), (D808 * Price!$B$3),(E808 * Price!$B$4),(G808 * Price!$B$5),(I808 * Price!$B$6))</f>
        <v>0</v>
      </c>
      <c r="K808" s="145"/>
    </row>
    <row r="809" spans="1:11" x14ac:dyDescent="0.25">
      <c r="A809" s="181"/>
      <c r="B809" s="145"/>
      <c r="C809" s="145"/>
      <c r="D809" s="145"/>
      <c r="E809" s="145"/>
      <c r="F809" s="145"/>
      <c r="G809" s="145"/>
      <c r="H809" s="145"/>
      <c r="I809" s="145"/>
      <c r="J809" s="182">
        <f>SUM((C809 * Price!$B$2), (D809 * Price!$B$3),(E809 * Price!$B$4),(G809 * Price!$B$5),(I809 * Price!$B$6))</f>
        <v>0</v>
      </c>
      <c r="K809" s="145"/>
    </row>
    <row r="810" spans="1:11" x14ac:dyDescent="0.25">
      <c r="A810" s="181"/>
      <c r="B810" s="145"/>
      <c r="C810" s="145"/>
      <c r="D810" s="145"/>
      <c r="E810" s="145"/>
      <c r="F810" s="145"/>
      <c r="G810" s="145"/>
      <c r="H810" s="145"/>
      <c r="I810" s="145"/>
      <c r="J810" s="182">
        <f>SUM((C810 * Price!$B$2), (D810 * Price!$B$3),(E810 * Price!$B$4),(G810 * Price!$B$5),(I810 * Price!$B$6))</f>
        <v>0</v>
      </c>
      <c r="K810" s="145"/>
    </row>
    <row r="811" spans="1:11" x14ac:dyDescent="0.25">
      <c r="A811" s="181"/>
      <c r="B811" s="145"/>
      <c r="C811" s="145"/>
      <c r="D811" s="145"/>
      <c r="E811" s="145"/>
      <c r="F811" s="145"/>
      <c r="G811" s="145"/>
      <c r="H811" s="145"/>
      <c r="I811" s="145"/>
      <c r="J811" s="182">
        <f>SUM((C811 * Price!$B$2), (D811 * Price!$B$3),(E811 * Price!$B$4),(G811 * Price!$B$5),(I811 * Price!$B$6))</f>
        <v>0</v>
      </c>
      <c r="K811" s="145"/>
    </row>
    <row r="812" spans="1:11" x14ac:dyDescent="0.25">
      <c r="A812" s="181"/>
      <c r="B812" s="145"/>
      <c r="C812" s="145"/>
      <c r="D812" s="145"/>
      <c r="E812" s="145"/>
      <c r="F812" s="145"/>
      <c r="G812" s="145"/>
      <c r="H812" s="145"/>
      <c r="I812" s="145"/>
      <c r="J812" s="182">
        <f>SUM((C812 * Price!$B$2), (D812 * Price!$B$3),(E812 * Price!$B$4),(G812 * Price!$B$5),(I812 * Price!$B$6))</f>
        <v>0</v>
      </c>
      <c r="K812" s="145"/>
    </row>
    <row r="813" spans="1:11" x14ac:dyDescent="0.25">
      <c r="A813" s="181"/>
      <c r="B813" s="145"/>
      <c r="C813" s="145"/>
      <c r="D813" s="145"/>
      <c r="E813" s="145"/>
      <c r="F813" s="145"/>
      <c r="G813" s="145"/>
      <c r="H813" s="145"/>
      <c r="I813" s="145"/>
      <c r="J813" s="182">
        <f>SUM((C813 * Price!$B$2), (D813 * Price!$B$3),(E813 * Price!$B$4),(G813 * Price!$B$5),(I813 * Price!$B$6))</f>
        <v>0</v>
      </c>
      <c r="K813" s="145"/>
    </row>
    <row r="814" spans="1:11" x14ac:dyDescent="0.25">
      <c r="A814" s="181"/>
      <c r="B814" s="145"/>
      <c r="C814" s="145"/>
      <c r="D814" s="145"/>
      <c r="E814" s="145"/>
      <c r="F814" s="145"/>
      <c r="G814" s="145"/>
      <c r="H814" s="145"/>
      <c r="I814" s="145"/>
      <c r="J814" s="182">
        <f>SUM((C814 * Price!$B$2), (D814 * Price!$B$3),(E814 * Price!$B$4),(G814 * Price!$B$5),(I814 * Price!$B$6))</f>
        <v>0</v>
      </c>
      <c r="K814" s="145"/>
    </row>
    <row r="815" spans="1:11" x14ac:dyDescent="0.25">
      <c r="A815" s="181"/>
      <c r="B815" s="145"/>
      <c r="C815" s="145"/>
      <c r="D815" s="145"/>
      <c r="E815" s="145"/>
      <c r="F815" s="145"/>
      <c r="G815" s="145"/>
      <c r="H815" s="145"/>
      <c r="I815" s="145"/>
      <c r="J815" s="182">
        <f>SUM((C815 * Price!$B$2), (D815 * Price!$B$3),(E815 * Price!$B$4),(G815 * Price!$B$5),(I815 * Price!$B$6))</f>
        <v>0</v>
      </c>
      <c r="K815" s="145"/>
    </row>
    <row r="816" spans="1:11" x14ac:dyDescent="0.25">
      <c r="A816" s="181"/>
      <c r="B816" s="145"/>
      <c r="C816" s="145"/>
      <c r="D816" s="145"/>
      <c r="E816" s="145"/>
      <c r="F816" s="145"/>
      <c r="G816" s="145"/>
      <c r="H816" s="145"/>
      <c r="I816" s="145"/>
      <c r="J816" s="182">
        <f>SUM((C816 * Price!$B$2), (D816 * Price!$B$3),(E816 * Price!$B$4),(G816 * Price!$B$5),(I816 * Price!$B$6))</f>
        <v>0</v>
      </c>
      <c r="K816" s="145"/>
    </row>
    <row r="817" spans="1:11" x14ac:dyDescent="0.25">
      <c r="A817" s="181"/>
      <c r="B817" s="145"/>
      <c r="C817" s="145"/>
      <c r="D817" s="145"/>
      <c r="E817" s="145"/>
      <c r="F817" s="145"/>
      <c r="G817" s="145"/>
      <c r="H817" s="145"/>
      <c r="I817" s="145"/>
      <c r="J817" s="182">
        <f>SUM((C817 * Price!$B$2), (D817 * Price!$B$3),(E817 * Price!$B$4),(G817 * Price!$B$5),(I817 * Price!$B$6))</f>
        <v>0</v>
      </c>
      <c r="K817" s="145"/>
    </row>
    <row r="818" spans="1:11" x14ac:dyDescent="0.25">
      <c r="A818" s="181"/>
      <c r="B818" s="145"/>
      <c r="C818" s="145"/>
      <c r="D818" s="145"/>
      <c r="E818" s="145"/>
      <c r="F818" s="145"/>
      <c r="G818" s="145"/>
      <c r="H818" s="145"/>
      <c r="I818" s="145"/>
      <c r="J818" s="182">
        <f>SUM((C818 * Price!$B$2), (D818 * Price!$B$3),(E818 * Price!$B$4),(G818 * Price!$B$5),(I818 * Price!$B$6))</f>
        <v>0</v>
      </c>
      <c r="K818" s="145"/>
    </row>
    <row r="819" spans="1:11" x14ac:dyDescent="0.25">
      <c r="A819" s="181"/>
      <c r="B819" s="145"/>
      <c r="C819" s="145"/>
      <c r="D819" s="145"/>
      <c r="E819" s="145"/>
      <c r="F819" s="145"/>
      <c r="G819" s="145"/>
      <c r="H819" s="145"/>
      <c r="I819" s="145"/>
      <c r="J819" s="182">
        <f>SUM((C819 * Price!$B$2), (D819 * Price!$B$3),(E819 * Price!$B$4),(G819 * Price!$B$5),(I819 * Price!$B$6))</f>
        <v>0</v>
      </c>
      <c r="K819" s="145"/>
    </row>
    <row r="820" spans="1:11" x14ac:dyDescent="0.25">
      <c r="A820" s="181"/>
      <c r="B820" s="145"/>
      <c r="C820" s="145"/>
      <c r="D820" s="145"/>
      <c r="E820" s="145"/>
      <c r="F820" s="145"/>
      <c r="G820" s="145"/>
      <c r="H820" s="145"/>
      <c r="I820" s="145"/>
      <c r="J820" s="182">
        <f>SUM((C820 * Price!$B$2), (D820 * Price!$B$3),(E820 * Price!$B$4),(G820 * Price!$B$5),(I820 * Price!$B$6))</f>
        <v>0</v>
      </c>
      <c r="K820" s="145"/>
    </row>
    <row r="821" spans="1:11" x14ac:dyDescent="0.25">
      <c r="A821" s="181"/>
      <c r="B821" s="145"/>
      <c r="C821" s="145"/>
      <c r="D821" s="145"/>
      <c r="E821" s="145"/>
      <c r="F821" s="145"/>
      <c r="G821" s="145"/>
      <c r="H821" s="145"/>
      <c r="I821" s="145"/>
      <c r="J821" s="182">
        <f>SUM((C821 * Price!$B$2), (D821 * Price!$B$3),(E821 * Price!$B$4),(G821 * Price!$B$5),(I821 * Price!$B$6))</f>
        <v>0</v>
      </c>
      <c r="K821" s="145"/>
    </row>
    <row r="822" spans="1:11" x14ac:dyDescent="0.25">
      <c r="A822" s="181"/>
      <c r="B822" s="145"/>
      <c r="C822" s="145"/>
      <c r="D822" s="145"/>
      <c r="E822" s="145"/>
      <c r="F822" s="145"/>
      <c r="G822" s="145"/>
      <c r="H822" s="145"/>
      <c r="I822" s="145"/>
      <c r="J822" s="182">
        <f>SUM((C822 * Price!$B$2), (D822 * Price!$B$3),(E822 * Price!$B$4),(G822 * Price!$B$5),(I822 * Price!$B$6))</f>
        <v>0</v>
      </c>
      <c r="K822" s="145"/>
    </row>
    <row r="823" spans="1:11" x14ac:dyDescent="0.25">
      <c r="A823" s="181"/>
      <c r="B823" s="145"/>
      <c r="C823" s="145"/>
      <c r="D823" s="145"/>
      <c r="E823" s="145"/>
      <c r="F823" s="145"/>
      <c r="G823" s="145"/>
      <c r="H823" s="145"/>
      <c r="I823" s="145"/>
      <c r="J823" s="182">
        <f>SUM((C823 * Price!$B$2), (D823 * Price!$B$3),(E823 * Price!$B$4),(G823 * Price!$B$5),(I823 * Price!$B$6))</f>
        <v>0</v>
      </c>
      <c r="K823" s="145"/>
    </row>
    <row r="824" spans="1:11" x14ac:dyDescent="0.25">
      <c r="A824" s="181"/>
      <c r="B824" s="145"/>
      <c r="C824" s="145"/>
      <c r="D824" s="145"/>
      <c r="E824" s="145"/>
      <c r="F824" s="145"/>
      <c r="G824" s="145"/>
      <c r="H824" s="145"/>
      <c r="I824" s="145"/>
      <c r="J824" s="182">
        <f>SUM((C824 * Price!$B$2), (D824 * Price!$B$3),(E824 * Price!$B$4),(G824 * Price!$B$5),(I824 * Price!$B$6))</f>
        <v>0</v>
      </c>
      <c r="K824" s="145"/>
    </row>
    <row r="825" spans="1:11" x14ac:dyDescent="0.25">
      <c r="A825" s="181"/>
      <c r="B825" s="145"/>
      <c r="C825" s="145"/>
      <c r="D825" s="145"/>
      <c r="E825" s="145"/>
      <c r="F825" s="145"/>
      <c r="G825" s="145"/>
      <c r="H825" s="145"/>
      <c r="I825" s="145"/>
      <c r="J825" s="182">
        <f>SUM((C825 * Price!$B$2), (D825 * Price!$B$3),(E825 * Price!$B$4),(G825 * Price!$B$5),(I825 * Price!$B$6))</f>
        <v>0</v>
      </c>
      <c r="K825" s="145"/>
    </row>
    <row r="826" spans="1:11" x14ac:dyDescent="0.25">
      <c r="A826" s="181"/>
      <c r="B826" s="145"/>
      <c r="C826" s="145"/>
      <c r="D826" s="145"/>
      <c r="E826" s="145"/>
      <c r="F826" s="145"/>
      <c r="G826" s="145"/>
      <c r="H826" s="145"/>
      <c r="I826" s="145"/>
      <c r="J826" s="182">
        <f>SUM((C826 * Price!$B$2), (D826 * Price!$B$3),(E826 * Price!$B$4),(G826 * Price!$B$5),(I826 * Price!$B$6))</f>
        <v>0</v>
      </c>
      <c r="K826" s="145"/>
    </row>
    <row r="827" spans="1:11" x14ac:dyDescent="0.25">
      <c r="A827" s="181"/>
      <c r="B827" s="145"/>
      <c r="C827" s="145"/>
      <c r="D827" s="145"/>
      <c r="E827" s="145"/>
      <c r="F827" s="145"/>
      <c r="G827" s="145"/>
      <c r="H827" s="145"/>
      <c r="I827" s="145"/>
      <c r="J827" s="182">
        <f>SUM((C827 * Price!$B$2), (D827 * Price!$B$3),(E827 * Price!$B$4),(G827 * Price!$B$5),(I827 * Price!$B$6))</f>
        <v>0</v>
      </c>
      <c r="K827" s="145"/>
    </row>
    <row r="828" spans="1:11" x14ac:dyDescent="0.25">
      <c r="A828" s="181"/>
      <c r="B828" s="145"/>
      <c r="C828" s="145"/>
      <c r="D828" s="145"/>
      <c r="E828" s="145"/>
      <c r="F828" s="145"/>
      <c r="G828" s="145"/>
      <c r="H828" s="145"/>
      <c r="I828" s="145"/>
      <c r="J828" s="182">
        <f>SUM((C828 * Price!$B$2), (D828 * Price!$B$3),(E828 * Price!$B$4),(G828 * Price!$B$5),(I828 * Price!$B$6))</f>
        <v>0</v>
      </c>
      <c r="K828" s="145"/>
    </row>
    <row r="829" spans="1:11" x14ac:dyDescent="0.25">
      <c r="A829" s="181"/>
      <c r="B829" s="145"/>
      <c r="C829" s="145"/>
      <c r="D829" s="145"/>
      <c r="E829" s="145"/>
      <c r="F829" s="145"/>
      <c r="G829" s="145"/>
      <c r="H829" s="145"/>
      <c r="I829" s="145"/>
      <c r="J829" s="182">
        <f>SUM((C829 * Price!$B$2), (D829 * Price!$B$3),(E829 * Price!$B$4),(G829 * Price!$B$5),(I829 * Price!$B$6))</f>
        <v>0</v>
      </c>
      <c r="K829" s="145"/>
    </row>
    <row r="830" spans="1:11" x14ac:dyDescent="0.25">
      <c r="A830" s="181"/>
      <c r="B830" s="145"/>
      <c r="C830" s="145"/>
      <c r="D830" s="145"/>
      <c r="E830" s="145"/>
      <c r="F830" s="145"/>
      <c r="G830" s="145"/>
      <c r="H830" s="145"/>
      <c r="I830" s="145"/>
      <c r="J830" s="182">
        <f>SUM((C830 * Price!$B$2), (D830 * Price!$B$3),(E830 * Price!$B$4),(G830 * Price!$B$5),(I830 * Price!$B$6))</f>
        <v>0</v>
      </c>
      <c r="K830" s="145"/>
    </row>
    <row r="831" spans="1:11" x14ac:dyDescent="0.25">
      <c r="A831" s="181"/>
      <c r="B831" s="145"/>
      <c r="C831" s="145"/>
      <c r="D831" s="145"/>
      <c r="E831" s="145"/>
      <c r="F831" s="145"/>
      <c r="G831" s="145"/>
      <c r="H831" s="145"/>
      <c r="I831" s="145"/>
      <c r="J831" s="182">
        <f>SUM((C831 * Price!$B$2), (D831 * Price!$B$3),(E831 * Price!$B$4),(G831 * Price!$B$5),(I831 * Price!$B$6))</f>
        <v>0</v>
      </c>
      <c r="K831" s="145"/>
    </row>
    <row r="832" spans="1:11" x14ac:dyDescent="0.25">
      <c r="A832" s="181"/>
      <c r="B832" s="145"/>
      <c r="C832" s="145"/>
      <c r="D832" s="145"/>
      <c r="E832" s="145"/>
      <c r="F832" s="145"/>
      <c r="G832" s="145"/>
      <c r="H832" s="145"/>
      <c r="I832" s="145"/>
      <c r="J832" s="182">
        <f>SUM((C832 * Price!$B$2), (D832 * Price!$B$3),(E832 * Price!$B$4),(G832 * Price!$B$5),(I832 * Price!$B$6))</f>
        <v>0</v>
      </c>
      <c r="K832" s="145"/>
    </row>
    <row r="833" spans="1:11" x14ac:dyDescent="0.25">
      <c r="A833" s="181"/>
      <c r="B833" s="145"/>
      <c r="C833" s="145"/>
      <c r="D833" s="145"/>
      <c r="E833" s="145"/>
      <c r="F833" s="145"/>
      <c r="G833" s="145"/>
      <c r="H833" s="145"/>
      <c r="I833" s="145"/>
      <c r="J833" s="182">
        <f>SUM((C833 * Price!$B$2), (D833 * Price!$B$3),(E833 * Price!$B$4),(G833 * Price!$B$5),(I833 * Price!$B$6))</f>
        <v>0</v>
      </c>
      <c r="K833" s="145"/>
    </row>
    <row r="834" spans="1:11" x14ac:dyDescent="0.25">
      <c r="A834" s="181"/>
      <c r="B834" s="145"/>
      <c r="C834" s="145"/>
      <c r="D834" s="145"/>
      <c r="E834" s="145"/>
      <c r="F834" s="145"/>
      <c r="G834" s="145"/>
      <c r="H834" s="145"/>
      <c r="I834" s="145"/>
      <c r="J834" s="182">
        <f>SUM((C834 * Price!$B$2), (D834 * Price!$B$3),(E834 * Price!$B$4),(G834 * Price!$B$5),(I834 * Price!$B$6))</f>
        <v>0</v>
      </c>
      <c r="K834" s="145"/>
    </row>
    <row r="835" spans="1:11" x14ac:dyDescent="0.25">
      <c r="A835" s="181"/>
      <c r="B835" s="145"/>
      <c r="C835" s="145"/>
      <c r="D835" s="145"/>
      <c r="E835" s="145"/>
      <c r="F835" s="145"/>
      <c r="G835" s="145"/>
      <c r="H835" s="145"/>
      <c r="I835" s="145"/>
      <c r="J835" s="182">
        <f>SUM((C835 * Price!$B$2), (D835 * Price!$B$3),(E835 * Price!$B$4),(G835 * Price!$B$5),(I835 * Price!$B$6))</f>
        <v>0</v>
      </c>
      <c r="K835" s="145"/>
    </row>
    <row r="836" spans="1:11" x14ac:dyDescent="0.25">
      <c r="A836" s="181"/>
      <c r="B836" s="145"/>
      <c r="C836" s="145"/>
      <c r="D836" s="145"/>
      <c r="E836" s="145"/>
      <c r="F836" s="145"/>
      <c r="G836" s="145"/>
      <c r="H836" s="145"/>
      <c r="I836" s="145"/>
      <c r="J836" s="182">
        <f>SUM((C836 * Price!$B$2), (D836 * Price!$B$3),(E836 * Price!$B$4),(G836 * Price!$B$5),(I836 * Price!$B$6))</f>
        <v>0</v>
      </c>
      <c r="K836" s="145"/>
    </row>
    <row r="837" spans="1:11" x14ac:dyDescent="0.25">
      <c r="A837" s="181"/>
      <c r="B837" s="145"/>
      <c r="C837" s="145"/>
      <c r="D837" s="145"/>
      <c r="E837" s="145"/>
      <c r="F837" s="145"/>
      <c r="G837" s="145"/>
      <c r="H837" s="145"/>
      <c r="I837" s="145"/>
      <c r="J837" s="182">
        <f>SUM((C837 * Price!$B$2), (D837 * Price!$B$3),(E837 * Price!$B$4),(G837 * Price!$B$5),(I837 * Price!$B$6))</f>
        <v>0</v>
      </c>
      <c r="K837" s="145"/>
    </row>
    <row r="838" spans="1:11" x14ac:dyDescent="0.25">
      <c r="A838" s="181"/>
      <c r="B838" s="145"/>
      <c r="C838" s="145"/>
      <c r="D838" s="145"/>
      <c r="E838" s="145"/>
      <c r="F838" s="145"/>
      <c r="G838" s="145"/>
      <c r="H838" s="145"/>
      <c r="I838" s="145"/>
      <c r="J838" s="182">
        <f>SUM((C838 * Price!$B$2), (D838 * Price!$B$3),(E838 * Price!$B$4),(G838 * Price!$B$5),(I838 * Price!$B$6))</f>
        <v>0</v>
      </c>
      <c r="K838" s="145"/>
    </row>
    <row r="839" spans="1:11" x14ac:dyDescent="0.25">
      <c r="A839" s="181"/>
      <c r="B839" s="145"/>
      <c r="C839" s="145"/>
      <c r="D839" s="145"/>
      <c r="E839" s="145"/>
      <c r="F839" s="145"/>
      <c r="G839" s="145"/>
      <c r="H839" s="145"/>
      <c r="I839" s="145"/>
      <c r="J839" s="182">
        <f>SUM((C839 * Price!$B$2), (D839 * Price!$B$3),(E839 * Price!$B$4),(G839 * Price!$B$5),(I839 * Price!$B$6))</f>
        <v>0</v>
      </c>
      <c r="K839" s="145"/>
    </row>
    <row r="840" spans="1:11" x14ac:dyDescent="0.25">
      <c r="A840" s="181"/>
      <c r="B840" s="145"/>
      <c r="C840" s="145"/>
      <c r="D840" s="145"/>
      <c r="E840" s="145"/>
      <c r="F840" s="145"/>
      <c r="G840" s="145"/>
      <c r="H840" s="145"/>
      <c r="I840" s="145"/>
      <c r="J840" s="182">
        <f>SUM((C840 * Price!$B$2), (D840 * Price!$B$3),(E840 * Price!$B$4),(G840 * Price!$B$5),(I840 * Price!$B$6))</f>
        <v>0</v>
      </c>
      <c r="K840" s="145"/>
    </row>
    <row r="841" spans="1:11" x14ac:dyDescent="0.25">
      <c r="A841" s="181"/>
      <c r="B841" s="145"/>
      <c r="C841" s="145"/>
      <c r="D841" s="145"/>
      <c r="E841" s="145"/>
      <c r="F841" s="145"/>
      <c r="G841" s="145"/>
      <c r="H841" s="145"/>
      <c r="I841" s="145"/>
      <c r="J841" s="182">
        <f>SUM((C841 * Price!$B$2), (D841 * Price!$B$3),(E841 * Price!$B$4),(G841 * Price!$B$5),(I841 * Price!$B$6))</f>
        <v>0</v>
      </c>
      <c r="K841" s="145"/>
    </row>
    <row r="842" spans="1:11" x14ac:dyDescent="0.25">
      <c r="A842" s="181"/>
      <c r="B842" s="145"/>
      <c r="C842" s="145"/>
      <c r="D842" s="145"/>
      <c r="E842" s="145"/>
      <c r="F842" s="145"/>
      <c r="G842" s="145"/>
      <c r="H842" s="145"/>
      <c r="I842" s="145"/>
      <c r="J842" s="182">
        <f>SUM((C842 * Price!$B$2), (D842 * Price!$B$3),(E842 * Price!$B$4),(G842 * Price!$B$5),(I842 * Price!$B$6))</f>
        <v>0</v>
      </c>
      <c r="K842" s="145"/>
    </row>
    <row r="843" spans="1:11" x14ac:dyDescent="0.25">
      <c r="A843" s="181"/>
      <c r="B843" s="145"/>
      <c r="C843" s="145"/>
      <c r="D843" s="145"/>
      <c r="E843" s="145"/>
      <c r="F843" s="145"/>
      <c r="G843" s="145"/>
      <c r="H843" s="145"/>
      <c r="I843" s="145"/>
      <c r="J843" s="182">
        <f>SUM((C843 * Price!$B$2), (D843 * Price!$B$3),(E843 * Price!$B$4),(G843 * Price!$B$5),(I843 * Price!$B$6))</f>
        <v>0</v>
      </c>
      <c r="K843" s="145"/>
    </row>
    <row r="844" spans="1:11" x14ac:dyDescent="0.25">
      <c r="A844" s="181"/>
      <c r="B844" s="145"/>
      <c r="C844" s="145"/>
      <c r="D844" s="145"/>
      <c r="E844" s="145"/>
      <c r="F844" s="145"/>
      <c r="G844" s="145"/>
      <c r="H844" s="145"/>
      <c r="I844" s="145"/>
      <c r="J844" s="182">
        <f>SUM((C844 * Price!$B$2), (D844 * Price!$B$3),(E844 * Price!$B$4),(G844 * Price!$B$5),(I844 * Price!$B$6))</f>
        <v>0</v>
      </c>
      <c r="K844" s="145"/>
    </row>
    <row r="845" spans="1:11" x14ac:dyDescent="0.25">
      <c r="A845" s="181"/>
      <c r="B845" s="145"/>
      <c r="C845" s="145"/>
      <c r="D845" s="145"/>
      <c r="E845" s="145"/>
      <c r="F845" s="145"/>
      <c r="G845" s="145"/>
      <c r="H845" s="145"/>
      <c r="I845" s="145"/>
      <c r="J845" s="182">
        <f>SUM((C845 * Price!$B$2), (D845 * Price!$B$3),(E845 * Price!$B$4),(G845 * Price!$B$5),(I845 * Price!$B$6))</f>
        <v>0</v>
      </c>
      <c r="K845" s="145"/>
    </row>
    <row r="846" spans="1:11" x14ac:dyDescent="0.25">
      <c r="A846" s="181"/>
      <c r="B846" s="145"/>
      <c r="C846" s="145"/>
      <c r="D846" s="145"/>
      <c r="E846" s="145"/>
      <c r="F846" s="145"/>
      <c r="G846" s="145"/>
      <c r="H846" s="145"/>
      <c r="I846" s="145"/>
      <c r="J846" s="182">
        <f>SUM((C846 * Price!$B$2), (D846 * Price!$B$3),(E846 * Price!$B$4),(G846 * Price!$B$5),(I846 * Price!$B$6))</f>
        <v>0</v>
      </c>
      <c r="K846" s="145"/>
    </row>
    <row r="847" spans="1:11" x14ac:dyDescent="0.25">
      <c r="A847" s="181"/>
      <c r="B847" s="145"/>
      <c r="C847" s="145"/>
      <c r="D847" s="145"/>
      <c r="E847" s="145"/>
      <c r="F847" s="145"/>
      <c r="G847" s="145"/>
      <c r="H847" s="145"/>
      <c r="I847" s="145"/>
      <c r="J847" s="182">
        <f>SUM((C847 * Price!$B$2), (D847 * Price!$B$3),(E847 * Price!$B$4),(G847 * Price!$B$5),(I847 * Price!$B$6))</f>
        <v>0</v>
      </c>
      <c r="K847" s="145"/>
    </row>
    <row r="848" spans="1:11" x14ac:dyDescent="0.25">
      <c r="A848" s="181"/>
      <c r="B848" s="145"/>
      <c r="C848" s="145"/>
      <c r="D848" s="145"/>
      <c r="E848" s="145"/>
      <c r="F848" s="145"/>
      <c r="G848" s="145"/>
      <c r="H848" s="145"/>
      <c r="I848" s="145"/>
      <c r="J848" s="182">
        <f>SUM((C848 * Price!$B$2), (D848 * Price!$B$3),(E848 * Price!$B$4),(G848 * Price!$B$5),(I848 * Price!$B$6))</f>
        <v>0</v>
      </c>
      <c r="K848" s="145"/>
    </row>
    <row r="849" spans="1:11" x14ac:dyDescent="0.25">
      <c r="A849" s="181"/>
      <c r="B849" s="145"/>
      <c r="C849" s="145"/>
      <c r="D849" s="145"/>
      <c r="E849" s="145"/>
      <c r="F849" s="145"/>
      <c r="G849" s="145"/>
      <c r="H849" s="145"/>
      <c r="I849" s="145"/>
      <c r="J849" s="182">
        <f>SUM((C849 * Price!$B$2), (D849 * Price!$B$3),(E849 * Price!$B$4),(G849 * Price!$B$5),(I849 * Price!$B$6))</f>
        <v>0</v>
      </c>
      <c r="K849" s="145"/>
    </row>
    <row r="850" spans="1:11" x14ac:dyDescent="0.25">
      <c r="A850" s="181"/>
      <c r="B850" s="145"/>
      <c r="C850" s="145"/>
      <c r="D850" s="145"/>
      <c r="E850" s="145"/>
      <c r="F850" s="145"/>
      <c r="G850" s="145"/>
      <c r="H850" s="145"/>
      <c r="I850" s="145"/>
      <c r="J850" s="182">
        <f>SUM((C850 * Price!$B$2), (D850 * Price!$B$3),(E850 * Price!$B$4),(G850 * Price!$B$5),(I850 * Price!$B$6))</f>
        <v>0</v>
      </c>
      <c r="K850" s="145"/>
    </row>
    <row r="851" spans="1:11" x14ac:dyDescent="0.25">
      <c r="A851" s="181"/>
      <c r="B851" s="145"/>
      <c r="C851" s="145"/>
      <c r="D851" s="145"/>
      <c r="E851" s="145"/>
      <c r="F851" s="145"/>
      <c r="G851" s="145"/>
      <c r="H851" s="145"/>
      <c r="I851" s="145"/>
      <c r="J851" s="182">
        <f>SUM((C851 * Price!$B$2), (D851 * Price!$B$3),(E851 * Price!$B$4),(G851 * Price!$B$5),(I851 * Price!$B$6))</f>
        <v>0</v>
      </c>
      <c r="K851" s="145"/>
    </row>
    <row r="852" spans="1:11" x14ac:dyDescent="0.25">
      <c r="A852" s="181"/>
      <c r="B852" s="145"/>
      <c r="C852" s="145"/>
      <c r="D852" s="145"/>
      <c r="E852" s="145"/>
      <c r="F852" s="145"/>
      <c r="G852" s="145"/>
      <c r="H852" s="145"/>
      <c r="I852" s="145"/>
      <c r="J852" s="182">
        <f>SUM((C852 * Price!$B$2), (D852 * Price!$B$3),(E852 * Price!$B$4),(G852 * Price!$B$5),(I852 * Price!$B$6))</f>
        <v>0</v>
      </c>
      <c r="K852" s="145"/>
    </row>
    <row r="853" spans="1:11" x14ac:dyDescent="0.25">
      <c r="A853" s="181"/>
      <c r="B853" s="145"/>
      <c r="C853" s="145"/>
      <c r="D853" s="145"/>
      <c r="E853" s="145"/>
      <c r="F853" s="145"/>
      <c r="G853" s="145"/>
      <c r="H853" s="145"/>
      <c r="I853" s="145"/>
      <c r="J853" s="182">
        <f>SUM((C853 * Price!$B$2), (D853 * Price!$B$3),(E853 * Price!$B$4),(G853 * Price!$B$5),(I853 * Price!$B$6))</f>
        <v>0</v>
      </c>
      <c r="K853" s="145"/>
    </row>
    <row r="854" spans="1:11" x14ac:dyDescent="0.25">
      <c r="A854" s="181"/>
      <c r="B854" s="145"/>
      <c r="C854" s="145"/>
      <c r="D854" s="145"/>
      <c r="E854" s="145"/>
      <c r="F854" s="145"/>
      <c r="G854" s="145"/>
      <c r="H854" s="145"/>
      <c r="I854" s="145"/>
      <c r="J854" s="182">
        <f>SUM((C854 * Price!$B$2), (D854 * Price!$B$3),(E854 * Price!$B$4),(G854 * Price!$B$5),(I854 * Price!$B$6))</f>
        <v>0</v>
      </c>
      <c r="K854" s="145"/>
    </row>
    <row r="855" spans="1:11" x14ac:dyDescent="0.25">
      <c r="A855" s="181"/>
      <c r="B855" s="145"/>
      <c r="C855" s="145"/>
      <c r="D855" s="145"/>
      <c r="E855" s="145"/>
      <c r="F855" s="145"/>
      <c r="G855" s="145"/>
      <c r="H855" s="145"/>
      <c r="I855" s="145"/>
      <c r="J855" s="182">
        <f>SUM((C855 * Price!$B$2), (D855 * Price!$B$3),(E855 * Price!$B$4),(G855 * Price!$B$5),(I855 * Price!$B$6))</f>
        <v>0</v>
      </c>
      <c r="K855" s="145"/>
    </row>
    <row r="856" spans="1:11" x14ac:dyDescent="0.25">
      <c r="A856" s="181"/>
      <c r="B856" s="145"/>
      <c r="C856" s="145"/>
      <c r="D856" s="145"/>
      <c r="E856" s="145"/>
      <c r="F856" s="145"/>
      <c r="G856" s="145"/>
      <c r="H856" s="145"/>
      <c r="I856" s="145"/>
      <c r="J856" s="182">
        <f>SUM((C856 * Price!$B$2), (D856 * Price!$B$3),(E856 * Price!$B$4),(G856 * Price!$B$5),(I856 * Price!$B$6))</f>
        <v>0</v>
      </c>
      <c r="K856" s="145"/>
    </row>
    <row r="857" spans="1:11" x14ac:dyDescent="0.25">
      <c r="A857" s="181"/>
      <c r="B857" s="145"/>
      <c r="C857" s="145"/>
      <c r="D857" s="145"/>
      <c r="E857" s="145"/>
      <c r="F857" s="145"/>
      <c r="G857" s="145"/>
      <c r="H857" s="145"/>
      <c r="I857" s="145"/>
      <c r="J857" s="182">
        <f>SUM((C857 * Price!$B$2), (D857 * Price!$B$3),(E857 * Price!$B$4),(G857 * Price!$B$5),(I857 * Price!$B$6))</f>
        <v>0</v>
      </c>
      <c r="K857" s="145"/>
    </row>
    <row r="858" spans="1:11" x14ac:dyDescent="0.25">
      <c r="A858" s="181"/>
      <c r="B858" s="145"/>
      <c r="C858" s="145"/>
      <c r="D858" s="145"/>
      <c r="E858" s="145"/>
      <c r="F858" s="145"/>
      <c r="G858" s="145"/>
      <c r="H858" s="145"/>
      <c r="I858" s="145"/>
      <c r="J858" s="182">
        <f>SUM((C858 * Price!$B$2), (D858 * Price!$B$3),(E858 * Price!$B$4),(G858 * Price!$B$5),(I858 * Price!$B$6))</f>
        <v>0</v>
      </c>
      <c r="K858" s="145"/>
    </row>
    <row r="859" spans="1:11" x14ac:dyDescent="0.25">
      <c r="A859" s="181"/>
      <c r="B859" s="145"/>
      <c r="C859" s="145"/>
      <c r="D859" s="145"/>
      <c r="E859" s="145"/>
      <c r="F859" s="145"/>
      <c r="G859" s="145"/>
      <c r="H859" s="145"/>
      <c r="I859" s="145"/>
      <c r="J859" s="182">
        <f>SUM((C859 * Price!$B$2), (D859 * Price!$B$3),(E859 * Price!$B$4),(G859 * Price!$B$5),(I859 * Price!$B$6))</f>
        <v>0</v>
      </c>
      <c r="K859" s="145"/>
    </row>
    <row r="860" spans="1:11" x14ac:dyDescent="0.25">
      <c r="A860" s="181"/>
      <c r="B860" s="145"/>
      <c r="C860" s="145"/>
      <c r="D860" s="145"/>
      <c r="E860" s="145"/>
      <c r="F860" s="145"/>
      <c r="G860" s="145"/>
      <c r="H860" s="145"/>
      <c r="I860" s="145"/>
      <c r="J860" s="182">
        <f>SUM((C860 * Price!$B$2), (D860 * Price!$B$3),(E860 * Price!$B$4),(G860 * Price!$B$5),(I860 * Price!$B$6))</f>
        <v>0</v>
      </c>
      <c r="K860" s="145"/>
    </row>
    <row r="861" spans="1:11" x14ac:dyDescent="0.25">
      <c r="A861" s="181"/>
      <c r="B861" s="145"/>
      <c r="C861" s="145"/>
      <c r="D861" s="145"/>
      <c r="E861" s="145"/>
      <c r="F861" s="145"/>
      <c r="G861" s="145"/>
      <c r="H861" s="145"/>
      <c r="I861" s="145"/>
      <c r="J861" s="182">
        <f>SUM((C861 * Price!$B$2), (D861 * Price!$B$3),(E861 * Price!$B$4),(G861 * Price!$B$5),(I861 * Price!$B$6))</f>
        <v>0</v>
      </c>
      <c r="K861" s="145"/>
    </row>
    <row r="862" spans="1:11" x14ac:dyDescent="0.25">
      <c r="A862" s="181"/>
      <c r="B862" s="145"/>
      <c r="C862" s="145"/>
      <c r="D862" s="145"/>
      <c r="E862" s="145"/>
      <c r="F862" s="145"/>
      <c r="G862" s="145"/>
      <c r="H862" s="145"/>
      <c r="I862" s="145"/>
      <c r="J862" s="182">
        <f>SUM((C862 * Price!$B$2), (D862 * Price!$B$3),(E862 * Price!$B$4),(G862 * Price!$B$5),(I862 * Price!$B$6))</f>
        <v>0</v>
      </c>
      <c r="K862" s="145"/>
    </row>
    <row r="863" spans="1:11" x14ac:dyDescent="0.25">
      <c r="A863" s="181"/>
      <c r="B863" s="145"/>
      <c r="C863" s="145"/>
      <c r="D863" s="145"/>
      <c r="E863" s="145"/>
      <c r="F863" s="145"/>
      <c r="G863" s="145"/>
      <c r="H863" s="145"/>
      <c r="I863" s="145"/>
      <c r="J863" s="182">
        <f>SUM((C863 * Price!$B$2), (D863 * Price!$B$3),(E863 * Price!$B$4),(G863 * Price!$B$5),(I863 * Price!$B$6))</f>
        <v>0</v>
      </c>
      <c r="K863" s="145"/>
    </row>
    <row r="864" spans="1:11" x14ac:dyDescent="0.25">
      <c r="A864" s="181"/>
      <c r="B864" s="145"/>
      <c r="C864" s="145"/>
      <c r="D864" s="145"/>
      <c r="E864" s="145"/>
      <c r="F864" s="145"/>
      <c r="G864" s="145"/>
      <c r="H864" s="145"/>
      <c r="I864" s="145"/>
      <c r="J864" s="182">
        <f>SUM((C864 * Price!$B$2), (D864 * Price!$B$3),(E864 * Price!$B$4),(G864 * Price!$B$5),(I864 * Price!$B$6))</f>
        <v>0</v>
      </c>
      <c r="K864" s="145"/>
    </row>
    <row r="865" spans="1:11" x14ac:dyDescent="0.25">
      <c r="A865" s="181"/>
      <c r="B865" s="145"/>
      <c r="C865" s="145"/>
      <c r="D865" s="145"/>
      <c r="E865" s="145"/>
      <c r="F865" s="145"/>
      <c r="G865" s="145"/>
      <c r="H865" s="145"/>
      <c r="I865" s="145"/>
      <c r="J865" s="182">
        <f>SUM((C865 * Price!$B$2), (D865 * Price!$B$3),(E865 * Price!$B$4),(G865 * Price!$B$5),(I865 * Price!$B$6))</f>
        <v>0</v>
      </c>
      <c r="K865" s="145"/>
    </row>
    <row r="866" spans="1:11" x14ac:dyDescent="0.25">
      <c r="A866" s="181"/>
      <c r="B866" s="145"/>
      <c r="C866" s="145"/>
      <c r="D866" s="145"/>
      <c r="E866" s="145"/>
      <c r="F866" s="145"/>
      <c r="G866" s="145"/>
      <c r="H866" s="145"/>
      <c r="I866" s="145"/>
      <c r="J866" s="182">
        <f>SUM((C866 * Price!$B$2), (D866 * Price!$B$3),(E866 * Price!$B$4),(G866 * Price!$B$5),(I866 * Price!$B$6))</f>
        <v>0</v>
      </c>
      <c r="K866" s="145"/>
    </row>
    <row r="867" spans="1:11" x14ac:dyDescent="0.25">
      <c r="A867" s="181"/>
      <c r="B867" s="145"/>
      <c r="C867" s="145"/>
      <c r="D867" s="145"/>
      <c r="E867" s="145"/>
      <c r="F867" s="145"/>
      <c r="G867" s="145"/>
      <c r="H867" s="145"/>
      <c r="I867" s="145"/>
      <c r="J867" s="182">
        <f>SUM((C867 * Price!$B$2), (D867 * Price!$B$3),(E867 * Price!$B$4),(G867 * Price!$B$5),(I867 * Price!$B$6))</f>
        <v>0</v>
      </c>
      <c r="K867" s="145"/>
    </row>
    <row r="868" spans="1:11" x14ac:dyDescent="0.25">
      <c r="A868" s="181"/>
      <c r="B868" s="145"/>
      <c r="C868" s="145"/>
      <c r="D868" s="145"/>
      <c r="E868" s="145"/>
      <c r="F868" s="145"/>
      <c r="G868" s="145"/>
      <c r="H868" s="145"/>
      <c r="I868" s="145"/>
      <c r="J868" s="182">
        <f>SUM((C868 * Price!$B$2), (D868 * Price!$B$3),(E868 * Price!$B$4),(G868 * Price!$B$5),(I868 * Price!$B$6))</f>
        <v>0</v>
      </c>
      <c r="K868" s="145"/>
    </row>
    <row r="869" spans="1:11" x14ac:dyDescent="0.25">
      <c r="A869" s="181"/>
      <c r="B869" s="145"/>
      <c r="C869" s="145"/>
      <c r="D869" s="145"/>
      <c r="E869" s="145"/>
      <c r="F869" s="145"/>
      <c r="G869" s="145"/>
      <c r="H869" s="145"/>
      <c r="I869" s="145"/>
      <c r="J869" s="182">
        <f>SUM((C869 * Price!$B$2), (D869 * Price!$B$3),(E869 * Price!$B$4),(G869 * Price!$B$5),(I869 * Price!$B$6))</f>
        <v>0</v>
      </c>
      <c r="K869" s="145"/>
    </row>
    <row r="870" spans="1:11" x14ac:dyDescent="0.25">
      <c r="A870" s="181"/>
      <c r="B870" s="145"/>
      <c r="C870" s="145"/>
      <c r="D870" s="145"/>
      <c r="E870" s="145"/>
      <c r="F870" s="145"/>
      <c r="G870" s="145"/>
      <c r="H870" s="145"/>
      <c r="I870" s="145"/>
      <c r="J870" s="182">
        <f>SUM((C870 * Price!$B$2), (D870 * Price!$B$3),(E870 * Price!$B$4),(G870 * Price!$B$5),(I870 * Price!$B$6))</f>
        <v>0</v>
      </c>
      <c r="K870" s="145"/>
    </row>
    <row r="871" spans="1:11" x14ac:dyDescent="0.25">
      <c r="A871" s="181"/>
      <c r="B871" s="145"/>
      <c r="C871" s="145"/>
      <c r="D871" s="145"/>
      <c r="E871" s="145"/>
      <c r="F871" s="145"/>
      <c r="G871" s="145"/>
      <c r="H871" s="145"/>
      <c r="I871" s="145"/>
      <c r="J871" s="182">
        <f>SUM((C871 * Price!$B$2), (D871 * Price!$B$3),(E871 * Price!$B$4),(G871 * Price!$B$5),(I871 * Price!$B$6))</f>
        <v>0</v>
      </c>
      <c r="K871" s="145"/>
    </row>
    <row r="872" spans="1:11" x14ac:dyDescent="0.25">
      <c r="A872" s="181"/>
      <c r="B872" s="145"/>
      <c r="C872" s="145"/>
      <c r="D872" s="145"/>
      <c r="E872" s="145"/>
      <c r="F872" s="145"/>
      <c r="G872" s="145"/>
      <c r="H872" s="145"/>
      <c r="I872" s="145"/>
      <c r="J872" s="182">
        <f>SUM((C872 * Price!$B$2), (D872 * Price!$B$3),(E872 * Price!$B$4),(G872 * Price!$B$5),(I872 * Price!$B$6))</f>
        <v>0</v>
      </c>
      <c r="K872" s="145"/>
    </row>
    <row r="873" spans="1:11" x14ac:dyDescent="0.25">
      <c r="A873" s="181"/>
      <c r="B873" s="145"/>
      <c r="C873" s="145"/>
      <c r="D873" s="145"/>
      <c r="E873" s="145"/>
      <c r="F873" s="145"/>
      <c r="G873" s="145"/>
      <c r="H873" s="145"/>
      <c r="I873" s="145"/>
      <c r="J873" s="182">
        <f>SUM((C873 * Price!$B$2), (D873 * Price!$B$3),(E873 * Price!$B$4),(G873 * Price!$B$5),(I873 * Price!$B$6))</f>
        <v>0</v>
      </c>
      <c r="K873" s="145"/>
    </row>
    <row r="874" spans="1:11" x14ac:dyDescent="0.25">
      <c r="A874" s="181"/>
      <c r="B874" s="145"/>
      <c r="C874" s="145"/>
      <c r="D874" s="145"/>
      <c r="E874" s="145"/>
      <c r="F874" s="145"/>
      <c r="G874" s="145"/>
      <c r="H874" s="145"/>
      <c r="I874" s="145"/>
      <c r="J874" s="182">
        <f>SUM((C874 * Price!$B$2), (D874 * Price!$B$3),(E874 * Price!$B$4),(G874 * Price!$B$5),(I874 * Price!$B$6))</f>
        <v>0</v>
      </c>
      <c r="K874" s="145"/>
    </row>
    <row r="875" spans="1:11" x14ac:dyDescent="0.25">
      <c r="A875" s="181"/>
      <c r="B875" s="145"/>
      <c r="C875" s="145"/>
      <c r="D875" s="145"/>
      <c r="E875" s="145"/>
      <c r="F875" s="145"/>
      <c r="G875" s="145"/>
      <c r="H875" s="145"/>
      <c r="I875" s="145"/>
      <c r="J875" s="182">
        <f>SUM((C875 * Price!$B$2), (D875 * Price!$B$3),(E875 * Price!$B$4),(G875 * Price!$B$5),(I875 * Price!$B$6))</f>
        <v>0</v>
      </c>
      <c r="K875" s="145"/>
    </row>
    <row r="876" spans="1:11" x14ac:dyDescent="0.25">
      <c r="A876" s="181"/>
      <c r="B876" s="145"/>
      <c r="C876" s="145"/>
      <c r="D876" s="145"/>
      <c r="E876" s="145"/>
      <c r="F876" s="145"/>
      <c r="G876" s="145"/>
      <c r="H876" s="145"/>
      <c r="I876" s="145"/>
      <c r="J876" s="182">
        <f>SUM((C876 * Price!$B$2), (D876 * Price!$B$3),(E876 * Price!$B$4),(G876 * Price!$B$5),(I876 * Price!$B$6))</f>
        <v>0</v>
      </c>
      <c r="K876" s="145"/>
    </row>
    <row r="877" spans="1:11" x14ac:dyDescent="0.25">
      <c r="A877" s="181"/>
      <c r="B877" s="145"/>
      <c r="C877" s="145"/>
      <c r="D877" s="145"/>
      <c r="E877" s="145"/>
      <c r="F877" s="145"/>
      <c r="G877" s="145"/>
      <c r="H877" s="145"/>
      <c r="I877" s="145"/>
      <c r="J877" s="182">
        <f>SUM((C877 * Price!$B$2), (D877 * Price!$B$3),(E877 * Price!$B$4),(G877 * Price!$B$5),(I877 * Price!$B$6))</f>
        <v>0</v>
      </c>
      <c r="K877" s="145"/>
    </row>
    <row r="878" spans="1:11" x14ac:dyDescent="0.25">
      <c r="A878" s="181"/>
      <c r="B878" s="145"/>
      <c r="C878" s="145"/>
      <c r="D878" s="145"/>
      <c r="E878" s="145"/>
      <c r="F878" s="145"/>
      <c r="G878" s="145"/>
      <c r="H878" s="145"/>
      <c r="I878" s="145"/>
      <c r="J878" s="182">
        <f>SUM((C878 * Price!$B$2), (D878 * Price!$B$3),(E878 * Price!$B$4),(G878 * Price!$B$5),(I878 * Price!$B$6))</f>
        <v>0</v>
      </c>
      <c r="K878" s="145"/>
    </row>
    <row r="879" spans="1:11" x14ac:dyDescent="0.25">
      <c r="A879" s="181"/>
      <c r="B879" s="145"/>
      <c r="C879" s="145"/>
      <c r="D879" s="145"/>
      <c r="E879" s="145"/>
      <c r="F879" s="145"/>
      <c r="G879" s="145"/>
      <c r="H879" s="145"/>
      <c r="I879" s="145"/>
      <c r="J879" s="182">
        <f>SUM((C879 * Price!$B$2), (D879 * Price!$B$3),(E879 * Price!$B$4),(G879 * Price!$B$5),(I879 * Price!$B$6))</f>
        <v>0</v>
      </c>
      <c r="K879" s="145"/>
    </row>
    <row r="880" spans="1:11" x14ac:dyDescent="0.25">
      <c r="A880" s="181"/>
      <c r="B880" s="145"/>
      <c r="C880" s="145"/>
      <c r="D880" s="145"/>
      <c r="E880" s="145"/>
      <c r="F880" s="145"/>
      <c r="G880" s="145"/>
      <c r="H880" s="145"/>
      <c r="I880" s="145"/>
      <c r="J880" s="182">
        <f>SUM((C880 * Price!$B$2), (D880 * Price!$B$3),(E880 * Price!$B$4),(G880 * Price!$B$5),(I880 * Price!$B$6))</f>
        <v>0</v>
      </c>
      <c r="K880" s="145"/>
    </row>
    <row r="881" spans="1:11" x14ac:dyDescent="0.25">
      <c r="A881" s="181"/>
      <c r="B881" s="145"/>
      <c r="C881" s="145"/>
      <c r="D881" s="145"/>
      <c r="E881" s="145"/>
      <c r="F881" s="145"/>
      <c r="G881" s="145"/>
      <c r="H881" s="145"/>
      <c r="I881" s="145"/>
      <c r="J881" s="182">
        <f>SUM((C881 * Price!$B$2), (D881 * Price!$B$3),(E881 * Price!$B$4),(G881 * Price!$B$5),(I881 * Price!$B$6))</f>
        <v>0</v>
      </c>
      <c r="K881" s="145"/>
    </row>
    <row r="882" spans="1:11" x14ac:dyDescent="0.25">
      <c r="A882" s="181"/>
      <c r="B882" s="145"/>
      <c r="C882" s="145"/>
      <c r="D882" s="145"/>
      <c r="E882" s="145"/>
      <c r="F882" s="145"/>
      <c r="G882" s="145"/>
      <c r="H882" s="145"/>
      <c r="I882" s="145"/>
      <c r="J882" s="182">
        <f>SUM((C882 * Price!$B$2), (D882 * Price!$B$3),(E882 * Price!$B$4),(G882 * Price!$B$5),(I882 * Price!$B$6))</f>
        <v>0</v>
      </c>
      <c r="K882" s="145"/>
    </row>
    <row r="883" spans="1:11" x14ac:dyDescent="0.25">
      <c r="A883" s="181"/>
      <c r="B883" s="145"/>
      <c r="C883" s="145"/>
      <c r="D883" s="145"/>
      <c r="E883" s="145"/>
      <c r="F883" s="145"/>
      <c r="G883" s="145"/>
      <c r="H883" s="145"/>
      <c r="I883" s="145"/>
      <c r="J883" s="182">
        <f>SUM((C883 * Price!$B$2), (D883 * Price!$B$3),(E883 * Price!$B$4),(G883 * Price!$B$5),(I883 * Price!$B$6))</f>
        <v>0</v>
      </c>
      <c r="K883" s="145"/>
    </row>
    <row r="884" spans="1:11" x14ac:dyDescent="0.25">
      <c r="A884" s="181"/>
      <c r="B884" s="145"/>
      <c r="C884" s="145"/>
      <c r="D884" s="145"/>
      <c r="E884" s="145"/>
      <c r="F884" s="145"/>
      <c r="G884" s="145"/>
      <c r="H884" s="145"/>
      <c r="I884" s="145"/>
      <c r="J884" s="182">
        <f>SUM((C884 * Price!$B$2), (D884 * Price!$B$3),(E884 * Price!$B$4),(G884 * Price!$B$5),(I884 * Price!$B$6))</f>
        <v>0</v>
      </c>
      <c r="K884" s="145"/>
    </row>
    <row r="885" spans="1:11" x14ac:dyDescent="0.25">
      <c r="A885" s="181"/>
      <c r="B885" s="145"/>
      <c r="C885" s="145"/>
      <c r="D885" s="145"/>
      <c r="E885" s="145"/>
      <c r="F885" s="145"/>
      <c r="G885" s="145"/>
      <c r="H885" s="145"/>
      <c r="I885" s="145"/>
      <c r="J885" s="182">
        <f>SUM((C885 * Price!$B$2), (D885 * Price!$B$3),(E885 * Price!$B$4),(G885 * Price!$B$5),(I885 * Price!$B$6))</f>
        <v>0</v>
      </c>
      <c r="K885" s="145"/>
    </row>
    <row r="886" spans="1:11" x14ac:dyDescent="0.25">
      <c r="A886" s="181"/>
      <c r="B886" s="145"/>
      <c r="C886" s="145"/>
      <c r="D886" s="145"/>
      <c r="E886" s="145"/>
      <c r="F886" s="145"/>
      <c r="G886" s="145"/>
      <c r="H886" s="145"/>
      <c r="I886" s="145"/>
      <c r="J886" s="182">
        <f>SUM((C886 * Price!$B$2), (D886 * Price!$B$3),(E886 * Price!$B$4),(G886 * Price!$B$5),(I886 * Price!$B$6))</f>
        <v>0</v>
      </c>
      <c r="K886" s="145"/>
    </row>
    <row r="887" spans="1:11" x14ac:dyDescent="0.25">
      <c r="A887" s="181"/>
      <c r="B887" s="145"/>
      <c r="C887" s="145"/>
      <c r="D887" s="145"/>
      <c r="E887" s="145"/>
      <c r="F887" s="145"/>
      <c r="G887" s="145"/>
      <c r="H887" s="145"/>
      <c r="I887" s="145"/>
      <c r="J887" s="182">
        <f>SUM((C887 * Price!$B$2), (D887 * Price!$B$3),(E887 * Price!$B$4),(G887 * Price!$B$5),(I887 * Price!$B$6))</f>
        <v>0</v>
      </c>
      <c r="K887" s="145"/>
    </row>
    <row r="888" spans="1:11" x14ac:dyDescent="0.25">
      <c r="A888" s="181"/>
      <c r="B888" s="145"/>
      <c r="C888" s="145"/>
      <c r="D888" s="145"/>
      <c r="E888" s="145"/>
      <c r="F888" s="145"/>
      <c r="G888" s="145"/>
      <c r="H888" s="145"/>
      <c r="I888" s="145"/>
      <c r="J888" s="182">
        <f>SUM((C888 * Price!$B$2), (D888 * Price!$B$3),(E888 * Price!$B$4),(G888 * Price!$B$5),(I888 * Price!$B$6))</f>
        <v>0</v>
      </c>
      <c r="K888" s="145"/>
    </row>
    <row r="889" spans="1:11" x14ac:dyDescent="0.25">
      <c r="A889" s="181"/>
      <c r="B889" s="145"/>
      <c r="C889" s="145"/>
      <c r="D889" s="145"/>
      <c r="E889" s="145"/>
      <c r="F889" s="145"/>
      <c r="G889" s="145"/>
      <c r="H889" s="145"/>
      <c r="I889" s="145"/>
      <c r="J889" s="182">
        <f>SUM((C889 * Price!$B$2), (D889 * Price!$B$3),(E889 * Price!$B$4),(G889 * Price!$B$5),(I889 * Price!$B$6))</f>
        <v>0</v>
      </c>
      <c r="K889" s="145"/>
    </row>
    <row r="890" spans="1:11" x14ac:dyDescent="0.25">
      <c r="A890" s="181"/>
      <c r="B890" s="145"/>
      <c r="C890" s="145"/>
      <c r="D890" s="145"/>
      <c r="E890" s="145"/>
      <c r="F890" s="145"/>
      <c r="G890" s="145"/>
      <c r="H890" s="145"/>
      <c r="I890" s="145"/>
      <c r="J890" s="182">
        <f>SUM((C890 * Price!$B$2), (D890 * Price!$B$3),(E890 * Price!$B$4),(G890 * Price!$B$5),(I890 * Price!$B$6))</f>
        <v>0</v>
      </c>
      <c r="K890" s="145"/>
    </row>
    <row r="891" spans="1:11" x14ac:dyDescent="0.25">
      <c r="A891" s="181"/>
      <c r="B891" s="145"/>
      <c r="C891" s="145"/>
      <c r="D891" s="145"/>
      <c r="E891" s="145"/>
      <c r="F891" s="145"/>
      <c r="G891" s="145"/>
      <c r="H891" s="145"/>
      <c r="I891" s="145"/>
      <c r="J891" s="182">
        <f>SUM((C891 * Price!$B$2), (D891 * Price!$B$3),(E891 * Price!$B$4),(G891 * Price!$B$5),(I891 * Price!$B$6))</f>
        <v>0</v>
      </c>
      <c r="K891" s="145"/>
    </row>
    <row r="892" spans="1:11" x14ac:dyDescent="0.25">
      <c r="A892" s="181"/>
      <c r="B892" s="145"/>
      <c r="C892" s="145"/>
      <c r="D892" s="145"/>
      <c r="E892" s="145"/>
      <c r="F892" s="145"/>
      <c r="G892" s="145"/>
      <c r="H892" s="145"/>
      <c r="I892" s="145"/>
      <c r="J892" s="182">
        <f>SUM((C892 * Price!$B$2), (D892 * Price!$B$3),(E892 * Price!$B$4),(G892 * Price!$B$5),(I892 * Price!$B$6))</f>
        <v>0</v>
      </c>
      <c r="K892" s="145"/>
    </row>
    <row r="893" spans="1:11" x14ac:dyDescent="0.25">
      <c r="A893" s="181"/>
      <c r="B893" s="145"/>
      <c r="C893" s="145"/>
      <c r="D893" s="145"/>
      <c r="E893" s="145"/>
      <c r="F893" s="145"/>
      <c r="G893" s="145"/>
      <c r="H893" s="145"/>
      <c r="I893" s="145"/>
      <c r="J893" s="182">
        <f>SUM((C893 * Price!$B$2), (D893 * Price!$B$3),(E893 * Price!$B$4),(G893 * Price!$B$5),(I893 * Price!$B$6))</f>
        <v>0</v>
      </c>
      <c r="K893" s="145"/>
    </row>
    <row r="894" spans="1:11" x14ac:dyDescent="0.25">
      <c r="A894" s="181"/>
      <c r="B894" s="145"/>
      <c r="C894" s="145"/>
      <c r="D894" s="145"/>
      <c r="E894" s="145"/>
      <c r="F894" s="145"/>
      <c r="G894" s="145"/>
      <c r="H894" s="145"/>
      <c r="I894" s="145"/>
      <c r="J894" s="182">
        <f>SUM((C894 * Price!$B$2), (D894 * Price!$B$3),(E894 * Price!$B$4),(G894 * Price!$B$5),(I894 * Price!$B$6))</f>
        <v>0</v>
      </c>
      <c r="K894" s="145"/>
    </row>
    <row r="895" spans="1:11" x14ac:dyDescent="0.25">
      <c r="A895" s="181"/>
      <c r="B895" s="145"/>
      <c r="C895" s="145"/>
      <c r="D895" s="145"/>
      <c r="E895" s="145"/>
      <c r="F895" s="145"/>
      <c r="G895" s="145"/>
      <c r="H895" s="145"/>
      <c r="I895" s="145"/>
      <c r="J895" s="182">
        <f>SUM((C895 * Price!$B$2), (D895 * Price!$B$3),(E895 * Price!$B$4),(G895 * Price!$B$5),(I895 * Price!$B$6))</f>
        <v>0</v>
      </c>
      <c r="K895" s="145"/>
    </row>
    <row r="896" spans="1:11" x14ac:dyDescent="0.25">
      <c r="A896" s="181"/>
      <c r="B896" s="145"/>
      <c r="C896" s="145"/>
      <c r="D896" s="145"/>
      <c r="E896" s="145"/>
      <c r="F896" s="145"/>
      <c r="G896" s="145"/>
      <c r="H896" s="145"/>
      <c r="I896" s="145"/>
      <c r="J896" s="182">
        <f>SUM((C896 * Price!$B$2), (D896 * Price!$B$3),(E896 * Price!$B$4),(G896 * Price!$B$5),(I896 * Price!$B$6))</f>
        <v>0</v>
      </c>
      <c r="K896" s="145"/>
    </row>
    <row r="897" spans="1:11" x14ac:dyDescent="0.25">
      <c r="A897" s="181"/>
      <c r="B897" s="145"/>
      <c r="C897" s="145"/>
      <c r="D897" s="145"/>
      <c r="E897" s="145"/>
      <c r="F897" s="145"/>
      <c r="G897" s="145"/>
      <c r="H897" s="145"/>
      <c r="I897" s="145"/>
      <c r="J897" s="182">
        <f>SUM((C897 * Price!$B$2), (D897 * Price!$B$3),(E897 * Price!$B$4),(G897 * Price!$B$5),(I897 * Price!$B$6))</f>
        <v>0</v>
      </c>
      <c r="K897" s="145"/>
    </row>
    <row r="898" spans="1:11" x14ac:dyDescent="0.25">
      <c r="A898" s="181"/>
      <c r="B898" s="145"/>
      <c r="C898" s="145"/>
      <c r="D898" s="145"/>
      <c r="E898" s="145"/>
      <c r="F898" s="145"/>
      <c r="G898" s="145"/>
      <c r="H898" s="145"/>
      <c r="I898" s="145"/>
      <c r="J898" s="182">
        <f>SUM((C898 * Price!$B$2), (D898 * Price!$B$3),(E898 * Price!$B$4),(G898 * Price!$B$5),(I898 * Price!$B$6))</f>
        <v>0</v>
      </c>
      <c r="K898" s="145"/>
    </row>
    <row r="899" spans="1:11" x14ac:dyDescent="0.25">
      <c r="A899" s="181"/>
      <c r="B899" s="145"/>
      <c r="C899" s="145"/>
      <c r="D899" s="145"/>
      <c r="E899" s="145"/>
      <c r="F899" s="145"/>
      <c r="G899" s="145"/>
      <c r="H899" s="145"/>
      <c r="I899" s="145"/>
      <c r="J899" s="182">
        <f>SUM((C899 * Price!$B$2), (D899 * Price!$B$3),(E899 * Price!$B$4),(G899 * Price!$B$5),(I899 * Price!$B$6))</f>
        <v>0</v>
      </c>
      <c r="K899" s="145"/>
    </row>
    <row r="900" spans="1:11" x14ac:dyDescent="0.25">
      <c r="A900" s="181"/>
      <c r="B900" s="145"/>
      <c r="C900" s="145"/>
      <c r="D900" s="145"/>
      <c r="E900" s="145"/>
      <c r="F900" s="145"/>
      <c r="G900" s="145"/>
      <c r="H900" s="145"/>
      <c r="I900" s="145"/>
      <c r="J900" s="182">
        <f>SUM((C900 * Price!$B$2), (D900 * Price!$B$3),(E900 * Price!$B$4),(G900 * Price!$B$5),(I900 * Price!$B$6))</f>
        <v>0</v>
      </c>
      <c r="K900" s="145"/>
    </row>
    <row r="901" spans="1:11" x14ac:dyDescent="0.25">
      <c r="A901" s="181"/>
      <c r="B901" s="145"/>
      <c r="C901" s="145"/>
      <c r="D901" s="145"/>
      <c r="E901" s="145"/>
      <c r="F901" s="145"/>
      <c r="G901" s="145"/>
      <c r="H901" s="145"/>
      <c r="I901" s="145"/>
      <c r="J901" s="182">
        <f>SUM((C901 * Price!$B$2), (D901 * Price!$B$3),(E901 * Price!$B$4),(G901 * Price!$B$5),(I901 * Price!$B$6))</f>
        <v>0</v>
      </c>
      <c r="K901" s="145"/>
    </row>
    <row r="902" spans="1:11" x14ac:dyDescent="0.25">
      <c r="A902" s="181"/>
      <c r="B902" s="145"/>
      <c r="C902" s="145"/>
      <c r="D902" s="145"/>
      <c r="E902" s="145"/>
      <c r="F902" s="145"/>
      <c r="G902" s="145"/>
      <c r="H902" s="145"/>
      <c r="I902" s="145"/>
      <c r="J902" s="182">
        <f>SUM((C902 * Price!$B$2), (D902 * Price!$B$3),(E902 * Price!$B$4),(G902 * Price!$B$5),(I902 * Price!$B$6))</f>
        <v>0</v>
      </c>
      <c r="K902" s="145"/>
    </row>
    <row r="903" spans="1:11" x14ac:dyDescent="0.25">
      <c r="A903" s="181"/>
      <c r="B903" s="145"/>
      <c r="C903" s="145"/>
      <c r="D903" s="145"/>
      <c r="E903" s="145"/>
      <c r="F903" s="145"/>
      <c r="G903" s="145"/>
      <c r="H903" s="145"/>
      <c r="I903" s="145"/>
      <c r="J903" s="182">
        <f>SUM((C903 * Price!$B$2), (D903 * Price!$B$3),(E903 * Price!$B$4),(G903 * Price!$B$5),(I903 * Price!$B$6))</f>
        <v>0</v>
      </c>
      <c r="K903" s="145"/>
    </row>
    <row r="904" spans="1:11" x14ac:dyDescent="0.25">
      <c r="A904" s="181"/>
      <c r="B904" s="145"/>
      <c r="C904" s="145"/>
      <c r="D904" s="145"/>
      <c r="E904" s="145"/>
      <c r="F904" s="145"/>
      <c r="G904" s="145"/>
      <c r="H904" s="145"/>
      <c r="I904" s="145"/>
      <c r="J904" s="182">
        <f>SUM((C904 * Price!$B$2), (D904 * Price!$B$3),(E904 * Price!$B$4),(G904 * Price!$B$5),(I904 * Price!$B$6))</f>
        <v>0</v>
      </c>
      <c r="K904" s="145"/>
    </row>
    <row r="905" spans="1:11" x14ac:dyDescent="0.25">
      <c r="A905" s="181"/>
      <c r="B905" s="145"/>
      <c r="C905" s="145"/>
      <c r="D905" s="145"/>
      <c r="E905" s="145"/>
      <c r="F905" s="145"/>
      <c r="G905" s="145"/>
      <c r="H905" s="145"/>
      <c r="I905" s="145"/>
      <c r="J905" s="182">
        <f>SUM((C905 * Price!$B$2), (D905 * Price!$B$3),(E905 * Price!$B$4),(G905 * Price!$B$5),(I905 * Price!$B$6))</f>
        <v>0</v>
      </c>
      <c r="K905" s="145"/>
    </row>
    <row r="906" spans="1:11" x14ac:dyDescent="0.25">
      <c r="A906" s="181"/>
      <c r="B906" s="145"/>
      <c r="C906" s="145"/>
      <c r="D906" s="145"/>
      <c r="E906" s="145"/>
      <c r="F906" s="145"/>
      <c r="G906" s="145"/>
      <c r="H906" s="145"/>
      <c r="I906" s="145"/>
      <c r="J906" s="182">
        <f>SUM((C906 * Price!$B$2), (D906 * Price!$B$3),(E906 * Price!$B$4),(G906 * Price!$B$5),(I906 * Price!$B$6))</f>
        <v>0</v>
      </c>
      <c r="K906" s="145"/>
    </row>
    <row r="907" spans="1:11" x14ac:dyDescent="0.25">
      <c r="A907" s="181"/>
      <c r="B907" s="145"/>
      <c r="C907" s="145"/>
      <c r="D907" s="145"/>
      <c r="E907" s="145"/>
      <c r="F907" s="145"/>
      <c r="G907" s="145"/>
      <c r="H907" s="145"/>
      <c r="I907" s="145"/>
      <c r="J907" s="182">
        <f>SUM((C907 * Price!$B$2), (D907 * Price!$B$3),(E907 * Price!$B$4),(G907 * Price!$B$5),(I907 * Price!$B$6))</f>
        <v>0</v>
      </c>
      <c r="K907" s="145"/>
    </row>
    <row r="908" spans="1:11" x14ac:dyDescent="0.25">
      <c r="A908" s="181"/>
      <c r="B908" s="145"/>
      <c r="C908" s="145"/>
      <c r="D908" s="145"/>
      <c r="E908" s="145"/>
      <c r="F908" s="145"/>
      <c r="G908" s="145"/>
      <c r="H908" s="145"/>
      <c r="I908" s="145"/>
      <c r="J908" s="182">
        <f>SUM((C908 * Price!$B$2), (D908 * Price!$B$3),(E908 * Price!$B$4),(G908 * Price!$B$5),(I908 * Price!$B$6))</f>
        <v>0</v>
      </c>
      <c r="K908" s="145"/>
    </row>
    <row r="909" spans="1:11" x14ac:dyDescent="0.25">
      <c r="A909" s="181"/>
      <c r="B909" s="145"/>
      <c r="C909" s="145"/>
      <c r="D909" s="145"/>
      <c r="E909" s="145"/>
      <c r="F909" s="145"/>
      <c r="G909" s="145"/>
      <c r="H909" s="145"/>
      <c r="I909" s="145"/>
      <c r="J909" s="182">
        <f>SUM((C909 * Price!$B$2), (D909 * Price!$B$3),(E909 * Price!$B$4),(G909 * Price!$B$5),(I909 * Price!$B$6))</f>
        <v>0</v>
      </c>
      <c r="K909" s="145"/>
    </row>
    <row r="910" spans="1:11" x14ac:dyDescent="0.25">
      <c r="A910" s="181"/>
      <c r="B910" s="145"/>
      <c r="C910" s="145"/>
      <c r="D910" s="145"/>
      <c r="E910" s="145"/>
      <c r="F910" s="145"/>
      <c r="G910" s="145"/>
      <c r="H910" s="145"/>
      <c r="I910" s="145"/>
      <c r="J910" s="182">
        <f>SUM((C910 * Price!$B$2), (D910 * Price!$B$3),(E910 * Price!$B$4),(G910 * Price!$B$5),(I910 * Price!$B$6))</f>
        <v>0</v>
      </c>
      <c r="K910" s="145"/>
    </row>
    <row r="911" spans="1:11" x14ac:dyDescent="0.25">
      <c r="A911" s="181"/>
      <c r="B911" s="145"/>
      <c r="C911" s="145"/>
      <c r="D911" s="145"/>
      <c r="E911" s="145"/>
      <c r="F911" s="145"/>
      <c r="G911" s="145"/>
      <c r="H911" s="145"/>
      <c r="I911" s="145"/>
      <c r="J911" s="182">
        <f>SUM((C911 * Price!$B$2), (D911 * Price!$B$3),(E911 * Price!$B$4),(G911 * Price!$B$5),(I911 * Price!$B$6))</f>
        <v>0</v>
      </c>
      <c r="K911" s="145"/>
    </row>
    <row r="912" spans="1:11" x14ac:dyDescent="0.25">
      <c r="A912" s="181"/>
      <c r="B912" s="145"/>
      <c r="C912" s="145"/>
      <c r="D912" s="145"/>
      <c r="E912" s="145"/>
      <c r="F912" s="145"/>
      <c r="G912" s="145"/>
      <c r="H912" s="145"/>
      <c r="I912" s="145"/>
      <c r="J912" s="182">
        <f>SUM((C912 * Price!$B$2), (D912 * Price!$B$3),(E912 * Price!$B$4),(G912 * Price!$B$5),(I912 * Price!$B$6))</f>
        <v>0</v>
      </c>
      <c r="K912" s="145"/>
    </row>
    <row r="913" spans="1:11" x14ac:dyDescent="0.25">
      <c r="A913" s="181"/>
      <c r="B913" s="145"/>
      <c r="C913" s="145"/>
      <c r="D913" s="145"/>
      <c r="E913" s="145"/>
      <c r="F913" s="145"/>
      <c r="G913" s="145"/>
      <c r="H913" s="145"/>
      <c r="I913" s="145"/>
      <c r="J913" s="182">
        <f>SUM((C913 * Price!$B$2), (D913 * Price!$B$3),(E913 * Price!$B$4),(G913 * Price!$B$5),(I913 * Price!$B$6))</f>
        <v>0</v>
      </c>
      <c r="K913" s="145"/>
    </row>
    <row r="914" spans="1:11" x14ac:dyDescent="0.25">
      <c r="A914" s="181"/>
      <c r="B914" s="145"/>
      <c r="C914" s="145"/>
      <c r="D914" s="145"/>
      <c r="E914" s="145"/>
      <c r="F914" s="145"/>
      <c r="G914" s="145"/>
      <c r="H914" s="145"/>
      <c r="I914" s="145"/>
      <c r="J914" s="182">
        <f>SUM((C914 * Price!$B$2), (D914 * Price!$B$3),(E914 * Price!$B$4),(G914 * Price!$B$5),(I914 * Price!$B$6))</f>
        <v>0</v>
      </c>
      <c r="K914" s="145"/>
    </row>
    <row r="915" spans="1:11" x14ac:dyDescent="0.25">
      <c r="A915" s="181"/>
      <c r="B915" s="145"/>
      <c r="C915" s="145"/>
      <c r="D915" s="145"/>
      <c r="E915" s="145"/>
      <c r="F915" s="145"/>
      <c r="G915" s="145"/>
      <c r="H915" s="145"/>
      <c r="I915" s="145"/>
      <c r="J915" s="182">
        <f>SUM((C915 * Price!$B$2), (D915 * Price!$B$3),(E915 * Price!$B$4),(G915 * Price!$B$5),(I915 * Price!$B$6))</f>
        <v>0</v>
      </c>
      <c r="K915" s="145"/>
    </row>
    <row r="916" spans="1:11" x14ac:dyDescent="0.25">
      <c r="A916" s="181"/>
      <c r="B916" s="145"/>
      <c r="C916" s="145"/>
      <c r="D916" s="145"/>
      <c r="E916" s="145"/>
      <c r="F916" s="145"/>
      <c r="G916" s="145"/>
      <c r="H916" s="145"/>
      <c r="I916" s="145"/>
      <c r="J916" s="182">
        <f>SUM((C916 * Price!$B$2), (D916 * Price!$B$3),(E916 * Price!$B$4),(G916 * Price!$B$5),(I916 * Price!$B$6))</f>
        <v>0</v>
      </c>
      <c r="K916" s="145"/>
    </row>
    <row r="917" spans="1:11" x14ac:dyDescent="0.25">
      <c r="A917" s="181"/>
      <c r="B917" s="145"/>
      <c r="C917" s="145"/>
      <c r="D917" s="145"/>
      <c r="E917" s="145"/>
      <c r="F917" s="145"/>
      <c r="G917" s="145"/>
      <c r="H917" s="145"/>
      <c r="I917" s="145"/>
      <c r="J917" s="182">
        <f>SUM((C917 * Price!$B$2), (D917 * Price!$B$3),(E917 * Price!$B$4),(G917 * Price!$B$5),(I917 * Price!$B$6))</f>
        <v>0</v>
      </c>
      <c r="K917" s="145"/>
    </row>
    <row r="918" spans="1:11" x14ac:dyDescent="0.25">
      <c r="A918" s="181"/>
      <c r="B918" s="145"/>
      <c r="C918" s="145"/>
      <c r="D918" s="145"/>
      <c r="E918" s="145"/>
      <c r="F918" s="145"/>
      <c r="G918" s="145"/>
      <c r="H918" s="145"/>
      <c r="I918" s="145"/>
      <c r="J918" s="182">
        <f>SUM((C918 * Price!$B$2), (D918 * Price!$B$3),(E918 * Price!$B$4),(G918 * Price!$B$5),(I918 * Price!$B$6))</f>
        <v>0</v>
      </c>
      <c r="K918" s="145"/>
    </row>
    <row r="919" spans="1:11" x14ac:dyDescent="0.25">
      <c r="A919" s="181"/>
      <c r="B919" s="145"/>
      <c r="C919" s="145"/>
      <c r="D919" s="145"/>
      <c r="E919" s="145"/>
      <c r="F919" s="145"/>
      <c r="G919" s="145"/>
      <c r="H919" s="145"/>
      <c r="I919" s="145"/>
      <c r="J919" s="182">
        <f>SUM((C919 * Price!$B$2), (D919 * Price!$B$3),(E919 * Price!$B$4),(G919 * Price!$B$5),(I919 * Price!$B$6))</f>
        <v>0</v>
      </c>
      <c r="K919" s="145"/>
    </row>
    <row r="920" spans="1:11" x14ac:dyDescent="0.25">
      <c r="A920" s="181"/>
      <c r="B920" s="145"/>
      <c r="C920" s="145"/>
      <c r="D920" s="145"/>
      <c r="E920" s="145"/>
      <c r="F920" s="145"/>
      <c r="G920" s="145"/>
      <c r="H920" s="145"/>
      <c r="I920" s="145"/>
      <c r="J920" s="182">
        <f>SUM((C920 * Price!$B$2), (D920 * Price!$B$3),(E920 * Price!$B$4),(G920 * Price!$B$5),(I920 * Price!$B$6))</f>
        <v>0</v>
      </c>
      <c r="K920" s="145"/>
    </row>
    <row r="921" spans="1:11" x14ac:dyDescent="0.25">
      <c r="A921" s="181"/>
      <c r="B921" s="145"/>
      <c r="C921" s="145"/>
      <c r="D921" s="145"/>
      <c r="E921" s="145"/>
      <c r="F921" s="145"/>
      <c r="G921" s="145"/>
      <c r="H921" s="145"/>
      <c r="I921" s="145"/>
      <c r="J921" s="182">
        <f>SUM((C921 * Price!$B$2), (D921 * Price!$B$3),(E921 * Price!$B$4),(G921 * Price!$B$5),(I921 * Price!$B$6))</f>
        <v>0</v>
      </c>
      <c r="K921" s="145"/>
    </row>
    <row r="922" spans="1:11" x14ac:dyDescent="0.25">
      <c r="A922" s="181"/>
      <c r="B922" s="145"/>
      <c r="C922" s="145"/>
      <c r="D922" s="145"/>
      <c r="E922" s="145"/>
      <c r="F922" s="145"/>
      <c r="G922" s="145"/>
      <c r="H922" s="145"/>
      <c r="I922" s="145"/>
      <c r="J922" s="182">
        <f>SUM((C922 * Price!$B$2), (D922 * Price!$B$3),(E922 * Price!$B$4),(G922 * Price!$B$5),(I922 * Price!$B$6))</f>
        <v>0</v>
      </c>
      <c r="K922" s="145"/>
    </row>
    <row r="923" spans="1:11" x14ac:dyDescent="0.25">
      <c r="A923" s="181"/>
      <c r="B923" s="145"/>
      <c r="C923" s="145"/>
      <c r="D923" s="145"/>
      <c r="E923" s="145"/>
      <c r="F923" s="145"/>
      <c r="G923" s="145"/>
      <c r="H923" s="145"/>
      <c r="I923" s="145"/>
      <c r="J923" s="182">
        <f>SUM((C923 * Price!$B$2), (D923 * Price!$B$3),(E923 * Price!$B$4),(G923 * Price!$B$5),(I923 * Price!$B$6))</f>
        <v>0</v>
      </c>
      <c r="K923" s="145"/>
    </row>
    <row r="924" spans="1:11" x14ac:dyDescent="0.25">
      <c r="A924" s="181"/>
      <c r="B924" s="145"/>
      <c r="C924" s="145"/>
      <c r="D924" s="145"/>
      <c r="E924" s="145"/>
      <c r="F924" s="145"/>
      <c r="G924" s="145"/>
      <c r="H924" s="145"/>
      <c r="I924" s="145"/>
      <c r="J924" s="182">
        <f>SUM((C924 * Price!$B$2), (D924 * Price!$B$3),(E924 * Price!$B$4),(G924 * Price!$B$5),(I924 * Price!$B$6))</f>
        <v>0</v>
      </c>
      <c r="K924" s="145"/>
    </row>
    <row r="925" spans="1:11" x14ac:dyDescent="0.25">
      <c r="A925" s="181"/>
      <c r="B925" s="145"/>
      <c r="C925" s="145"/>
      <c r="D925" s="145"/>
      <c r="E925" s="145"/>
      <c r="F925" s="145"/>
      <c r="G925" s="145"/>
      <c r="H925" s="145"/>
      <c r="I925" s="145"/>
      <c r="J925" s="182">
        <f>SUM((C925 * Price!$B$2), (D925 * Price!$B$3),(E925 * Price!$B$4),(G925 * Price!$B$5),(I925 * Price!$B$6))</f>
        <v>0</v>
      </c>
      <c r="K925" s="145"/>
    </row>
    <row r="926" spans="1:11" x14ac:dyDescent="0.25">
      <c r="A926" s="181"/>
      <c r="B926" s="145"/>
      <c r="C926" s="145"/>
      <c r="D926" s="145"/>
      <c r="E926" s="145"/>
      <c r="F926" s="145"/>
      <c r="G926" s="145"/>
      <c r="H926" s="145"/>
      <c r="I926" s="145"/>
      <c r="J926" s="182">
        <f>SUM((C926 * Price!$B$2), (D926 * Price!$B$3),(E926 * Price!$B$4),(G926 * Price!$B$5),(I926 * Price!$B$6))</f>
        <v>0</v>
      </c>
      <c r="K926" s="145"/>
    </row>
    <row r="927" spans="1:11" x14ac:dyDescent="0.25">
      <c r="A927" s="181"/>
      <c r="B927" s="145"/>
      <c r="C927" s="145"/>
      <c r="D927" s="145"/>
      <c r="E927" s="145"/>
      <c r="F927" s="145"/>
      <c r="G927" s="145"/>
      <c r="H927" s="145"/>
      <c r="I927" s="145"/>
      <c r="J927" s="182">
        <f>SUM((C927 * Price!$B$2), (D927 * Price!$B$3),(E927 * Price!$B$4),(G927 * Price!$B$5),(I927 * Price!$B$6))</f>
        <v>0</v>
      </c>
      <c r="K927" s="145"/>
    </row>
    <row r="928" spans="1:11" x14ac:dyDescent="0.25">
      <c r="A928" s="181"/>
      <c r="B928" s="145"/>
      <c r="C928" s="145"/>
      <c r="D928" s="145"/>
      <c r="E928" s="145"/>
      <c r="F928" s="145"/>
      <c r="G928" s="145"/>
      <c r="H928" s="145"/>
      <c r="I928" s="145"/>
      <c r="J928" s="182">
        <f>SUM((C928 * Price!$B$2), (D928 * Price!$B$3),(E928 * Price!$B$4),(G928 * Price!$B$5),(I928 * Price!$B$6))</f>
        <v>0</v>
      </c>
      <c r="K928" s="145"/>
    </row>
    <row r="929" spans="1:11" x14ac:dyDescent="0.25">
      <c r="A929" s="181"/>
      <c r="B929" s="145"/>
      <c r="C929" s="145"/>
      <c r="D929" s="145"/>
      <c r="E929" s="145"/>
      <c r="F929" s="145"/>
      <c r="G929" s="145"/>
      <c r="H929" s="145"/>
      <c r="I929" s="145"/>
      <c r="J929" s="182">
        <f>SUM((C929 * Price!$B$2), (D929 * Price!$B$3),(E929 * Price!$B$4),(G929 * Price!$B$5),(I929 * Price!$B$6))</f>
        <v>0</v>
      </c>
      <c r="K929" s="145"/>
    </row>
    <row r="930" spans="1:11" x14ac:dyDescent="0.25">
      <c r="A930" s="181"/>
      <c r="B930" s="145"/>
      <c r="C930" s="145"/>
      <c r="D930" s="145"/>
      <c r="E930" s="145"/>
      <c r="F930" s="145"/>
      <c r="G930" s="145"/>
      <c r="H930" s="145"/>
      <c r="I930" s="145"/>
      <c r="J930" s="182">
        <f>SUM((C930 * Price!$B$2), (D930 * Price!$B$3),(E930 * Price!$B$4),(G930 * Price!$B$5),(I930 * Price!$B$6))</f>
        <v>0</v>
      </c>
      <c r="K930" s="145"/>
    </row>
    <row r="931" spans="1:11" x14ac:dyDescent="0.25">
      <c r="A931" s="181"/>
      <c r="B931" s="145"/>
      <c r="C931" s="145"/>
      <c r="D931" s="145"/>
      <c r="E931" s="145"/>
      <c r="F931" s="145"/>
      <c r="G931" s="145"/>
      <c r="H931" s="145"/>
      <c r="I931" s="145"/>
      <c r="J931" s="182">
        <f>SUM((C931 * Price!$B$2), (D931 * Price!$B$3),(E931 * Price!$B$4),(G931 * Price!$B$5),(I931 * Price!$B$6))</f>
        <v>0</v>
      </c>
      <c r="K931" s="145"/>
    </row>
    <row r="932" spans="1:11" x14ac:dyDescent="0.25">
      <c r="A932" s="181"/>
      <c r="B932" s="145"/>
      <c r="C932" s="145"/>
      <c r="D932" s="145"/>
      <c r="E932" s="145"/>
      <c r="F932" s="145"/>
      <c r="G932" s="145"/>
      <c r="H932" s="145"/>
      <c r="I932" s="145"/>
      <c r="J932" s="182">
        <f>SUM((C932 * Price!$B$2), (D932 * Price!$B$3),(E932 * Price!$B$4),(G932 * Price!$B$5),(I932 * Price!$B$6))</f>
        <v>0</v>
      </c>
      <c r="K932" s="145"/>
    </row>
    <row r="933" spans="1:11" x14ac:dyDescent="0.25">
      <c r="A933" s="181"/>
      <c r="B933" s="145"/>
      <c r="C933" s="145"/>
      <c r="D933" s="145"/>
      <c r="E933" s="145"/>
      <c r="F933" s="145"/>
      <c r="G933" s="145"/>
      <c r="H933" s="145"/>
      <c r="I933" s="145"/>
      <c r="J933" s="182">
        <f>SUM((C933 * Price!$B$2), (D933 * Price!$B$3),(E933 * Price!$B$4),(G933 * Price!$B$5),(I933 * Price!$B$6))</f>
        <v>0</v>
      </c>
      <c r="K933" s="145"/>
    </row>
    <row r="934" spans="1:11" x14ac:dyDescent="0.25">
      <c r="A934" s="181"/>
      <c r="B934" s="145"/>
      <c r="C934" s="145"/>
      <c r="D934" s="145"/>
      <c r="E934" s="145"/>
      <c r="F934" s="145"/>
      <c r="G934" s="145"/>
      <c r="H934" s="145"/>
      <c r="I934" s="145"/>
      <c r="J934" s="182">
        <f>SUM((C934 * Price!$B$2), (D934 * Price!$B$3),(E934 * Price!$B$4),(G934 * Price!$B$5),(I934 * Price!$B$6))</f>
        <v>0</v>
      </c>
      <c r="K934" s="145"/>
    </row>
    <row r="935" spans="1:11" x14ac:dyDescent="0.25">
      <c r="A935" s="181"/>
      <c r="B935" s="145"/>
      <c r="C935" s="145"/>
      <c r="D935" s="145"/>
      <c r="E935" s="145"/>
      <c r="F935" s="145"/>
      <c r="G935" s="145"/>
      <c r="H935" s="145"/>
      <c r="I935" s="145"/>
      <c r="J935" s="182">
        <f>SUM((C935 * Price!$B$2), (D935 * Price!$B$3),(E935 * Price!$B$4),(G935 * Price!$B$5),(I935 * Price!$B$6))</f>
        <v>0</v>
      </c>
      <c r="K935" s="145"/>
    </row>
    <row r="936" spans="1:11" x14ac:dyDescent="0.25">
      <c r="A936" s="181"/>
      <c r="B936" s="145"/>
      <c r="C936" s="145"/>
      <c r="D936" s="145"/>
      <c r="E936" s="145"/>
      <c r="F936" s="145"/>
      <c r="G936" s="145"/>
      <c r="H936" s="145"/>
      <c r="I936" s="145"/>
      <c r="J936" s="182">
        <f>SUM((C936 * Price!$B$2), (D936 * Price!$B$3),(E936 * Price!$B$4),(G936 * Price!$B$5),(I936 * Price!$B$6))</f>
        <v>0</v>
      </c>
      <c r="K936" s="145"/>
    </row>
    <row r="937" spans="1:11" x14ac:dyDescent="0.25">
      <c r="A937" s="181"/>
      <c r="B937" s="145"/>
      <c r="C937" s="145"/>
      <c r="D937" s="145"/>
      <c r="E937" s="145"/>
      <c r="F937" s="145"/>
      <c r="G937" s="145"/>
      <c r="H937" s="145"/>
      <c r="I937" s="145"/>
      <c r="J937" s="182">
        <f>SUM((C937 * Price!$B$2), (D937 * Price!$B$3),(E937 * Price!$B$4),(G937 * Price!$B$5),(I937 * Price!$B$6))</f>
        <v>0</v>
      </c>
      <c r="K937" s="145"/>
    </row>
    <row r="938" spans="1:11" x14ac:dyDescent="0.25">
      <c r="A938" s="181"/>
      <c r="B938" s="145"/>
      <c r="C938" s="145"/>
      <c r="D938" s="145"/>
      <c r="E938" s="145"/>
      <c r="F938" s="145"/>
      <c r="G938" s="145"/>
      <c r="H938" s="145"/>
      <c r="I938" s="145"/>
      <c r="J938" s="182">
        <f>SUM((C938 * Price!$B$2), (D938 * Price!$B$3),(E938 * Price!$B$4),(G938 * Price!$B$5),(I938 * Price!$B$6))</f>
        <v>0</v>
      </c>
      <c r="K938" s="145"/>
    </row>
    <row r="939" spans="1:11" x14ac:dyDescent="0.25">
      <c r="A939" s="181"/>
      <c r="B939" s="145"/>
      <c r="C939" s="145"/>
      <c r="D939" s="145"/>
      <c r="E939" s="145"/>
      <c r="F939" s="145"/>
      <c r="G939" s="145"/>
      <c r="H939" s="145"/>
      <c r="I939" s="145"/>
      <c r="J939" s="182">
        <f>SUM((C939 * Price!$B$2), (D939 * Price!$B$3),(E939 * Price!$B$4),(G939 * Price!$B$5),(I939 * Price!$B$6))</f>
        <v>0</v>
      </c>
      <c r="K939" s="145"/>
    </row>
    <row r="940" spans="1:11" x14ac:dyDescent="0.25">
      <c r="A940" s="181"/>
      <c r="B940" s="145"/>
      <c r="C940" s="145"/>
      <c r="D940" s="145"/>
      <c r="E940" s="145"/>
      <c r="F940" s="145"/>
      <c r="G940" s="145"/>
      <c r="H940" s="145"/>
      <c r="I940" s="145"/>
      <c r="J940" s="182">
        <f>SUM((C940 * Price!$B$2), (D940 * Price!$B$3),(E940 * Price!$B$4),(G940 * Price!$B$5),(I940 * Price!$B$6))</f>
        <v>0</v>
      </c>
      <c r="K940" s="145"/>
    </row>
    <row r="941" spans="1:11" x14ac:dyDescent="0.25">
      <c r="A941" s="181"/>
      <c r="B941" s="145"/>
      <c r="C941" s="145"/>
      <c r="D941" s="145"/>
      <c r="E941" s="145"/>
      <c r="F941" s="145"/>
      <c r="G941" s="145"/>
      <c r="H941" s="145"/>
      <c r="I941" s="145"/>
      <c r="J941" s="182">
        <f>SUM((C941 * Price!$B$2), (D941 * Price!$B$3),(E941 * Price!$B$4),(G941 * Price!$B$5),(I941 * Price!$B$6))</f>
        <v>0</v>
      </c>
      <c r="K941" s="145"/>
    </row>
    <row r="942" spans="1:11" x14ac:dyDescent="0.25">
      <c r="A942" s="181"/>
      <c r="B942" s="145"/>
      <c r="C942" s="145"/>
      <c r="D942" s="145"/>
      <c r="E942" s="145"/>
      <c r="F942" s="145"/>
      <c r="G942" s="145"/>
      <c r="H942" s="145"/>
      <c r="I942" s="145"/>
      <c r="J942" s="182">
        <f>SUM((C942 * Price!$B$2), (D942 * Price!$B$3),(E942 * Price!$B$4),(G942 * Price!$B$5),(I942 * Price!$B$6))</f>
        <v>0</v>
      </c>
      <c r="K942" s="145"/>
    </row>
    <row r="943" spans="1:11" x14ac:dyDescent="0.25">
      <c r="A943" s="181"/>
      <c r="B943" s="145"/>
      <c r="C943" s="145"/>
      <c r="D943" s="145"/>
      <c r="E943" s="145"/>
      <c r="F943" s="145"/>
      <c r="G943" s="145"/>
      <c r="H943" s="145"/>
      <c r="I943" s="145"/>
      <c r="J943" s="182">
        <f>SUM((C943 * Price!$B$2), (D943 * Price!$B$3),(E943 * Price!$B$4),(G943 * Price!$B$5),(I943 * Price!$B$6))</f>
        <v>0</v>
      </c>
      <c r="K943" s="145"/>
    </row>
    <row r="944" spans="1:11" x14ac:dyDescent="0.25">
      <c r="A944" s="181"/>
      <c r="B944" s="145"/>
      <c r="C944" s="145"/>
      <c r="D944" s="145"/>
      <c r="E944" s="145"/>
      <c r="F944" s="145"/>
      <c r="G944" s="145"/>
      <c r="H944" s="145"/>
      <c r="I944" s="145"/>
      <c r="J944" s="182">
        <f>SUM((C944 * Price!$B$2), (D944 * Price!$B$3),(E944 * Price!$B$4),(G944 * Price!$B$5),(I944 * Price!$B$6))</f>
        <v>0</v>
      </c>
      <c r="K944" s="145"/>
    </row>
    <row r="945" spans="1:11" x14ac:dyDescent="0.25">
      <c r="A945" s="181"/>
      <c r="B945" s="145"/>
      <c r="C945" s="145"/>
      <c r="D945" s="145"/>
      <c r="E945" s="145"/>
      <c r="F945" s="145"/>
      <c r="G945" s="145"/>
      <c r="H945" s="145"/>
      <c r="I945" s="145"/>
      <c r="J945" s="182">
        <f>SUM((C945 * Price!$B$2), (D945 * Price!$B$3),(E945 * Price!$B$4),(G945 * Price!$B$5),(I945 * Price!$B$6))</f>
        <v>0</v>
      </c>
      <c r="K945" s="145"/>
    </row>
    <row r="946" spans="1:11" x14ac:dyDescent="0.25">
      <c r="A946" s="181"/>
      <c r="B946" s="145"/>
      <c r="C946" s="145"/>
      <c r="D946" s="145"/>
      <c r="E946" s="145"/>
      <c r="F946" s="145"/>
      <c r="G946" s="145"/>
      <c r="H946" s="145"/>
      <c r="I946" s="145"/>
      <c r="J946" s="182">
        <f>SUM((C946 * Price!$B$2), (D946 * Price!$B$3),(E946 * Price!$B$4),(G946 * Price!$B$5),(I946 * Price!$B$6))</f>
        <v>0</v>
      </c>
      <c r="K946" s="145"/>
    </row>
    <row r="947" spans="1:11" x14ac:dyDescent="0.25">
      <c r="A947" s="181"/>
      <c r="B947" s="145"/>
      <c r="C947" s="145"/>
      <c r="D947" s="145"/>
      <c r="E947" s="145"/>
      <c r="F947" s="145"/>
      <c r="G947" s="145"/>
      <c r="H947" s="145"/>
      <c r="I947" s="145"/>
      <c r="J947" s="182">
        <f>SUM((C947 * Price!$B$2), (D947 * Price!$B$3),(E947 * Price!$B$4),(G947 * Price!$B$5),(I947 * Price!$B$6))</f>
        <v>0</v>
      </c>
      <c r="K947" s="145"/>
    </row>
    <row r="948" spans="1:11" x14ac:dyDescent="0.25">
      <c r="A948" s="181"/>
      <c r="B948" s="145"/>
      <c r="C948" s="145"/>
      <c r="D948" s="145"/>
      <c r="E948" s="145"/>
      <c r="F948" s="145"/>
      <c r="G948" s="145"/>
      <c r="H948" s="145"/>
      <c r="I948" s="145"/>
      <c r="J948" s="182">
        <f>SUM((C948 * Price!$B$2), (D948 * Price!$B$3),(E948 * Price!$B$4),(G948 * Price!$B$5),(I948 * Price!$B$6))</f>
        <v>0</v>
      </c>
      <c r="K948" s="145"/>
    </row>
    <row r="949" spans="1:11" x14ac:dyDescent="0.25">
      <c r="A949" s="181"/>
      <c r="B949" s="145"/>
      <c r="C949" s="145"/>
      <c r="D949" s="145"/>
      <c r="E949" s="145"/>
      <c r="F949" s="145"/>
      <c r="G949" s="145"/>
      <c r="H949" s="145"/>
      <c r="I949" s="145"/>
      <c r="J949" s="182">
        <f>SUM((C949 * Price!$B$2), (D949 * Price!$B$3),(E949 * Price!$B$4),(G949 * Price!$B$5),(I949 * Price!$B$6))</f>
        <v>0</v>
      </c>
      <c r="K949" s="145"/>
    </row>
    <row r="950" spans="1:11" x14ac:dyDescent="0.25">
      <c r="A950" s="181"/>
      <c r="B950" s="145"/>
      <c r="C950" s="145"/>
      <c r="D950" s="145"/>
      <c r="E950" s="145"/>
      <c r="F950" s="145"/>
      <c r="G950" s="145"/>
      <c r="H950" s="145"/>
      <c r="I950" s="145"/>
      <c r="J950" s="182">
        <f>SUM((C950 * Price!$B$2), (D950 * Price!$B$3),(E950 * Price!$B$4),(G950 * Price!$B$5),(I950 * Price!$B$6))</f>
        <v>0</v>
      </c>
      <c r="K950" s="145"/>
    </row>
    <row r="951" spans="1:11" x14ac:dyDescent="0.25">
      <c r="A951" s="181"/>
      <c r="B951" s="145"/>
      <c r="C951" s="145"/>
      <c r="D951" s="145"/>
      <c r="E951" s="145"/>
      <c r="F951" s="145"/>
      <c r="G951" s="145"/>
      <c r="H951" s="145"/>
      <c r="I951" s="145"/>
      <c r="J951" s="182">
        <f>SUM((C951 * Price!$B$2), (D951 * Price!$B$3),(E951 * Price!$B$4),(G951 * Price!$B$5),(I951 * Price!$B$6))</f>
        <v>0</v>
      </c>
      <c r="K951" s="145"/>
    </row>
    <row r="952" spans="1:11" x14ac:dyDescent="0.25">
      <c r="A952" s="181"/>
      <c r="B952" s="145"/>
      <c r="C952" s="145"/>
      <c r="D952" s="145"/>
      <c r="E952" s="145"/>
      <c r="F952" s="145"/>
      <c r="G952" s="145"/>
      <c r="H952" s="145"/>
      <c r="I952" s="145"/>
      <c r="J952" s="182">
        <f>SUM((C952 * Price!$B$2), (D952 * Price!$B$3),(E952 * Price!$B$4),(G952 * Price!$B$5),(I952 * Price!$B$6))</f>
        <v>0</v>
      </c>
      <c r="K952" s="145"/>
    </row>
    <row r="953" spans="1:11" x14ac:dyDescent="0.25">
      <c r="A953" s="181"/>
      <c r="B953" s="145"/>
      <c r="C953" s="145"/>
      <c r="D953" s="145"/>
      <c r="E953" s="145"/>
      <c r="F953" s="145"/>
      <c r="G953" s="145"/>
      <c r="H953" s="145"/>
      <c r="I953" s="145"/>
      <c r="J953" s="182">
        <f>SUM((C953 * Price!$B$2), (D953 * Price!$B$3),(E953 * Price!$B$4),(G953 * Price!$B$5),(I953 * Price!$B$6))</f>
        <v>0</v>
      </c>
      <c r="K953" s="145"/>
    </row>
    <row r="954" spans="1:11" x14ac:dyDescent="0.25">
      <c r="A954" s="181"/>
      <c r="B954" s="145"/>
      <c r="C954" s="145"/>
      <c r="D954" s="145"/>
      <c r="E954" s="145"/>
      <c r="F954" s="145"/>
      <c r="G954" s="145"/>
      <c r="H954" s="145"/>
      <c r="I954" s="145"/>
      <c r="J954" s="182">
        <f>SUM((C954 * Price!$B$2), (D954 * Price!$B$3),(E954 * Price!$B$4),(G954 * Price!$B$5),(I954 * Price!$B$6))</f>
        <v>0</v>
      </c>
      <c r="K954" s="145"/>
    </row>
    <row r="955" spans="1:11" x14ac:dyDescent="0.25">
      <c r="A955" s="181"/>
      <c r="B955" s="145"/>
      <c r="C955" s="145"/>
      <c r="D955" s="145"/>
      <c r="E955" s="145"/>
      <c r="F955" s="145"/>
      <c r="G955" s="145"/>
      <c r="H955" s="145"/>
      <c r="I955" s="145"/>
      <c r="J955" s="182">
        <f>SUM((C955 * Price!$B$2), (D955 * Price!$B$3),(E955 * Price!$B$4),(G955 * Price!$B$5),(I955 * Price!$B$6))</f>
        <v>0</v>
      </c>
      <c r="K955" s="145"/>
    </row>
    <row r="956" spans="1:11" x14ac:dyDescent="0.25">
      <c r="A956" s="181"/>
      <c r="B956" s="145"/>
      <c r="C956" s="145"/>
      <c r="D956" s="145"/>
      <c r="E956" s="145"/>
      <c r="F956" s="145"/>
      <c r="G956" s="145"/>
      <c r="H956" s="145"/>
      <c r="I956" s="145"/>
      <c r="J956" s="182">
        <f>SUM((C956 * Price!$B$2), (D956 * Price!$B$3),(E956 * Price!$B$4),(G956 * Price!$B$5),(I956 * Price!$B$6))</f>
        <v>0</v>
      </c>
      <c r="K956" s="145"/>
    </row>
    <row r="957" spans="1:11" x14ac:dyDescent="0.25">
      <c r="A957" s="181"/>
      <c r="B957" s="145"/>
      <c r="C957" s="145"/>
      <c r="D957" s="145"/>
      <c r="E957" s="145"/>
      <c r="F957" s="145"/>
      <c r="G957" s="145"/>
      <c r="H957" s="145"/>
      <c r="I957" s="145"/>
      <c r="J957" s="182">
        <f>SUM((C957 * Price!$B$2), (D957 * Price!$B$3),(E957 * Price!$B$4),(G957 * Price!$B$5),(I957 * Price!$B$6))</f>
        <v>0</v>
      </c>
      <c r="K957" s="145"/>
    </row>
    <row r="958" spans="1:11" x14ac:dyDescent="0.25">
      <c r="A958" s="181"/>
      <c r="B958" s="145"/>
      <c r="C958" s="145"/>
      <c r="D958" s="145"/>
      <c r="E958" s="145"/>
      <c r="F958" s="145"/>
      <c r="G958" s="145"/>
      <c r="H958" s="145"/>
      <c r="I958" s="145"/>
      <c r="J958" s="182">
        <f>SUM((C958 * Price!$B$2), (D958 * Price!$B$3),(E958 * Price!$B$4),(G958 * Price!$B$5),(I958 * Price!$B$6))</f>
        <v>0</v>
      </c>
      <c r="K958" s="145"/>
    </row>
    <row r="959" spans="1:11" x14ac:dyDescent="0.25">
      <c r="A959" s="181"/>
      <c r="B959" s="145"/>
      <c r="C959" s="145"/>
      <c r="D959" s="145"/>
      <c r="E959" s="145"/>
      <c r="F959" s="145"/>
      <c r="G959" s="145"/>
      <c r="H959" s="145"/>
      <c r="I959" s="145"/>
      <c r="J959" s="182">
        <f>SUM((C959 * Price!$B$2), (D959 * Price!$B$3),(E959 * Price!$B$4),(G959 * Price!$B$5),(I959 * Price!$B$6))</f>
        <v>0</v>
      </c>
      <c r="K959" s="145"/>
    </row>
    <row r="960" spans="1:11" x14ac:dyDescent="0.25">
      <c r="A960" s="181"/>
      <c r="B960" s="145"/>
      <c r="C960" s="145"/>
      <c r="D960" s="145"/>
      <c r="E960" s="145"/>
      <c r="F960" s="145"/>
      <c r="G960" s="145"/>
      <c r="H960" s="145"/>
      <c r="I960" s="145"/>
      <c r="J960" s="182">
        <f>SUM((C960 * Price!$B$2), (D960 * Price!$B$3),(E960 * Price!$B$4),(G960 * Price!$B$5),(I960 * Price!$B$6))</f>
        <v>0</v>
      </c>
      <c r="K960" s="145"/>
    </row>
    <row r="961" spans="1:11" x14ac:dyDescent="0.25">
      <c r="A961" s="181"/>
      <c r="B961" s="145"/>
      <c r="C961" s="145"/>
      <c r="D961" s="145"/>
      <c r="E961" s="145"/>
      <c r="F961" s="145"/>
      <c r="G961" s="145"/>
      <c r="H961" s="145"/>
      <c r="I961" s="145"/>
      <c r="J961" s="182">
        <f>SUM((C961 * Price!$B$2), (D961 * Price!$B$3),(E961 * Price!$B$4),(G961 * Price!$B$5),(I961 * Price!$B$6))</f>
        <v>0</v>
      </c>
      <c r="K961" s="145"/>
    </row>
    <row r="962" spans="1:11" x14ac:dyDescent="0.25">
      <c r="A962" s="181"/>
      <c r="B962" s="145"/>
      <c r="C962" s="145"/>
      <c r="D962" s="145"/>
      <c r="E962" s="145"/>
      <c r="F962" s="145"/>
      <c r="G962" s="145"/>
      <c r="H962" s="145"/>
      <c r="I962" s="145"/>
      <c r="J962" s="182">
        <f>SUM((C962 * Price!$B$2), (D962 * Price!$B$3),(E962 * Price!$B$4),(G962 * Price!$B$5),(I962 * Price!$B$6))</f>
        <v>0</v>
      </c>
      <c r="K962" s="145"/>
    </row>
    <row r="963" spans="1:11" x14ac:dyDescent="0.25">
      <c r="A963" s="181"/>
      <c r="B963" s="145"/>
      <c r="C963" s="145"/>
      <c r="D963" s="145"/>
      <c r="E963" s="145"/>
      <c r="F963" s="145"/>
      <c r="G963" s="145"/>
      <c r="H963" s="145"/>
      <c r="I963" s="145"/>
      <c r="J963" s="182">
        <f>SUM((C963 * Price!$B$2), (D963 * Price!$B$3),(E963 * Price!$B$4),(G963 * Price!$B$5),(I963 * Price!$B$6))</f>
        <v>0</v>
      </c>
      <c r="K963" s="145"/>
    </row>
    <row r="964" spans="1:11" x14ac:dyDescent="0.25">
      <c r="A964" s="181"/>
      <c r="B964" s="145"/>
      <c r="C964" s="145"/>
      <c r="D964" s="145"/>
      <c r="E964" s="145"/>
      <c r="F964" s="145"/>
      <c r="G964" s="145"/>
      <c r="H964" s="145"/>
      <c r="I964" s="145"/>
      <c r="J964" s="182">
        <f>SUM((C964 * Price!$B$2), (D964 * Price!$B$3),(E964 * Price!$B$4),(G964 * Price!$B$5),(I964 * Price!$B$6))</f>
        <v>0</v>
      </c>
      <c r="K964" s="145"/>
    </row>
    <row r="965" spans="1:11" x14ac:dyDescent="0.25">
      <c r="A965" s="181"/>
      <c r="B965" s="145"/>
      <c r="C965" s="145"/>
      <c r="D965" s="145"/>
      <c r="E965" s="145"/>
      <c r="F965" s="145"/>
      <c r="G965" s="145"/>
      <c r="H965" s="145"/>
      <c r="I965" s="145"/>
      <c r="J965" s="182">
        <f>SUM((C965 * Price!$B$2), (D965 * Price!$B$3),(E965 * Price!$B$4),(G965 * Price!$B$5),(I965 * Price!$B$6))</f>
        <v>0</v>
      </c>
      <c r="K965" s="145"/>
    </row>
    <row r="966" spans="1:11" x14ac:dyDescent="0.25">
      <c r="A966" s="181"/>
      <c r="B966" s="145"/>
      <c r="C966" s="145"/>
      <c r="D966" s="145"/>
      <c r="E966" s="145"/>
      <c r="F966" s="145"/>
      <c r="G966" s="145"/>
      <c r="H966" s="145"/>
      <c r="I966" s="145"/>
      <c r="J966" s="182">
        <f>SUM((C966 * Price!$B$2), (D966 * Price!$B$3),(E966 * Price!$B$4),(G966 * Price!$B$5),(I966 * Price!$B$6))</f>
        <v>0</v>
      </c>
      <c r="K966" s="145"/>
    </row>
    <row r="967" spans="1:11" x14ac:dyDescent="0.25">
      <c r="A967" s="181"/>
      <c r="B967" s="145"/>
      <c r="C967" s="145"/>
      <c r="D967" s="145"/>
      <c r="E967" s="145"/>
      <c r="F967" s="145"/>
      <c r="G967" s="145"/>
      <c r="H967" s="145"/>
      <c r="I967" s="145"/>
      <c r="J967" s="182">
        <f>SUM((C967 * Price!$B$2), (D967 * Price!$B$3),(E967 * Price!$B$4),(G967 * Price!$B$5),(I967 * Price!$B$6))</f>
        <v>0</v>
      </c>
      <c r="K967" s="145"/>
    </row>
    <row r="968" spans="1:11" x14ac:dyDescent="0.25">
      <c r="A968" s="181"/>
      <c r="B968" s="145"/>
      <c r="C968" s="145"/>
      <c r="D968" s="145"/>
      <c r="E968" s="145"/>
      <c r="F968" s="145"/>
      <c r="G968" s="145"/>
      <c r="H968" s="145"/>
      <c r="I968" s="145"/>
      <c r="J968" s="182">
        <f>SUM((C968 * Price!$B$2), (D968 * Price!$B$3),(E968 * Price!$B$4),(G968 * Price!$B$5),(I968 * Price!$B$6))</f>
        <v>0</v>
      </c>
      <c r="K968" s="145"/>
    </row>
    <row r="969" spans="1:11" x14ac:dyDescent="0.25">
      <c r="A969" s="181"/>
      <c r="B969" s="145"/>
      <c r="C969" s="145"/>
      <c r="D969" s="145"/>
      <c r="E969" s="145"/>
      <c r="F969" s="145"/>
      <c r="G969" s="145"/>
      <c r="H969" s="145"/>
      <c r="I969" s="145"/>
      <c r="J969" s="182">
        <f>SUM((C969 * Price!$B$2), (D969 * Price!$B$3),(E969 * Price!$B$4),(G969 * Price!$B$5),(I969 * Price!$B$6))</f>
        <v>0</v>
      </c>
      <c r="K969" s="145"/>
    </row>
    <row r="970" spans="1:11" x14ac:dyDescent="0.25">
      <c r="A970" s="181"/>
      <c r="B970" s="145"/>
      <c r="C970" s="145"/>
      <c r="D970" s="145"/>
      <c r="E970" s="145"/>
      <c r="F970" s="145"/>
      <c r="G970" s="145"/>
      <c r="H970" s="145"/>
      <c r="I970" s="145"/>
      <c r="J970" s="182">
        <f>SUM((C970 * Price!$B$2), (D970 * Price!$B$3),(E970 * Price!$B$4),(G970 * Price!$B$5),(I970 * Price!$B$6))</f>
        <v>0</v>
      </c>
      <c r="K970" s="145"/>
    </row>
    <row r="971" spans="1:11" x14ac:dyDescent="0.25">
      <c r="A971" s="181"/>
      <c r="B971" s="145"/>
      <c r="C971" s="145"/>
      <c r="D971" s="145"/>
      <c r="E971" s="145"/>
      <c r="F971" s="145"/>
      <c r="G971" s="145"/>
      <c r="H971" s="145"/>
      <c r="I971" s="145"/>
      <c r="J971" s="182">
        <f>SUM((C971 * Price!$B$2), (D971 * Price!$B$3),(E971 * Price!$B$4),(G971 * Price!$B$5),(I971 * Price!$B$6))</f>
        <v>0</v>
      </c>
      <c r="K971" s="145"/>
    </row>
    <row r="972" spans="1:11" x14ac:dyDescent="0.25">
      <c r="A972" s="181"/>
      <c r="B972" s="145"/>
      <c r="C972" s="145"/>
      <c r="D972" s="145"/>
      <c r="E972" s="145"/>
      <c r="F972" s="145"/>
      <c r="G972" s="145"/>
      <c r="H972" s="145"/>
      <c r="I972" s="145"/>
      <c r="J972" s="182">
        <f>SUM((C972 * Price!$B$2), (D972 * Price!$B$3),(E972 * Price!$B$4),(G972 * Price!$B$5),(I972 * Price!$B$6))</f>
        <v>0</v>
      </c>
      <c r="K972" s="145"/>
    </row>
    <row r="973" spans="1:11" x14ac:dyDescent="0.25">
      <c r="A973" s="181"/>
      <c r="B973" s="145"/>
      <c r="C973" s="145"/>
      <c r="D973" s="145"/>
      <c r="E973" s="145"/>
      <c r="F973" s="145"/>
      <c r="G973" s="145"/>
      <c r="H973" s="145"/>
      <c r="I973" s="145"/>
      <c r="J973" s="182">
        <f>SUM((C973 * Price!$B$2), (D973 * Price!$B$3),(E973 * Price!$B$4),(G973 * Price!$B$5),(I973 * Price!$B$6))</f>
        <v>0</v>
      </c>
      <c r="K973" s="145"/>
    </row>
    <row r="974" spans="1:11" x14ac:dyDescent="0.25">
      <c r="A974" s="181"/>
      <c r="B974" s="145"/>
      <c r="C974" s="145"/>
      <c r="D974" s="145"/>
      <c r="E974" s="145"/>
      <c r="F974" s="145"/>
      <c r="G974" s="145"/>
      <c r="H974" s="145"/>
      <c r="I974" s="145"/>
      <c r="J974" s="182">
        <f>SUM((C974 * Price!$B$2), (D974 * Price!$B$3),(E974 * Price!$B$4),(G974 * Price!$B$5),(I974 * Price!$B$6))</f>
        <v>0</v>
      </c>
      <c r="K974" s="145"/>
    </row>
    <row r="975" spans="1:11" x14ac:dyDescent="0.25">
      <c r="A975" s="181"/>
      <c r="B975" s="145"/>
      <c r="C975" s="145"/>
      <c r="D975" s="145"/>
      <c r="E975" s="145"/>
      <c r="F975" s="145"/>
      <c r="G975" s="145"/>
      <c r="H975" s="145"/>
      <c r="I975" s="145"/>
      <c r="J975" s="182">
        <f>SUM((C975 * Price!$B$2), (D975 * Price!$B$3),(E975 * Price!$B$4),(G975 * Price!$B$5),(I975 * Price!$B$6))</f>
        <v>0</v>
      </c>
      <c r="K975" s="145"/>
    </row>
    <row r="976" spans="1:11" x14ac:dyDescent="0.25">
      <c r="A976" s="181"/>
      <c r="B976" s="145"/>
      <c r="C976" s="145"/>
      <c r="D976" s="145"/>
      <c r="E976" s="145"/>
      <c r="F976" s="145"/>
      <c r="G976" s="145"/>
      <c r="H976" s="145"/>
      <c r="I976" s="145"/>
      <c r="J976" s="182">
        <f>SUM((C976 * Price!$B$2), (D976 * Price!$B$3),(E976 * Price!$B$4),(G976 * Price!$B$5),(I976 * Price!$B$6))</f>
        <v>0</v>
      </c>
      <c r="K976" s="145"/>
    </row>
    <row r="977" spans="1:11" x14ac:dyDescent="0.25">
      <c r="A977" s="181"/>
      <c r="B977" s="145"/>
      <c r="C977" s="145"/>
      <c r="D977" s="145"/>
      <c r="E977" s="145"/>
      <c r="F977" s="145"/>
      <c r="G977" s="145"/>
      <c r="H977" s="145"/>
      <c r="I977" s="145"/>
      <c r="J977" s="182">
        <f>SUM((C977 * Price!$B$2), (D977 * Price!$B$3),(E977 * Price!$B$4),(G977 * Price!$B$5),(I977 * Price!$B$6))</f>
        <v>0</v>
      </c>
      <c r="K977" s="145"/>
    </row>
    <row r="978" spans="1:11" x14ac:dyDescent="0.25">
      <c r="A978" s="181"/>
      <c r="B978" s="145"/>
      <c r="C978" s="145"/>
      <c r="D978" s="145"/>
      <c r="E978" s="145"/>
      <c r="F978" s="145"/>
      <c r="G978" s="145"/>
      <c r="H978" s="145"/>
      <c r="I978" s="145"/>
      <c r="J978" s="182">
        <f>SUM((C978 * Price!$B$2), (D978 * Price!$B$3),(E978 * Price!$B$4),(G978 * Price!$B$5),(I978 * Price!$B$6))</f>
        <v>0</v>
      </c>
      <c r="K978" s="145"/>
    </row>
    <row r="979" spans="1:11" x14ac:dyDescent="0.25">
      <c r="A979" s="181"/>
      <c r="B979" s="145"/>
      <c r="C979" s="145"/>
      <c r="D979" s="145"/>
      <c r="E979" s="145"/>
      <c r="F979" s="145"/>
      <c r="G979" s="145"/>
      <c r="H979" s="145"/>
      <c r="I979" s="145"/>
      <c r="J979" s="182">
        <f>SUM((C979 * Price!$B$2), (D979 * Price!$B$3),(E979 * Price!$B$4),(G979 * Price!$B$5),(I979 * Price!$B$6))</f>
        <v>0</v>
      </c>
      <c r="K979" s="145"/>
    </row>
    <row r="980" spans="1:11" x14ac:dyDescent="0.25">
      <c r="A980" s="181"/>
      <c r="B980" s="145"/>
      <c r="C980" s="145"/>
      <c r="D980" s="145"/>
      <c r="E980" s="145"/>
      <c r="F980" s="145"/>
      <c r="G980" s="145"/>
      <c r="H980" s="145"/>
      <c r="I980" s="145"/>
      <c r="J980" s="182">
        <f>SUM((C980 * Price!$B$2), (D980 * Price!$B$3),(E980 * Price!$B$4),(G980 * Price!$B$5),(I980 * Price!$B$6))</f>
        <v>0</v>
      </c>
      <c r="K980" s="145"/>
    </row>
    <row r="981" spans="1:11" x14ac:dyDescent="0.25">
      <c r="A981" s="181"/>
      <c r="B981" s="145"/>
      <c r="C981" s="145"/>
      <c r="D981" s="145"/>
      <c r="E981" s="145"/>
      <c r="F981" s="145"/>
      <c r="G981" s="145"/>
      <c r="H981" s="145"/>
      <c r="I981" s="145"/>
      <c r="J981" s="182">
        <f>SUM((C981 * Price!$B$2), (D981 * Price!$B$3),(E981 * Price!$B$4),(G981 * Price!$B$5),(I981 * Price!$B$6))</f>
        <v>0</v>
      </c>
      <c r="K981" s="145"/>
    </row>
    <row r="982" spans="1:11" x14ac:dyDescent="0.25">
      <c r="A982" s="181"/>
      <c r="B982" s="145"/>
      <c r="C982" s="145"/>
      <c r="D982" s="145"/>
      <c r="E982" s="145"/>
      <c r="F982" s="145"/>
      <c r="G982" s="145"/>
      <c r="H982" s="145"/>
      <c r="I982" s="145"/>
      <c r="J982" s="182">
        <f>SUM((C982 * Price!$B$2), (D982 * Price!$B$3),(E982 * Price!$B$4),(G982 * Price!$B$5),(I982 * Price!$B$6))</f>
        <v>0</v>
      </c>
      <c r="K982" s="145"/>
    </row>
    <row r="983" spans="1:11" x14ac:dyDescent="0.25">
      <c r="A983" s="181"/>
      <c r="B983" s="145"/>
      <c r="C983" s="145"/>
      <c r="D983" s="145"/>
      <c r="E983" s="145"/>
      <c r="F983" s="145"/>
      <c r="G983" s="145"/>
      <c r="H983" s="145"/>
      <c r="I983" s="145"/>
      <c r="J983" s="182">
        <f>SUM((C983 * Price!$B$2), (D983 * Price!$B$3),(E983 * Price!$B$4),(G983 * Price!$B$5),(I983 * Price!$B$6))</f>
        <v>0</v>
      </c>
      <c r="K983" s="145"/>
    </row>
    <row r="984" spans="1:11" x14ac:dyDescent="0.25">
      <c r="A984" s="181"/>
      <c r="B984" s="145"/>
      <c r="C984" s="145"/>
      <c r="D984" s="145"/>
      <c r="E984" s="145"/>
      <c r="F984" s="145"/>
      <c r="G984" s="145"/>
      <c r="H984" s="145"/>
      <c r="I984" s="145"/>
      <c r="J984" s="182">
        <f>SUM((C984 * Price!$B$2), (D984 * Price!$B$3),(E984 * Price!$B$4),(G984 * Price!$B$5),(I984 * Price!$B$6))</f>
        <v>0</v>
      </c>
      <c r="K984" s="145"/>
    </row>
    <row r="985" spans="1:11" x14ac:dyDescent="0.25">
      <c r="A985" s="181"/>
      <c r="B985" s="145"/>
      <c r="C985" s="145"/>
      <c r="D985" s="145"/>
      <c r="E985" s="145"/>
      <c r="F985" s="145"/>
      <c r="G985" s="145"/>
      <c r="H985" s="145"/>
      <c r="I985" s="145"/>
      <c r="J985" s="182">
        <f>SUM((C985 * Price!$B$2), (D985 * Price!$B$3),(E985 * Price!$B$4),(G985 * Price!$B$5),(I985 * Price!$B$6))</f>
        <v>0</v>
      </c>
      <c r="K985" s="145"/>
    </row>
    <row r="986" spans="1:11" x14ac:dyDescent="0.25">
      <c r="A986" s="181"/>
      <c r="B986" s="145"/>
      <c r="C986" s="145"/>
      <c r="D986" s="145"/>
      <c r="E986" s="145"/>
      <c r="F986" s="145"/>
      <c r="G986" s="145"/>
      <c r="H986" s="145"/>
      <c r="I986" s="145"/>
      <c r="J986" s="182">
        <f>SUM((C986 * Price!$B$2), (D986 * Price!$B$3),(E986 * Price!$B$4),(G986 * Price!$B$5),(I986 * Price!$B$6))</f>
        <v>0</v>
      </c>
      <c r="K986" s="145"/>
    </row>
    <row r="987" spans="1:11" x14ac:dyDescent="0.25">
      <c r="A987" s="181"/>
      <c r="B987" s="145"/>
      <c r="C987" s="145"/>
      <c r="D987" s="145"/>
      <c r="E987" s="145"/>
      <c r="F987" s="145"/>
      <c r="G987" s="145"/>
      <c r="H987" s="145"/>
      <c r="I987" s="145"/>
      <c r="J987" s="182">
        <f>SUM((C987 * Price!$B$2), (D987 * Price!$B$3),(E987 * Price!$B$4),(G987 * Price!$B$5),(I987 * Price!$B$6))</f>
        <v>0</v>
      </c>
      <c r="K987" s="145"/>
    </row>
    <row r="988" spans="1:11" x14ac:dyDescent="0.25">
      <c r="A988" s="181"/>
      <c r="B988" s="145"/>
      <c r="C988" s="145"/>
      <c r="D988" s="145"/>
      <c r="E988" s="145"/>
      <c r="F988" s="145"/>
      <c r="G988" s="145"/>
      <c r="H988" s="145"/>
      <c r="I988" s="145"/>
      <c r="J988" s="182">
        <f>SUM((C988 * Price!$B$2), (D988 * Price!$B$3),(E988 * Price!$B$4),(G988 * Price!$B$5),(I988 * Price!$B$6))</f>
        <v>0</v>
      </c>
      <c r="K988" s="145"/>
    </row>
    <row r="989" spans="1:11" x14ac:dyDescent="0.25">
      <c r="A989" s="181"/>
      <c r="B989" s="145"/>
      <c r="C989" s="145"/>
      <c r="D989" s="145"/>
      <c r="E989" s="145"/>
      <c r="F989" s="145"/>
      <c r="G989" s="145"/>
      <c r="H989" s="145"/>
      <c r="I989" s="145"/>
      <c r="J989" s="182">
        <f>SUM((C989 * Price!$B$2), (D989 * Price!$B$3),(E989 * Price!$B$4),(G989 * Price!$B$5),(I989 * Price!$B$6))</f>
        <v>0</v>
      </c>
      <c r="K989" s="145"/>
    </row>
    <row r="990" spans="1:11" x14ac:dyDescent="0.25">
      <c r="A990" s="181"/>
      <c r="B990" s="145"/>
      <c r="C990" s="145"/>
      <c r="D990" s="145"/>
      <c r="E990" s="145"/>
      <c r="F990" s="145"/>
      <c r="G990" s="145"/>
      <c r="H990" s="145"/>
      <c r="I990" s="145"/>
      <c r="J990" s="182">
        <f>SUM((C990 * Price!$B$2), (D990 * Price!$B$3),(E990 * Price!$B$4),(G990 * Price!$B$5),(I990 * Price!$B$6))</f>
        <v>0</v>
      </c>
      <c r="K990" s="145"/>
    </row>
    <row r="991" spans="1:11" x14ac:dyDescent="0.25">
      <c r="A991" s="181"/>
      <c r="B991" s="145"/>
      <c r="C991" s="145"/>
      <c r="D991" s="145"/>
      <c r="E991" s="145"/>
      <c r="F991" s="145"/>
      <c r="G991" s="145"/>
      <c r="H991" s="145"/>
      <c r="I991" s="145"/>
      <c r="J991" s="182">
        <f>SUM((C991 * Price!$B$2), (D991 * Price!$B$3),(E991 * Price!$B$4),(G991 * Price!$B$5),(I991 * Price!$B$6))</f>
        <v>0</v>
      </c>
      <c r="K991" s="145"/>
    </row>
    <row r="992" spans="1:11" x14ac:dyDescent="0.25">
      <c r="A992" s="181"/>
      <c r="B992" s="145"/>
      <c r="C992" s="145"/>
      <c r="D992" s="145"/>
      <c r="E992" s="145"/>
      <c r="F992" s="145"/>
      <c r="G992" s="145"/>
      <c r="H992" s="145"/>
      <c r="I992" s="145"/>
      <c r="J992" s="182">
        <f>SUM((C992 * Price!$B$2), (D992 * Price!$B$3),(E992 * Price!$B$4),(G992 * Price!$B$5),(I992 * Price!$B$6))</f>
        <v>0</v>
      </c>
      <c r="K992" s="145"/>
    </row>
    <row r="993" spans="1:11" x14ac:dyDescent="0.25">
      <c r="A993" s="181"/>
      <c r="B993" s="145"/>
      <c r="C993" s="145"/>
      <c r="D993" s="145"/>
      <c r="E993" s="145"/>
      <c r="F993" s="145"/>
      <c r="G993" s="145"/>
      <c r="H993" s="145"/>
      <c r="I993" s="145"/>
      <c r="J993" s="182">
        <f>SUM((C993 * Price!$B$2), (D993 * Price!$B$3),(E993 * Price!$B$4),(G993 * Price!$B$5),(I993 * Price!$B$6))</f>
        <v>0</v>
      </c>
      <c r="K993" s="145"/>
    </row>
    <row r="994" spans="1:11" x14ac:dyDescent="0.25">
      <c r="A994" s="181"/>
      <c r="B994" s="145"/>
      <c r="C994" s="145"/>
      <c r="D994" s="145"/>
      <c r="E994" s="145"/>
      <c r="F994" s="145"/>
      <c r="G994" s="145"/>
      <c r="H994" s="145"/>
      <c r="I994" s="145"/>
      <c r="J994" s="182">
        <f>SUM((C994 * Price!$B$2), (D994 * Price!$B$3),(E994 * Price!$B$4),(G994 * Price!$B$5),(I994 * Price!$B$6))</f>
        <v>0</v>
      </c>
      <c r="K994" s="145"/>
    </row>
    <row r="995" spans="1:11" x14ac:dyDescent="0.25">
      <c r="A995" s="181"/>
      <c r="B995" s="145"/>
      <c r="C995" s="145"/>
      <c r="D995" s="145"/>
      <c r="E995" s="145"/>
      <c r="F995" s="145"/>
      <c r="G995" s="145"/>
      <c r="H995" s="145"/>
      <c r="I995" s="145"/>
      <c r="J995" s="182">
        <f>SUM((C995 * Price!$B$2), (D995 * Price!$B$3),(E995 * Price!$B$4),(G995 * Price!$B$5),(I995 * Price!$B$6))</f>
        <v>0</v>
      </c>
      <c r="K995" s="145"/>
    </row>
    <row r="996" spans="1:11" x14ac:dyDescent="0.25">
      <c r="A996" s="181"/>
      <c r="B996" s="145"/>
      <c r="C996" s="145"/>
      <c r="D996" s="145"/>
      <c r="E996" s="145"/>
      <c r="F996" s="145"/>
      <c r="G996" s="145"/>
      <c r="H996" s="145"/>
      <c r="I996" s="145"/>
      <c r="J996" s="182">
        <f>SUM((C996 * Price!$B$2), (D996 * Price!$B$3),(E996 * Price!$B$4),(G996 * Price!$B$5),(I996 * Price!$B$6))</f>
        <v>0</v>
      </c>
      <c r="K996" s="145"/>
    </row>
    <row r="997" spans="1:11" x14ac:dyDescent="0.25">
      <c r="A997" s="181"/>
      <c r="B997" s="145"/>
      <c r="C997" s="145"/>
      <c r="D997" s="145"/>
      <c r="E997" s="145"/>
      <c r="F997" s="145"/>
      <c r="G997" s="145"/>
      <c r="H997" s="145"/>
      <c r="I997" s="145"/>
      <c r="J997" s="182">
        <f>SUM((C997 * Price!$B$2), (D997 * Price!$B$3),(E997 * Price!$B$4),(G997 * Price!$B$5),(I997 * Price!$B$6))</f>
        <v>0</v>
      </c>
      <c r="K997" s="145"/>
    </row>
    <row r="998" spans="1:11" x14ac:dyDescent="0.25">
      <c r="A998" s="181"/>
      <c r="B998" s="145"/>
      <c r="C998" s="145"/>
      <c r="D998" s="145"/>
      <c r="E998" s="145"/>
      <c r="F998" s="145"/>
      <c r="G998" s="145"/>
      <c r="H998" s="145"/>
      <c r="I998" s="145"/>
      <c r="J998" s="182">
        <f>SUM((C998 * Price!$B$2), (D998 * Price!$B$3),(E998 * Price!$B$4),(G998 * Price!$B$5),(I998 * Price!$B$6))</f>
        <v>0</v>
      </c>
      <c r="K998" s="145"/>
    </row>
    <row r="999" spans="1:11" x14ac:dyDescent="0.25">
      <c r="A999" s="181"/>
      <c r="B999" s="145"/>
      <c r="C999" s="145"/>
      <c r="D999" s="145"/>
      <c r="E999" s="145"/>
      <c r="F999" s="145"/>
      <c r="G999" s="145"/>
      <c r="H999" s="145"/>
      <c r="I999" s="145"/>
      <c r="J999" s="182">
        <f>SUM((C999 * Price!$B$2), (D999 * Price!$B$3),(E999 * Price!$B$4),(G999 * Price!$B$5),(I999 * Price!$B$6))</f>
        <v>0</v>
      </c>
      <c r="K999" s="145"/>
    </row>
    <row r="1000" spans="1:11" s="144" customFormat="1" x14ac:dyDescent="0.25">
      <c r="A1000" s="188"/>
      <c r="B1000" s="45"/>
      <c r="C1000" s="45"/>
      <c r="D1000" s="45"/>
      <c r="E1000" s="45"/>
      <c r="F1000" s="45"/>
      <c r="G1000" s="45"/>
      <c r="H1000" s="45"/>
      <c r="I1000" s="45"/>
      <c r="J1000" s="189">
        <f>SUM(J2:J999)</f>
        <v>275890</v>
      </c>
      <c r="K1000" s="145"/>
    </row>
    <row r="1002" spans="1:11" x14ac:dyDescent="0.25">
      <c r="C1002" s="45" t="s">
        <v>1121</v>
      </c>
      <c r="D1002" s="45" t="s">
        <v>1122</v>
      </c>
      <c r="E1002" s="190" t="s">
        <v>1123</v>
      </c>
      <c r="F1002" s="191"/>
      <c r="G1002" s="190" t="s">
        <v>1125</v>
      </c>
      <c r="H1002" s="191"/>
      <c r="I1002" s="45" t="s">
        <v>1127</v>
      </c>
    </row>
    <row r="1003" spans="1:11" x14ac:dyDescent="0.25">
      <c r="A1003" s="192" t="s">
        <v>1136</v>
      </c>
      <c r="B1003" s="192"/>
      <c r="C1003" s="145"/>
      <c r="D1003" s="145"/>
      <c r="E1003" s="175">
        <f>B1036</f>
        <v>254</v>
      </c>
      <c r="F1003" s="175"/>
      <c r="G1003" s="175">
        <f>I1036</f>
        <v>191</v>
      </c>
      <c r="H1003" s="175"/>
      <c r="I1003" s="145"/>
    </row>
    <row r="1004" spans="1:11" hidden="1" x14ac:dyDescent="0.25">
      <c r="A1004" s="192"/>
      <c r="B1004" s="192"/>
      <c r="C1004" s="145"/>
      <c r="D1004" s="145"/>
      <c r="E1004" s="175"/>
      <c r="F1004" s="175"/>
      <c r="G1004" s="175"/>
      <c r="H1004" s="175"/>
      <c r="I1004" s="145"/>
    </row>
    <row r="1005" spans="1:11" hidden="1" x14ac:dyDescent="0.25">
      <c r="A1005" s="192"/>
      <c r="B1005" s="192"/>
      <c r="C1005" s="145"/>
      <c r="D1005" s="145"/>
      <c r="E1005" s="175"/>
      <c r="F1005" s="175"/>
      <c r="G1005" s="175"/>
      <c r="H1005" s="175"/>
      <c r="I1005" s="145"/>
    </row>
    <row r="1006" spans="1:11" hidden="1" x14ac:dyDescent="0.25">
      <c r="A1006" s="192"/>
      <c r="B1006" s="192"/>
      <c r="C1006" s="145"/>
      <c r="D1006" s="145"/>
      <c r="E1006" s="175"/>
      <c r="F1006" s="175"/>
      <c r="G1006" s="175"/>
      <c r="H1006" s="175"/>
      <c r="I1006" s="145"/>
    </row>
    <row r="1007" spans="1:11" hidden="1" x14ac:dyDescent="0.25">
      <c r="A1007" s="192"/>
      <c r="B1007" s="192"/>
      <c r="C1007" s="145"/>
      <c r="D1007" s="145"/>
      <c r="E1007" s="175"/>
      <c r="F1007" s="175"/>
      <c r="G1007" s="175"/>
      <c r="H1007" s="175"/>
      <c r="I1007" s="145"/>
    </row>
    <row r="1008" spans="1:11" x14ac:dyDescent="0.25">
      <c r="A1008" s="192" t="s">
        <v>1137</v>
      </c>
      <c r="B1008" s="192"/>
      <c r="C1008" s="145">
        <v>2000</v>
      </c>
      <c r="D1008" s="145">
        <v>1500</v>
      </c>
      <c r="E1008" s="175">
        <f>C1036</f>
        <v>180</v>
      </c>
      <c r="F1008" s="175"/>
      <c r="G1008" s="175">
        <f>J1036</f>
        <v>230</v>
      </c>
      <c r="H1008" s="175"/>
      <c r="I1008" s="145">
        <v>500</v>
      </c>
    </row>
    <row r="1009" spans="1:13" hidden="1" x14ac:dyDescent="0.25">
      <c r="A1009" s="192"/>
      <c r="B1009" s="192"/>
      <c r="C1009" s="145"/>
      <c r="D1009" s="145"/>
      <c r="E1009" s="175"/>
      <c r="F1009" s="175"/>
      <c r="G1009" s="175"/>
      <c r="H1009" s="175"/>
      <c r="I1009" s="145"/>
    </row>
    <row r="1010" spans="1:13" hidden="1" x14ac:dyDescent="0.25">
      <c r="A1010" s="192"/>
      <c r="B1010" s="192"/>
      <c r="C1010" s="145"/>
      <c r="D1010" s="145"/>
      <c r="E1010" s="175"/>
      <c r="F1010" s="175"/>
      <c r="G1010" s="175"/>
      <c r="H1010" s="175"/>
      <c r="I1010" s="145"/>
    </row>
    <row r="1011" spans="1:13" hidden="1" x14ac:dyDescent="0.25">
      <c r="A1011" s="192"/>
      <c r="B1011" s="192"/>
      <c r="C1011" s="145"/>
      <c r="D1011" s="145"/>
      <c r="E1011" s="175"/>
      <c r="F1011" s="175"/>
      <c r="G1011" s="175"/>
      <c r="H1011" s="175"/>
      <c r="I1011" s="145"/>
    </row>
    <row r="1012" spans="1:13" hidden="1" x14ac:dyDescent="0.25">
      <c r="A1012" s="192"/>
      <c r="B1012" s="192"/>
      <c r="C1012" s="145"/>
      <c r="D1012" s="145"/>
      <c r="E1012" s="175"/>
      <c r="F1012" s="175"/>
      <c r="G1012" s="175"/>
      <c r="H1012" s="175"/>
      <c r="I1012" s="145"/>
    </row>
    <row r="1013" spans="1:13" s="144" customFormat="1" x14ac:dyDescent="0.25">
      <c r="A1013" s="192" t="s">
        <v>1138</v>
      </c>
      <c r="B1013" s="192"/>
      <c r="C1013" s="45">
        <f>SUM(C1003:C1012)</f>
        <v>2000</v>
      </c>
      <c r="D1013" s="45">
        <f>SUM(D1003:D1012)</f>
        <v>1500</v>
      </c>
      <c r="E1013" s="192">
        <f>SUM(E1003:F1012)</f>
        <v>434</v>
      </c>
      <c r="F1013" s="192"/>
      <c r="G1013" s="192">
        <f>SUM(G1003:H1012)</f>
        <v>421</v>
      </c>
      <c r="H1013" s="192"/>
      <c r="I1013" s="45">
        <f>SUM(I1003:I1012)</f>
        <v>500</v>
      </c>
    </row>
    <row r="1014" spans="1:13" x14ac:dyDescent="0.25">
      <c r="A1014" s="192" t="s">
        <v>1139</v>
      </c>
      <c r="B1014" s="192"/>
      <c r="C1014" s="145">
        <f>SUM(C2:C999)</f>
        <v>190</v>
      </c>
      <c r="D1014" s="145">
        <f>SUM(D2:D999)</f>
        <v>144</v>
      </c>
      <c r="E1014" s="175">
        <f>SUM(E2:E999)</f>
        <v>249</v>
      </c>
      <c r="F1014" s="175"/>
      <c r="G1014" s="175">
        <f>SUM(G2:G999)</f>
        <v>253</v>
      </c>
      <c r="H1014" s="175"/>
      <c r="I1014" s="145">
        <f t="shared" ref="I1014" si="0">SUM(I2:I999)</f>
        <v>266</v>
      </c>
    </row>
    <row r="1015" spans="1:13" x14ac:dyDescent="0.25">
      <c r="A1015" s="192" t="s">
        <v>1140</v>
      </c>
      <c r="B1015" s="192"/>
      <c r="C1015" s="145">
        <f>C1013-C1014</f>
        <v>1810</v>
      </c>
      <c r="D1015" s="145">
        <f>D1013-D1014</f>
        <v>1356</v>
      </c>
      <c r="E1015" s="175">
        <f>E1013-E1014</f>
        <v>185</v>
      </c>
      <c r="F1015" s="175"/>
      <c r="G1015" s="175">
        <f>G1013-G1014</f>
        <v>168</v>
      </c>
      <c r="H1015" s="175"/>
      <c r="I1015" s="145">
        <f>I1013-I1014</f>
        <v>234</v>
      </c>
    </row>
    <row r="1016" spans="1:13" x14ac:dyDescent="0.25">
      <c r="A1016" s="192" t="s">
        <v>1141</v>
      </c>
      <c r="B1016" s="192"/>
      <c r="C1016" s="182">
        <f>(C1015 * Price!$B$2)</f>
        <v>226250</v>
      </c>
      <c r="D1016" s="182">
        <f>(D1015 * Price!$B$3)</f>
        <v>101700</v>
      </c>
      <c r="E1016" s="193">
        <f>(E1015 * Price!$B$4)</f>
        <v>53650</v>
      </c>
      <c r="F1016" s="193"/>
      <c r="G1016" s="193">
        <f>(G1015 * Price!$B$5)</f>
        <v>48720</v>
      </c>
      <c r="H1016" s="193"/>
      <c r="I1016" s="182">
        <f>(I1015 * Price!$B$6)</f>
        <v>84240</v>
      </c>
    </row>
    <row r="1018" spans="1:13" x14ac:dyDescent="0.25">
      <c r="A1018" s="45" t="s">
        <v>1142</v>
      </c>
      <c r="B1018" s="45" t="s">
        <v>1136</v>
      </c>
      <c r="C1018" s="45" t="s">
        <v>1137</v>
      </c>
      <c r="D1018" s="45" t="s">
        <v>1138</v>
      </c>
      <c r="E1018" s="45" t="s">
        <v>1139</v>
      </c>
      <c r="F1018" s="45" t="s">
        <v>1143</v>
      </c>
      <c r="H1018" s="45" t="s">
        <v>1144</v>
      </c>
      <c r="I1018" s="45" t="s">
        <v>1136</v>
      </c>
      <c r="J1018" s="45" t="s">
        <v>1137</v>
      </c>
      <c r="K1018" s="45" t="s">
        <v>1138</v>
      </c>
      <c r="L1018" s="45" t="s">
        <v>1139</v>
      </c>
      <c r="M1018" s="45" t="s">
        <v>1143</v>
      </c>
    </row>
    <row r="1019" spans="1:13" x14ac:dyDescent="0.25">
      <c r="A1019" s="145">
        <v>28</v>
      </c>
      <c r="B1019" s="145">
        <v>28</v>
      </c>
      <c r="C1019" s="145">
        <v>10</v>
      </c>
      <c r="D1019" s="145">
        <f t="shared" ref="D1019:D1035" si="1">SUM(B1019:C1019)</f>
        <v>38</v>
      </c>
      <c r="E1019" s="145">
        <f t="shared" ref="E1019:E1035" si="2">SUMIFS($E$2:$E$999,$F$2:$F$999,A1019)</f>
        <v>0</v>
      </c>
      <c r="F1019" s="145">
        <f>D1019-E1019</f>
        <v>38</v>
      </c>
      <c r="H1019" s="145">
        <v>28</v>
      </c>
      <c r="I1019" s="145">
        <v>26</v>
      </c>
      <c r="J1019" s="145">
        <v>10</v>
      </c>
      <c r="K1019" s="145">
        <f>SUM(I1019:J1019)</f>
        <v>36</v>
      </c>
      <c r="L1019" s="145">
        <f t="shared" ref="L1019:L1035" si="3">SUMIFS($G$2:$G$999,$H$2:$H$999,H1019)</f>
        <v>0</v>
      </c>
      <c r="M1019" s="145">
        <f>K1019-L1019</f>
        <v>36</v>
      </c>
    </row>
    <row r="1020" spans="1:13" hidden="1" x14ac:dyDescent="0.25">
      <c r="A1020" s="145">
        <v>29</v>
      </c>
      <c r="B1020" s="145"/>
      <c r="C1020" s="145"/>
      <c r="D1020" s="145">
        <f t="shared" si="1"/>
        <v>0</v>
      </c>
      <c r="E1020" s="145">
        <f t="shared" si="2"/>
        <v>0</v>
      </c>
      <c r="F1020" s="145">
        <f t="shared" ref="F1020:F1035" si="4">D1020-E1020</f>
        <v>0</v>
      </c>
      <c r="H1020" s="145">
        <v>29</v>
      </c>
      <c r="I1020" s="145"/>
      <c r="J1020" s="145"/>
      <c r="K1020" s="145">
        <f t="shared" ref="K1020:K1035" si="5">SUM(I1020:J1020)</f>
        <v>0</v>
      </c>
      <c r="L1020" s="145">
        <f t="shared" si="3"/>
        <v>0</v>
      </c>
      <c r="M1020" s="145">
        <f t="shared" ref="M1020:M1035" si="6">K1020-L1020</f>
        <v>0</v>
      </c>
    </row>
    <row r="1021" spans="1:13" x14ac:dyDescent="0.25">
      <c r="A1021" s="145">
        <v>30</v>
      </c>
      <c r="B1021" s="145">
        <v>35</v>
      </c>
      <c r="C1021" s="145">
        <v>10</v>
      </c>
      <c r="D1021" s="145">
        <f t="shared" si="1"/>
        <v>45</v>
      </c>
      <c r="E1021" s="145">
        <f>SUMIFS($E$2:$E$999,$F$2:$F$999,A1021)</f>
        <v>18</v>
      </c>
      <c r="F1021" s="145">
        <f t="shared" si="4"/>
        <v>27</v>
      </c>
      <c r="H1021" s="145">
        <v>30</v>
      </c>
      <c r="I1021" s="145">
        <f>34-3</f>
        <v>31</v>
      </c>
      <c r="J1021" s="145">
        <v>10</v>
      </c>
      <c r="K1021" s="145">
        <f t="shared" si="5"/>
        <v>41</v>
      </c>
      <c r="L1021" s="145">
        <f t="shared" si="3"/>
        <v>8</v>
      </c>
      <c r="M1021" s="145">
        <f t="shared" si="6"/>
        <v>33</v>
      </c>
    </row>
    <row r="1022" spans="1:13" hidden="1" x14ac:dyDescent="0.25">
      <c r="A1022" s="145">
        <v>31</v>
      </c>
      <c r="B1022" s="145"/>
      <c r="C1022" s="145"/>
      <c r="D1022" s="145">
        <f t="shared" si="1"/>
        <v>0</v>
      </c>
      <c r="E1022" s="145">
        <f t="shared" si="2"/>
        <v>0</v>
      </c>
      <c r="F1022" s="145">
        <f t="shared" si="4"/>
        <v>0</v>
      </c>
      <c r="H1022" s="145">
        <v>31</v>
      </c>
      <c r="I1022" s="145"/>
      <c r="J1022" s="145"/>
      <c r="K1022" s="145">
        <f t="shared" si="5"/>
        <v>0</v>
      </c>
      <c r="L1022" s="145">
        <f t="shared" si="3"/>
        <v>0</v>
      </c>
      <c r="M1022" s="145">
        <f t="shared" si="6"/>
        <v>0</v>
      </c>
    </row>
    <row r="1023" spans="1:13" x14ac:dyDescent="0.25">
      <c r="A1023" s="145">
        <v>32</v>
      </c>
      <c r="B1023" s="145">
        <v>40</v>
      </c>
      <c r="C1023" s="145">
        <v>10</v>
      </c>
      <c r="D1023" s="145">
        <f t="shared" si="1"/>
        <v>50</v>
      </c>
      <c r="E1023" s="145">
        <f t="shared" si="2"/>
        <v>40</v>
      </c>
      <c r="F1023" s="145">
        <f t="shared" si="4"/>
        <v>10</v>
      </c>
      <c r="H1023" s="145">
        <v>32</v>
      </c>
      <c r="I1023" s="145">
        <f>37-3</f>
        <v>34</v>
      </c>
      <c r="J1023" s="145">
        <v>40</v>
      </c>
      <c r="K1023" s="145">
        <f t="shared" si="5"/>
        <v>74</v>
      </c>
      <c r="L1023" s="145">
        <f t="shared" si="3"/>
        <v>35</v>
      </c>
      <c r="M1023" s="145">
        <f t="shared" si="6"/>
        <v>39</v>
      </c>
    </row>
    <row r="1024" spans="1:13" hidden="1" x14ac:dyDescent="0.25">
      <c r="A1024" s="145">
        <v>33</v>
      </c>
      <c r="B1024" s="145"/>
      <c r="C1024" s="145"/>
      <c r="D1024" s="145">
        <f t="shared" si="1"/>
        <v>0</v>
      </c>
      <c r="E1024" s="145">
        <f t="shared" si="2"/>
        <v>0</v>
      </c>
      <c r="F1024" s="145">
        <f t="shared" si="4"/>
        <v>0</v>
      </c>
      <c r="H1024" s="145">
        <v>33</v>
      </c>
      <c r="I1024" s="145"/>
      <c r="J1024" s="145"/>
      <c r="K1024" s="145">
        <f t="shared" si="5"/>
        <v>0</v>
      </c>
      <c r="L1024" s="145">
        <f t="shared" si="3"/>
        <v>0</v>
      </c>
      <c r="M1024" s="145">
        <f t="shared" si="6"/>
        <v>0</v>
      </c>
    </row>
    <row r="1025" spans="1:13" x14ac:dyDescent="0.25">
      <c r="A1025" s="145">
        <v>34</v>
      </c>
      <c r="B1025" s="145">
        <f>30-1</f>
        <v>29</v>
      </c>
      <c r="C1025" s="145">
        <v>51</v>
      </c>
      <c r="D1025" s="145">
        <f t="shared" si="1"/>
        <v>80</v>
      </c>
      <c r="E1025" s="145">
        <f t="shared" si="2"/>
        <v>80</v>
      </c>
      <c r="F1025" s="145">
        <f t="shared" si="4"/>
        <v>0</v>
      </c>
      <c r="H1025" s="145">
        <v>34</v>
      </c>
      <c r="I1025" s="145">
        <f>25+9</f>
        <v>34</v>
      </c>
      <c r="J1025" s="145">
        <v>50</v>
      </c>
      <c r="K1025" s="145">
        <f t="shared" si="5"/>
        <v>84</v>
      </c>
      <c r="L1025" s="145">
        <f t="shared" si="3"/>
        <v>72</v>
      </c>
      <c r="M1025" s="145">
        <f t="shared" si="6"/>
        <v>12</v>
      </c>
    </row>
    <row r="1026" spans="1:13" hidden="1" x14ac:dyDescent="0.25">
      <c r="A1026" s="145">
        <v>35</v>
      </c>
      <c r="B1026" s="145"/>
      <c r="C1026" s="145"/>
      <c r="D1026" s="145">
        <f t="shared" si="1"/>
        <v>0</v>
      </c>
      <c r="E1026" s="145">
        <f t="shared" si="2"/>
        <v>0</v>
      </c>
      <c r="F1026" s="145">
        <f t="shared" si="4"/>
        <v>0</v>
      </c>
      <c r="H1026" s="145">
        <v>35</v>
      </c>
      <c r="I1026" s="145"/>
      <c r="J1026" s="145"/>
      <c r="K1026" s="145">
        <f t="shared" si="5"/>
        <v>0</v>
      </c>
      <c r="L1026" s="145">
        <f t="shared" si="3"/>
        <v>0</v>
      </c>
      <c r="M1026" s="145">
        <f t="shared" si="6"/>
        <v>0</v>
      </c>
    </row>
    <row r="1027" spans="1:13" x14ac:dyDescent="0.25">
      <c r="A1027" s="145">
        <v>36</v>
      </c>
      <c r="B1027" s="145">
        <f>5-5</f>
        <v>0</v>
      </c>
      <c r="C1027" s="145">
        <v>49</v>
      </c>
      <c r="D1027" s="145">
        <f t="shared" si="1"/>
        <v>49</v>
      </c>
      <c r="E1027" s="145">
        <f t="shared" si="2"/>
        <v>41</v>
      </c>
      <c r="F1027" s="145">
        <f t="shared" si="4"/>
        <v>8</v>
      </c>
      <c r="H1027" s="145">
        <v>36</v>
      </c>
      <c r="I1027" s="145"/>
      <c r="J1027" s="145">
        <v>50</v>
      </c>
      <c r="K1027" s="145">
        <f t="shared" si="5"/>
        <v>50</v>
      </c>
      <c r="L1027" s="145">
        <f t="shared" si="3"/>
        <v>41</v>
      </c>
      <c r="M1027" s="145">
        <f t="shared" si="6"/>
        <v>9</v>
      </c>
    </row>
    <row r="1028" spans="1:13" hidden="1" x14ac:dyDescent="0.25">
      <c r="A1028" s="145">
        <v>37</v>
      </c>
      <c r="B1028" s="145"/>
      <c r="C1028" s="145"/>
      <c r="D1028" s="145">
        <f t="shared" si="1"/>
        <v>0</v>
      </c>
      <c r="E1028" s="145">
        <f t="shared" si="2"/>
        <v>0</v>
      </c>
      <c r="F1028" s="145">
        <f t="shared" si="4"/>
        <v>0</v>
      </c>
      <c r="H1028" s="145">
        <v>37</v>
      </c>
      <c r="I1028" s="145"/>
      <c r="J1028" s="145"/>
      <c r="K1028" s="145">
        <f t="shared" si="5"/>
        <v>0</v>
      </c>
      <c r="L1028" s="145">
        <f t="shared" si="3"/>
        <v>0</v>
      </c>
      <c r="M1028" s="145">
        <f t="shared" si="6"/>
        <v>0</v>
      </c>
    </row>
    <row r="1029" spans="1:13" x14ac:dyDescent="0.25">
      <c r="A1029" s="145">
        <v>38</v>
      </c>
      <c r="B1029" s="145">
        <f>11+16</f>
        <v>27</v>
      </c>
      <c r="C1029" s="145">
        <v>50</v>
      </c>
      <c r="D1029" s="145">
        <f t="shared" si="1"/>
        <v>77</v>
      </c>
      <c r="E1029" s="145">
        <f t="shared" si="2"/>
        <v>40</v>
      </c>
      <c r="F1029" s="145">
        <f t="shared" si="4"/>
        <v>37</v>
      </c>
      <c r="H1029" s="145">
        <v>38</v>
      </c>
      <c r="I1029" s="145">
        <v>13</v>
      </c>
      <c r="J1029" s="145">
        <v>40</v>
      </c>
      <c r="K1029" s="145">
        <f t="shared" si="5"/>
        <v>53</v>
      </c>
      <c r="L1029" s="145">
        <f t="shared" si="3"/>
        <v>52</v>
      </c>
      <c r="M1029" s="145">
        <f t="shared" si="6"/>
        <v>1</v>
      </c>
    </row>
    <row r="1030" spans="1:13" hidden="1" x14ac:dyDescent="0.25">
      <c r="A1030" s="145">
        <v>39</v>
      </c>
      <c r="B1030" s="145"/>
      <c r="C1030" s="145"/>
      <c r="D1030" s="145">
        <f t="shared" si="1"/>
        <v>0</v>
      </c>
      <c r="E1030" s="145">
        <f t="shared" si="2"/>
        <v>0</v>
      </c>
      <c r="F1030" s="145">
        <f t="shared" si="4"/>
        <v>0</v>
      </c>
      <c r="H1030" s="145">
        <v>39</v>
      </c>
      <c r="I1030" s="145"/>
      <c r="J1030" s="145"/>
      <c r="K1030" s="145">
        <f t="shared" si="5"/>
        <v>0</v>
      </c>
      <c r="L1030" s="145">
        <f t="shared" si="3"/>
        <v>0</v>
      </c>
      <c r="M1030" s="145">
        <f t="shared" si="6"/>
        <v>0</v>
      </c>
    </row>
    <row r="1031" spans="1:13" x14ac:dyDescent="0.25">
      <c r="A1031" s="145">
        <v>40</v>
      </c>
      <c r="B1031" s="145">
        <f>25-3</f>
        <v>22</v>
      </c>
      <c r="C1031" s="145"/>
      <c r="D1031" s="145">
        <f t="shared" si="1"/>
        <v>22</v>
      </c>
      <c r="E1031" s="145">
        <f t="shared" si="2"/>
        <v>19</v>
      </c>
      <c r="F1031" s="145">
        <f t="shared" si="4"/>
        <v>3</v>
      </c>
      <c r="H1031" s="145">
        <v>40</v>
      </c>
      <c r="I1031" s="145">
        <v>10</v>
      </c>
      <c r="J1031" s="145">
        <v>20</v>
      </c>
      <c r="K1031" s="145">
        <f t="shared" si="5"/>
        <v>30</v>
      </c>
      <c r="L1031" s="145">
        <f t="shared" si="3"/>
        <v>21</v>
      </c>
      <c r="M1031" s="145">
        <f t="shared" si="6"/>
        <v>9</v>
      </c>
    </row>
    <row r="1032" spans="1:13" hidden="1" x14ac:dyDescent="0.25">
      <c r="A1032" s="145">
        <v>41</v>
      </c>
      <c r="B1032" s="145"/>
      <c r="C1032" s="145"/>
      <c r="D1032" s="145">
        <f t="shared" si="1"/>
        <v>0</v>
      </c>
      <c r="E1032" s="145">
        <f t="shared" si="2"/>
        <v>0</v>
      </c>
      <c r="F1032" s="145">
        <f t="shared" si="4"/>
        <v>0</v>
      </c>
      <c r="H1032" s="145">
        <v>41</v>
      </c>
      <c r="I1032" s="145"/>
      <c r="J1032" s="145"/>
      <c r="K1032" s="145">
        <f t="shared" si="5"/>
        <v>0</v>
      </c>
      <c r="L1032" s="145">
        <f t="shared" si="3"/>
        <v>0</v>
      </c>
      <c r="M1032" s="145">
        <f t="shared" si="6"/>
        <v>0</v>
      </c>
    </row>
    <row r="1033" spans="1:13" x14ac:dyDescent="0.25">
      <c r="A1033" s="145">
        <v>42</v>
      </c>
      <c r="B1033" s="145">
        <f>31+4</f>
        <v>35</v>
      </c>
      <c r="C1033" s="145"/>
      <c r="D1033" s="145">
        <f t="shared" si="1"/>
        <v>35</v>
      </c>
      <c r="E1033" s="145">
        <f t="shared" si="2"/>
        <v>11</v>
      </c>
      <c r="F1033" s="145">
        <f t="shared" si="4"/>
        <v>24</v>
      </c>
      <c r="H1033" s="145">
        <v>42</v>
      </c>
      <c r="I1033" s="145">
        <f>13+2</f>
        <v>15</v>
      </c>
      <c r="J1033" s="145">
        <v>10</v>
      </c>
      <c r="K1033" s="145">
        <f t="shared" si="5"/>
        <v>25</v>
      </c>
      <c r="L1033" s="145">
        <f t="shared" si="3"/>
        <v>20</v>
      </c>
      <c r="M1033" s="145">
        <f t="shared" si="6"/>
        <v>5</v>
      </c>
    </row>
    <row r="1034" spans="1:13" hidden="1" x14ac:dyDescent="0.25">
      <c r="A1034" s="145">
        <v>43</v>
      </c>
      <c r="B1034" s="145"/>
      <c r="C1034" s="145"/>
      <c r="D1034" s="145">
        <f t="shared" si="1"/>
        <v>0</v>
      </c>
      <c r="E1034" s="145">
        <f t="shared" si="2"/>
        <v>0</v>
      </c>
      <c r="F1034" s="145">
        <f t="shared" si="4"/>
        <v>0</v>
      </c>
      <c r="H1034" s="145">
        <v>43</v>
      </c>
      <c r="I1034" s="145"/>
      <c r="J1034" s="145"/>
      <c r="K1034" s="145">
        <f t="shared" si="5"/>
        <v>0</v>
      </c>
      <c r="L1034" s="145">
        <f t="shared" si="3"/>
        <v>0</v>
      </c>
      <c r="M1034" s="145">
        <f t="shared" si="6"/>
        <v>0</v>
      </c>
    </row>
    <row r="1035" spans="1:13" x14ac:dyDescent="0.25">
      <c r="A1035" s="145">
        <v>44</v>
      </c>
      <c r="B1035" s="145">
        <v>38</v>
      </c>
      <c r="C1035" s="145"/>
      <c r="D1035" s="145">
        <f t="shared" si="1"/>
        <v>38</v>
      </c>
      <c r="E1035" s="145">
        <f t="shared" si="2"/>
        <v>0</v>
      </c>
      <c r="F1035" s="145">
        <f t="shared" si="4"/>
        <v>38</v>
      </c>
      <c r="H1035" s="145">
        <v>44</v>
      </c>
      <c r="I1035" s="145">
        <f>32-4</f>
        <v>28</v>
      </c>
      <c r="J1035" s="145"/>
      <c r="K1035" s="145">
        <f t="shared" si="5"/>
        <v>28</v>
      </c>
      <c r="L1035" s="145">
        <f t="shared" si="3"/>
        <v>4</v>
      </c>
      <c r="M1035" s="145">
        <f t="shared" si="6"/>
        <v>24</v>
      </c>
    </row>
    <row r="1036" spans="1:13" x14ac:dyDescent="0.25">
      <c r="A1036" s="138"/>
      <c r="B1036" s="194">
        <f>SUM(B1019:B1035)</f>
        <v>254</v>
      </c>
      <c r="C1036" s="194">
        <f>SUM(C1019:C1035)</f>
        <v>180</v>
      </c>
      <c r="D1036" s="45">
        <f>SUM(D1019:D1035)</f>
        <v>434</v>
      </c>
      <c r="E1036" s="45">
        <f>SUM(E1019:E1035)</f>
        <v>249</v>
      </c>
      <c r="F1036" s="45">
        <f>SUM(F1019:F1035)</f>
        <v>185</v>
      </c>
      <c r="H1036" s="138"/>
      <c r="I1036" s="194">
        <f>SUM(I1019:I1035)</f>
        <v>191</v>
      </c>
      <c r="J1036" s="194">
        <f>SUM(J1019:J1035)</f>
        <v>230</v>
      </c>
      <c r="K1036" s="45">
        <f>SUM(K1019:K1035)</f>
        <v>421</v>
      </c>
      <c r="L1036" s="45">
        <f>SUM(L1019:L1035)</f>
        <v>253</v>
      </c>
      <c r="M1036" s="45">
        <f>SUM(M1019:M1035)</f>
        <v>168</v>
      </c>
    </row>
  </sheetData>
  <mergeCells count="44">
    <mergeCell ref="A1015:B1015"/>
    <mergeCell ref="E1015:F1015"/>
    <mergeCell ref="G1015:H1015"/>
    <mergeCell ref="A1016:B1016"/>
    <mergeCell ref="E1016:F1016"/>
    <mergeCell ref="G1016:H1016"/>
    <mergeCell ref="A1013:B1013"/>
    <mergeCell ref="E1013:F1013"/>
    <mergeCell ref="G1013:H1013"/>
    <mergeCell ref="A1014:B1014"/>
    <mergeCell ref="E1014:F1014"/>
    <mergeCell ref="G1014:H1014"/>
    <mergeCell ref="A1011:B1011"/>
    <mergeCell ref="E1011:F1011"/>
    <mergeCell ref="G1011:H1011"/>
    <mergeCell ref="A1012:B1012"/>
    <mergeCell ref="E1012:F1012"/>
    <mergeCell ref="G1012:H1012"/>
    <mergeCell ref="A1009:B1009"/>
    <mergeCell ref="E1009:F1009"/>
    <mergeCell ref="G1009:H1009"/>
    <mergeCell ref="A1010:B1010"/>
    <mergeCell ref="E1010:F1010"/>
    <mergeCell ref="G1010:H1010"/>
    <mergeCell ref="A1007:B1007"/>
    <mergeCell ref="E1007:F1007"/>
    <mergeCell ref="G1007:H1007"/>
    <mergeCell ref="A1008:B1008"/>
    <mergeCell ref="E1008:F1008"/>
    <mergeCell ref="G1008:H1008"/>
    <mergeCell ref="A1005:B1005"/>
    <mergeCell ref="E1005:F1005"/>
    <mergeCell ref="G1005:H1005"/>
    <mergeCell ref="A1006:B1006"/>
    <mergeCell ref="E1006:F1006"/>
    <mergeCell ref="G1006:H1006"/>
    <mergeCell ref="E1002:F1002"/>
    <mergeCell ref="G1002:H1002"/>
    <mergeCell ref="A1003:B1003"/>
    <mergeCell ref="E1003:F1003"/>
    <mergeCell ref="G1003:H1003"/>
    <mergeCell ref="A1004:B1004"/>
    <mergeCell ref="E1004:F1004"/>
    <mergeCell ref="G1004:H1004"/>
  </mergeCells>
  <conditionalFormatting sqref="K2:K999">
    <cfRule type="duplicateValues" dxfId="0" priority="1"/>
  </conditionalFormatting>
  <pageMargins left="1.1100000000000001" right="0.98" top="0.42" bottom="0.68" header="0.3" footer="0.3"/>
  <pageSetup paperSize="9" scale="6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0FE1-CCC6-4D1E-A21C-6274482762C7}">
  <dimension ref="A1:F331"/>
  <sheetViews>
    <sheetView tabSelected="1" workbookViewId="0">
      <selection activeCell="H21" sqref="H21"/>
    </sheetView>
  </sheetViews>
  <sheetFormatPr defaultRowHeight="15" x14ac:dyDescent="0.25"/>
  <cols>
    <col min="1" max="1" width="5.7109375" bestFit="1" customWidth="1"/>
    <col min="2" max="2" width="3.85546875" bestFit="1" customWidth="1"/>
    <col min="3" max="3" width="39.140625" bestFit="1" customWidth="1"/>
    <col min="4" max="4" width="6.5703125" bestFit="1" customWidth="1"/>
    <col min="5" max="5" width="6.28515625" bestFit="1" customWidth="1"/>
  </cols>
  <sheetData>
    <row r="1" spans="1:6" x14ac:dyDescent="0.25">
      <c r="A1" s="179" t="s">
        <v>677</v>
      </c>
      <c r="B1" s="179" t="s">
        <v>512</v>
      </c>
      <c r="C1" s="179" t="s">
        <v>748</v>
      </c>
      <c r="D1" s="179" t="s">
        <v>749</v>
      </c>
      <c r="E1" s="179" t="s">
        <v>750</v>
      </c>
      <c r="F1" s="195" t="s">
        <v>119</v>
      </c>
    </row>
    <row r="2" spans="1:6" x14ac:dyDescent="0.25">
      <c r="A2" s="145" t="s">
        <v>751</v>
      </c>
      <c r="B2" s="145">
        <v>5</v>
      </c>
      <c r="C2" s="138" t="str">
        <f>TRIM(INDEX('Std 5'!$A$4:$X$33,MATCH(Bot!A2,'Std 5'!$X$4:$X$33,0),1))</f>
        <v>Q02 (Bora Pratik Sumitbhai)</v>
      </c>
      <c r="D2" s="138">
        <f>IFERROR(INDEX(Data!$J$2:$K$999,MATCH(A2,Data!$K$2:$K$999,0),1),0)</f>
        <v>720</v>
      </c>
      <c r="E2" s="138">
        <f>INDEX('Std 5'!$A$4:$X$33,MATCH(Bot!A2,'Std 5'!$X$4:$X$33,0),23)</f>
        <v>0</v>
      </c>
      <c r="F2" s="138">
        <f>SUM(D2:E2)</f>
        <v>720</v>
      </c>
    </row>
    <row r="3" spans="1:6" x14ac:dyDescent="0.25">
      <c r="A3" s="145" t="s">
        <v>752</v>
      </c>
      <c r="B3" s="145">
        <v>5</v>
      </c>
      <c r="C3" s="138" t="str">
        <f>TRIM(INDEX('Std 5'!$A$4:$X$33,MATCH(Bot!A3,'Std 5'!$X$4:$X$33,0),1))</f>
        <v>Q03 (Nahar Bhavya Manishbhai)</v>
      </c>
      <c r="D3" s="138">
        <f>IFERROR(INDEX(Data!$J$2:$K$999,MATCH(A3,Data!$K$2:$K$999,0),1),0)</f>
        <v>1880</v>
      </c>
      <c r="E3" s="138">
        <f>INDEX('Std 5'!$A$4:$X$33,MATCH(Bot!A3,'Std 5'!$X$4:$X$33,0),23)</f>
        <v>3577</v>
      </c>
      <c r="F3" s="138">
        <f t="shared" ref="F3:F66" si="0">SUM(D3:E3)</f>
        <v>5457</v>
      </c>
    </row>
    <row r="4" spans="1:6" x14ac:dyDescent="0.25">
      <c r="A4" s="145" t="s">
        <v>753</v>
      </c>
      <c r="B4" s="145">
        <v>5</v>
      </c>
      <c r="C4" s="138" t="str">
        <f>TRIM(INDEX('Std 5'!$A$4:$X$33,MATCH(Bot!A4,'Std 5'!$X$4:$X$33,0),1))</f>
        <v>Q04 (Jain Hashmukh Rameshbhai)</v>
      </c>
      <c r="D4" s="138">
        <f>IFERROR(INDEX(Data!$J$2:$K$999,MATCH(A4,Data!$K$2:$K$999,0),1),0)</f>
        <v>1880</v>
      </c>
      <c r="E4" s="138">
        <f>INDEX('Std 5'!$A$4:$X$33,MATCH(Bot!A4,'Std 5'!$X$4:$X$33,0),23)</f>
        <v>3253</v>
      </c>
      <c r="F4" s="138">
        <f t="shared" si="0"/>
        <v>5133</v>
      </c>
    </row>
    <row r="5" spans="1:6" x14ac:dyDescent="0.25">
      <c r="A5" s="145" t="s">
        <v>754</v>
      </c>
      <c r="B5" s="145">
        <v>5</v>
      </c>
      <c r="C5" s="138" t="str">
        <f>TRIM(INDEX('Std 5'!$A$4:$X$33,MATCH(Bot!A5,'Std 5'!$X$4:$X$33,0),1))</f>
        <v>Q05 (Shah Tithya Alpeshkumar)</v>
      </c>
      <c r="D5" s="138">
        <f>IFERROR(INDEX(Data!$J$2:$K$999,MATCH(A5,Data!$K$2:$K$999,0),1),0)</f>
        <v>1880</v>
      </c>
      <c r="E5" s="138">
        <f>INDEX('Std 5'!$A$4:$X$33,MATCH(Bot!A5,'Std 5'!$X$4:$X$33,0),23)</f>
        <v>3253</v>
      </c>
      <c r="F5" s="138">
        <f t="shared" si="0"/>
        <v>5133</v>
      </c>
    </row>
    <row r="6" spans="1:6" x14ac:dyDescent="0.25">
      <c r="A6" s="145" t="s">
        <v>755</v>
      </c>
      <c r="B6" s="145">
        <v>5</v>
      </c>
      <c r="C6" s="138" t="str">
        <f>TRIM(INDEX('Std 5'!$A$4:$X$33,MATCH(Bot!A6,'Std 5'!$X$4:$X$33,0),1))</f>
        <v>Q06 (Pratham Bhavin Mehta)</v>
      </c>
      <c r="D6" s="138">
        <f>IFERROR(INDEX(Data!$J$2:$K$999,MATCH(A6,Data!$K$2:$K$999,0),1),0)</f>
        <v>1880</v>
      </c>
      <c r="E6" s="138">
        <f>INDEX('Std 5'!$A$4:$X$33,MATCH(Bot!A6,'Std 5'!$X$4:$X$33,0),23)</f>
        <v>3253</v>
      </c>
      <c r="F6" s="138">
        <f t="shared" si="0"/>
        <v>5133</v>
      </c>
    </row>
    <row r="7" spans="1:6" x14ac:dyDescent="0.25">
      <c r="A7" s="145" t="s">
        <v>756</v>
      </c>
      <c r="B7" s="145">
        <v>5</v>
      </c>
      <c r="C7" s="138" t="str">
        <f>TRIM(INDEX('Std 5'!$A$4:$X$33,MATCH(Bot!A7,'Std 5'!$X$4:$X$33,0),1))</f>
        <v>Q07 (Shah Kavish Saurabhbhai)</v>
      </c>
      <c r="D7" s="138">
        <f>IFERROR(INDEX(Data!$J$2:$K$999,MATCH(A7,Data!$K$2:$K$999,0),1),0)</f>
        <v>1880</v>
      </c>
      <c r="E7" s="138">
        <f>INDEX('Std 5'!$A$4:$X$33,MATCH(Bot!A7,'Std 5'!$X$4:$X$33,0),23)</f>
        <v>3253</v>
      </c>
      <c r="F7" s="138">
        <f t="shared" si="0"/>
        <v>5133</v>
      </c>
    </row>
    <row r="8" spans="1:6" x14ac:dyDescent="0.25">
      <c r="A8" s="145" t="s">
        <v>757</v>
      </c>
      <c r="B8" s="145">
        <v>5</v>
      </c>
      <c r="C8" s="138" t="str">
        <f>TRIM(INDEX('Std 5'!$A$4:$X$33,MATCH(Bot!A8,'Std 5'!$X$4:$X$33,0),1))</f>
        <v>Q08 (Caattar Vitrag Sachinbhai)</v>
      </c>
      <c r="D8" s="138">
        <f>IFERROR(INDEX(Data!$J$2:$K$999,MATCH(A8,Data!$K$2:$K$999,0),1),0)</f>
        <v>1880</v>
      </c>
      <c r="E8" s="138">
        <f>INDEX('Std 5'!$A$4:$X$33,MATCH(Bot!A8,'Std 5'!$X$4:$X$33,0),23)</f>
        <v>3577</v>
      </c>
      <c r="F8" s="138">
        <f t="shared" si="0"/>
        <v>5457</v>
      </c>
    </row>
    <row r="9" spans="1:6" x14ac:dyDescent="0.25">
      <c r="A9" s="145" t="s">
        <v>758</v>
      </c>
      <c r="B9" s="145">
        <v>5</v>
      </c>
      <c r="C9" s="138" t="str">
        <f>TRIM(INDEX('Std 5'!$A$4:$X$33,MATCH(Bot!A9,'Std 5'!$X$4:$X$33,0),1))</f>
        <v>Q09 (Shah Arnik Akashkumar)</v>
      </c>
      <c r="D9" s="138">
        <f>IFERROR(INDEX(Data!$J$2:$K$999,MATCH(A9,Data!$K$2:$K$999,0),1),0)</f>
        <v>1880</v>
      </c>
      <c r="E9" s="138">
        <f>INDEX('Std 5'!$A$4:$X$33,MATCH(Bot!A9,'Std 5'!$X$4:$X$33,0),23)</f>
        <v>3253</v>
      </c>
      <c r="F9" s="138">
        <f t="shared" si="0"/>
        <v>5133</v>
      </c>
    </row>
    <row r="10" spans="1:6" x14ac:dyDescent="0.25">
      <c r="A10" s="145" t="s">
        <v>759</v>
      </c>
      <c r="B10" s="145">
        <v>5</v>
      </c>
      <c r="C10" s="138" t="str">
        <f>TRIM(INDEX('Std 5'!$A$4:$X$33,MATCH(Bot!A10,'Std 5'!$X$4:$X$33,0),1))</f>
        <v>Q10 (Jain Kiran Rameshkumar )</v>
      </c>
      <c r="D10" s="138">
        <f>IFERROR(INDEX(Data!$J$2:$K$999,MATCH(A10,Data!$K$2:$K$999,0),1),0)</f>
        <v>1880</v>
      </c>
      <c r="E10" s="138">
        <f>INDEX('Std 5'!$A$4:$X$33,MATCH(Bot!A10,'Std 5'!$X$4:$X$33,0),23)</f>
        <v>3577</v>
      </c>
      <c r="F10" s="138">
        <f t="shared" si="0"/>
        <v>5457</v>
      </c>
    </row>
    <row r="11" spans="1:6" x14ac:dyDescent="0.25">
      <c r="A11" s="145" t="s">
        <v>760</v>
      </c>
      <c r="B11" s="145">
        <v>5</v>
      </c>
      <c r="C11" s="138" t="str">
        <f>TRIM(INDEX('Std 5'!$A$4:$X$33,MATCH(Bot!A11,'Std 5'!$X$4:$X$33,0),1))</f>
        <v>Q11 (Kochar Chaityakumar Abhaybhai )</v>
      </c>
      <c r="D11" s="138">
        <f>IFERROR(INDEX(Data!$J$2:$K$999,MATCH(A11,Data!$K$2:$K$999,0),1),0)</f>
        <v>1880</v>
      </c>
      <c r="E11" s="138">
        <f>INDEX('Std 5'!$A$4:$X$33,MATCH(Bot!A11,'Std 5'!$X$4:$X$33,0),23)</f>
        <v>3577</v>
      </c>
      <c r="F11" s="138">
        <f t="shared" si="0"/>
        <v>5457</v>
      </c>
    </row>
    <row r="12" spans="1:6" x14ac:dyDescent="0.25">
      <c r="A12" s="145" t="s">
        <v>761</v>
      </c>
      <c r="B12" s="145">
        <v>5</v>
      </c>
      <c r="C12" s="138" t="str">
        <f>TRIM(INDEX('Std 5'!$A$4:$X$33,MATCH(Bot!A12,'Std 5'!$X$4:$X$33,0),1))</f>
        <v>Q12 (Jain Chirag Kamleshbhai )</v>
      </c>
      <c r="D12" s="138">
        <f>IFERROR(INDEX(Data!$J$2:$K$999,MATCH(A12,Data!$K$2:$K$999,0),1),0)</f>
        <v>1880</v>
      </c>
      <c r="E12" s="138">
        <f>INDEX('Std 5'!$A$4:$X$33,MATCH(Bot!A12,'Std 5'!$X$4:$X$33,0),23)</f>
        <v>3253</v>
      </c>
      <c r="F12" s="138">
        <f t="shared" si="0"/>
        <v>5133</v>
      </c>
    </row>
    <row r="13" spans="1:6" x14ac:dyDescent="0.25">
      <c r="A13" s="145" t="s">
        <v>762</v>
      </c>
      <c r="B13" s="145">
        <v>5</v>
      </c>
      <c r="C13" s="138" t="str">
        <f>TRIM(INDEX('Std 5'!$A$4:$X$33,MATCH(Bot!A13,'Std 5'!$X$4:$X$33,0),1))</f>
        <v>Q13 Siddh Prashant Toshani</v>
      </c>
      <c r="D13" s="138">
        <f>IFERROR(INDEX(Data!$J$2:$K$999,MATCH(A13,Data!$K$2:$K$999,0),1),0)</f>
        <v>1880</v>
      </c>
      <c r="E13" s="138">
        <f>INDEX('Std 5'!$A$4:$X$33,MATCH(Bot!A13,'Std 5'!$X$4:$X$33,0),23)</f>
        <v>3253</v>
      </c>
      <c r="F13" s="138">
        <f t="shared" si="0"/>
        <v>5133</v>
      </c>
    </row>
    <row r="14" spans="1:6" x14ac:dyDescent="0.25">
      <c r="A14" s="145" t="s">
        <v>763</v>
      </c>
      <c r="B14" s="145">
        <v>5</v>
      </c>
      <c r="C14" s="138" t="str">
        <f>TRIM(INDEX('Std 5'!$A$4:$X$33,MATCH(Bot!A14,'Std 5'!$X$4:$X$33,0),1))</f>
        <v>Q14 Jeet Dharmesh Patel</v>
      </c>
      <c r="D14" s="138">
        <f>IFERROR(INDEX(Data!$J$2:$K$999,MATCH(A14,Data!$K$2:$K$999,0),1),0)</f>
        <v>1880</v>
      </c>
      <c r="E14" s="138">
        <f>INDEX('Std 5'!$A$4:$X$33,MATCH(Bot!A14,'Std 5'!$X$4:$X$33,0),23)</f>
        <v>3577</v>
      </c>
      <c r="F14" s="138">
        <f t="shared" si="0"/>
        <v>5457</v>
      </c>
    </row>
    <row r="15" spans="1:6" x14ac:dyDescent="0.25">
      <c r="A15" s="145" t="s">
        <v>764</v>
      </c>
      <c r="B15" s="145">
        <v>5</v>
      </c>
      <c r="C15" s="138" t="str">
        <f>TRIM(INDEX('Std 5'!$A$4:$X$33,MATCH(Bot!A15,'Std 5'!$X$4:$X$33,0),1))</f>
        <v>Q16 Arush Tarunbhai Jain</v>
      </c>
      <c r="D15" s="138">
        <f>IFERROR(INDEX(Data!$J$2:$K$999,MATCH(A15,Data!$K$2:$K$999,0),1),0)</f>
        <v>1880</v>
      </c>
      <c r="E15" s="138">
        <f>INDEX('Std 5'!$A$4:$X$33,MATCH(Bot!A15,'Std 5'!$X$4:$X$33,0),23)</f>
        <v>3253</v>
      </c>
      <c r="F15" s="138">
        <f t="shared" si="0"/>
        <v>5133</v>
      </c>
    </row>
    <row r="16" spans="1:6" x14ac:dyDescent="0.25">
      <c r="A16" s="145" t="s">
        <v>765</v>
      </c>
      <c r="B16" s="145">
        <v>5</v>
      </c>
      <c r="C16" s="138" t="str">
        <f>TRIM(INDEX('Std 5'!$A$4:$X$33,MATCH(Bot!A16,'Std 5'!$X$4:$X$33,0),1))</f>
        <v>Q17 (Jain Luvya Rajbhai)</v>
      </c>
      <c r="D16" s="138">
        <f>IFERROR(INDEX(Data!$J$2:$K$999,MATCH(A16,Data!$K$2:$K$999,0),1),0)</f>
        <v>1880</v>
      </c>
      <c r="E16" s="138">
        <f>INDEX('Std 5'!$A$4:$X$33,MATCH(Bot!A16,'Std 5'!$X$4:$X$33,0),23)</f>
        <v>3253</v>
      </c>
      <c r="F16" s="138">
        <f t="shared" si="0"/>
        <v>5133</v>
      </c>
    </row>
    <row r="17" spans="1:6" x14ac:dyDescent="0.25">
      <c r="A17" s="145" t="s">
        <v>766</v>
      </c>
      <c r="B17" s="145">
        <v>5</v>
      </c>
      <c r="C17" s="138" t="str">
        <f>TRIM(INDEX('Std 5'!$A$4:$X$33,MATCH(Bot!A17,'Std 5'!$X$4:$X$33,0),1))</f>
        <v>Q18 (Purva Anupbhai Shah)</v>
      </c>
      <c r="D17" s="138">
        <f>IFERROR(INDEX(Data!$J$2:$K$999,MATCH(A17,Data!$K$2:$K$999,0),1),0)</f>
        <v>1880</v>
      </c>
      <c r="E17" s="138">
        <f>INDEX('Std 5'!$A$4:$X$33,MATCH(Bot!A17,'Std 5'!$X$4:$X$33,0),23)</f>
        <v>3577</v>
      </c>
      <c r="F17" s="138">
        <f t="shared" si="0"/>
        <v>5457</v>
      </c>
    </row>
    <row r="18" spans="1:6" x14ac:dyDescent="0.25">
      <c r="A18" s="145" t="s">
        <v>767</v>
      </c>
      <c r="B18" s="145">
        <v>5</v>
      </c>
      <c r="C18" s="138" t="str">
        <f>TRIM(INDEX('Std 5'!$A$4:$X$33,MATCH(Bot!A18,'Std 5'!$X$4:$X$33,0),1))</f>
        <v>Q19 (Nigam Vinod Jain)</v>
      </c>
      <c r="D18" s="138">
        <f>IFERROR(INDEX(Data!$J$2:$K$999,MATCH(A18,Data!$K$2:$K$999,0),1),0)</f>
        <v>1880</v>
      </c>
      <c r="E18" s="138">
        <f>INDEX('Std 5'!$A$4:$X$33,MATCH(Bot!A18,'Std 5'!$X$4:$X$33,0),23)</f>
        <v>3577</v>
      </c>
      <c r="F18" s="138">
        <f t="shared" si="0"/>
        <v>5457</v>
      </c>
    </row>
    <row r="19" spans="1:6" x14ac:dyDescent="0.25">
      <c r="A19" s="145" t="s">
        <v>768</v>
      </c>
      <c r="B19" s="145">
        <v>5</v>
      </c>
      <c r="C19" s="138" t="str">
        <f>TRIM(INDEX('Std 5'!$A$4:$X$33,MATCH(Bot!A19,'Std 5'!$X$4:$X$33,0),1))</f>
        <v>Q20 (Jain Om Dineshbhai)</v>
      </c>
      <c r="D19" s="138">
        <f>IFERROR(INDEX(Data!$J$2:$K$999,MATCH(A19,Data!$K$2:$K$999,0),1),0)</f>
        <v>1880</v>
      </c>
      <c r="E19" s="138">
        <f>INDEX('Std 5'!$A$4:$X$33,MATCH(Bot!A19,'Std 5'!$X$4:$X$33,0),23)</f>
        <v>3577</v>
      </c>
      <c r="F19" s="138">
        <f t="shared" si="0"/>
        <v>5457</v>
      </c>
    </row>
    <row r="20" spans="1:6" x14ac:dyDescent="0.25">
      <c r="A20" s="145" t="s">
        <v>769</v>
      </c>
      <c r="B20" s="145">
        <v>5</v>
      </c>
      <c r="C20" s="138" t="str">
        <f>TRIM(INDEX('Std 5'!$A$4:$X$33,MATCH(Bot!A20,'Std 5'!$X$4:$X$33,0),1))</f>
        <v>Q21 (Jain Harshil Vikramkumar)</v>
      </c>
      <c r="D20" s="138">
        <f>IFERROR(INDEX(Data!$J$2:$K$999,MATCH(A20,Data!$K$2:$K$999,0),1),0)</f>
        <v>720</v>
      </c>
      <c r="E20" s="138">
        <f>INDEX('Std 5'!$A$4:$X$33,MATCH(Bot!A20,'Std 5'!$X$4:$X$33,0),23)</f>
        <v>3253</v>
      </c>
      <c r="F20" s="138">
        <f t="shared" si="0"/>
        <v>3973</v>
      </c>
    </row>
    <row r="21" spans="1:6" x14ac:dyDescent="0.25">
      <c r="A21" s="145" t="s">
        <v>770</v>
      </c>
      <c r="B21" s="145">
        <v>5</v>
      </c>
      <c r="C21" s="138" t="str">
        <f>TRIM(INDEX('Std 5'!$A$4:$X$33,MATCH(Bot!A21,'Std 5'!$X$4:$X$33,0),1))</f>
        <v>Q22 (Kucheriya Mayank Rupeshbhai)</v>
      </c>
      <c r="D21" s="138">
        <f>IFERROR(INDEX(Data!$J$2:$K$999,MATCH(A21,Data!$K$2:$K$999,0),1),0)</f>
        <v>0</v>
      </c>
      <c r="E21" s="138">
        <f>INDEX('Std 5'!$A$4:$X$33,MATCH(Bot!A21,'Std 5'!$X$4:$X$33,0),23)</f>
        <v>0</v>
      </c>
      <c r="F21" s="138">
        <f t="shared" si="0"/>
        <v>0</v>
      </c>
    </row>
    <row r="22" spans="1:6" x14ac:dyDescent="0.25">
      <c r="A22" s="145" t="s">
        <v>771</v>
      </c>
      <c r="B22" s="145">
        <v>5</v>
      </c>
      <c r="C22" s="138" t="str">
        <f>TRIM(INDEX('Std 5'!$A$4:$X$33,MATCH(Bot!A22,'Std 5'!$X$4:$X$33,0),1))</f>
        <v>Q23 (Ohra Sameep Sandeshbhai)</v>
      </c>
      <c r="D22" s="138">
        <f>IFERROR(INDEX(Data!$J$2:$K$999,MATCH(A22,Data!$K$2:$K$999,0),1),0)</f>
        <v>1880</v>
      </c>
      <c r="E22" s="138">
        <f>INDEX('Std 5'!$A$4:$X$33,MATCH(Bot!A22,'Std 5'!$X$4:$X$33,0),23)</f>
        <v>3577</v>
      </c>
      <c r="F22" s="138">
        <f t="shared" si="0"/>
        <v>5457</v>
      </c>
    </row>
    <row r="23" spans="1:6" x14ac:dyDescent="0.25">
      <c r="A23" s="145" t="s">
        <v>772</v>
      </c>
      <c r="B23" s="145">
        <v>5</v>
      </c>
      <c r="C23" s="138" t="str">
        <f>TRIM(INDEX('Std 5'!$A$4:$X$33,MATCH(Bot!A23,'Std 5'!$X$4:$X$33,0),1))</f>
        <v>Q24 (Jain Dhruv Kamleshbhai)</v>
      </c>
      <c r="D23" s="138">
        <f>IFERROR(INDEX(Data!$J$2:$K$999,MATCH(A23,Data!$K$2:$K$999,0),1),0)</f>
        <v>2600</v>
      </c>
      <c r="E23" s="138">
        <f>INDEX('Std 5'!$A$4:$X$33,MATCH(Bot!A23,'Std 5'!$X$4:$X$33,0),23)</f>
        <v>3253</v>
      </c>
      <c r="F23" s="138">
        <f t="shared" si="0"/>
        <v>5853</v>
      </c>
    </row>
    <row r="24" spans="1:6" x14ac:dyDescent="0.25">
      <c r="A24" s="145" t="s">
        <v>773</v>
      </c>
      <c r="B24" s="145">
        <v>5</v>
      </c>
      <c r="C24" s="138" t="str">
        <f>TRIM(INDEX('Std 5'!$A$4:$X$33,MATCH(Bot!A24,'Std 5'!$X$4:$X$33,0),1))</f>
        <v>Q25 (Jain Saurabh Praveenbhai)</v>
      </c>
      <c r="D24" s="138">
        <f>IFERROR(INDEX(Data!$J$2:$K$999,MATCH(A24,Data!$K$2:$K$999,0),1),0)</f>
        <v>1880</v>
      </c>
      <c r="E24" s="138">
        <f>INDEX('Std 5'!$A$4:$X$33,MATCH(Bot!A24,'Std 5'!$X$4:$X$33,0),23)</f>
        <v>3253</v>
      </c>
      <c r="F24" s="138">
        <f t="shared" si="0"/>
        <v>5133</v>
      </c>
    </row>
    <row r="25" spans="1:6" x14ac:dyDescent="0.25">
      <c r="A25" s="145" t="s">
        <v>774</v>
      </c>
      <c r="B25" s="145">
        <v>5</v>
      </c>
      <c r="C25" s="138" t="str">
        <f>TRIM(INDEX('Std 5'!$A$4:$X$33,MATCH(Bot!A25,'Std 5'!$X$4:$X$33,0),1))</f>
        <v>Q26 ( Gupta Ishan Chandanbhai 
)</v>
      </c>
      <c r="D25" s="138">
        <f>IFERROR(INDEX(Data!$J$2:$K$999,MATCH(A25,Data!$K$2:$K$999,0),1),0)</f>
        <v>1880</v>
      </c>
      <c r="E25" s="138">
        <f>INDEX('Std 5'!$A$4:$X$33,MATCH(Bot!A25,'Std 5'!$X$4:$X$33,0),23)</f>
        <v>3253</v>
      </c>
      <c r="F25" s="138">
        <f t="shared" si="0"/>
        <v>5133</v>
      </c>
    </row>
    <row r="26" spans="1:6" x14ac:dyDescent="0.25">
      <c r="A26" s="145" t="s">
        <v>775</v>
      </c>
      <c r="B26" s="145">
        <v>5</v>
      </c>
      <c r="C26" s="138" t="str">
        <f>TRIM(INDEX('Std 5'!$A$4:$X$33,MATCH(Bot!A26,'Std 5'!$X$4:$X$33,0),1))</f>
        <v>Q27 ( Jain Dixit Rajeshbhai)</v>
      </c>
      <c r="D26" s="138">
        <f>IFERROR(INDEX(Data!$J$2:$K$999,MATCH(A26,Data!$K$2:$K$999,0),1),0)</f>
        <v>2600</v>
      </c>
      <c r="E26" s="138">
        <f>INDEX('Std 5'!$A$4:$X$33,MATCH(Bot!A26,'Std 5'!$X$4:$X$33,0),23)</f>
        <v>3577</v>
      </c>
      <c r="F26" s="138">
        <f t="shared" si="0"/>
        <v>6177</v>
      </c>
    </row>
    <row r="27" spans="1:6" x14ac:dyDescent="0.25">
      <c r="A27" s="145" t="s">
        <v>776</v>
      </c>
      <c r="B27" s="145">
        <v>5</v>
      </c>
      <c r="C27" s="138" t="str">
        <f>TRIM(INDEX('Std 5'!$A$4:$X$33,MATCH(Bot!A27,'Std 5'!$X$4:$X$33,0),1))</f>
        <v>Q28 ( Shah Shorya Ankitbhai)</v>
      </c>
      <c r="D27" s="138">
        <f>IFERROR(INDEX(Data!$J$2:$K$999,MATCH(A27,Data!$K$2:$K$999,0),1),0)</f>
        <v>1880</v>
      </c>
      <c r="E27" s="138">
        <f>INDEX('Std 5'!$A$4:$X$33,MATCH(Bot!A27,'Std 5'!$X$4:$X$33,0),23)</f>
        <v>3577</v>
      </c>
      <c r="F27" s="138">
        <f t="shared" si="0"/>
        <v>5457</v>
      </c>
    </row>
    <row r="28" spans="1:6" x14ac:dyDescent="0.25">
      <c r="A28" s="145" t="s">
        <v>777</v>
      </c>
      <c r="B28" s="145">
        <v>5</v>
      </c>
      <c r="C28" s="138" t="str">
        <f>TRIM(INDEX('Std 5'!$A$4:$X$33,MATCH(Bot!A28,'Std 5'!$X$4:$X$33,0),1))</f>
        <v>Q29 ( Mehta Karan Rakeshbhai)</v>
      </c>
      <c r="D28" s="138">
        <f>IFERROR(INDEX(Data!$J$2:$K$999,MATCH(A28,Data!$K$2:$K$999,0),1),0)</f>
        <v>1880</v>
      </c>
      <c r="E28" s="138">
        <f>INDEX('Std 5'!$A$4:$X$33,MATCH(Bot!A28,'Std 5'!$X$4:$X$33,0),23)</f>
        <v>3577</v>
      </c>
      <c r="F28" s="138">
        <f t="shared" si="0"/>
        <v>5457</v>
      </c>
    </row>
    <row r="29" spans="1:6" x14ac:dyDescent="0.25">
      <c r="A29" s="145" t="s">
        <v>778</v>
      </c>
      <c r="B29" s="145">
        <v>5</v>
      </c>
      <c r="C29" s="138" t="str">
        <f>TRIM(INDEX('Std 5'!$A$4:$X$33,MATCH(Bot!A29,'Std 5'!$X$4:$X$33,0),1))</f>
        <v>Q30 ( Jinesh Mahaveerbhai Jain)</v>
      </c>
      <c r="D29" s="138">
        <f>IFERROR(INDEX(Data!$J$2:$K$999,MATCH(A29,Data!$K$2:$K$999,0),1),0)</f>
        <v>1880</v>
      </c>
      <c r="E29" s="138">
        <f>INDEX('Std 5'!$A$4:$X$33,MATCH(Bot!A29,'Std 5'!$X$4:$X$33,0),23)</f>
        <v>3577</v>
      </c>
      <c r="F29" s="138">
        <f t="shared" si="0"/>
        <v>5457</v>
      </c>
    </row>
    <row r="30" spans="1:6" x14ac:dyDescent="0.25">
      <c r="A30" s="145" t="s">
        <v>779</v>
      </c>
      <c r="B30" s="145">
        <v>5</v>
      </c>
      <c r="C30" s="138" t="str">
        <f>TRIM(INDEX('Std 5'!$A$4:$X$33,MATCH(Bot!A30,'Std 5'!$X$4:$X$33,0),1))</f>
        <v>Q31 (Charitra Abhay Shah)</v>
      </c>
      <c r="D30" s="138">
        <f>IFERROR(INDEX(Data!$J$2:$K$999,MATCH(A30,Data!$K$2:$K$999,0),1),0)</f>
        <v>2600</v>
      </c>
      <c r="E30" s="138">
        <f>INDEX('Std 5'!$A$4:$X$33,MATCH(Bot!A30,'Std 5'!$X$4:$X$33,0),23)</f>
        <v>3253</v>
      </c>
      <c r="F30" s="138">
        <f t="shared" si="0"/>
        <v>5853</v>
      </c>
    </row>
    <row r="31" spans="1:6" x14ac:dyDescent="0.25">
      <c r="A31" s="145" t="s">
        <v>780</v>
      </c>
      <c r="B31" s="145">
        <v>5</v>
      </c>
      <c r="C31" s="138" t="str">
        <f>TRIM(INDEX('Std 5'!$A$4:$X$33,MATCH(Bot!A31,'Std 5'!$X$4:$X$33,0),1))</f>
        <v>Q32(Parv Bhagvatilal Shah)</v>
      </c>
      <c r="D31" s="138">
        <f>IFERROR(INDEX(Data!$J$2:$K$999,MATCH(A31,Data!$K$2:$K$999,0),1),0)</f>
        <v>1880</v>
      </c>
      <c r="E31" s="138">
        <f>INDEX('Std 5'!$A$4:$X$33,MATCH(Bot!A31,'Std 5'!$X$4:$X$33,0),23)</f>
        <v>3253</v>
      </c>
      <c r="F31" s="138">
        <f t="shared" si="0"/>
        <v>5133</v>
      </c>
    </row>
    <row r="32" spans="1:6" x14ac:dyDescent="0.25">
      <c r="A32" s="145" t="s">
        <v>783</v>
      </c>
      <c r="B32" s="145">
        <v>6</v>
      </c>
      <c r="C32" s="138" t="str">
        <f>TRIM(INDEX('Std 6'!$A$4:$X$102,MATCH(Bot!A32,'Std 6'!$X$4:$X$102,0),1))</f>
        <v>P02 (Vansh Yogesh Fofariya)</v>
      </c>
      <c r="D32" s="138">
        <f>IFERROR(INDEX(Data!$J$2:$K$999,MATCH(A32,Data!$K$2:$K$999,0),1),0)</f>
        <v>290</v>
      </c>
      <c r="E32" s="138">
        <f>INDEX('Std 6'!$A$4:$X$102,MATCH(Bot!A32,'Std 6'!$X$4:$X$102,0),23)</f>
        <v>2502</v>
      </c>
      <c r="F32" s="138">
        <f t="shared" si="0"/>
        <v>2792</v>
      </c>
    </row>
    <row r="33" spans="1:6" x14ac:dyDescent="0.25">
      <c r="A33" s="145" t="s">
        <v>784</v>
      </c>
      <c r="B33" s="145">
        <v>6</v>
      </c>
      <c r="C33" s="138" t="str">
        <f>TRIM(INDEX('Std 6'!$A$4:$X$102,MATCH(Bot!A33,'Std 6'!$X$4:$X$102,0),1))</f>
        <v>P05 (Bhavya Manish Mehta)</v>
      </c>
      <c r="D33" s="138">
        <f>IFERROR(INDEX(Data!$J$2:$K$999,MATCH(A33,Data!$K$2:$K$999,0),1),0)</f>
        <v>0</v>
      </c>
      <c r="E33" s="138">
        <f>INDEX('Std 6'!$A$4:$X$102,MATCH(Bot!A33,'Std 6'!$X$4:$X$102,0),23)</f>
        <v>2502</v>
      </c>
      <c r="F33" s="138">
        <f t="shared" si="0"/>
        <v>2502</v>
      </c>
    </row>
    <row r="34" spans="1:6" x14ac:dyDescent="0.25">
      <c r="A34" s="145" t="s">
        <v>785</v>
      </c>
      <c r="B34" s="145">
        <v>6</v>
      </c>
      <c r="C34" s="138" t="str">
        <f>TRIM(INDEX('Std 6'!$A$4:$X$102,MATCH(Bot!A34,'Std 6'!$X$4:$X$102,0),1))</f>
        <v>P06 (Bhavya Hitenbhai Shah)</v>
      </c>
      <c r="D34" s="138">
        <f>IFERROR(INDEX(Data!$J$2:$K$999,MATCH(A34,Data!$K$2:$K$999,0),1),0)</f>
        <v>0</v>
      </c>
      <c r="E34" s="138">
        <f>INDEX('Std 6'!$A$4:$X$102,MATCH(Bot!A34,'Std 6'!$X$4:$X$102,0),23)</f>
        <v>1697</v>
      </c>
      <c r="F34" s="138">
        <f t="shared" si="0"/>
        <v>1697</v>
      </c>
    </row>
    <row r="35" spans="1:6" x14ac:dyDescent="0.25">
      <c r="A35" s="145" t="s">
        <v>786</v>
      </c>
      <c r="B35" s="145">
        <v>6</v>
      </c>
      <c r="C35" s="138" t="str">
        <f>TRIM(INDEX('Std 6'!$A$4:$X$102,MATCH(Bot!A35,'Std 6'!$X$4:$X$102,0),1))</f>
        <v>P07 (Myansh Jeetmal Jain)</v>
      </c>
      <c r="D35" s="138">
        <f>IFERROR(INDEX(Data!$J$2:$K$999,MATCH(A35,Data!$K$2:$K$999,0),1),0)</f>
        <v>0</v>
      </c>
      <c r="E35" s="138">
        <f>INDEX('Std 6'!$A$4:$X$102,MATCH(Bot!A35,'Std 6'!$X$4:$X$102,0),23)</f>
        <v>744</v>
      </c>
      <c r="F35" s="138">
        <f t="shared" si="0"/>
        <v>744</v>
      </c>
    </row>
    <row r="36" spans="1:6" x14ac:dyDescent="0.25">
      <c r="A36" s="145" t="s">
        <v>787</v>
      </c>
      <c r="B36" s="145">
        <v>6</v>
      </c>
      <c r="C36" s="138" t="str">
        <f>TRIM(INDEX('Std 6'!$A$4:$X$102,MATCH(Bot!A36,'Std 6'!$X$4:$X$102,0),1))</f>
        <v>P08 (Krish Sureshkumar Jain)</v>
      </c>
      <c r="D36" s="138">
        <f>IFERROR(INDEX(Data!$J$2:$K$999,MATCH(A36,Data!$K$2:$K$999,0),1),0)</f>
        <v>0</v>
      </c>
      <c r="E36" s="138">
        <f>INDEX('Std 6'!$A$4:$X$102,MATCH(Bot!A36,'Std 6'!$X$4:$X$102,0),23)</f>
        <v>684</v>
      </c>
      <c r="F36" s="138">
        <f t="shared" si="0"/>
        <v>684</v>
      </c>
    </row>
    <row r="37" spans="1:6" x14ac:dyDescent="0.25">
      <c r="A37" s="145" t="s">
        <v>788</v>
      </c>
      <c r="B37" s="145">
        <v>6</v>
      </c>
      <c r="C37" s="138" t="str">
        <f>TRIM(INDEX('Std 6'!$A$4:$X$102,MATCH(Bot!A37,'Std 6'!$X$4:$X$102,0),1))</f>
        <v>P09 (Viraj Kunal Kothari)</v>
      </c>
      <c r="D37" s="138">
        <f>IFERROR(INDEX(Data!$J$2:$K$999,MATCH(A37,Data!$K$2:$K$999,0),1),0)</f>
        <v>0</v>
      </c>
      <c r="E37" s="138">
        <f>INDEX('Std 6'!$A$4:$X$102,MATCH(Bot!A37,'Std 6'!$X$4:$X$102,0),23)</f>
        <v>684</v>
      </c>
      <c r="F37" s="138">
        <f t="shared" si="0"/>
        <v>684</v>
      </c>
    </row>
    <row r="38" spans="1:6" x14ac:dyDescent="0.25">
      <c r="A38" s="145" t="s">
        <v>789</v>
      </c>
      <c r="B38" s="145">
        <v>6</v>
      </c>
      <c r="C38" s="138" t="str">
        <f>TRIM(INDEX('Std 6'!$A$4:$X$102,MATCH(Bot!A38,'Std 6'!$X$4:$X$102,0),1))</f>
        <v>P10 (Virag Gautambhai Jain)</v>
      </c>
      <c r="D38" s="138">
        <f>IFERROR(INDEX(Data!$J$2:$K$999,MATCH(A38,Data!$K$2:$K$999,0),1),0)</f>
        <v>0</v>
      </c>
      <c r="E38" s="138">
        <f>INDEX('Std 6'!$A$4:$X$102,MATCH(Bot!A38,'Std 6'!$X$4:$X$102,0),23)</f>
        <v>2567</v>
      </c>
      <c r="F38" s="138">
        <f t="shared" si="0"/>
        <v>2567</v>
      </c>
    </row>
    <row r="39" spans="1:6" x14ac:dyDescent="0.25">
      <c r="A39" s="145" t="s">
        <v>790</v>
      </c>
      <c r="B39" s="145">
        <v>6</v>
      </c>
      <c r="C39" s="138" t="str">
        <f>TRIM(INDEX('Std 6'!$A$4:$X$102,MATCH(Bot!A39,'Std 6'!$X$4:$X$102,0),1))</f>
        <v>P11 (Dhyey Vireshbhai Shah)</v>
      </c>
      <c r="D39" s="138">
        <f>IFERROR(INDEX(Data!$J$2:$K$999,MATCH(A39,Data!$K$2:$K$999,0),1),0)</f>
        <v>0</v>
      </c>
      <c r="E39" s="138">
        <f>INDEX('Std 6'!$A$4:$X$102,MATCH(Bot!A39,'Std 6'!$X$4:$X$102,0),23)</f>
        <v>2442</v>
      </c>
      <c r="F39" s="138">
        <f t="shared" si="0"/>
        <v>2442</v>
      </c>
    </row>
    <row r="40" spans="1:6" x14ac:dyDescent="0.25">
      <c r="A40" s="145" t="s">
        <v>791</v>
      </c>
      <c r="B40" s="145">
        <v>6</v>
      </c>
      <c r="C40" s="138" t="str">
        <f>TRIM(INDEX('Std 6'!$A$4:$X$102,MATCH(Bot!A40,'Std 6'!$X$4:$X$102,0),1))</f>
        <v>P12 (Soham Rajeshbhai Khivasara)</v>
      </c>
      <c r="D40" s="138">
        <f>IFERROR(INDEX(Data!$J$2:$K$999,MATCH(A40,Data!$K$2:$K$999,0),1),0)</f>
        <v>0</v>
      </c>
      <c r="E40" s="138">
        <f>INDEX('Std 6'!$A$4:$X$102,MATCH(Bot!A40,'Std 6'!$X$4:$X$102,0),23)</f>
        <v>1427</v>
      </c>
      <c r="F40" s="138">
        <f t="shared" si="0"/>
        <v>1427</v>
      </c>
    </row>
    <row r="41" spans="1:6" x14ac:dyDescent="0.25">
      <c r="A41" s="145" t="s">
        <v>792</v>
      </c>
      <c r="B41" s="145">
        <v>6</v>
      </c>
      <c r="C41" s="138" t="str">
        <f>TRIM(INDEX('Std 6'!$A$4:$X$102,MATCH(Bot!A41,'Std 6'!$X$4:$X$102,0),1))</f>
        <v>P13 (Kalp Sasikumar Vanigota)</v>
      </c>
      <c r="D41" s="138">
        <f>IFERROR(INDEX(Data!$J$2:$K$999,MATCH(A41,Data!$K$2:$K$999,0),1),0)</f>
        <v>0</v>
      </c>
      <c r="E41" s="138">
        <f>INDEX('Std 6'!$A$4:$X$102,MATCH(Bot!A41,'Std 6'!$X$4:$X$102,0),23)</f>
        <v>1427</v>
      </c>
      <c r="F41" s="138">
        <f t="shared" si="0"/>
        <v>1427</v>
      </c>
    </row>
    <row r="42" spans="1:6" x14ac:dyDescent="0.25">
      <c r="A42" s="145" t="s">
        <v>793</v>
      </c>
      <c r="B42" s="145">
        <v>6</v>
      </c>
      <c r="C42" s="138" t="str">
        <f>TRIM(INDEX('Std 6'!$A$4:$X$102,MATCH(Bot!A42,'Std 6'!$X$4:$X$102,0),1))</f>
        <v>P14 (Ujjwal Gautambhai Mehta)</v>
      </c>
      <c r="D42" s="138">
        <f>IFERROR(INDEX(Data!$J$2:$K$999,MATCH(A42,Data!$K$2:$K$999,0),1),0)</f>
        <v>0</v>
      </c>
      <c r="E42" s="138">
        <f>INDEX('Std 6'!$A$4:$X$102,MATCH(Bot!A42,'Std 6'!$X$4:$X$102,0),23)</f>
        <v>2442</v>
      </c>
      <c r="F42" s="138">
        <f t="shared" si="0"/>
        <v>2442</v>
      </c>
    </row>
    <row r="43" spans="1:6" x14ac:dyDescent="0.25">
      <c r="A43" s="145" t="s">
        <v>794</v>
      </c>
      <c r="B43" s="145">
        <v>6</v>
      </c>
      <c r="C43" s="138" t="str">
        <f>TRIM(INDEX('Std 6'!$A$4:$X$102,MATCH(Bot!A43,'Std 6'!$X$4:$X$102,0),1))</f>
        <v>P15 (Prakshal Hirenbhai Dedhia)</v>
      </c>
      <c r="D43" s="138">
        <f>IFERROR(INDEX(Data!$J$2:$K$999,MATCH(A43,Data!$K$2:$K$999,0),1),0)</f>
        <v>0</v>
      </c>
      <c r="E43" s="138">
        <f>INDEX('Std 6'!$A$4:$X$102,MATCH(Bot!A43,'Std 6'!$X$4:$X$102,0),23)</f>
        <v>2891</v>
      </c>
      <c r="F43" s="138">
        <f t="shared" si="0"/>
        <v>2891</v>
      </c>
    </row>
    <row r="44" spans="1:6" x14ac:dyDescent="0.25">
      <c r="A44" s="145" t="s">
        <v>795</v>
      </c>
      <c r="B44" s="145">
        <v>6</v>
      </c>
      <c r="C44" s="138" t="str">
        <f>TRIM(INDEX('Std 6'!$A$4:$X$102,MATCH(Bot!A44,'Std 6'!$X$4:$X$102,0),1))</f>
        <v>P16 (Chaitya Nirav Doshi)</v>
      </c>
      <c r="D44" s="138">
        <f>IFERROR(INDEX(Data!$J$2:$K$999,MATCH(A44,Data!$K$2:$K$999,0),1),0)</f>
        <v>0</v>
      </c>
      <c r="E44" s="138">
        <f>INDEX('Std 6'!$A$4:$X$102,MATCH(Bot!A44,'Std 6'!$X$4:$X$102,0),23)</f>
        <v>2442</v>
      </c>
      <c r="F44" s="138">
        <f t="shared" si="0"/>
        <v>2442</v>
      </c>
    </row>
    <row r="45" spans="1:6" x14ac:dyDescent="0.25">
      <c r="A45" s="145" t="s">
        <v>796</v>
      </c>
      <c r="B45" s="145">
        <v>6</v>
      </c>
      <c r="C45" s="138" t="str">
        <f>TRIM(INDEX('Std 6'!$A$4:$X$102,MATCH(Bot!A45,'Std 6'!$X$4:$X$102,0),1))</f>
        <v>P17 (Sujal Khetmal Jain)</v>
      </c>
      <c r="D45" s="138">
        <f>IFERROR(INDEX(Data!$J$2:$K$999,MATCH(A45,Data!$K$2:$K$999,0),1),0)</f>
        <v>0</v>
      </c>
      <c r="E45" s="138">
        <f>INDEX('Std 6'!$A$4:$X$102,MATCH(Bot!A45,'Std 6'!$X$4:$X$102,0),23)</f>
        <v>2766</v>
      </c>
      <c r="F45" s="138">
        <f t="shared" si="0"/>
        <v>2766</v>
      </c>
    </row>
    <row r="46" spans="1:6" x14ac:dyDescent="0.25">
      <c r="A46" s="145" t="s">
        <v>797</v>
      </c>
      <c r="B46" s="145">
        <v>6</v>
      </c>
      <c r="C46" s="138" t="str">
        <f>TRIM(INDEX('Std 6'!$A$4:$X$102,MATCH(Bot!A46,'Std 6'!$X$4:$X$102,0),1))</f>
        <v>P18 (Dhyan Nareshbhai Jain)</v>
      </c>
      <c r="D46" s="138">
        <f>IFERROR(INDEX(Data!$J$2:$K$999,MATCH(A46,Data!$K$2:$K$999,0),1),0)</f>
        <v>580</v>
      </c>
      <c r="E46" s="138">
        <f>INDEX('Std 6'!$A$4:$X$102,MATCH(Bot!A46,'Std 6'!$X$4:$X$102,0),23)</f>
        <v>1797</v>
      </c>
      <c r="F46" s="138">
        <f t="shared" si="0"/>
        <v>2377</v>
      </c>
    </row>
    <row r="47" spans="1:6" x14ac:dyDescent="0.25">
      <c r="A47" s="145" t="s">
        <v>798</v>
      </c>
      <c r="B47" s="145">
        <v>6</v>
      </c>
      <c r="C47" s="138" t="str">
        <f>TRIM(INDEX('Std 6'!$A$4:$X$102,MATCH(Bot!A47,'Std 6'!$X$4:$X$102,0),1))</f>
        <v>P19 (Bhavinsh Mukeshbhai Jain)</v>
      </c>
      <c r="D47" s="138">
        <f>IFERROR(INDEX(Data!$J$2:$K$999,MATCH(A47,Data!$K$2:$K$999,0),1),0)</f>
        <v>0</v>
      </c>
      <c r="E47" s="138">
        <f>INDEX('Std 6'!$A$4:$X$102,MATCH(Bot!A47,'Std 6'!$X$4:$X$102,0),23)</f>
        <v>2502</v>
      </c>
      <c r="F47" s="138">
        <f t="shared" si="0"/>
        <v>2502</v>
      </c>
    </row>
    <row r="48" spans="1:6" x14ac:dyDescent="0.25">
      <c r="A48" s="145" t="s">
        <v>799</v>
      </c>
      <c r="B48" s="145">
        <v>6</v>
      </c>
      <c r="C48" s="138" t="str">
        <f>TRIM(INDEX('Std 6'!$A$4:$X$102,MATCH(Bot!A48,'Std 6'!$X$4:$X$102,0),1))</f>
        <v>P22 - Jainam Devendra Pagariya</v>
      </c>
      <c r="D48" s="138">
        <f>IFERROR(INDEX(Data!$J$2:$K$999,MATCH(A48,Data!$K$2:$K$999,0),1),0)</f>
        <v>3010</v>
      </c>
      <c r="E48" s="138">
        <f>INDEX('Std 6'!$A$4:$X$102,MATCH(Bot!A48,'Std 6'!$X$4:$X$102,0),23)</f>
        <v>2442</v>
      </c>
      <c r="F48" s="138">
        <f t="shared" si="0"/>
        <v>5452</v>
      </c>
    </row>
    <row r="49" spans="1:6" x14ac:dyDescent="0.25">
      <c r="A49" s="145" t="s">
        <v>800</v>
      </c>
      <c r="B49" s="145">
        <v>6</v>
      </c>
      <c r="C49" s="138" t="str">
        <f>TRIM(INDEX('Std 6'!$A$4:$X$102,MATCH(Bot!A49,'Std 6'!$X$4:$X$102,0),1))</f>
        <v>P23 - Lalan Aadi Narendrabhai</v>
      </c>
      <c r="D49" s="138">
        <f>IFERROR(INDEX(Data!$J$2:$K$999,MATCH(A49,Data!$K$2:$K$999,0),1),0)</f>
        <v>1880</v>
      </c>
      <c r="E49" s="138">
        <f>INDEX('Std 6'!$A$4:$X$102,MATCH(Bot!A49,'Std 6'!$X$4:$X$102,0),23)</f>
        <v>420</v>
      </c>
      <c r="F49" s="138">
        <f t="shared" si="0"/>
        <v>2300</v>
      </c>
    </row>
    <row r="50" spans="1:6" x14ac:dyDescent="0.25">
      <c r="A50" s="145" t="s">
        <v>801</v>
      </c>
      <c r="B50" s="145">
        <v>6</v>
      </c>
      <c r="C50" s="138" t="str">
        <f>TRIM(INDEX('Std 6'!$A$4:$X$102,MATCH(Bot!A50,'Std 6'!$X$4:$X$102,0),1))</f>
        <v>P25 - Jain Pranav Praveenbhai</v>
      </c>
      <c r="D50" s="138">
        <f>IFERROR(INDEX(Data!$J$2:$K$999,MATCH(A50,Data!$K$2:$K$999,0),1),0)</f>
        <v>1880</v>
      </c>
      <c r="E50" s="138">
        <f>INDEX('Std 6'!$A$4:$X$102,MATCH(Bot!A50,'Std 6'!$X$4:$X$102,0),23)</f>
        <v>360</v>
      </c>
      <c r="F50" s="138">
        <f t="shared" si="0"/>
        <v>2240</v>
      </c>
    </row>
    <row r="51" spans="1:6" x14ac:dyDescent="0.25">
      <c r="A51" s="145" t="s">
        <v>802</v>
      </c>
      <c r="B51" s="145">
        <v>6</v>
      </c>
      <c r="C51" s="138" t="str">
        <f>TRIM(INDEX('Std 6'!$A$4:$X$102,MATCH(Bot!A51,'Std 6'!$X$4:$X$102,0),1))</f>
        <v>P26 - Jain Kanish Sreepal</v>
      </c>
      <c r="D51" s="138">
        <f>IFERROR(INDEX(Data!$J$2:$K$999,MATCH(A51,Data!$K$2:$K$999,0),1),0)</f>
        <v>1880</v>
      </c>
      <c r="E51" s="138">
        <f>INDEX('Std 6'!$A$4:$X$102,MATCH(Bot!A51,'Std 6'!$X$4:$X$102,0),23)</f>
        <v>2891</v>
      </c>
      <c r="F51" s="138">
        <f t="shared" si="0"/>
        <v>4771</v>
      </c>
    </row>
    <row r="52" spans="1:6" x14ac:dyDescent="0.25">
      <c r="A52" s="145" t="s">
        <v>803</v>
      </c>
      <c r="B52" s="145">
        <v>6</v>
      </c>
      <c r="C52" s="138" t="str">
        <f>TRIM(INDEX('Std 6'!$A$4:$X$102,MATCH(Bot!A52,'Std 6'!$X$4:$X$102,0),1))</f>
        <v>P27 - Kriyansh Nareshbhai Jain</v>
      </c>
      <c r="D52" s="138">
        <f>IFERROR(INDEX(Data!$J$2:$K$999,MATCH(A52,Data!$K$2:$K$999,0),1),0)</f>
        <v>1880</v>
      </c>
      <c r="E52" s="138">
        <f>INDEX('Std 6'!$A$4:$X$102,MATCH(Bot!A52,'Std 6'!$X$4:$X$102,0),23)</f>
        <v>360</v>
      </c>
      <c r="F52" s="138">
        <f t="shared" si="0"/>
        <v>2240</v>
      </c>
    </row>
    <row r="53" spans="1:6" x14ac:dyDescent="0.25">
      <c r="A53" s="145" t="s">
        <v>804</v>
      </c>
      <c r="B53" s="145">
        <v>6</v>
      </c>
      <c r="C53" s="138" t="str">
        <f>TRIM(INDEX('Std 6'!$A$4:$X$102,MATCH(Bot!A53,'Std 6'!$X$4:$X$102,0),1))</f>
        <v>P28 - Jain Tanish Mahenderkumar</v>
      </c>
      <c r="D53" s="138">
        <f>IFERROR(INDEX(Data!$J$2:$K$999,MATCH(A53,Data!$K$2:$K$999,0),1),0)</f>
        <v>1880</v>
      </c>
      <c r="E53" s="138">
        <f>INDEX('Std 6'!$A$4:$X$102,MATCH(Bot!A53,'Std 6'!$X$4:$X$102,0),23)</f>
        <v>2891</v>
      </c>
      <c r="F53" s="138">
        <f t="shared" si="0"/>
        <v>4771</v>
      </c>
    </row>
    <row r="54" spans="1:6" x14ac:dyDescent="0.25">
      <c r="A54" s="145" t="s">
        <v>805</v>
      </c>
      <c r="B54" s="145">
        <v>6</v>
      </c>
      <c r="C54" s="138" t="str">
        <f>TRIM(INDEX('Std 6'!$A$4:$X$102,MATCH(Bot!A54,'Std 6'!$X$4:$X$102,0),1))</f>
        <v>P29 - Shlok Bharat Mehta</v>
      </c>
      <c r="D54" s="138">
        <f>IFERROR(INDEX(Data!$J$2:$K$999,MATCH(A54,Data!$K$2:$K$999,0),1),0)</f>
        <v>1880</v>
      </c>
      <c r="E54" s="138">
        <f>INDEX('Std 6'!$A$4:$X$102,MATCH(Bot!A54,'Std 6'!$X$4:$X$102,0),23)</f>
        <v>360</v>
      </c>
      <c r="F54" s="138">
        <f t="shared" si="0"/>
        <v>2240</v>
      </c>
    </row>
    <row r="55" spans="1:6" x14ac:dyDescent="0.25">
      <c r="A55" s="145" t="s">
        <v>806</v>
      </c>
      <c r="B55" s="145">
        <v>6</v>
      </c>
      <c r="C55" s="138" t="str">
        <f>TRIM(INDEX('Std 6'!$A$4:$X$102,MATCH(Bot!A55,'Std 6'!$X$4:$X$102,0),1))</f>
        <v>P30 -Vansh Shailesh Nasir</v>
      </c>
      <c r="D55" s="138">
        <f>IFERROR(INDEX(Data!$J$2:$K$999,MATCH(A55,Data!$K$2:$K$999,0),1),0)</f>
        <v>1880</v>
      </c>
      <c r="E55" s="138">
        <f>INDEX('Std 6'!$A$4:$X$102,MATCH(Bot!A55,'Std 6'!$X$4:$X$102,0),23)</f>
        <v>850</v>
      </c>
      <c r="F55" s="138">
        <f t="shared" si="0"/>
        <v>2730</v>
      </c>
    </row>
    <row r="56" spans="1:6" x14ac:dyDescent="0.25">
      <c r="A56" s="145" t="s">
        <v>807</v>
      </c>
      <c r="B56" s="145">
        <v>6</v>
      </c>
      <c r="C56" s="138" t="str">
        <f>TRIM(INDEX('Std 6'!$A$4:$X$102,MATCH(Bot!A56,'Std 6'!$X$4:$X$102,0),1))</f>
        <v>P31 - Kalp Rahul Hundia</v>
      </c>
      <c r="D56" s="138">
        <f>IFERROR(INDEX(Data!$J$2:$K$999,MATCH(A56,Data!$K$2:$K$999,0),1),0)</f>
        <v>1880</v>
      </c>
      <c r="E56" s="138">
        <f>INDEX('Std 6'!$A$4:$X$102,MATCH(Bot!A56,'Std 6'!$X$4:$X$102,0),23)</f>
        <v>360</v>
      </c>
      <c r="F56" s="138">
        <f t="shared" si="0"/>
        <v>2240</v>
      </c>
    </row>
    <row r="57" spans="1:6" x14ac:dyDescent="0.25">
      <c r="A57" s="145" t="s">
        <v>808</v>
      </c>
      <c r="B57" s="145">
        <v>6</v>
      </c>
      <c r="C57" s="138" t="str">
        <f>TRIM(INDEX('Std 6'!$A$4:$X$102,MATCH(Bot!A57,'Std 6'!$X$4:$X$102,0),1))</f>
        <v>P32 - Heth Mahaveerbhai Jain</v>
      </c>
      <c r="D57" s="138">
        <f>IFERROR(INDEX(Data!$J$2:$K$999,MATCH(A57,Data!$K$2:$K$999,0),1),0)</f>
        <v>1880</v>
      </c>
      <c r="E57" s="138">
        <f>INDEX('Std 6'!$A$4:$X$102,MATCH(Bot!A57,'Std 6'!$X$4:$X$102,0),23)</f>
        <v>850</v>
      </c>
      <c r="F57" s="138">
        <f t="shared" si="0"/>
        <v>2730</v>
      </c>
    </row>
    <row r="58" spans="1:6" x14ac:dyDescent="0.25">
      <c r="A58" s="145" t="s">
        <v>809</v>
      </c>
      <c r="B58" s="145">
        <v>6</v>
      </c>
      <c r="C58" s="138" t="str">
        <f>TRIM(INDEX('Std 6'!$A$4:$X$102,MATCH(Bot!A58,'Std 6'!$X$4:$X$102,0),1))</f>
        <v>P33 - Solanki Vishesh Kumarpalbhai</v>
      </c>
      <c r="D58" s="138">
        <f>IFERROR(INDEX(Data!$J$2:$K$999,MATCH(A58,Data!$K$2:$K$999,0),1),0)</f>
        <v>1880</v>
      </c>
      <c r="E58" s="138">
        <f>INDEX('Std 6'!$A$4:$X$102,MATCH(Bot!A58,'Std 6'!$X$4:$X$102,0),23)</f>
        <v>360</v>
      </c>
      <c r="F58" s="138">
        <f t="shared" si="0"/>
        <v>2240</v>
      </c>
    </row>
    <row r="59" spans="1:6" x14ac:dyDescent="0.25">
      <c r="A59" s="145" t="s">
        <v>810</v>
      </c>
      <c r="B59" s="145">
        <v>6</v>
      </c>
      <c r="C59" s="138" t="str">
        <f>TRIM(INDEX('Std 6'!$A$4:$X$102,MATCH(Bot!A59,'Std 6'!$X$4:$X$102,0),1))</f>
        <v>P34 - Chopra Gaurang Ashishbhai</v>
      </c>
      <c r="D59" s="138">
        <f>IFERROR(INDEX(Data!$J$2:$K$999,MATCH(A59,Data!$K$2:$K$999,0),1),0)</f>
        <v>1880</v>
      </c>
      <c r="E59" s="138">
        <f>INDEX('Std 6'!$A$4:$X$102,MATCH(Bot!A59,'Std 6'!$X$4:$X$102,0),23)</f>
        <v>2502</v>
      </c>
      <c r="F59" s="138">
        <f t="shared" si="0"/>
        <v>4382</v>
      </c>
    </row>
    <row r="60" spans="1:6" x14ac:dyDescent="0.25">
      <c r="A60" s="145" t="s">
        <v>811</v>
      </c>
      <c r="B60" s="145">
        <v>6</v>
      </c>
      <c r="C60" s="138" t="str">
        <f>TRIM(INDEX('Std 6'!$A$4:$X$102,MATCH(Bot!A60,'Std 6'!$X$4:$X$102,0),1))</f>
        <v>P35 - Shah Aagam Bhavarlal</v>
      </c>
      <c r="D60" s="138">
        <f>IFERROR(INDEX(Data!$J$2:$K$999,MATCH(A60,Data!$K$2:$K$999,0),1),0)</f>
        <v>1880</v>
      </c>
      <c r="E60" s="138">
        <f>INDEX('Std 6'!$A$4:$X$102,MATCH(Bot!A60,'Std 6'!$X$4:$X$102,0),23)</f>
        <v>2442</v>
      </c>
      <c r="F60" s="138">
        <f t="shared" si="0"/>
        <v>4322</v>
      </c>
    </row>
    <row r="61" spans="1:6" x14ac:dyDescent="0.25">
      <c r="A61" s="145" t="s">
        <v>812</v>
      </c>
      <c r="B61" s="145">
        <v>6</v>
      </c>
      <c r="C61" s="138" t="str">
        <f>TRIM(INDEX('Std 6'!$A$4:$X$102,MATCH(Bot!A61,'Std 6'!$X$4:$X$102,0),1))</f>
        <v>P36 - Shah Tirth Sureshbhai</v>
      </c>
      <c r="D61" s="138">
        <f>IFERROR(INDEX(Data!$J$2:$K$999,MATCH(A61,Data!$K$2:$K$999,0),1),0)</f>
        <v>1880</v>
      </c>
      <c r="E61" s="138">
        <f>INDEX('Std 6'!$A$4:$X$102,MATCH(Bot!A61,'Std 6'!$X$4:$X$102,0),23)</f>
        <v>2567</v>
      </c>
      <c r="F61" s="138">
        <f t="shared" si="0"/>
        <v>4447</v>
      </c>
    </row>
    <row r="62" spans="1:6" x14ac:dyDescent="0.25">
      <c r="A62" s="145" t="s">
        <v>813</v>
      </c>
      <c r="B62" s="145">
        <v>6</v>
      </c>
      <c r="C62" s="138" t="str">
        <f>TRIM(INDEX('Std 6'!$A$4:$X$102,MATCH(Bot!A62,'Std 6'!$X$4:$X$102,0),1))</f>
        <v>P37 - Jain Chetan Mahaveerbhai</v>
      </c>
      <c r="D62" s="138">
        <f>IFERROR(INDEX(Data!$J$2:$K$999,MATCH(A62,Data!$K$2:$K$999,0),1),0)</f>
        <v>1880</v>
      </c>
      <c r="E62" s="138">
        <f>INDEX('Std 6'!$A$4:$X$102,MATCH(Bot!A62,'Std 6'!$X$4:$X$102,0),23)</f>
        <v>360</v>
      </c>
      <c r="F62" s="138">
        <f t="shared" si="0"/>
        <v>2240</v>
      </c>
    </row>
    <row r="63" spans="1:6" x14ac:dyDescent="0.25">
      <c r="A63" s="145" t="s">
        <v>814</v>
      </c>
      <c r="B63" s="145">
        <v>6</v>
      </c>
      <c r="C63" s="138" t="str">
        <f>TRIM(INDEX('Std 6'!$A$4:$X$102,MATCH(Bot!A63,'Std 6'!$X$4:$X$102,0),1))</f>
        <v>P38 - Megh Sachin Jain</v>
      </c>
      <c r="D63" s="138">
        <f>IFERROR(INDEX(Data!$J$2:$K$999,MATCH(A63,Data!$K$2:$K$999,0),1),0)</f>
        <v>1880</v>
      </c>
      <c r="E63" s="138">
        <f>INDEX('Std 6'!$A$4:$X$102,MATCH(Bot!A63,'Std 6'!$X$4:$X$102,0),23)</f>
        <v>2502</v>
      </c>
      <c r="F63" s="138">
        <f t="shared" si="0"/>
        <v>4382</v>
      </c>
    </row>
    <row r="64" spans="1:6" x14ac:dyDescent="0.25">
      <c r="A64" s="145" t="s">
        <v>815</v>
      </c>
      <c r="B64" s="145">
        <v>6</v>
      </c>
      <c r="C64" s="138" t="str">
        <f>TRIM(INDEX('Std 6'!$A$4:$X$102,MATCH(Bot!A64,'Std 6'!$X$4:$X$102,0),1))</f>
        <v>P39 - Vansh Arvind Jain</v>
      </c>
      <c r="D64" s="138">
        <f>IFERROR(INDEX(Data!$J$2:$K$999,MATCH(A64,Data!$K$2:$K$999,0),1),0)</f>
        <v>1880</v>
      </c>
      <c r="E64" s="138">
        <f>INDEX('Std 6'!$A$4:$X$102,MATCH(Bot!A64,'Std 6'!$X$4:$X$102,0),23)</f>
        <v>2766</v>
      </c>
      <c r="F64" s="138">
        <f t="shared" si="0"/>
        <v>4646</v>
      </c>
    </row>
    <row r="65" spans="1:6" x14ac:dyDescent="0.25">
      <c r="A65" s="145" t="s">
        <v>816</v>
      </c>
      <c r="B65" s="145">
        <v>6</v>
      </c>
      <c r="C65" s="138" t="str">
        <f>TRIM(INDEX('Std 6'!$A$4:$X$102,MATCH(Bot!A65,'Std 6'!$X$4:$X$102,0),1))</f>
        <v>P40 - Shah Yash Sushilkumar</v>
      </c>
      <c r="D65" s="138">
        <f>IFERROR(INDEX(Data!$J$2:$K$999,MATCH(A65,Data!$K$2:$K$999,0),1),0)</f>
        <v>1880</v>
      </c>
      <c r="E65" s="138">
        <f>INDEX('Std 6'!$A$4:$X$102,MATCH(Bot!A65,'Std 6'!$X$4:$X$102,0),23)</f>
        <v>2766</v>
      </c>
      <c r="F65" s="138">
        <f t="shared" si="0"/>
        <v>4646</v>
      </c>
    </row>
    <row r="66" spans="1:6" x14ac:dyDescent="0.25">
      <c r="A66" s="145" t="s">
        <v>817</v>
      </c>
      <c r="B66" s="145">
        <v>6</v>
      </c>
      <c r="C66" s="138" t="str">
        <f>TRIM(INDEX('Std 6'!$A$4:$X$102,MATCH(Bot!A66,'Std 6'!$X$4:$X$102,0),1))</f>
        <v>P41 - Shah Jainesh Rahulbhai</v>
      </c>
      <c r="D66" s="138">
        <f>IFERROR(INDEX(Data!$J$2:$K$999,MATCH(A66,Data!$K$2:$K$999,0),1),0)</f>
        <v>1880</v>
      </c>
      <c r="E66" s="138">
        <f>INDEX('Std 6'!$A$4:$X$102,MATCH(Bot!A66,'Std 6'!$X$4:$X$102,0),23)</f>
        <v>2766</v>
      </c>
      <c r="F66" s="138">
        <f t="shared" si="0"/>
        <v>4646</v>
      </c>
    </row>
    <row r="67" spans="1:6" x14ac:dyDescent="0.25">
      <c r="A67" s="145" t="s">
        <v>818</v>
      </c>
      <c r="B67" s="145">
        <v>6</v>
      </c>
      <c r="C67" s="138" t="str">
        <f>TRIM(INDEX('Std 6'!$A$4:$X$102,MATCH(Bot!A67,'Std 6'!$X$4:$X$102,0),1))</f>
        <v>P42 - Kalp Nayanbhai Mehta</v>
      </c>
      <c r="D67" s="138">
        <f>IFERROR(INDEX(Data!$J$2:$K$999,MATCH(A67,Data!$K$2:$K$999,0),1),0)</f>
        <v>1880</v>
      </c>
      <c r="E67" s="138">
        <f>INDEX('Std 6'!$A$4:$X$102,MATCH(Bot!A67,'Std 6'!$X$4:$X$102,0),23)</f>
        <v>980</v>
      </c>
      <c r="F67" s="138">
        <f t="shared" ref="F67:F130" si="1">SUM(D67:E67)</f>
        <v>2860</v>
      </c>
    </row>
    <row r="68" spans="1:6" x14ac:dyDescent="0.25">
      <c r="A68" s="145" t="s">
        <v>819</v>
      </c>
      <c r="B68" s="145">
        <v>6</v>
      </c>
      <c r="C68" s="138" t="str">
        <f>TRIM(INDEX('Std 6'!$A$4:$X$102,MATCH(Bot!A68,'Std 6'!$X$4:$X$102,0),1))</f>
        <v>P43 - Prem Pushp Chhajed</v>
      </c>
      <c r="D68" s="138">
        <f>IFERROR(INDEX(Data!$J$2:$K$999,MATCH(A68,Data!$K$2:$K$999,0),1),0)</f>
        <v>720</v>
      </c>
      <c r="E68" s="138">
        <f>INDEX('Std 6'!$A$4:$X$102,MATCH(Bot!A68,'Std 6'!$X$4:$X$102,0),23)</f>
        <v>2766</v>
      </c>
      <c r="F68" s="138">
        <f t="shared" si="1"/>
        <v>3486</v>
      </c>
    </row>
    <row r="69" spans="1:6" x14ac:dyDescent="0.25">
      <c r="A69" s="145" t="s">
        <v>820</v>
      </c>
      <c r="B69" s="145">
        <v>6</v>
      </c>
      <c r="C69" s="138" t="str">
        <f>TRIM(INDEX('Std 6'!$A$4:$X$102,MATCH(Bot!A69,'Std 6'!$X$4:$X$102,0),1))</f>
        <v>P44 - Aditya Kishor Jain</v>
      </c>
      <c r="D69" s="138">
        <f>IFERROR(INDEX(Data!$J$2:$K$999,MATCH(A69,Data!$K$2:$K$999,0),1),0)</f>
        <v>1880</v>
      </c>
      <c r="E69" s="138">
        <f>INDEX('Std 6'!$A$4:$X$102,MATCH(Bot!A69,'Std 6'!$X$4:$X$102,0),23)</f>
        <v>420</v>
      </c>
      <c r="F69" s="138">
        <f t="shared" si="1"/>
        <v>2300</v>
      </c>
    </row>
    <row r="70" spans="1:6" x14ac:dyDescent="0.25">
      <c r="A70" s="145" t="s">
        <v>821</v>
      </c>
      <c r="B70" s="145">
        <v>6</v>
      </c>
      <c r="C70" s="138" t="str">
        <f>TRIM(INDEX('Std 6'!$A$4:$X$102,MATCH(Bot!A70,'Std 6'!$X$4:$X$102,0),1))</f>
        <v>P45 - Dhoka Naman Surendarkumar</v>
      </c>
      <c r="D70" s="138">
        <f>IFERROR(INDEX(Data!$J$2:$K$999,MATCH(A70,Data!$K$2:$K$999,0),1),0)</f>
        <v>1880</v>
      </c>
      <c r="E70" s="138">
        <f>INDEX('Std 6'!$A$4:$X$102,MATCH(Bot!A70,'Std 6'!$X$4:$X$102,0),23)</f>
        <v>2766</v>
      </c>
      <c r="F70" s="138">
        <f t="shared" si="1"/>
        <v>4646</v>
      </c>
    </row>
    <row r="71" spans="1:6" x14ac:dyDescent="0.25">
      <c r="A71" s="145" t="s">
        <v>822</v>
      </c>
      <c r="B71" s="145">
        <v>6</v>
      </c>
      <c r="C71" s="138" t="str">
        <f>TRIM(INDEX('Std 6'!$A$4:$X$102,MATCH(Bot!A71,'Std 6'!$X$4:$X$102,0),1))</f>
        <v>P46 - Jain Kalp Manojbhai</v>
      </c>
      <c r="D71" s="138">
        <f>IFERROR(INDEX(Data!$J$2:$K$999,MATCH(A71,Data!$K$2:$K$999,0),1),0)</f>
        <v>1880</v>
      </c>
      <c r="E71" s="138">
        <f>INDEX('Std 6'!$A$4:$X$102,MATCH(Bot!A71,'Std 6'!$X$4:$X$102,0),23)</f>
        <v>2891</v>
      </c>
      <c r="F71" s="138">
        <f t="shared" si="1"/>
        <v>4771</v>
      </c>
    </row>
    <row r="72" spans="1:6" x14ac:dyDescent="0.25">
      <c r="A72" s="145" t="s">
        <v>823</v>
      </c>
      <c r="B72" s="145">
        <v>6</v>
      </c>
      <c r="C72" s="138" t="str">
        <f>TRIM(INDEX('Std 6'!$A$4:$X$102,MATCH(Bot!A72,'Std 6'!$X$4:$X$102,0),1))</f>
        <v>P47 - Jain Yash Sureshkumar</v>
      </c>
      <c r="D72" s="138">
        <f>IFERROR(INDEX(Data!$J$2:$K$999,MATCH(A72,Data!$K$2:$K$999,0),1),0)</f>
        <v>0</v>
      </c>
      <c r="E72" s="138">
        <f>INDEX('Std 6'!$A$4:$X$102,MATCH(Bot!A72,'Std 6'!$X$4:$X$102,0),23)</f>
        <v>0</v>
      </c>
      <c r="F72" s="138">
        <f t="shared" si="1"/>
        <v>0</v>
      </c>
    </row>
    <row r="73" spans="1:6" x14ac:dyDescent="0.25">
      <c r="A73" s="145" t="s">
        <v>824</v>
      </c>
      <c r="B73" s="145">
        <v>6</v>
      </c>
      <c r="C73" s="138" t="str">
        <f>TRIM(INDEX('Std 6'!$A$4:$X$102,MATCH(Bot!A73,'Std 6'!$X$4:$X$102,0),1))</f>
        <v>P48 - Mehta Rishabh Siddarathbhai</v>
      </c>
      <c r="D73" s="138">
        <f>IFERROR(INDEX(Data!$J$2:$K$999,MATCH(A73,Data!$K$2:$K$999,0),1),0)</f>
        <v>1880</v>
      </c>
      <c r="E73" s="138">
        <f>INDEX('Std 6'!$A$4:$X$102,MATCH(Bot!A73,'Std 6'!$X$4:$X$102,0),23)</f>
        <v>2891</v>
      </c>
      <c r="F73" s="138">
        <f t="shared" si="1"/>
        <v>4771</v>
      </c>
    </row>
    <row r="74" spans="1:6" x14ac:dyDescent="0.25">
      <c r="A74" s="145" t="s">
        <v>825</v>
      </c>
      <c r="B74" s="145">
        <v>6</v>
      </c>
      <c r="C74" s="138" t="str">
        <f>TRIM(INDEX('Std 6'!$A$4:$X$102,MATCH(Bot!A74,'Std 6'!$X$4:$X$102,0),1))</f>
        <v>P49 - Kumar Rishabh Sandeepbhai</v>
      </c>
      <c r="D74" s="138">
        <f>IFERROR(INDEX(Data!$J$2:$K$999,MATCH(A74,Data!$K$2:$K$999,0),1),0)</f>
        <v>1880</v>
      </c>
      <c r="E74" s="138">
        <f>INDEX('Std 6'!$A$4:$X$102,MATCH(Bot!A74,'Std 6'!$X$4:$X$102,0),23)</f>
        <v>360</v>
      </c>
      <c r="F74" s="138">
        <f t="shared" si="1"/>
        <v>2240</v>
      </c>
    </row>
    <row r="75" spans="1:6" x14ac:dyDescent="0.25">
      <c r="A75" s="145" t="s">
        <v>826</v>
      </c>
      <c r="B75" s="145">
        <v>6</v>
      </c>
      <c r="C75" s="138" t="str">
        <f>TRIM(INDEX('Std 6'!$A$4:$X$102,MATCH(Bot!A75,'Std 6'!$X$4:$X$102,0),1))</f>
        <v>P50 - Kumar Saiyam Lalitkumar</v>
      </c>
      <c r="D75" s="138">
        <f>IFERROR(INDEX(Data!$J$2:$K$999,MATCH(A75,Data!$K$2:$K$999,0),1),0)</f>
        <v>1880</v>
      </c>
      <c r="E75" s="138">
        <f>INDEX('Std 6'!$A$4:$X$102,MATCH(Bot!A75,'Std 6'!$X$4:$X$102,0),23)</f>
        <v>915</v>
      </c>
      <c r="F75" s="138">
        <f t="shared" si="1"/>
        <v>2795</v>
      </c>
    </row>
    <row r="76" spans="1:6" x14ac:dyDescent="0.25">
      <c r="A76" s="145" t="s">
        <v>827</v>
      </c>
      <c r="B76" s="145">
        <v>6</v>
      </c>
      <c r="C76" s="138" t="str">
        <f>TRIM(INDEX('Std 6'!$A$4:$X$102,MATCH(Bot!A76,'Std 6'!$X$4:$X$102,0),1))</f>
        <v>P51 - Surana Lakshanshu Sumitkumar</v>
      </c>
      <c r="D76" s="138">
        <f>IFERROR(INDEX(Data!$J$2:$K$999,MATCH(A76,Data!$K$2:$K$999,0),1),0)</f>
        <v>1880</v>
      </c>
      <c r="E76" s="138">
        <f>INDEX('Std 6'!$A$4:$X$102,MATCH(Bot!A76,'Std 6'!$X$4:$X$102,0),23)</f>
        <v>325</v>
      </c>
      <c r="F76" s="138">
        <f t="shared" si="1"/>
        <v>2205</v>
      </c>
    </row>
    <row r="77" spans="1:6" x14ac:dyDescent="0.25">
      <c r="A77" s="145" t="s">
        <v>828</v>
      </c>
      <c r="B77" s="145">
        <v>6</v>
      </c>
      <c r="C77" s="138" t="str">
        <f>TRIM(INDEX('Std 6'!$A$4:$X$102,MATCH(Bot!A77,'Std 6'!$X$4:$X$102,0),1))</f>
        <v>P52 - Jain Soham Roshanbhai</v>
      </c>
      <c r="D77" s="138">
        <f>IFERROR(INDEX(Data!$J$2:$K$999,MATCH(A77,Data!$K$2:$K$999,0),1),0)</f>
        <v>1880</v>
      </c>
      <c r="E77" s="138">
        <f>INDEX('Std 6'!$A$4:$X$102,MATCH(Bot!A77,'Std 6'!$X$4:$X$102,0),23)</f>
        <v>624</v>
      </c>
      <c r="F77" s="138">
        <f t="shared" si="1"/>
        <v>2504</v>
      </c>
    </row>
    <row r="78" spans="1:6" x14ac:dyDescent="0.25">
      <c r="A78" s="145" t="s">
        <v>829</v>
      </c>
      <c r="B78" s="145">
        <v>6</v>
      </c>
      <c r="C78" s="138" t="str">
        <f>TRIM(INDEX('Std 6'!$A$4:$X$102,MATCH(Bot!A78,'Std 6'!$X$4:$X$102,0),1))</f>
        <v>P53 - Patel Kush Reshmaben</v>
      </c>
      <c r="D78" s="138">
        <f>IFERROR(INDEX(Data!$J$2:$K$999,MATCH(A78,Data!$K$2:$K$999,0),1),0)</f>
        <v>1880</v>
      </c>
      <c r="E78" s="138">
        <f>INDEX('Std 6'!$A$4:$X$102,MATCH(Bot!A78,'Std 6'!$X$4:$X$102,0),23)</f>
        <v>325</v>
      </c>
      <c r="F78" s="138">
        <f t="shared" si="1"/>
        <v>2205</v>
      </c>
    </row>
    <row r="79" spans="1:6" x14ac:dyDescent="0.25">
      <c r="A79" s="145" t="s">
        <v>830</v>
      </c>
      <c r="B79" s="145">
        <v>6</v>
      </c>
      <c r="C79" s="138" t="str">
        <f>TRIM(INDEX('Std 6'!$A$4:$X$102,MATCH(Bot!A79,'Std 6'!$X$4:$X$102,0),1))</f>
        <v>P54 - Maheta Agam Rajendrabhai</v>
      </c>
      <c r="D79" s="138">
        <f>IFERROR(INDEX(Data!$J$2:$K$999,MATCH(A79,Data!$K$2:$K$999,0),1),0)</f>
        <v>1160</v>
      </c>
      <c r="E79" s="138">
        <f>INDEX('Std 6'!$A$4:$X$102,MATCH(Bot!A79,'Std 6'!$X$4:$X$102,0),23)</f>
        <v>2502</v>
      </c>
      <c r="F79" s="138">
        <f t="shared" si="1"/>
        <v>3662</v>
      </c>
    </row>
    <row r="80" spans="1:6" x14ac:dyDescent="0.25">
      <c r="A80" s="145" t="s">
        <v>831</v>
      </c>
      <c r="B80" s="145">
        <v>6</v>
      </c>
      <c r="C80" s="138" t="str">
        <f>TRIM(INDEX('Std 6'!$A$4:$X$102,MATCH(Bot!A80,'Std 6'!$X$4:$X$102,0),1))</f>
        <v>P55 - Maloo Hriday Dhirajbhai</v>
      </c>
      <c r="D80" s="138">
        <f>IFERROR(INDEX(Data!$J$2:$K$999,MATCH(A80,Data!$K$2:$K$999,0),1),0)</f>
        <v>1300</v>
      </c>
      <c r="E80" s="138">
        <f>INDEX('Std 6'!$A$4:$X$102,MATCH(Bot!A80,'Std 6'!$X$4:$X$102,0),23)</f>
        <v>325</v>
      </c>
      <c r="F80" s="138">
        <f t="shared" si="1"/>
        <v>1625</v>
      </c>
    </row>
    <row r="81" spans="1:6" x14ac:dyDescent="0.25">
      <c r="A81" s="145" t="s">
        <v>832</v>
      </c>
      <c r="B81" s="145">
        <v>6</v>
      </c>
      <c r="C81" s="138" t="str">
        <f>TRIM(INDEX('Std 6'!$A$4:$X$102,MATCH(Bot!A81,'Std 6'!$X$4:$X$102,0),1))</f>
        <v>P56 - Shah Parv Rajeshkumar</v>
      </c>
      <c r="D81" s="138">
        <f>IFERROR(INDEX(Data!$J$2:$K$999,MATCH(A81,Data!$K$2:$K$999,0),1),0)</f>
        <v>1160</v>
      </c>
      <c r="E81" s="138">
        <f>INDEX('Std 6'!$A$4:$X$102,MATCH(Bot!A81,'Std 6'!$X$4:$X$102,0),23)</f>
        <v>355</v>
      </c>
      <c r="F81" s="138">
        <f t="shared" si="1"/>
        <v>1515</v>
      </c>
    </row>
    <row r="82" spans="1:6" x14ac:dyDescent="0.25">
      <c r="A82" s="145" t="s">
        <v>833</v>
      </c>
      <c r="B82" s="145">
        <v>6</v>
      </c>
      <c r="C82" s="138" t="str">
        <f>TRIM(INDEX('Std 6'!$A$4:$X$102,MATCH(Bot!A82,'Std 6'!$X$4:$X$102,0),1))</f>
        <v>P57 - Jain Kavish Rameshkumar</v>
      </c>
      <c r="D82" s="138">
        <f>IFERROR(INDEX(Data!$J$2:$K$999,MATCH(A82,Data!$K$2:$K$999,0),1),0)</f>
        <v>1160</v>
      </c>
      <c r="E82" s="138">
        <f>INDEX('Std 6'!$A$4:$X$102,MATCH(Bot!A82,'Std 6'!$X$4:$X$102,0),23)</f>
        <v>130</v>
      </c>
      <c r="F82" s="138">
        <f t="shared" si="1"/>
        <v>1290</v>
      </c>
    </row>
    <row r="83" spans="1:6" x14ac:dyDescent="0.25">
      <c r="A83" s="145" t="s">
        <v>834</v>
      </c>
      <c r="B83" s="145">
        <v>6</v>
      </c>
      <c r="C83" s="138" t="str">
        <f>TRIM(INDEX('Std 6'!$A$4:$X$102,MATCH(Bot!A83,'Std 6'!$X$4:$X$102,0),1))</f>
        <v>P58 - Jain Durwin Bharathbhai</v>
      </c>
      <c r="D83" s="138">
        <f>IFERROR(INDEX(Data!$J$2:$K$999,MATCH(A83,Data!$K$2:$K$999,0),1),0)</f>
        <v>1880</v>
      </c>
      <c r="E83" s="138">
        <f>INDEX('Std 6'!$A$4:$X$102,MATCH(Bot!A83,'Std 6'!$X$4:$X$102,0),23)</f>
        <v>355</v>
      </c>
      <c r="F83" s="138">
        <f t="shared" si="1"/>
        <v>2235</v>
      </c>
    </row>
    <row r="84" spans="1:6" x14ac:dyDescent="0.25">
      <c r="A84" s="145" t="s">
        <v>835</v>
      </c>
      <c r="B84" s="145">
        <v>6</v>
      </c>
      <c r="C84" s="138" t="str">
        <f>TRIM(INDEX('Std 6'!$A$4:$X$102,MATCH(Bot!A84,'Std 6'!$X$4:$X$102,0),1))</f>
        <v>P59 - Katariya Sanghvi Divitkumar Anilbhai</v>
      </c>
      <c r="D84" s="138">
        <f>IFERROR(INDEX(Data!$J$2:$K$999,MATCH(A84,Data!$K$2:$K$999,0),1),0)</f>
        <v>1880</v>
      </c>
      <c r="E84" s="138">
        <f>INDEX('Std 6'!$A$4:$X$102,MATCH(Bot!A84,'Std 6'!$X$4:$X$102,0),23)</f>
        <v>2766</v>
      </c>
      <c r="F84" s="138">
        <f t="shared" si="1"/>
        <v>4646</v>
      </c>
    </row>
    <row r="85" spans="1:6" x14ac:dyDescent="0.25">
      <c r="A85" s="145" t="s">
        <v>836</v>
      </c>
      <c r="B85" s="145">
        <v>6</v>
      </c>
      <c r="C85" s="138" t="str">
        <f>TRIM(INDEX('Std 6'!$A$4:$X$102,MATCH(Bot!A85,'Std 6'!$X$4:$X$102,0),1))</f>
        <v>P60 - Jain Dhairya Kushalbhai</v>
      </c>
      <c r="D85" s="138">
        <f>IFERROR(INDEX(Data!$J$2:$K$999,MATCH(A85,Data!$K$2:$K$999,0),1),0)</f>
        <v>1880</v>
      </c>
      <c r="E85" s="138">
        <f>INDEX('Std 6'!$A$4:$X$102,MATCH(Bot!A85,'Std 6'!$X$4:$X$102,0),23)</f>
        <v>1857</v>
      </c>
      <c r="F85" s="138">
        <f t="shared" si="1"/>
        <v>3737</v>
      </c>
    </row>
    <row r="86" spans="1:6" x14ac:dyDescent="0.25">
      <c r="A86" s="145" t="s">
        <v>837</v>
      </c>
      <c r="B86" s="145">
        <v>6</v>
      </c>
      <c r="C86" s="138" t="str">
        <f>TRIM(INDEX('Std 6'!$A$4:$X$102,MATCH(Bot!A86,'Std 6'!$X$4:$X$102,0),1))</f>
        <v>P61 - Khilosiya Lavish Nareshbhai</v>
      </c>
      <c r="D86" s="138">
        <f>IFERROR(INDEX(Data!$J$2:$K$999,MATCH(A86,Data!$K$2:$K$999,0),1),0)</f>
        <v>1880</v>
      </c>
      <c r="E86" s="138">
        <f>INDEX('Std 6'!$A$4:$X$102,MATCH(Bot!A86,'Std 6'!$X$4:$X$102,0),23)</f>
        <v>2766</v>
      </c>
      <c r="F86" s="138">
        <f t="shared" si="1"/>
        <v>4646</v>
      </c>
    </row>
    <row r="87" spans="1:6" x14ac:dyDescent="0.25">
      <c r="A87" s="145" t="s">
        <v>838</v>
      </c>
      <c r="B87" s="145">
        <v>6</v>
      </c>
      <c r="C87" s="138" t="str">
        <f>TRIM(INDEX('Std 6'!$A$4:$X$102,MATCH(Bot!A87,'Std 6'!$X$4:$X$102,0),1))</f>
        <v xml:space="preserve">P62 - Shah Jainam Mukeshbhai 
</v>
      </c>
      <c r="D87" s="138">
        <f>IFERROR(INDEX(Data!$J$2:$K$999,MATCH(A87,Data!$K$2:$K$999,0),1),0)</f>
        <v>1880</v>
      </c>
      <c r="E87" s="138">
        <f>INDEX('Std 6'!$A$4:$X$102,MATCH(Bot!A87,'Std 6'!$X$4:$X$102,0),23)</f>
        <v>720</v>
      </c>
      <c r="F87" s="138">
        <f t="shared" si="1"/>
        <v>2600</v>
      </c>
    </row>
    <row r="88" spans="1:6" x14ac:dyDescent="0.25">
      <c r="A88" s="145" t="s">
        <v>839</v>
      </c>
      <c r="B88" s="145">
        <v>6</v>
      </c>
      <c r="C88" s="138" t="str">
        <f>TRIM(INDEX('Std 6'!$A$4:$X$102,MATCH(Bot!A88,'Std 6'!$X$4:$X$102,0),1))</f>
        <v>P63 - Shah Manya Devangbhai</v>
      </c>
      <c r="D88" s="138">
        <f>IFERROR(INDEX(Data!$J$2:$K$999,MATCH(A88,Data!$K$2:$K$999,0),1),0)</f>
        <v>1880</v>
      </c>
      <c r="E88" s="138">
        <f>INDEX('Std 6'!$A$4:$X$102,MATCH(Bot!A88,'Std 6'!$X$4:$X$102,0),23)</f>
        <v>130</v>
      </c>
      <c r="F88" s="138">
        <f t="shared" si="1"/>
        <v>2010</v>
      </c>
    </row>
    <row r="89" spans="1:6" x14ac:dyDescent="0.25">
      <c r="A89" s="145" t="s">
        <v>840</v>
      </c>
      <c r="B89" s="145">
        <v>6</v>
      </c>
      <c r="C89" s="138" t="str">
        <f>TRIM(INDEX('Std 6'!$A$4:$X$102,MATCH(Bot!A89,'Std 6'!$X$4:$X$102,0),1))</f>
        <v>P64 - Shah Aarav Pathikbhai</v>
      </c>
      <c r="D89" s="138">
        <f>IFERROR(INDEX(Data!$J$2:$K$999,MATCH(A89,Data!$K$2:$K$999,0),1),0)</f>
        <v>1880</v>
      </c>
      <c r="E89" s="138">
        <f>INDEX('Std 6'!$A$4:$X$102,MATCH(Bot!A89,'Std 6'!$X$4:$X$102,0),23)</f>
        <v>225</v>
      </c>
      <c r="F89" s="138">
        <f t="shared" si="1"/>
        <v>2105</v>
      </c>
    </row>
    <row r="90" spans="1:6" x14ac:dyDescent="0.25">
      <c r="A90" s="145" t="s">
        <v>841</v>
      </c>
      <c r="B90" s="145">
        <v>6</v>
      </c>
      <c r="C90" s="138" t="str">
        <f>TRIM(INDEX('Std 6'!$A$4:$X$102,MATCH(Bot!A90,'Std 6'!$X$4:$X$102,0),1))</f>
        <v>P65 - Jain Virem Naremdrabhai</v>
      </c>
      <c r="D90" s="138">
        <f>IFERROR(INDEX(Data!$J$2:$K$999,MATCH(A90,Data!$K$2:$K$999,0),1),0)</f>
        <v>1880</v>
      </c>
      <c r="E90" s="138">
        <f>INDEX('Std 6'!$A$4:$X$102,MATCH(Bot!A90,'Std 6'!$X$4:$X$102,0),23)</f>
        <v>130</v>
      </c>
      <c r="F90" s="138">
        <f t="shared" si="1"/>
        <v>2010</v>
      </c>
    </row>
    <row r="91" spans="1:6" x14ac:dyDescent="0.25">
      <c r="A91" s="145" t="s">
        <v>842</v>
      </c>
      <c r="B91" s="145">
        <v>6</v>
      </c>
      <c r="C91" s="138" t="str">
        <f>TRIM(INDEX('Std 6'!$A$4:$X$102,MATCH(Bot!A91,'Std 6'!$X$4:$X$102,0),1))</f>
        <v>P66 - Jain Virat Gowthambhai</v>
      </c>
      <c r="D91" s="138">
        <f>IFERROR(INDEX(Data!$J$2:$K$999,MATCH(A91,Data!$K$2:$K$999,0),1),0)</f>
        <v>1880</v>
      </c>
      <c r="E91" s="138">
        <f>INDEX('Std 6'!$A$4:$X$102,MATCH(Bot!A91,'Std 6'!$X$4:$X$102,0),23)</f>
        <v>225</v>
      </c>
      <c r="F91" s="138">
        <f t="shared" si="1"/>
        <v>2105</v>
      </c>
    </row>
    <row r="92" spans="1:6" x14ac:dyDescent="0.25">
      <c r="A92" s="145" t="s">
        <v>843</v>
      </c>
      <c r="B92" s="145">
        <v>6</v>
      </c>
      <c r="C92" s="138" t="str">
        <f>TRIM(INDEX('Std 6'!$A$4:$X$102,MATCH(Bot!A92,'Std 6'!$X$4:$X$102,0),1))</f>
        <v>P67 - Jan Shubham Jayantilal</v>
      </c>
      <c r="D92" s="138">
        <f>IFERROR(INDEX(Data!$J$2:$K$999,MATCH(A92,Data!$K$2:$K$999,0),1),0)</f>
        <v>1880</v>
      </c>
      <c r="E92" s="138">
        <f>INDEX('Std 6'!$A$4:$X$102,MATCH(Bot!A92,'Std 6'!$X$4:$X$102,0),23)</f>
        <v>454</v>
      </c>
      <c r="F92" s="138">
        <f t="shared" si="1"/>
        <v>2334</v>
      </c>
    </row>
    <row r="93" spans="1:6" x14ac:dyDescent="0.25">
      <c r="A93" s="145" t="s">
        <v>844</v>
      </c>
      <c r="B93" s="145">
        <v>6</v>
      </c>
      <c r="C93" s="138" t="str">
        <f>TRIM(INDEX('Std 6'!$A$4:$X$102,MATCH(Bot!A93,'Std 6'!$X$4:$X$102,0),1))</f>
        <v>P68 - Sreemal Heet Dineshbhai</v>
      </c>
      <c r="D93" s="138">
        <f>IFERROR(INDEX(Data!$J$2:$K$999,MATCH(A93,Data!$K$2:$K$999,0),1),0)</f>
        <v>1880</v>
      </c>
      <c r="E93" s="138">
        <f>INDEX('Std 6'!$A$4:$X$102,MATCH(Bot!A93,'Std 6'!$X$4:$X$102,0),23)</f>
        <v>225</v>
      </c>
      <c r="F93" s="138">
        <f t="shared" si="1"/>
        <v>2105</v>
      </c>
    </row>
    <row r="94" spans="1:6" x14ac:dyDescent="0.25">
      <c r="A94" s="145" t="s">
        <v>845</v>
      </c>
      <c r="B94" s="145">
        <v>6</v>
      </c>
      <c r="C94" s="138" t="str">
        <f>TRIM(INDEX('Std 6'!$A$4:$X$102,MATCH(Bot!A94,'Std 6'!$X$4:$X$102,0),1))</f>
        <v>P69 - Choradiya Kalp Jaybhai</v>
      </c>
      <c r="D94" s="138">
        <f>IFERROR(INDEX(Data!$J$2:$K$999,MATCH(A94,Data!$K$2:$K$999,0),1),0)</f>
        <v>1880</v>
      </c>
      <c r="E94" s="138">
        <f>INDEX('Std 6'!$A$4:$X$102,MATCH(Bot!A94,'Std 6'!$X$4:$X$102,0),23)</f>
        <v>2766</v>
      </c>
      <c r="F94" s="138">
        <f t="shared" si="1"/>
        <v>4646</v>
      </c>
    </row>
    <row r="95" spans="1:6" x14ac:dyDescent="0.25">
      <c r="A95" s="145" t="s">
        <v>846</v>
      </c>
      <c r="B95" s="145">
        <v>6</v>
      </c>
      <c r="C95" s="138" t="str">
        <f>TRIM(INDEX('Std 6'!$A$4:$X$102,MATCH(Bot!A95,'Std 6'!$X$4:$X$102,0),1))</f>
        <v>P70 - Maheshwari Panth Sachinbhai</v>
      </c>
      <c r="D95" s="138">
        <f>IFERROR(INDEX(Data!$J$2:$K$999,MATCH(A95,Data!$K$2:$K$999,0),1),0)</f>
        <v>1880</v>
      </c>
      <c r="E95" s="138">
        <f>INDEX('Std 6'!$A$4:$X$102,MATCH(Bot!A95,'Std 6'!$X$4:$X$102,0),23)</f>
        <v>1427</v>
      </c>
      <c r="F95" s="138">
        <f t="shared" si="1"/>
        <v>3307</v>
      </c>
    </row>
    <row r="96" spans="1:6" x14ac:dyDescent="0.25">
      <c r="A96" s="145" t="s">
        <v>847</v>
      </c>
      <c r="B96" s="145">
        <v>6</v>
      </c>
      <c r="C96" s="138" t="str">
        <f>TRIM(INDEX('Std 6'!$A$4:$X$102,MATCH(Bot!A96,'Std 6'!$X$4:$X$102,0),1))</f>
        <v>P71 - Shah Veer Rajeshbhai</v>
      </c>
      <c r="D96" s="138">
        <f>IFERROR(INDEX(Data!$J$2:$K$999,MATCH(A96,Data!$K$2:$K$999,0),1),0)</f>
        <v>1880</v>
      </c>
      <c r="E96" s="138">
        <f>INDEX('Std 6'!$A$4:$X$102,MATCH(Bot!A96,'Std 6'!$X$4:$X$102,0),23)</f>
        <v>130</v>
      </c>
      <c r="F96" s="138">
        <f t="shared" si="1"/>
        <v>2010</v>
      </c>
    </row>
    <row r="97" spans="1:6" x14ac:dyDescent="0.25">
      <c r="A97" s="145" t="s">
        <v>848</v>
      </c>
      <c r="B97" s="145">
        <v>6</v>
      </c>
      <c r="C97" s="138" t="str">
        <f>TRIM(INDEX('Std 6'!$A$4:$X$102,MATCH(Bot!A97,'Std 6'!$X$4:$X$102,0),1))</f>
        <v>P73 - Dairy Hemant Jain</v>
      </c>
      <c r="D97" s="138">
        <f>IFERROR(INDEX(Data!$J$2:$K$999,MATCH(A97,Data!$K$2:$K$999,0),1),0)</f>
        <v>1880</v>
      </c>
      <c r="E97" s="138">
        <f>INDEX('Std 6'!$A$4:$X$102,MATCH(Bot!A97,'Std 6'!$X$4:$X$102,0),23)</f>
        <v>1427</v>
      </c>
      <c r="F97" s="138">
        <f t="shared" si="1"/>
        <v>3307</v>
      </c>
    </row>
    <row r="98" spans="1:6" x14ac:dyDescent="0.25">
      <c r="A98" s="145" t="s">
        <v>849</v>
      </c>
      <c r="B98" s="145">
        <v>6</v>
      </c>
      <c r="C98" s="138" t="str">
        <f>TRIM(INDEX('Std 6'!$A$4:$X$102,MATCH(Bot!A98,'Std 6'!$X$4:$X$102,0),1))</f>
        <v>P75 - Vansh Kishor Parekh</v>
      </c>
      <c r="D98" s="138">
        <f>IFERROR(INDEX(Data!$J$2:$K$999,MATCH(A98,Data!$K$2:$K$999,0),1),0)</f>
        <v>720</v>
      </c>
      <c r="E98" s="138">
        <f>INDEX('Std 6'!$A$4:$X$102,MATCH(Bot!A98,'Std 6'!$X$4:$X$102,0),23)</f>
        <v>420</v>
      </c>
      <c r="F98" s="138">
        <f t="shared" si="1"/>
        <v>1140</v>
      </c>
    </row>
    <row r="99" spans="1:6" x14ac:dyDescent="0.25">
      <c r="A99" s="145" t="s">
        <v>850</v>
      </c>
      <c r="B99" s="145">
        <v>6</v>
      </c>
      <c r="C99" s="138" t="str">
        <f>TRIM(INDEX('Std 6'!$A$4:$X$102,MATCH(Bot!A99,'Std 6'!$X$4:$X$102,0),1))</f>
        <v>P77 - Mit Solanki</v>
      </c>
      <c r="D99" s="138">
        <f>IFERROR(INDEX(Data!$J$2:$K$999,MATCH(A99,Data!$K$2:$K$999,0),1),0)</f>
        <v>1160</v>
      </c>
      <c r="E99" s="138">
        <f>INDEX('Std 6'!$A$4:$X$102,MATCH(Bot!A99,'Std 6'!$X$4:$X$102,0),23)</f>
        <v>420</v>
      </c>
      <c r="F99" s="138">
        <f t="shared" si="1"/>
        <v>1580</v>
      </c>
    </row>
    <row r="100" spans="1:6" x14ac:dyDescent="0.25">
      <c r="A100" s="145" t="s">
        <v>851</v>
      </c>
      <c r="B100" s="145">
        <v>6</v>
      </c>
      <c r="C100" s="138" t="str">
        <f>TRIM(INDEX('Std 6'!$A$4:$X$102,MATCH(Bot!A100,'Std 6'!$X$4:$X$102,0),1))</f>
        <v>P76 - Mokx</v>
      </c>
      <c r="D100" s="138">
        <f>IFERROR(INDEX(Data!$J$2:$K$999,MATCH(A100,Data!$K$2:$K$999,0),1),0)</f>
        <v>0</v>
      </c>
      <c r="E100" s="138">
        <f>INDEX('Std 6'!$A$4:$X$102,MATCH(Bot!A100,'Std 6'!$X$4:$X$102,0),23)</f>
        <v>325</v>
      </c>
      <c r="F100" s="138">
        <f t="shared" si="1"/>
        <v>325</v>
      </c>
    </row>
    <row r="101" spans="1:6" x14ac:dyDescent="0.25">
      <c r="A101" s="145" t="s">
        <v>852</v>
      </c>
      <c r="B101" s="145">
        <v>6</v>
      </c>
      <c r="C101" s="138" t="str">
        <f>TRIM(INDEX('Std 6'!$A$4:$X$102,MATCH(Bot!A101,'Std 6'!$X$4:$X$102,0),1))</f>
        <v>P74 - Darshan</v>
      </c>
      <c r="D101" s="138">
        <f>IFERROR(INDEX(Data!$J$2:$K$999,MATCH(A101,Data!$K$2:$K$999,0),1),0)</f>
        <v>720</v>
      </c>
      <c r="E101" s="138">
        <f>INDEX('Std 6'!$A$4:$X$102,MATCH(Bot!A101,'Std 6'!$X$4:$X$102,0),23)</f>
        <v>325</v>
      </c>
      <c r="F101" s="138">
        <f t="shared" si="1"/>
        <v>1045</v>
      </c>
    </row>
    <row r="102" spans="1:6" x14ac:dyDescent="0.25">
      <c r="A102" s="145" t="s">
        <v>853</v>
      </c>
      <c r="B102" s="145">
        <v>7</v>
      </c>
      <c r="C102" s="138" t="str">
        <f>TRIM(INDEX('Std 7'!$A$4:$X$102,MATCH(Bot!A102,'Std 7'!$X$4:$X$102,0),1))</f>
        <v>O01 (Kartik Nareshkumar Shah)</v>
      </c>
      <c r="D102" s="138">
        <f>IFERROR(INDEX(Data!$J$2:$K$999,MATCH(A102,Data!$K$2:$K$999,0),1),0)</f>
        <v>0</v>
      </c>
      <c r="E102" s="138">
        <f>INDEX('Std 7'!$A$4:$X$102,MATCH(Bot!A102,'Std 7'!$X$4:$X$102,0),23)</f>
        <v>2881</v>
      </c>
      <c r="F102" s="138">
        <f t="shared" si="1"/>
        <v>2881</v>
      </c>
    </row>
    <row r="103" spans="1:6" x14ac:dyDescent="0.25">
      <c r="A103" s="145" t="s">
        <v>854</v>
      </c>
      <c r="B103" s="145">
        <v>7</v>
      </c>
      <c r="C103" s="138" t="str">
        <f>TRIM(INDEX('Std 7'!$A$4:$X$102,MATCH(Bot!A103,'Std 7'!$X$4:$X$102,0),1))</f>
        <v>O02 (Laksh Vinod Bafana)</v>
      </c>
      <c r="D103" s="138">
        <f>IFERROR(INDEX(Data!$J$2:$K$999,MATCH(A103,Data!$K$2:$K$999,0),1),0)</f>
        <v>0</v>
      </c>
      <c r="E103" s="138">
        <f>INDEX('Std 7'!$A$4:$X$102,MATCH(Bot!A103,'Std 7'!$X$4:$X$102,0),23)</f>
        <v>2620</v>
      </c>
      <c r="F103" s="138">
        <f t="shared" si="1"/>
        <v>2620</v>
      </c>
    </row>
    <row r="104" spans="1:6" x14ac:dyDescent="0.25">
      <c r="A104" s="145" t="s">
        <v>855</v>
      </c>
      <c r="B104" s="145">
        <v>7</v>
      </c>
      <c r="C104" s="138" t="str">
        <f>TRIM(INDEX('Std 7'!$A$4:$X$102,MATCH(Bot!A104,'Std 7'!$X$4:$X$102,0),1))</f>
        <v>O03 (Manish Vikramkumar)</v>
      </c>
      <c r="D104" s="138">
        <f>IFERROR(INDEX(Data!$J$2:$K$999,MATCH(A104,Data!$K$2:$K$999,0),1),0)</f>
        <v>0</v>
      </c>
      <c r="E104" s="138">
        <f>INDEX('Std 7'!$A$4:$X$102,MATCH(Bot!A104,'Std 7'!$X$4:$X$102,0),23)</f>
        <v>2557</v>
      </c>
      <c r="F104" s="138">
        <f t="shared" si="1"/>
        <v>2557</v>
      </c>
    </row>
    <row r="105" spans="1:6" x14ac:dyDescent="0.25">
      <c r="A105" s="145" t="s">
        <v>856</v>
      </c>
      <c r="B105" s="145">
        <v>7</v>
      </c>
      <c r="C105" s="138" t="str">
        <f>TRIM(INDEX('Std 7'!$A$4:$X$102,MATCH(Bot!A105,'Std 7'!$X$4:$X$102,0),1))</f>
        <v>O04 (Tanmay Kamleshbhai Obani)</v>
      </c>
      <c r="D105" s="138">
        <f>IFERROR(INDEX(Data!$J$2:$K$999,MATCH(A105,Data!$K$2:$K$999,0),1),0)</f>
        <v>0</v>
      </c>
      <c r="E105" s="138">
        <f>INDEX('Std 7'!$A$4:$X$102,MATCH(Bot!A105,'Std 7'!$X$4:$X$102,0),23)</f>
        <v>2371</v>
      </c>
      <c r="F105" s="138">
        <f t="shared" si="1"/>
        <v>2371</v>
      </c>
    </row>
    <row r="106" spans="1:6" x14ac:dyDescent="0.25">
      <c r="A106" s="145" t="s">
        <v>857</v>
      </c>
      <c r="B106" s="145">
        <v>7</v>
      </c>
      <c r="C106" s="138" t="str">
        <f>TRIM(INDEX('Std 7'!$A$4:$X$102,MATCH(Bot!A106,'Std 7'!$X$4:$X$102,0),1))</f>
        <v>O05 (Kathan Bhavesh Jain)</v>
      </c>
      <c r="D106" s="138">
        <f>IFERROR(INDEX(Data!$J$2:$K$999,MATCH(A106,Data!$K$2:$K$999,0),1),0)</f>
        <v>0</v>
      </c>
      <c r="E106" s="138">
        <f>INDEX('Std 7'!$A$4:$X$102,MATCH(Bot!A106,'Std 7'!$X$4:$X$102,0),23)</f>
        <v>2557</v>
      </c>
      <c r="F106" s="138">
        <f t="shared" si="1"/>
        <v>2557</v>
      </c>
    </row>
    <row r="107" spans="1:6" x14ac:dyDescent="0.25">
      <c r="A107" s="145" t="s">
        <v>858</v>
      </c>
      <c r="B107" s="145">
        <v>7</v>
      </c>
      <c r="C107" s="138" t="str">
        <f>TRIM(INDEX('Std 7'!$A$4:$X$102,MATCH(Bot!A107,'Std 7'!$X$4:$X$102,0),1))</f>
        <v>O06 (Dhiraj Suresh Shah)</v>
      </c>
      <c r="D107" s="138">
        <f>IFERROR(INDEX(Data!$J$2:$K$999,MATCH(A107,Data!$K$2:$K$999,0),1),0)</f>
        <v>1042.5</v>
      </c>
      <c r="E107" s="138">
        <f>INDEX('Std 7'!$A$4:$X$102,MATCH(Bot!A107,'Std 7'!$X$4:$X$102,0),23)</f>
        <v>2172</v>
      </c>
      <c r="F107" s="138">
        <f t="shared" si="1"/>
        <v>3214.5</v>
      </c>
    </row>
    <row r="108" spans="1:6" x14ac:dyDescent="0.25">
      <c r="A108" s="145" t="s">
        <v>859</v>
      </c>
      <c r="B108" s="145">
        <v>7</v>
      </c>
      <c r="C108" s="138" t="str">
        <f>TRIM(INDEX('Std 7'!$A$4:$X$102,MATCH(Bot!A108,'Std 7'!$X$4:$X$102,0),1))</f>
        <v>O07 (Akash Haresh Shah)</v>
      </c>
      <c r="D108" s="138">
        <f>IFERROR(INDEX(Data!$J$2:$K$999,MATCH(A108,Data!$K$2:$K$999,0),1),0)</f>
        <v>0</v>
      </c>
      <c r="E108" s="138">
        <f>INDEX('Std 7'!$A$4:$X$102,MATCH(Bot!A108,'Std 7'!$X$4:$X$102,0),23)</f>
        <v>2620</v>
      </c>
      <c r="F108" s="138">
        <f t="shared" si="1"/>
        <v>2620</v>
      </c>
    </row>
    <row r="109" spans="1:6" x14ac:dyDescent="0.25">
      <c r="A109" s="145" t="s">
        <v>860</v>
      </c>
      <c r="B109" s="145">
        <v>7</v>
      </c>
      <c r="C109" s="138" t="str">
        <f>TRIM(INDEX('Std 7'!$A$4:$X$102,MATCH(Bot!A109,'Std 7'!$X$4:$X$102,0),1))</f>
        <v>O09 (Meet Pravin Bagresha)</v>
      </c>
      <c r="D109" s="138">
        <f>IFERROR(INDEX(Data!$J$2:$K$999,MATCH(A109,Data!$K$2:$K$999,0),1),0)</f>
        <v>290</v>
      </c>
      <c r="E109" s="138">
        <f>INDEX('Std 7'!$A$4:$X$102,MATCH(Bot!A109,'Std 7'!$X$4:$X$102,0),23)</f>
        <v>2944</v>
      </c>
      <c r="F109" s="138">
        <f t="shared" si="1"/>
        <v>3234</v>
      </c>
    </row>
    <row r="110" spans="1:6" x14ac:dyDescent="0.25">
      <c r="A110" s="145" t="s">
        <v>861</v>
      </c>
      <c r="B110" s="145">
        <v>7</v>
      </c>
      <c r="C110" s="138" t="str">
        <f>TRIM(INDEX('Std 7'!$A$4:$X$102,MATCH(Bot!A110,'Std 7'!$X$4:$X$102,0),1))</f>
        <v>O12 (Moksh Vipulbhai Shah)</v>
      </c>
      <c r="D110" s="138">
        <f>IFERROR(INDEX(Data!$J$2:$K$999,MATCH(A110,Data!$K$2:$K$999,0),1),0)</f>
        <v>0</v>
      </c>
      <c r="E110" s="138">
        <f>INDEX('Std 7'!$A$4:$X$102,MATCH(Bot!A110,'Std 7'!$X$4:$X$102,0),23)</f>
        <v>2881</v>
      </c>
      <c r="F110" s="138">
        <f t="shared" si="1"/>
        <v>2881</v>
      </c>
    </row>
    <row r="111" spans="1:6" x14ac:dyDescent="0.25">
      <c r="A111" s="145" t="s">
        <v>862</v>
      </c>
      <c r="B111" s="145">
        <v>7</v>
      </c>
      <c r="C111" s="138" t="str">
        <f>TRIM(INDEX('Std 7'!$A$4:$X$102,MATCH(Bot!A111,'Std 7'!$X$4:$X$102,0),1))</f>
        <v>O14 (Shah Prasham Rakeshbhai)</v>
      </c>
      <c r="D111" s="138">
        <f>IFERROR(INDEX(Data!$J$2:$K$999,MATCH(A111,Data!$K$2:$K$999,0),1),0)</f>
        <v>0</v>
      </c>
      <c r="E111" s="138">
        <f>INDEX('Std 7'!$A$4:$X$102,MATCH(Bot!A111,'Std 7'!$X$4:$X$102,0),23)</f>
        <v>2620</v>
      </c>
      <c r="F111" s="138">
        <f t="shared" si="1"/>
        <v>2620</v>
      </c>
    </row>
    <row r="112" spans="1:6" x14ac:dyDescent="0.25">
      <c r="A112" s="145" t="s">
        <v>863</v>
      </c>
      <c r="B112" s="145">
        <v>7</v>
      </c>
      <c r="C112" s="138" t="str">
        <f>TRIM(INDEX('Std 7'!$A$4:$X$102,MATCH(Bot!A112,'Std 7'!$X$4:$X$102,0),1))</f>
        <v>O19 (Krushant Mahendra Shah)</v>
      </c>
      <c r="D112" s="138">
        <f>IFERROR(INDEX(Data!$J$2:$K$999,MATCH(A112,Data!$K$2:$K$999,0),1),0)</f>
        <v>0</v>
      </c>
      <c r="E112" s="138">
        <f>INDEX('Std 7'!$A$4:$X$102,MATCH(Bot!A112,'Std 7'!$X$4:$X$102,0),23)</f>
        <v>2557</v>
      </c>
      <c r="F112" s="138">
        <f t="shared" si="1"/>
        <v>2557</v>
      </c>
    </row>
    <row r="113" spans="1:6" x14ac:dyDescent="0.25">
      <c r="A113" s="145" t="s">
        <v>864</v>
      </c>
      <c r="B113" s="145">
        <v>7</v>
      </c>
      <c r="C113" s="138" t="str">
        <f>TRIM(INDEX('Std 7'!$A$4:$X$102,MATCH(Bot!A113,'Std 7'!$X$4:$X$102,0),1))</f>
        <v>O20 (Naythik N.Gandhi)</v>
      </c>
      <c r="D113" s="138">
        <f>IFERROR(INDEX(Data!$J$2:$K$999,MATCH(A113,Data!$K$2:$K$999,0),1),0)</f>
        <v>0</v>
      </c>
      <c r="E113" s="138">
        <f>INDEX('Std 7'!$A$4:$X$102,MATCH(Bot!A113,'Std 7'!$X$4:$X$102,0),23)</f>
        <v>2620</v>
      </c>
      <c r="F113" s="138">
        <f t="shared" si="1"/>
        <v>2620</v>
      </c>
    </row>
    <row r="114" spans="1:6" x14ac:dyDescent="0.25">
      <c r="A114" s="145" t="s">
        <v>865</v>
      </c>
      <c r="B114" s="145">
        <v>7</v>
      </c>
      <c r="C114" s="138" t="str">
        <f>TRIM(INDEX('Std 7'!$A$4:$X$102,MATCH(Bot!A114,'Std 7'!$X$4:$X$102,0),1))</f>
        <v>O21 (Jain Siddh Bhaveshbhai)</v>
      </c>
      <c r="D114" s="138">
        <f>IFERROR(INDEX(Data!$J$2:$K$999,MATCH(A114,Data!$K$2:$K$999,0),1),0)</f>
        <v>0</v>
      </c>
      <c r="E114" s="138">
        <f>INDEX('Std 7'!$A$4:$X$102,MATCH(Bot!A114,'Std 7'!$X$4:$X$102,0),23)</f>
        <v>2620</v>
      </c>
      <c r="F114" s="138">
        <f t="shared" si="1"/>
        <v>2620</v>
      </c>
    </row>
    <row r="115" spans="1:6" x14ac:dyDescent="0.25">
      <c r="A115" s="145" t="s">
        <v>866</v>
      </c>
      <c r="B115" s="145">
        <v>7</v>
      </c>
      <c r="C115" s="138" t="str">
        <f>TRIM(INDEX('Std 7'!$A$4:$X$102,MATCH(Bot!A115,'Std 7'!$X$4:$X$102,0),1))</f>
        <v>O22 (Jainam Mahavirbhai Jain)</v>
      </c>
      <c r="D115" s="138">
        <f>IFERROR(INDEX(Data!$J$2:$K$999,MATCH(A115,Data!$K$2:$K$999,0),1),0)</f>
        <v>0</v>
      </c>
      <c r="E115" s="138">
        <f>INDEX('Std 7'!$A$4:$X$102,MATCH(Bot!A115,'Std 7'!$X$4:$X$102,0),23)</f>
        <v>0</v>
      </c>
      <c r="F115" s="138">
        <f t="shared" si="1"/>
        <v>0</v>
      </c>
    </row>
    <row r="116" spans="1:6" x14ac:dyDescent="0.25">
      <c r="A116" s="145" t="s">
        <v>867</v>
      </c>
      <c r="B116" s="145">
        <v>7</v>
      </c>
      <c r="C116" s="138" t="str">
        <f>TRIM(INDEX('Std 7'!$A$4:$X$102,MATCH(Bot!A116,'Std 7'!$X$4:$X$102,0),1))</f>
        <v>O23 (Karan Mayur Chhajed)</v>
      </c>
      <c r="D116" s="138">
        <f>IFERROR(INDEX(Data!$J$2:$K$999,MATCH(A116,Data!$K$2:$K$999,0),1),0)</f>
        <v>1740</v>
      </c>
      <c r="E116" s="138">
        <f>INDEX('Std 7'!$A$4:$X$102,MATCH(Bot!A116,'Std 7'!$X$4:$X$102,0),23)</f>
        <v>2620</v>
      </c>
      <c r="F116" s="138">
        <f t="shared" si="1"/>
        <v>4360</v>
      </c>
    </row>
    <row r="117" spans="1:6" x14ac:dyDescent="0.25">
      <c r="A117" s="145" t="s">
        <v>868</v>
      </c>
      <c r="B117" s="145">
        <v>7</v>
      </c>
      <c r="C117" s="138" t="str">
        <f>TRIM(INDEX('Std 7'!$A$4:$X$102,MATCH(Bot!A117,'Std 7'!$X$4:$X$102,0),1))</f>
        <v>O25 (Dhwaj Hiteshbhai Jain)</v>
      </c>
      <c r="D117" s="138">
        <f>IFERROR(INDEX(Data!$J$2:$K$999,MATCH(A117,Data!$K$2:$K$999,0),1),0)</f>
        <v>1160</v>
      </c>
      <c r="E117" s="138">
        <f>INDEX('Std 7'!$A$4:$X$102,MATCH(Bot!A117,'Std 7'!$X$4:$X$102,0),23)</f>
        <v>2235</v>
      </c>
      <c r="F117" s="138">
        <f t="shared" si="1"/>
        <v>3395</v>
      </c>
    </row>
    <row r="118" spans="1:6" x14ac:dyDescent="0.25">
      <c r="A118" s="145" t="s">
        <v>869</v>
      </c>
      <c r="B118" s="145">
        <v>7</v>
      </c>
      <c r="C118" s="138" t="str">
        <f>TRIM(INDEX('Std 7'!$A$4:$X$102,MATCH(Bot!A118,'Std 7'!$X$4:$X$102,0),1))</f>
        <v>O26 (Yatharth Brijeshbhai Shah)</v>
      </c>
      <c r="D118" s="138">
        <f>IFERROR(INDEX(Data!$J$2:$K$999,MATCH(A118,Data!$K$2:$K$999,0),1),0)</f>
        <v>0</v>
      </c>
      <c r="E118" s="138">
        <f>INDEX('Std 7'!$A$4:$X$102,MATCH(Bot!A118,'Std 7'!$X$4:$X$102,0),23)</f>
        <v>2620</v>
      </c>
      <c r="F118" s="138">
        <f t="shared" si="1"/>
        <v>2620</v>
      </c>
    </row>
    <row r="119" spans="1:6" x14ac:dyDescent="0.25">
      <c r="A119" s="145" t="s">
        <v>870</v>
      </c>
      <c r="B119" s="145">
        <v>7</v>
      </c>
      <c r="C119" s="138" t="str">
        <f>TRIM(INDEX('Std 7'!$A$4:$X$102,MATCH(Bot!A119,'Std 7'!$X$4:$X$102,0),1))</f>
        <v>O27 (Divyam Saurabh Shah)</v>
      </c>
      <c r="D119" s="138">
        <f>IFERROR(INDEX(Data!$J$2:$K$999,MATCH(A119,Data!$K$2:$K$999,0),1),0)</f>
        <v>0</v>
      </c>
      <c r="E119" s="138">
        <f>INDEX('Std 7'!$A$4:$X$102,MATCH(Bot!A119,'Std 7'!$X$4:$X$102,0),23)</f>
        <v>2820</v>
      </c>
      <c r="F119" s="138">
        <f t="shared" si="1"/>
        <v>2820</v>
      </c>
    </row>
    <row r="120" spans="1:6" x14ac:dyDescent="0.25">
      <c r="A120" s="145" t="s">
        <v>871</v>
      </c>
      <c r="B120" s="145">
        <v>7</v>
      </c>
      <c r="C120" s="138" t="str">
        <f>TRIM(INDEX('Std 7'!$A$4:$X$102,MATCH(Bot!A120,'Std 7'!$X$4:$X$102,0),1))</f>
        <v>O28 (Sahil Kamleshbhai Vanigota)</v>
      </c>
      <c r="D120" s="138">
        <f>IFERROR(INDEX(Data!$J$2:$K$999,MATCH(A120,Data!$K$2:$K$999,0),1),0)</f>
        <v>0</v>
      </c>
      <c r="E120" s="138">
        <f>INDEX('Std 7'!$A$4:$X$102,MATCH(Bot!A120,'Std 7'!$X$4:$X$102,0),23)</f>
        <v>3144</v>
      </c>
      <c r="F120" s="138">
        <f t="shared" si="1"/>
        <v>3144</v>
      </c>
    </row>
    <row r="121" spans="1:6" x14ac:dyDescent="0.25">
      <c r="A121" s="145" t="s">
        <v>872</v>
      </c>
      <c r="B121" s="145">
        <v>7</v>
      </c>
      <c r="C121" s="138" t="str">
        <f>TRIM(INDEX('Std 7'!$A$4:$X$102,MATCH(Bot!A121,'Std 7'!$X$4:$X$102,0),1))</f>
        <v>O29 (Deep Bhavesh Shah)</v>
      </c>
      <c r="D121" s="138">
        <f>IFERROR(INDEX(Data!$J$2:$K$999,MATCH(A121,Data!$K$2:$K$999,0),1),0)</f>
        <v>2385</v>
      </c>
      <c r="E121" s="138">
        <f>INDEX('Std 7'!$A$4:$X$102,MATCH(Bot!A121,'Std 7'!$X$4:$X$102,0),23)</f>
        <v>2555</v>
      </c>
      <c r="F121" s="138">
        <f t="shared" si="1"/>
        <v>4940</v>
      </c>
    </row>
    <row r="122" spans="1:6" x14ac:dyDescent="0.25">
      <c r="A122" s="145" t="s">
        <v>873</v>
      </c>
      <c r="B122" s="145">
        <v>7</v>
      </c>
      <c r="C122" s="138" t="str">
        <f>TRIM(INDEX('Std 7'!$A$4:$X$102,MATCH(Bot!A122,'Std 7'!$X$4:$X$102,0),1))</f>
        <v>O31 (Tirth Jasmin Sheth)</v>
      </c>
      <c r="D122" s="138">
        <f>IFERROR(INDEX(Data!$J$2:$K$999,MATCH(A122,Data!$K$2:$K$999,0),1),0)</f>
        <v>0</v>
      </c>
      <c r="E122" s="138">
        <f>INDEX('Std 7'!$A$4:$X$102,MATCH(Bot!A122,'Std 7'!$X$4:$X$102,0),23)</f>
        <v>2172</v>
      </c>
      <c r="F122" s="138">
        <f t="shared" si="1"/>
        <v>2172</v>
      </c>
    </row>
    <row r="123" spans="1:6" x14ac:dyDescent="0.25">
      <c r="A123" s="145" t="s">
        <v>874</v>
      </c>
      <c r="B123" s="145">
        <v>7</v>
      </c>
      <c r="C123" s="138" t="str">
        <f>TRIM(INDEX('Std 7'!$A$4:$X$102,MATCH(Bot!A123,'Std 7'!$X$4:$X$102,0),1))</f>
        <v>O32 (Jain Prasham Sunilbhai)</v>
      </c>
      <c r="D123" s="138">
        <f>IFERROR(INDEX(Data!$J$2:$K$999,MATCH(A123,Data!$K$2:$K$999,0),1),0)</f>
        <v>0</v>
      </c>
      <c r="E123" s="138">
        <f>INDEX('Std 7'!$A$4:$X$102,MATCH(Bot!A123,'Std 7'!$X$4:$X$102,0),23)</f>
        <v>2944</v>
      </c>
      <c r="F123" s="138">
        <f t="shared" si="1"/>
        <v>2944</v>
      </c>
    </row>
    <row r="124" spans="1:6" x14ac:dyDescent="0.25">
      <c r="A124" s="145" t="s">
        <v>875</v>
      </c>
      <c r="B124" s="145">
        <v>7</v>
      </c>
      <c r="C124" s="138" t="str">
        <f>TRIM(INDEX('Std 7'!$A$4:$X$102,MATCH(Bot!A124,'Std 7'!$X$4:$X$102,0),1))</f>
        <v>O33 (Tirth Paras Gala)</v>
      </c>
      <c r="D124" s="138">
        <f>IFERROR(INDEX(Data!$J$2:$K$999,MATCH(A124,Data!$K$2:$K$999,0),1),0)</f>
        <v>290</v>
      </c>
      <c r="E124" s="138">
        <f>INDEX('Std 7'!$A$4:$X$102,MATCH(Bot!A124,'Std 7'!$X$4:$X$102,0),23)</f>
        <v>2557</v>
      </c>
      <c r="F124" s="138">
        <f t="shared" si="1"/>
        <v>2847</v>
      </c>
    </row>
    <row r="125" spans="1:6" x14ac:dyDescent="0.25">
      <c r="A125" s="145" t="s">
        <v>876</v>
      </c>
      <c r="B125" s="145">
        <v>7</v>
      </c>
      <c r="C125" s="138" t="str">
        <f>TRIM(INDEX('Std 7'!$A$4:$X$102,MATCH(Bot!A125,'Std 7'!$X$4:$X$102,0),1))</f>
        <v>O34 (Jainam Dhiraj Chopada)</v>
      </c>
      <c r="D125" s="138">
        <f>IFERROR(INDEX(Data!$J$2:$K$999,MATCH(A125,Data!$K$2:$K$999,0),1),0)</f>
        <v>2430</v>
      </c>
      <c r="E125" s="138">
        <f>INDEX('Std 7'!$A$4:$X$102,MATCH(Bot!A125,'Std 7'!$X$4:$X$102,0),23)</f>
        <v>2692</v>
      </c>
      <c r="F125" s="138">
        <f t="shared" si="1"/>
        <v>5122</v>
      </c>
    </row>
    <row r="126" spans="1:6" x14ac:dyDescent="0.25">
      <c r="A126" s="145" t="s">
        <v>877</v>
      </c>
      <c r="B126" s="145">
        <v>7</v>
      </c>
      <c r="C126" s="138" t="str">
        <f>TRIM(INDEX('Std 7'!$A$4:$X$102,MATCH(Bot!A126,'Std 7'!$X$4:$X$102,0),1))</f>
        <v>O35 (Shrey Pinal Sanghavi)</v>
      </c>
      <c r="D126" s="138">
        <f>IFERROR(INDEX(Data!$J$2:$K$999,MATCH(A126,Data!$K$2:$K$999,0),1),0)</f>
        <v>762.5</v>
      </c>
      <c r="E126" s="138">
        <f>INDEX('Std 7'!$A$4:$X$102,MATCH(Bot!A126,'Std 7'!$X$4:$X$102,0),23)</f>
        <v>2620</v>
      </c>
      <c r="F126" s="138">
        <f t="shared" si="1"/>
        <v>3382.5</v>
      </c>
    </row>
    <row r="127" spans="1:6" x14ac:dyDescent="0.25">
      <c r="A127" s="145" t="s">
        <v>878</v>
      </c>
      <c r="B127" s="145">
        <v>7</v>
      </c>
      <c r="C127" s="138" t="str">
        <f>TRIM(INDEX('Std 7'!$A$4:$X$102,MATCH(Bot!A127,'Std 7'!$X$4:$X$102,0),1))</f>
        <v>O37 (Vihaan Pritesh Jain)</v>
      </c>
      <c r="D127" s="138">
        <f>IFERROR(INDEX(Data!$J$2:$K$999,MATCH(A127,Data!$K$2:$K$999,0),1),0)</f>
        <v>0</v>
      </c>
      <c r="E127" s="138">
        <f>INDEX('Std 7'!$A$4:$X$102,MATCH(Bot!A127,'Std 7'!$X$4:$X$102,0),23)</f>
        <v>2172</v>
      </c>
      <c r="F127" s="138">
        <f t="shared" si="1"/>
        <v>2172</v>
      </c>
    </row>
    <row r="128" spans="1:6" x14ac:dyDescent="0.25">
      <c r="A128" s="145" t="s">
        <v>879</v>
      </c>
      <c r="B128" s="145">
        <v>7</v>
      </c>
      <c r="C128" s="138" t="str">
        <f>TRIM(INDEX('Std 7'!$A$4:$X$102,MATCH(Bot!A128,'Std 7'!$X$4:$X$102,0),1))</f>
        <v>O38 (Puneeth Jain)</v>
      </c>
      <c r="D128" s="138">
        <f>IFERROR(INDEX(Data!$J$2:$K$999,MATCH(A128,Data!$K$2:$K$999,0),1),0)</f>
        <v>0</v>
      </c>
      <c r="E128" s="138">
        <f>INDEX('Std 7'!$A$4:$X$102,MATCH(Bot!A128,'Std 7'!$X$4:$X$102,0),23)</f>
        <v>2310</v>
      </c>
      <c r="F128" s="138">
        <f t="shared" si="1"/>
        <v>2310</v>
      </c>
    </row>
    <row r="129" spans="1:6" x14ac:dyDescent="0.25">
      <c r="A129" s="145" t="s">
        <v>880</v>
      </c>
      <c r="B129" s="145">
        <v>7</v>
      </c>
      <c r="C129" s="138" t="str">
        <f>TRIM(INDEX('Std 7'!$A$4:$X$102,MATCH(Bot!A129,'Std 7'!$X$4:$X$102,0),1))</f>
        <v>O39 (Daksh Hitesh Kubadia)</v>
      </c>
      <c r="D129" s="138">
        <f>IFERROR(INDEX(Data!$J$2:$K$999,MATCH(A129,Data!$K$2:$K$999,0),1),0)</f>
        <v>0</v>
      </c>
      <c r="E129" s="138">
        <f>INDEX('Std 7'!$A$4:$X$102,MATCH(Bot!A129,'Std 7'!$X$4:$X$102,0),23)</f>
        <v>2557</v>
      </c>
      <c r="F129" s="138">
        <f t="shared" si="1"/>
        <v>2557</v>
      </c>
    </row>
    <row r="130" spans="1:6" x14ac:dyDescent="0.25">
      <c r="A130" s="145" t="s">
        <v>881</v>
      </c>
      <c r="B130" s="145">
        <v>7</v>
      </c>
      <c r="C130" s="138" t="str">
        <f>TRIM(INDEX('Std 7'!$A$4:$X$102,MATCH(Bot!A130,'Std 7'!$X$4:$X$102,0),1))</f>
        <v>O40 (Jash Vipul Shah)</v>
      </c>
      <c r="D130" s="138">
        <f>IFERROR(INDEX(Data!$J$2:$K$999,MATCH(A130,Data!$K$2:$K$999,0),1),0)</f>
        <v>0</v>
      </c>
      <c r="E130" s="138">
        <f>INDEX('Std 7'!$A$4:$X$102,MATCH(Bot!A130,'Std 7'!$X$4:$X$102,0),23)</f>
        <v>2660</v>
      </c>
      <c r="F130" s="138">
        <f t="shared" si="1"/>
        <v>2660</v>
      </c>
    </row>
    <row r="131" spans="1:6" x14ac:dyDescent="0.25">
      <c r="A131" s="145" t="s">
        <v>882</v>
      </c>
      <c r="B131" s="145">
        <v>7</v>
      </c>
      <c r="C131" s="138" t="str">
        <f>TRIM(INDEX('Std 7'!$A$4:$X$102,MATCH(Bot!A131,'Std 7'!$X$4:$X$102,0),1))</f>
        <v>O41 (Yash Praveenkumar Jain)</v>
      </c>
      <c r="D131" s="138">
        <f>IFERROR(INDEX(Data!$J$2:$K$999,MATCH(A131,Data!$K$2:$K$999,0),1),0)</f>
        <v>0</v>
      </c>
      <c r="E131" s="138">
        <f>INDEX('Std 7'!$A$4:$X$102,MATCH(Bot!A131,'Std 7'!$X$4:$X$102,0),23)</f>
        <v>2580</v>
      </c>
      <c r="F131" s="138">
        <f t="shared" ref="F131:F194" si="2">SUM(D131:E131)</f>
        <v>2580</v>
      </c>
    </row>
    <row r="132" spans="1:6" x14ac:dyDescent="0.25">
      <c r="A132" s="145" t="s">
        <v>883</v>
      </c>
      <c r="B132" s="145">
        <v>7</v>
      </c>
      <c r="C132" s="138" t="str">
        <f>TRIM(INDEX('Std 7'!$A$4:$X$102,MATCH(Bot!A132,'Std 7'!$X$4:$X$102,0),1))</f>
        <v>O42 (Tirth Vireshbhai Bafna)</v>
      </c>
      <c r="D132" s="138">
        <f>IFERROR(INDEX(Data!$J$2:$K$999,MATCH(A132,Data!$K$2:$K$999,0),1),0)</f>
        <v>290</v>
      </c>
      <c r="E132" s="138">
        <f>INDEX('Std 7'!$A$4:$X$102,MATCH(Bot!A132,'Std 7'!$X$4:$X$102,0),23)</f>
        <v>3144</v>
      </c>
      <c r="F132" s="138">
        <f t="shared" si="2"/>
        <v>3434</v>
      </c>
    </row>
    <row r="133" spans="1:6" x14ac:dyDescent="0.25">
      <c r="A133" s="145" t="s">
        <v>884</v>
      </c>
      <c r="B133" s="145">
        <v>7</v>
      </c>
      <c r="C133" s="138" t="str">
        <f>TRIM(INDEX('Std 7'!$A$4:$X$102,MATCH(Bot!A133,'Std 7'!$X$4:$X$102,0),1))</f>
        <v>O43 (Kavya bharatbhai jain)</v>
      </c>
      <c r="D133" s="138">
        <f>IFERROR(INDEX(Data!$J$2:$K$999,MATCH(A133,Data!$K$2:$K$999,0),1),0)</f>
        <v>0</v>
      </c>
      <c r="E133" s="138">
        <f>INDEX('Std 7'!$A$4:$X$102,MATCH(Bot!A133,'Std 7'!$X$4:$X$102,0),23)</f>
        <v>2820</v>
      </c>
      <c r="F133" s="138">
        <f t="shared" si="2"/>
        <v>2820</v>
      </c>
    </row>
    <row r="134" spans="1:6" x14ac:dyDescent="0.25">
      <c r="A134" s="145" t="s">
        <v>885</v>
      </c>
      <c r="B134" s="145">
        <v>7</v>
      </c>
      <c r="C134" s="138" t="str">
        <f>TRIM(INDEX('Std 7'!$A$4:$X$102,MATCH(Bot!A134,'Std 7'!$X$4:$X$102,0),1))</f>
        <v>O44 (Vishwa Jignesh Shah)</v>
      </c>
      <c r="D134" s="138">
        <f>IFERROR(INDEX(Data!$J$2:$K$999,MATCH(A134,Data!$K$2:$K$999,0),1),0)</f>
        <v>0</v>
      </c>
      <c r="E134" s="138">
        <f>INDEX('Std 7'!$A$4:$X$102,MATCH(Bot!A134,'Std 7'!$X$4:$X$102,0),23)</f>
        <v>2620</v>
      </c>
      <c r="F134" s="138">
        <f t="shared" si="2"/>
        <v>2620</v>
      </c>
    </row>
    <row r="135" spans="1:6" x14ac:dyDescent="0.25">
      <c r="A135" s="145" t="s">
        <v>886</v>
      </c>
      <c r="B135" s="145">
        <v>7</v>
      </c>
      <c r="C135" s="138" t="str">
        <f>TRIM(INDEX('Std 7'!$A$4:$X$102,MATCH(Bot!A135,'Std 7'!$X$4:$X$102,0),1))</f>
        <v>O45 (Mokshit Niravbhai Shah)</v>
      </c>
      <c r="D135" s="138">
        <f>IFERROR(INDEX(Data!$J$2:$K$999,MATCH(A135,Data!$K$2:$K$999,0),1),0)</f>
        <v>0</v>
      </c>
      <c r="E135" s="138">
        <f>INDEX('Std 7'!$A$4:$X$102,MATCH(Bot!A135,'Std 7'!$X$4:$X$102,0),23)</f>
        <v>2757</v>
      </c>
      <c r="F135" s="138">
        <f t="shared" si="2"/>
        <v>2757</v>
      </c>
    </row>
    <row r="136" spans="1:6" x14ac:dyDescent="0.25">
      <c r="A136" s="145" t="s">
        <v>887</v>
      </c>
      <c r="B136" s="145">
        <v>7</v>
      </c>
      <c r="C136" s="138" t="str">
        <f>TRIM(INDEX('Std 7'!$A$4:$X$102,MATCH(Bot!A136,'Std 7'!$X$4:$X$102,0),1))</f>
        <v>O46 (Naman Prakashbhai Jain)</v>
      </c>
      <c r="D136" s="138">
        <f>IFERROR(INDEX(Data!$J$2:$K$999,MATCH(A136,Data!$K$2:$K$999,0),1),0)</f>
        <v>0</v>
      </c>
      <c r="E136" s="138">
        <f>INDEX('Std 7'!$A$4:$X$102,MATCH(Bot!A136,'Std 7'!$X$4:$X$102,0),23)</f>
        <v>2944</v>
      </c>
      <c r="F136" s="138">
        <f t="shared" si="2"/>
        <v>2944</v>
      </c>
    </row>
    <row r="137" spans="1:6" x14ac:dyDescent="0.25">
      <c r="A137" s="145" t="s">
        <v>888</v>
      </c>
      <c r="B137" s="145">
        <v>7</v>
      </c>
      <c r="C137" s="138" t="str">
        <f>TRIM(INDEX('Std 7'!$A$4:$X$102,MATCH(Bot!A137,'Std 7'!$X$4:$X$102,0),1))</f>
        <v>O47 (Jain Yug Ramlal)</v>
      </c>
      <c r="D137" s="138">
        <f>IFERROR(INDEX(Data!$J$2:$K$999,MATCH(A137,Data!$K$2:$K$999,0),1),0)</f>
        <v>0</v>
      </c>
      <c r="E137" s="138">
        <f>INDEX('Std 7'!$A$4:$X$102,MATCH(Bot!A137,'Std 7'!$X$4:$X$102,0),23)</f>
        <v>2944</v>
      </c>
      <c r="F137" s="138">
        <f t="shared" si="2"/>
        <v>2944</v>
      </c>
    </row>
    <row r="138" spans="1:6" x14ac:dyDescent="0.25">
      <c r="A138" s="145" t="s">
        <v>889</v>
      </c>
      <c r="B138" s="145">
        <v>7</v>
      </c>
      <c r="C138" s="138" t="str">
        <f>TRIM(INDEX('Std 7'!$A$4:$X$102,MATCH(Bot!A138,'Std 7'!$X$4:$X$102,0),1))</f>
        <v>O48 Daksh Pankaj Jadav</v>
      </c>
      <c r="D138" s="138">
        <f>IFERROR(INDEX(Data!$J$2:$K$999,MATCH(A138,Data!$K$2:$K$999,0),1),0)</f>
        <v>3730</v>
      </c>
      <c r="E138" s="138">
        <f>INDEX('Std 7'!$A$4:$X$102,MATCH(Bot!A138,'Std 7'!$X$4:$X$102,0),23)</f>
        <v>2372</v>
      </c>
      <c r="F138" s="138">
        <f t="shared" si="2"/>
        <v>6102</v>
      </c>
    </row>
    <row r="139" spans="1:6" x14ac:dyDescent="0.25">
      <c r="A139" s="145" t="s">
        <v>890</v>
      </c>
      <c r="B139" s="145">
        <v>7</v>
      </c>
      <c r="C139" s="138" t="str">
        <f>TRIM(INDEX('Std 7'!$A$4:$X$102,MATCH(Bot!A139,'Std 7'!$X$4:$X$102,0),1))</f>
        <v>O49 Jainam Gajendra Mehta</v>
      </c>
      <c r="D139" s="138">
        <f>IFERROR(INDEX(Data!$J$2:$K$999,MATCH(A139,Data!$K$2:$K$999,0),1),0)</f>
        <v>4450</v>
      </c>
      <c r="E139" s="138">
        <f>INDEX('Std 7'!$A$4:$X$102,MATCH(Bot!A139,'Std 7'!$X$4:$X$102,0),23)</f>
        <v>2944</v>
      </c>
      <c r="F139" s="138">
        <f t="shared" si="2"/>
        <v>7394</v>
      </c>
    </row>
    <row r="140" spans="1:6" x14ac:dyDescent="0.25">
      <c r="A140" s="145" t="s">
        <v>891</v>
      </c>
      <c r="B140" s="145">
        <v>7</v>
      </c>
      <c r="C140" s="138" t="str">
        <f>TRIM(INDEX('Std 7'!$A$4:$X$102,MATCH(Bot!A140,'Std 7'!$X$4:$X$102,0),1))</f>
        <v>O50 (Ranka Naman Sunilbhai)</v>
      </c>
      <c r="D140" s="138">
        <f>IFERROR(INDEX(Data!$J$2:$K$999,MATCH(A140,Data!$K$2:$K$999,0),1),0)</f>
        <v>720</v>
      </c>
      <c r="E140" s="138">
        <f>INDEX('Std 7'!$A$4:$X$102,MATCH(Bot!A140,'Std 7'!$X$4:$X$102,0),23)</f>
        <v>2881</v>
      </c>
      <c r="F140" s="138">
        <f t="shared" si="2"/>
        <v>3601</v>
      </c>
    </row>
    <row r="141" spans="1:6" x14ac:dyDescent="0.25">
      <c r="A141" s="145" t="s">
        <v>892</v>
      </c>
      <c r="B141" s="145">
        <v>7</v>
      </c>
      <c r="C141" s="138" t="str">
        <f>TRIM(INDEX('Std 7'!$A$4:$X$102,MATCH(Bot!A141,'Std 7'!$X$4:$X$102,0),1))</f>
        <v>O51 Shah Balaji Sudhirbhai</v>
      </c>
      <c r="D141" s="138">
        <f>IFERROR(INDEX(Data!$J$2:$K$999,MATCH(A141,Data!$K$2:$K$999,0),1),0)</f>
        <v>1880</v>
      </c>
      <c r="E141" s="138">
        <f>INDEX('Std 7'!$A$4:$X$102,MATCH(Bot!A141,'Std 7'!$X$4:$X$102,0),23)</f>
        <v>2881</v>
      </c>
      <c r="F141" s="138">
        <f t="shared" si="2"/>
        <v>4761</v>
      </c>
    </row>
    <row r="142" spans="1:6" x14ac:dyDescent="0.25">
      <c r="A142" s="145" t="s">
        <v>893</v>
      </c>
      <c r="B142" s="145">
        <v>7</v>
      </c>
      <c r="C142" s="138" t="str">
        <f>TRIM(INDEX('Std 7'!$A$4:$X$102,MATCH(Bot!A142,'Std 7'!$X$4:$X$102,0),1))</f>
        <v>O52 Jariwala Moksh Mayurkumar</v>
      </c>
      <c r="D142" s="138">
        <f>IFERROR(INDEX(Data!$J$2:$K$999,MATCH(A142,Data!$K$2:$K$999,0),1),0)</f>
        <v>1880</v>
      </c>
      <c r="E142" s="138">
        <f>INDEX('Std 7'!$A$4:$X$102,MATCH(Bot!A142,'Std 7'!$X$4:$X$102,0),23)</f>
        <v>2881</v>
      </c>
      <c r="F142" s="138">
        <f t="shared" si="2"/>
        <v>4761</v>
      </c>
    </row>
    <row r="143" spans="1:6" x14ac:dyDescent="0.25">
      <c r="A143" s="145" t="s">
        <v>894</v>
      </c>
      <c r="B143" s="145">
        <v>7</v>
      </c>
      <c r="C143" s="138" t="str">
        <f>TRIM(INDEX('Std 7'!$A$4:$X$102,MATCH(Bot!A143,'Std 7'!$X$4:$X$102,0),1))</f>
        <v>O53 Balar Jainam Kirankumar</v>
      </c>
      <c r="D143" s="138">
        <f>IFERROR(INDEX(Data!$J$2:$K$999,MATCH(A143,Data!$K$2:$K$999,0),1),0)</f>
        <v>1880</v>
      </c>
      <c r="E143" s="138">
        <f>INDEX('Std 7'!$A$4:$X$102,MATCH(Bot!A143,'Std 7'!$X$4:$X$102,0),23)</f>
        <v>2944</v>
      </c>
      <c r="F143" s="138">
        <f t="shared" si="2"/>
        <v>4824</v>
      </c>
    </row>
    <row r="144" spans="1:6" x14ac:dyDescent="0.25">
      <c r="A144" s="145" t="s">
        <v>895</v>
      </c>
      <c r="B144" s="145">
        <v>7</v>
      </c>
      <c r="C144" s="138" t="str">
        <f>TRIM(INDEX('Std 7'!$A$4:$X$102,MATCH(Bot!A144,'Std 7'!$X$4:$X$102,0),1))</f>
        <v>O54 Tavish Dineshbhai Jain</v>
      </c>
      <c r="D144" s="138">
        <f>IFERROR(INDEX(Data!$J$2:$K$999,MATCH(A144,Data!$K$2:$K$999,0),1),0)</f>
        <v>1880</v>
      </c>
      <c r="E144" s="138">
        <f>INDEX('Std 7'!$A$4:$X$102,MATCH(Bot!A144,'Std 7'!$X$4:$X$102,0),23)</f>
        <v>3144</v>
      </c>
      <c r="F144" s="138">
        <f t="shared" si="2"/>
        <v>5024</v>
      </c>
    </row>
    <row r="145" spans="1:6" x14ac:dyDescent="0.25">
      <c r="A145" s="145" t="s">
        <v>896</v>
      </c>
      <c r="B145" s="145">
        <v>7</v>
      </c>
      <c r="C145" s="138" t="str">
        <f>TRIM(INDEX('Std 7'!$A$4:$X$102,MATCH(Bot!A145,'Std 7'!$X$4:$X$102,0),1))</f>
        <v>O55 Shah Mittal Santoshkumar</v>
      </c>
      <c r="D145" s="138">
        <f>IFERROR(INDEX(Data!$J$2:$K$999,MATCH(A145,Data!$K$2:$K$999,0),1),0)</f>
        <v>720</v>
      </c>
      <c r="E145" s="138">
        <f>INDEX('Std 7'!$A$4:$X$102,MATCH(Bot!A145,'Std 7'!$X$4:$X$102,0),23)</f>
        <v>2881</v>
      </c>
      <c r="F145" s="138">
        <f t="shared" si="2"/>
        <v>3601</v>
      </c>
    </row>
    <row r="146" spans="1:6" x14ac:dyDescent="0.25">
      <c r="A146" s="145" t="s">
        <v>897</v>
      </c>
      <c r="B146" s="145">
        <v>7</v>
      </c>
      <c r="C146" s="138" t="str">
        <f>TRIM(INDEX('Std 7'!$A$4:$X$102,MATCH(Bot!A146,'Std 7'!$X$4:$X$102,0),1))</f>
        <v>O56 Caattar Teerthraj Sachinbhai</v>
      </c>
      <c r="D146" s="138">
        <f>IFERROR(INDEX(Data!$J$2:$K$999,MATCH(A146,Data!$K$2:$K$999,0),1),0)</f>
        <v>720</v>
      </c>
      <c r="E146" s="138">
        <f>INDEX('Std 7'!$A$4:$X$102,MATCH(Bot!A146,'Std 7'!$X$4:$X$102,0),23)</f>
        <v>2881</v>
      </c>
      <c r="F146" s="138">
        <f t="shared" si="2"/>
        <v>3601</v>
      </c>
    </row>
    <row r="147" spans="1:6" x14ac:dyDescent="0.25">
      <c r="A147" s="145" t="s">
        <v>898</v>
      </c>
      <c r="B147" s="145">
        <v>7</v>
      </c>
      <c r="C147" s="138" t="str">
        <f>TRIM(INDEX('Std 7'!$A$4:$X$102,MATCH(Bot!A147,'Std 7'!$X$4:$X$102,0),1))</f>
        <v>O57 Kushal Mukeshbhai Jain</v>
      </c>
      <c r="D147" s="138">
        <f>IFERROR(INDEX(Data!$J$2:$K$999,MATCH(A147,Data!$K$2:$K$999,0),1),0)</f>
        <v>720</v>
      </c>
      <c r="E147" s="138">
        <f>INDEX('Std 7'!$A$4:$X$102,MATCH(Bot!A147,'Std 7'!$X$4:$X$102,0),23)</f>
        <v>2620</v>
      </c>
      <c r="F147" s="138">
        <f t="shared" si="2"/>
        <v>3340</v>
      </c>
    </row>
    <row r="148" spans="1:6" x14ac:dyDescent="0.25">
      <c r="A148" s="145" t="s">
        <v>899</v>
      </c>
      <c r="B148" s="145">
        <v>7</v>
      </c>
      <c r="C148" s="138" t="str">
        <f>TRIM(INDEX('Std 7'!$A$4:$X$102,MATCH(Bot!A148,'Std 7'!$X$4:$X$102,0),1))</f>
        <v>O58 Sancheti Chaitanya Tusharbhai</v>
      </c>
      <c r="D148" s="138">
        <f>IFERROR(INDEX(Data!$J$2:$K$999,MATCH(A148,Data!$K$2:$K$999,0),1),0)</f>
        <v>720</v>
      </c>
      <c r="E148" s="138">
        <f>INDEX('Std 7'!$A$4:$X$102,MATCH(Bot!A148,'Std 7'!$X$4:$X$102,0),23)</f>
        <v>0</v>
      </c>
      <c r="F148" s="138">
        <f t="shared" si="2"/>
        <v>720</v>
      </c>
    </row>
    <row r="149" spans="1:6" x14ac:dyDescent="0.25">
      <c r="A149" s="145" t="s">
        <v>900</v>
      </c>
      <c r="B149" s="145">
        <v>7</v>
      </c>
      <c r="C149" s="138" t="str">
        <f>TRIM(INDEX('Std 7'!$A$4:$X$102,MATCH(Bot!A149,'Std 7'!$X$4:$X$102,0),1))</f>
        <v>O59 Parekh Jainam Darshitbhai</v>
      </c>
      <c r="D149" s="138">
        <f>IFERROR(INDEX(Data!$J$2:$K$999,MATCH(A149,Data!$K$2:$K$999,0),1),0)</f>
        <v>720</v>
      </c>
      <c r="E149" s="138">
        <f>INDEX('Std 7'!$A$4:$X$102,MATCH(Bot!A149,'Std 7'!$X$4:$X$102,0),23)</f>
        <v>3081</v>
      </c>
      <c r="F149" s="138">
        <f t="shared" si="2"/>
        <v>3801</v>
      </c>
    </row>
    <row r="150" spans="1:6" x14ac:dyDescent="0.25">
      <c r="A150" s="145" t="s">
        <v>901</v>
      </c>
      <c r="B150" s="145">
        <v>7</v>
      </c>
      <c r="C150" s="138" t="str">
        <f>TRIM(INDEX('Std 7'!$A$4:$X$102,MATCH(Bot!A150,'Std 7'!$X$4:$X$102,0),1))</f>
        <v>O60 Yuvraj Ashokbhai Jain</v>
      </c>
      <c r="D150" s="138">
        <f>IFERROR(INDEX(Data!$J$2:$K$999,MATCH(A150,Data!$K$2:$K$999,0),1),0)</f>
        <v>720</v>
      </c>
      <c r="E150" s="138">
        <f>INDEX('Std 7'!$A$4:$X$102,MATCH(Bot!A150,'Std 7'!$X$4:$X$102,0),23)</f>
        <v>2757</v>
      </c>
      <c r="F150" s="138">
        <f t="shared" si="2"/>
        <v>3477</v>
      </c>
    </row>
    <row r="151" spans="1:6" x14ac:dyDescent="0.25">
      <c r="A151" s="145" t="s">
        <v>902</v>
      </c>
      <c r="B151" s="145">
        <v>7</v>
      </c>
      <c r="C151" s="138" t="str">
        <f>TRIM(INDEX('Std 7'!$A$4:$X$102,MATCH(Bot!A151,'Std 7'!$X$4:$X$102,0),1))</f>
        <v>O61 Jainam Pravin Shah</v>
      </c>
      <c r="D151" s="138">
        <f>IFERROR(INDEX(Data!$J$2:$K$999,MATCH(A151,Data!$K$2:$K$999,0),1),0)</f>
        <v>1880</v>
      </c>
      <c r="E151" s="138">
        <f>INDEX('Std 7'!$A$4:$X$102,MATCH(Bot!A151,'Std 7'!$X$4:$X$102,0),23)</f>
        <v>2881</v>
      </c>
      <c r="F151" s="138">
        <f t="shared" si="2"/>
        <v>4761</v>
      </c>
    </row>
    <row r="152" spans="1:6" x14ac:dyDescent="0.25">
      <c r="A152" s="145" t="s">
        <v>903</v>
      </c>
      <c r="B152" s="145">
        <v>7</v>
      </c>
      <c r="C152" s="138" t="str">
        <f>TRIM(INDEX('Std 7'!$A$4:$X$102,MATCH(Bot!A152,'Std 7'!$X$4:$X$102,0),1))</f>
        <v>O62 Bhavya Jitendra Dharival</v>
      </c>
      <c r="D152" s="138">
        <f>IFERROR(INDEX(Data!$J$2:$K$999,MATCH(A152,Data!$K$2:$K$999,0),1),0)</f>
        <v>1880</v>
      </c>
      <c r="E152" s="138">
        <f>INDEX('Std 7'!$A$4:$X$102,MATCH(Bot!A152,'Std 7'!$X$4:$X$102,0),23)</f>
        <v>3081</v>
      </c>
      <c r="F152" s="138">
        <f t="shared" si="2"/>
        <v>4961</v>
      </c>
    </row>
    <row r="153" spans="1:6" x14ac:dyDescent="0.25">
      <c r="A153" s="145" t="s">
        <v>904</v>
      </c>
      <c r="B153" s="145">
        <v>7</v>
      </c>
      <c r="C153" s="138" t="str">
        <f>TRIM(INDEX('Std 7'!$A$4:$X$102,MATCH(Bot!A153,'Std 7'!$X$4:$X$102,0),1))</f>
        <v>O63 Prayog Jitendra Shah</v>
      </c>
      <c r="D153" s="138">
        <f>IFERROR(INDEX(Data!$J$2:$K$999,MATCH(A153,Data!$K$2:$K$999,0),1),0)</f>
        <v>720</v>
      </c>
      <c r="E153" s="138">
        <f>INDEX('Std 7'!$A$4:$X$102,MATCH(Bot!A153,'Std 7'!$X$4:$X$102,0),23)</f>
        <v>2557</v>
      </c>
      <c r="F153" s="138">
        <f t="shared" si="2"/>
        <v>3277</v>
      </c>
    </row>
    <row r="154" spans="1:6" x14ac:dyDescent="0.25">
      <c r="A154" s="145" t="s">
        <v>905</v>
      </c>
      <c r="B154" s="145">
        <v>7</v>
      </c>
      <c r="C154" s="138" t="str">
        <f>TRIM(INDEX('Std 7'!$A$4:$X$102,MATCH(Bot!A154,'Std 7'!$X$4:$X$102,0),1))</f>
        <v>O64 Shah Tirthesh Chandrakant</v>
      </c>
      <c r="D154" s="138">
        <f>IFERROR(INDEX(Data!$J$2:$K$999,MATCH(A154,Data!$K$2:$K$999,0),1),0)</f>
        <v>1300</v>
      </c>
      <c r="E154" s="138">
        <f>INDEX('Std 7'!$A$4:$X$102,MATCH(Bot!A154,'Std 7'!$X$4:$X$102,0),23)</f>
        <v>2881</v>
      </c>
      <c r="F154" s="138">
        <f t="shared" si="2"/>
        <v>4181</v>
      </c>
    </row>
    <row r="155" spans="1:6" x14ac:dyDescent="0.25">
      <c r="A155" s="145" t="s">
        <v>906</v>
      </c>
      <c r="B155" s="145">
        <v>7</v>
      </c>
      <c r="C155" s="138" t="str">
        <f>TRIM(INDEX('Std 7'!$A$4:$X$102,MATCH(Bot!A155,'Std 7'!$X$4:$X$102,0),1))</f>
        <v>O65 Ayush Deves Shah</v>
      </c>
      <c r="D155" s="138">
        <f>IFERROR(INDEX(Data!$J$2:$K$999,MATCH(A155,Data!$K$2:$K$999,0),1),0)</f>
        <v>720</v>
      </c>
      <c r="E155" s="138">
        <f>INDEX('Std 7'!$A$4:$X$102,MATCH(Bot!A155,'Std 7'!$X$4:$X$102,0),23)</f>
        <v>2757</v>
      </c>
      <c r="F155" s="138">
        <f t="shared" si="2"/>
        <v>3477</v>
      </c>
    </row>
    <row r="156" spans="1:6" x14ac:dyDescent="0.25">
      <c r="A156" s="145" t="s">
        <v>907</v>
      </c>
      <c r="B156" s="145">
        <v>7</v>
      </c>
      <c r="C156" s="138" t="str">
        <f>TRIM(INDEX('Std 7'!$A$4:$X$102,MATCH(Bot!A156,'Std 7'!$X$4:$X$102,0),1))</f>
        <v>O66 Mehta Dhairya Jogendrabhai</v>
      </c>
      <c r="D156" s="138">
        <f>IFERROR(INDEX(Data!$J$2:$K$999,MATCH(A156,Data!$K$2:$K$999,0),1),0)</f>
        <v>1880</v>
      </c>
      <c r="E156" s="138">
        <f>INDEX('Std 7'!$A$4:$X$102,MATCH(Bot!A156,'Std 7'!$X$4:$X$102,0),23)</f>
        <v>2557</v>
      </c>
      <c r="F156" s="138">
        <f t="shared" si="2"/>
        <v>4437</v>
      </c>
    </row>
    <row r="157" spans="1:6" x14ac:dyDescent="0.25">
      <c r="A157" s="145" t="s">
        <v>908</v>
      </c>
      <c r="B157" s="145">
        <v>7</v>
      </c>
      <c r="C157" s="138" t="str">
        <f>TRIM(INDEX('Std 7'!$A$4:$X$102,MATCH(Bot!A157,'Std 7'!$X$4:$X$102,0),1))</f>
        <v>O67 Jain Tanish Bharatbhai</v>
      </c>
      <c r="D157" s="138">
        <f>IFERROR(INDEX(Data!$J$2:$K$999,MATCH(A157,Data!$K$2:$K$999,0),1),0)</f>
        <v>1880</v>
      </c>
      <c r="E157" s="138">
        <f>INDEX('Std 7'!$A$4:$X$102,MATCH(Bot!A157,'Std 7'!$X$4:$X$102,0),23)</f>
        <v>2944</v>
      </c>
      <c r="F157" s="138">
        <f t="shared" si="2"/>
        <v>4824</v>
      </c>
    </row>
    <row r="158" spans="1:6" x14ac:dyDescent="0.25">
      <c r="A158" s="145" t="s">
        <v>909</v>
      </c>
      <c r="B158" s="145">
        <v>7</v>
      </c>
      <c r="C158" s="138" t="str">
        <f>TRIM(INDEX('Std 7'!$A$4:$X$102,MATCH(Bot!A158,'Std 7'!$X$4:$X$102,0),1))</f>
        <v>O68 Arav Viral Shah</v>
      </c>
      <c r="D158" s="138">
        <f>IFERROR(INDEX(Data!$J$2:$K$999,MATCH(A158,Data!$K$2:$K$999,0),1),0)</f>
        <v>720</v>
      </c>
      <c r="E158" s="138">
        <f>INDEX('Std 7'!$A$4:$X$102,MATCH(Bot!A158,'Std 7'!$X$4:$X$102,0),23)</f>
        <v>3081</v>
      </c>
      <c r="F158" s="138">
        <f t="shared" si="2"/>
        <v>3801</v>
      </c>
    </row>
    <row r="159" spans="1:6" x14ac:dyDescent="0.25">
      <c r="A159" s="145" t="s">
        <v>910</v>
      </c>
      <c r="B159" s="145">
        <v>7</v>
      </c>
      <c r="C159" s="138" t="str">
        <f>TRIM(INDEX('Std 7'!$A$4:$X$102,MATCH(Bot!A159,'Std 7'!$X$4:$X$102,0),1))</f>
        <v>O69 Mahir Ashish Sanghavi</v>
      </c>
      <c r="D159" s="138">
        <f>IFERROR(INDEX(Data!$J$2:$K$999,MATCH(A159,Data!$K$2:$K$999,0),1),0)</f>
        <v>720</v>
      </c>
      <c r="E159" s="138">
        <f>INDEX('Std 7'!$A$4:$X$102,MATCH(Bot!A159,'Std 7'!$X$4:$X$102,0),23)</f>
        <v>2492</v>
      </c>
      <c r="F159" s="138">
        <f t="shared" si="2"/>
        <v>3212</v>
      </c>
    </row>
    <row r="160" spans="1:6" x14ac:dyDescent="0.25">
      <c r="A160" s="145" t="s">
        <v>911</v>
      </c>
      <c r="B160" s="145">
        <v>7</v>
      </c>
      <c r="C160" s="138" t="str">
        <f>TRIM(INDEX('Std 7'!$A$4:$X$102,MATCH(Bot!A160,'Std 7'!$X$4:$X$102,0),1))</f>
        <v>O70 Shaurya Rakesh Shah</v>
      </c>
      <c r="D160" s="138">
        <f>IFERROR(INDEX(Data!$J$2:$K$999,MATCH(A160,Data!$K$2:$K$999,0),1),0)</f>
        <v>1880</v>
      </c>
      <c r="E160" s="138">
        <f>INDEX('Std 7'!$A$4:$X$102,MATCH(Bot!A160,'Std 7'!$X$4:$X$102,0),23)</f>
        <v>3144</v>
      </c>
      <c r="F160" s="138">
        <f t="shared" si="2"/>
        <v>5024</v>
      </c>
    </row>
    <row r="161" spans="1:6" x14ac:dyDescent="0.25">
      <c r="A161" s="145" t="s">
        <v>912</v>
      </c>
      <c r="B161" s="145">
        <v>7</v>
      </c>
      <c r="C161" s="138" t="str">
        <f>TRIM(INDEX('Std 7'!$A$4:$X$102,MATCH(Bot!A161,'Std 7'!$X$4:$X$102,0),1))</f>
        <v>O71 Jain Gyan Gouthambhai</v>
      </c>
      <c r="D161" s="138">
        <f>IFERROR(INDEX(Data!$J$2:$K$999,MATCH(A161,Data!$K$2:$K$999,0),1),0)</f>
        <v>720</v>
      </c>
      <c r="E161" s="138">
        <f>INDEX('Std 7'!$A$4:$X$102,MATCH(Bot!A161,'Std 7'!$X$4:$X$102,0),23)</f>
        <v>2620</v>
      </c>
      <c r="F161" s="138">
        <f t="shared" si="2"/>
        <v>3340</v>
      </c>
    </row>
    <row r="162" spans="1:6" x14ac:dyDescent="0.25">
      <c r="A162" s="145" t="s">
        <v>913</v>
      </c>
      <c r="B162" s="145">
        <v>7</v>
      </c>
      <c r="C162" s="138" t="str">
        <f>TRIM(INDEX('Std 7'!$A$4:$X$102,MATCH(Bot!A162,'Std 7'!$X$4:$X$102,0),1))</f>
        <v>O72 Shah Priyansh Vipulkumar</v>
      </c>
      <c r="D162" s="138">
        <f>IFERROR(INDEX(Data!$J$2:$K$999,MATCH(A162,Data!$K$2:$K$999,0),1),0)</f>
        <v>720</v>
      </c>
      <c r="E162" s="138">
        <f>INDEX('Std 7'!$A$4:$X$102,MATCH(Bot!A162,'Std 7'!$X$4:$X$102,0),23)</f>
        <v>2881</v>
      </c>
      <c r="F162" s="138">
        <f t="shared" si="2"/>
        <v>3601</v>
      </c>
    </row>
    <row r="163" spans="1:6" x14ac:dyDescent="0.25">
      <c r="A163" s="145" t="s">
        <v>914</v>
      </c>
      <c r="B163" s="145">
        <v>7</v>
      </c>
      <c r="C163" s="138" t="str">
        <f>TRIM(INDEX('Std 7'!$A$4:$X$102,MATCH(Bot!A163,'Std 7'!$X$4:$X$102,0),1))</f>
        <v>O73 Jain Raksh Dharmendra</v>
      </c>
      <c r="D163" s="138">
        <f>IFERROR(INDEX(Data!$J$2:$K$999,MATCH(A163,Data!$K$2:$K$999,0),1),0)</f>
        <v>1880</v>
      </c>
      <c r="E163" s="138">
        <f>INDEX('Std 7'!$A$4:$X$102,MATCH(Bot!A163,'Std 7'!$X$4:$X$102,0),23)</f>
        <v>2820</v>
      </c>
      <c r="F163" s="138">
        <f t="shared" si="2"/>
        <v>4700</v>
      </c>
    </row>
    <row r="164" spans="1:6" x14ac:dyDescent="0.25">
      <c r="A164" s="145" t="s">
        <v>915</v>
      </c>
      <c r="B164" s="145">
        <v>7</v>
      </c>
      <c r="C164" s="138" t="str">
        <f>TRIM(INDEX('Std 7'!$A$4:$X$102,MATCH(Bot!A164,'Std 7'!$X$4:$X$102,0),1))</f>
        <v>O74 Jain Hemang Rajendrabhai</v>
      </c>
      <c r="D164" s="138">
        <f>IFERROR(INDEX(Data!$J$2:$K$999,MATCH(A164,Data!$K$2:$K$999,0),1),0)</f>
        <v>1880</v>
      </c>
      <c r="E164" s="138">
        <f>INDEX('Std 7'!$A$4:$X$102,MATCH(Bot!A164,'Std 7'!$X$4:$X$102,0),23)</f>
        <v>2172</v>
      </c>
      <c r="F164" s="138">
        <f t="shared" si="2"/>
        <v>4052</v>
      </c>
    </row>
    <row r="165" spans="1:6" x14ac:dyDescent="0.25">
      <c r="A165" s="145" t="s">
        <v>916</v>
      </c>
      <c r="B165" s="145">
        <v>7</v>
      </c>
      <c r="C165" s="138" t="str">
        <f>TRIM(INDEX('Std 7'!$A$4:$X$102,MATCH(Bot!A165,'Std 7'!$X$4:$X$102,0),1))</f>
        <v>O75 Shah Moksh Mayurbhai</v>
      </c>
      <c r="D165" s="138">
        <f>IFERROR(INDEX(Data!$J$2:$K$999,MATCH(A165,Data!$K$2:$K$999,0),1),0)</f>
        <v>2600</v>
      </c>
      <c r="E165" s="138">
        <f>INDEX('Std 7'!$A$4:$X$102,MATCH(Bot!A165,'Std 7'!$X$4:$X$102,0),23)</f>
        <v>2557</v>
      </c>
      <c r="F165" s="138">
        <f t="shared" si="2"/>
        <v>5157</v>
      </c>
    </row>
    <row r="166" spans="1:6" x14ac:dyDescent="0.25">
      <c r="A166" s="145" t="s">
        <v>917</v>
      </c>
      <c r="B166" s="145">
        <v>7</v>
      </c>
      <c r="C166" s="138" t="str">
        <f>TRIM(INDEX('Std 7'!$A$4:$X$102,MATCH(Bot!A166,'Std 7'!$X$4:$X$102,0),1))</f>
        <v>O76 Choradiya Devesh Jitendrabhai</v>
      </c>
      <c r="D166" s="138">
        <f>IFERROR(INDEX(Data!$J$2:$K$999,MATCH(A166,Data!$K$2:$K$999,0),1),0)</f>
        <v>2600</v>
      </c>
      <c r="E166" s="138">
        <f>INDEX('Std 7'!$A$4:$X$102,MATCH(Bot!A166,'Std 7'!$X$4:$X$102,0),23)</f>
        <v>2557</v>
      </c>
      <c r="F166" s="138">
        <f t="shared" si="2"/>
        <v>5157</v>
      </c>
    </row>
    <row r="167" spans="1:6" x14ac:dyDescent="0.25">
      <c r="A167" s="145" t="s">
        <v>918</v>
      </c>
      <c r="B167" s="145">
        <v>7</v>
      </c>
      <c r="C167" s="138" t="str">
        <f>TRIM(INDEX('Std 7'!$A$4:$X$102,MATCH(Bot!A167,'Std 7'!$X$4:$X$102,0),1))</f>
        <v>O77 Kataria Sanghvi Jayesh Sachinbhai</v>
      </c>
      <c r="D167" s="138">
        <f>IFERROR(INDEX(Data!$J$2:$K$999,MATCH(A167,Data!$K$2:$K$999,0),1),0)</f>
        <v>1880</v>
      </c>
      <c r="E167" s="138">
        <f>INDEX('Std 7'!$A$4:$X$102,MATCH(Bot!A167,'Std 7'!$X$4:$X$102,0),23)</f>
        <v>3144</v>
      </c>
      <c r="F167" s="138">
        <f t="shared" si="2"/>
        <v>5024</v>
      </c>
    </row>
    <row r="168" spans="1:6" x14ac:dyDescent="0.25">
      <c r="A168" s="145" t="s">
        <v>919</v>
      </c>
      <c r="B168" s="145">
        <v>7</v>
      </c>
      <c r="C168" s="138" t="str">
        <f>TRIM(INDEX('Std 7'!$A$4:$X$102,MATCH(Bot!A168,'Std 7'!$X$4:$X$102,0),1))</f>
        <v>O78 Netani Darshan Prakashbhai</v>
      </c>
      <c r="D168" s="138">
        <f>IFERROR(INDEX(Data!$J$2:$K$999,MATCH(A168,Data!$K$2:$K$999,0),1),0)</f>
        <v>1880</v>
      </c>
      <c r="E168" s="138">
        <f>INDEX('Std 7'!$A$4:$X$102,MATCH(Bot!A168,'Std 7'!$X$4:$X$102,0),23)</f>
        <v>2757</v>
      </c>
      <c r="F168" s="138">
        <f t="shared" si="2"/>
        <v>4637</v>
      </c>
    </row>
    <row r="169" spans="1:6" x14ac:dyDescent="0.25">
      <c r="A169" s="145" t="s">
        <v>920</v>
      </c>
      <c r="B169" s="145">
        <v>7</v>
      </c>
      <c r="C169" s="138" t="str">
        <f>TRIM(INDEX('Std 7'!$A$4:$X$102,MATCH(Bot!A169,'Std 7'!$X$4:$X$102,0),1))</f>
        <v>O79 Jain Kushraj Praveenkumar</v>
      </c>
      <c r="D169" s="138">
        <f>IFERROR(INDEX(Data!$J$2:$K$999,MATCH(A169,Data!$K$2:$K$999,0),1),0)</f>
        <v>1880</v>
      </c>
      <c r="E169" s="138">
        <f>INDEX('Std 7'!$A$4:$X$102,MATCH(Bot!A169,'Std 7'!$X$4:$X$102,0),23)</f>
        <v>3144</v>
      </c>
      <c r="F169" s="138">
        <f t="shared" si="2"/>
        <v>5024</v>
      </c>
    </row>
    <row r="170" spans="1:6" x14ac:dyDescent="0.25">
      <c r="A170" s="145" t="s">
        <v>921</v>
      </c>
      <c r="B170" s="145">
        <v>7</v>
      </c>
      <c r="C170" s="138" t="str">
        <f>TRIM(INDEX('Std 7'!$A$4:$X$102,MATCH(Bot!A170,'Std 7'!$X$4:$X$102,0),1))</f>
        <v>O80 Kothari Harshith Rajeshbhai</v>
      </c>
      <c r="D170" s="138">
        <f>IFERROR(INDEX(Data!$J$2:$K$999,MATCH(A170,Data!$K$2:$K$999,0),1),0)</f>
        <v>1880</v>
      </c>
      <c r="E170" s="138">
        <f>INDEX('Std 7'!$A$4:$X$102,MATCH(Bot!A170,'Std 7'!$X$4:$X$102,0),23)</f>
        <v>3081</v>
      </c>
      <c r="F170" s="138">
        <f t="shared" si="2"/>
        <v>4961</v>
      </c>
    </row>
    <row r="171" spans="1:6" x14ac:dyDescent="0.25">
      <c r="A171" s="145" t="s">
        <v>922</v>
      </c>
      <c r="B171" s="145">
        <v>7</v>
      </c>
      <c r="C171" s="138" t="str">
        <f>TRIM(INDEX('Std 7'!$A$4:$X$102,MATCH(Bot!A171,'Std 7'!$X$4:$X$102,0),1))</f>
        <v>O81 Kakdiya Kalp Jitendrabhai</v>
      </c>
      <c r="D171" s="138">
        <f>IFERROR(INDEX(Data!$J$2:$K$999,MATCH(A171,Data!$K$2:$K$999,0),1),0)</f>
        <v>2410</v>
      </c>
      <c r="E171" s="138">
        <f>INDEX('Std 7'!$A$4:$X$102,MATCH(Bot!A171,'Std 7'!$X$4:$X$102,0),23)</f>
        <v>2620</v>
      </c>
      <c r="F171" s="138">
        <f t="shared" si="2"/>
        <v>5030</v>
      </c>
    </row>
    <row r="172" spans="1:6" x14ac:dyDescent="0.25">
      <c r="A172" s="145" t="s">
        <v>923</v>
      </c>
      <c r="B172" s="145">
        <v>7</v>
      </c>
      <c r="C172" s="138" t="str">
        <f>TRIM(INDEX('Std 7'!$A$4:$X$102,MATCH(Bot!A172,'Std 7'!$X$4:$X$102,0),1))</f>
        <v>O82 Jain Harshit Santoshbhai</v>
      </c>
      <c r="D172" s="138">
        <f>IFERROR(INDEX(Data!$J$2:$K$999,MATCH(A172,Data!$K$2:$K$999,0),1),0)</f>
        <v>1880</v>
      </c>
      <c r="E172" s="138">
        <f>INDEX('Std 7'!$A$4:$X$102,MATCH(Bot!A172,'Std 7'!$X$4:$X$102,0),23)</f>
        <v>2881</v>
      </c>
      <c r="F172" s="138">
        <f t="shared" si="2"/>
        <v>4761</v>
      </c>
    </row>
    <row r="173" spans="1:6" x14ac:dyDescent="0.25">
      <c r="A173" s="145" t="s">
        <v>924</v>
      </c>
      <c r="B173" s="145">
        <v>7</v>
      </c>
      <c r="C173" s="138" t="str">
        <f>TRIM(INDEX('Std 7'!$A$4:$X$102,MATCH(Bot!A173,'Std 7'!$X$4:$X$102,0),1))</f>
        <v>O83 Tanishk</v>
      </c>
      <c r="D173" s="138">
        <f>IFERROR(INDEX(Data!$J$2:$K$999,MATCH(A173,Data!$K$2:$K$999,0),1),0)</f>
        <v>1160</v>
      </c>
      <c r="E173" s="138">
        <f>INDEX('Std 7'!$A$4:$X$102,MATCH(Bot!A173,'Std 7'!$X$4:$X$102,0),23)</f>
        <v>2107</v>
      </c>
      <c r="F173" s="138">
        <f t="shared" si="2"/>
        <v>3267</v>
      </c>
    </row>
    <row r="174" spans="1:6" x14ac:dyDescent="0.25">
      <c r="A174" s="145" t="s">
        <v>925</v>
      </c>
      <c r="B174" s="145">
        <v>7</v>
      </c>
      <c r="C174" s="138" t="str">
        <f>TRIM(INDEX('Std 7'!$A$4:$X$102,MATCH(Bot!A174,'Std 7'!$X$4:$X$102,0),1))</f>
        <v>O84 Naman Jain</v>
      </c>
      <c r="D174" s="138">
        <f>IFERROR(INDEX(Data!$J$2:$K$999,MATCH(A174,Data!$K$2:$K$999,0),1),0)</f>
        <v>0</v>
      </c>
      <c r="E174" s="138">
        <f>INDEX('Std 7'!$A$4:$X$102,MATCH(Bot!A174,'Std 7'!$X$4:$X$102,0),23)</f>
        <v>1573</v>
      </c>
      <c r="F174" s="138">
        <f t="shared" si="2"/>
        <v>1573</v>
      </c>
    </row>
    <row r="175" spans="1:6" x14ac:dyDescent="0.25">
      <c r="A175" s="145" t="s">
        <v>926</v>
      </c>
      <c r="B175" s="145">
        <v>7</v>
      </c>
      <c r="C175" s="138" t="str">
        <f>TRIM(INDEX('Std 7'!$A$4:$X$102,MATCH(Bot!A175,'Std 7'!$X$4:$X$102,0),1))</f>
        <v>O85 Vir Paras Shah</v>
      </c>
      <c r="D175" s="138">
        <f>IFERROR(INDEX(Data!$J$2:$K$999,MATCH(A175,Data!$K$2:$K$999,0),1),0)</f>
        <v>0</v>
      </c>
      <c r="E175" s="138">
        <f>INDEX('Std 7'!$A$4:$X$102,MATCH(Bot!A175,'Std 7'!$X$4:$X$102,0),23)</f>
        <v>1334</v>
      </c>
      <c r="F175" s="138">
        <f t="shared" si="2"/>
        <v>1334</v>
      </c>
    </row>
    <row r="176" spans="1:6" x14ac:dyDescent="0.25">
      <c r="A176" s="145" t="s">
        <v>942</v>
      </c>
      <c r="B176" s="145">
        <v>8</v>
      </c>
      <c r="C176" s="138" t="str">
        <f>TRIM(INDEX('Std 8'!$A$4:$X$102,MATCH(Bot!A176,'Std 8'!$X$4:$X$102,0),1))</f>
        <v>N01 (Sanghavi Sidhh Shailendrabhai)</v>
      </c>
      <c r="D176" s="138">
        <f>IFERROR(INDEX(Data!$J$2:$K$999,MATCH(A176,Data!$K$2:$K$999,0),1),0)</f>
        <v>0</v>
      </c>
      <c r="E176" s="138">
        <f>INDEX('Std 8'!$A$4:$X$102,MATCH(Bot!A176,'Std 8'!$X$4:$X$102,0),23)</f>
        <v>2504</v>
      </c>
      <c r="F176" s="138">
        <f t="shared" si="2"/>
        <v>2504</v>
      </c>
    </row>
    <row r="177" spans="1:6" x14ac:dyDescent="0.25">
      <c r="A177" s="145" t="s">
        <v>943</v>
      </c>
      <c r="B177" s="145">
        <v>8</v>
      </c>
      <c r="C177" s="138" t="str">
        <f>TRIM(INDEX('Std 8'!$A$4:$X$102,MATCH(Bot!A177,'Std 8'!$X$4:$X$102,0),1))</f>
        <v>N02 (Sanghvi Bhavya Manishbhai)</v>
      </c>
      <c r="D177" s="138">
        <f>IFERROR(INDEX(Data!$J$2:$K$999,MATCH(A177,Data!$K$2:$K$999,0),1),0)</f>
        <v>3127.5</v>
      </c>
      <c r="E177" s="138">
        <f>INDEX('Std 8'!$A$4:$X$102,MATCH(Bot!A177,'Std 8'!$X$4:$X$102,0),23)</f>
        <v>3190</v>
      </c>
      <c r="F177" s="138">
        <f t="shared" si="2"/>
        <v>6317.5</v>
      </c>
    </row>
    <row r="178" spans="1:6" x14ac:dyDescent="0.25">
      <c r="A178" s="145" t="s">
        <v>944</v>
      </c>
      <c r="B178" s="145">
        <v>8</v>
      </c>
      <c r="C178" s="138" t="str">
        <f>TRIM(INDEX('Std 8'!$A$4:$X$102,MATCH(Bot!A178,'Std 8'!$X$4:$X$102,0),1))</f>
        <v>N03 (Chheda Tirth Chiragbhai)</v>
      </c>
      <c r="D178" s="138">
        <f>IFERROR(INDEX(Data!$J$2:$K$999,MATCH(A178,Data!$K$2:$K$999,0),1),0)</f>
        <v>1740</v>
      </c>
      <c r="E178" s="138">
        <f>INDEX('Std 8'!$A$4:$X$102,MATCH(Bot!A178,'Std 8'!$X$4:$X$102,0),23)</f>
        <v>2504</v>
      </c>
      <c r="F178" s="138">
        <f t="shared" si="2"/>
        <v>4244</v>
      </c>
    </row>
    <row r="179" spans="1:6" x14ac:dyDescent="0.25">
      <c r="A179" s="145" t="s">
        <v>945</v>
      </c>
      <c r="B179" s="145">
        <v>8</v>
      </c>
      <c r="C179" s="138" t="str">
        <f>TRIM(INDEX('Std 8'!$A$4:$X$102,MATCH(Bot!A179,'Std 8'!$X$4:$X$102,0),1))</f>
        <v>N05 (Jain Shaurya Amitbhai)</v>
      </c>
      <c r="D179" s="138">
        <f>IFERROR(INDEX(Data!$J$2:$K$999,MATCH(A179,Data!$K$2:$K$999,0),1),0)</f>
        <v>1740</v>
      </c>
      <c r="E179" s="138">
        <f>INDEX('Std 8'!$A$4:$X$102,MATCH(Bot!A179,'Std 8'!$X$4:$X$102,0),23)</f>
        <v>2504</v>
      </c>
      <c r="F179" s="138">
        <f t="shared" si="2"/>
        <v>4244</v>
      </c>
    </row>
    <row r="180" spans="1:6" x14ac:dyDescent="0.25">
      <c r="A180" s="145" t="s">
        <v>946</v>
      </c>
      <c r="B180" s="145">
        <v>8</v>
      </c>
      <c r="C180" s="138" t="str">
        <f>TRIM(INDEX('Std 8'!$A$4:$X$102,MATCH(Bot!A180,'Std 8'!$X$4:$X$102,0),1))</f>
        <v>N06 (Shah Hiyaan Sachinbhai)</v>
      </c>
      <c r="D180" s="138">
        <f>IFERROR(INDEX(Data!$J$2:$K$999,MATCH(A180,Data!$K$2:$K$999,0),1),0)</f>
        <v>0</v>
      </c>
      <c r="E180" s="138">
        <f>INDEX('Std 8'!$A$4:$X$102,MATCH(Bot!A180,'Std 8'!$X$4:$X$102,0),23)</f>
        <v>2439</v>
      </c>
      <c r="F180" s="138">
        <f t="shared" si="2"/>
        <v>2439</v>
      </c>
    </row>
    <row r="181" spans="1:6" x14ac:dyDescent="0.25">
      <c r="A181" s="145" t="s">
        <v>947</v>
      </c>
      <c r="B181" s="145">
        <v>8</v>
      </c>
      <c r="C181" s="138" t="str">
        <f>TRIM(INDEX('Std 8'!$A$4:$X$102,MATCH(Bot!A181,'Std 8'!$X$4:$X$102,0),1))</f>
        <v>N11 (Malde Dharmik Jiteshbhai)</v>
      </c>
      <c r="D181" s="138">
        <f>IFERROR(INDEX(Data!$J$2:$K$999,MATCH(A181,Data!$K$2:$K$999,0),1),0)</f>
        <v>0</v>
      </c>
      <c r="E181" s="138">
        <f>INDEX('Std 8'!$A$4:$X$102,MATCH(Bot!A181,'Std 8'!$X$4:$X$102,0),23)</f>
        <v>2504</v>
      </c>
      <c r="F181" s="138">
        <f t="shared" si="2"/>
        <v>2504</v>
      </c>
    </row>
    <row r="182" spans="1:6" x14ac:dyDescent="0.25">
      <c r="A182" s="145" t="s">
        <v>948</v>
      </c>
      <c r="B182" s="145">
        <v>8</v>
      </c>
      <c r="C182" s="138" t="str">
        <f>TRIM(INDEX('Std 8'!$A$4:$X$102,MATCH(Bot!A182,'Std 8'!$X$4:$X$102,0),1))</f>
        <v>N14 (Shah Chaitya Alpeshbhai)</v>
      </c>
      <c r="D182" s="138">
        <f>IFERROR(INDEX(Data!$J$2:$K$999,MATCH(A182,Data!$K$2:$K$999,0),1),0)</f>
        <v>0</v>
      </c>
      <c r="E182" s="138">
        <f>INDEX('Std 8'!$A$4:$X$102,MATCH(Bot!A182,'Std 8'!$X$4:$X$102,0),23)</f>
        <v>2866</v>
      </c>
      <c r="F182" s="138">
        <f t="shared" si="2"/>
        <v>2866</v>
      </c>
    </row>
    <row r="183" spans="1:6" x14ac:dyDescent="0.25">
      <c r="A183" s="145" t="s">
        <v>949</v>
      </c>
      <c r="B183" s="145">
        <v>8</v>
      </c>
      <c r="C183" s="138" t="str">
        <f>TRIM(INDEX('Std 8'!$A$4:$X$102,MATCH(Bot!A183,'Std 8'!$X$4:$X$102,0),1))</f>
        <v>N15 (Jain Rushabh Pankajbhai)</v>
      </c>
      <c r="D183" s="138">
        <f>IFERROR(INDEX(Data!$J$2:$K$999,MATCH(A183,Data!$K$2:$K$999,0),1),0)</f>
        <v>0</v>
      </c>
      <c r="E183" s="138">
        <f>INDEX('Std 8'!$A$4:$X$102,MATCH(Bot!A183,'Std 8'!$X$4:$X$102,0),23)</f>
        <v>2504</v>
      </c>
      <c r="F183" s="138">
        <f t="shared" si="2"/>
        <v>2504</v>
      </c>
    </row>
    <row r="184" spans="1:6" x14ac:dyDescent="0.25">
      <c r="A184" s="145" t="s">
        <v>950</v>
      </c>
      <c r="B184" s="145">
        <v>8</v>
      </c>
      <c r="C184" s="138" t="str">
        <f>TRIM(INDEX('Std 8'!$A$4:$X$102,MATCH(Bot!A184,'Std 8'!$X$4:$X$102,0),1))</f>
        <v>N16 (Shah Het Gautambhai)</v>
      </c>
      <c r="D184" s="138">
        <f>IFERROR(INDEX(Data!$J$2:$K$999,MATCH(A184,Data!$K$2:$K$999,0),1),0)</f>
        <v>0</v>
      </c>
      <c r="E184" s="138">
        <f>INDEX('Std 8'!$A$4:$X$102,MATCH(Bot!A184,'Std 8'!$X$4:$X$102,0),23)</f>
        <v>2504</v>
      </c>
      <c r="F184" s="138">
        <f t="shared" si="2"/>
        <v>2504</v>
      </c>
    </row>
    <row r="185" spans="1:6" x14ac:dyDescent="0.25">
      <c r="A185" s="145" t="s">
        <v>951</v>
      </c>
      <c r="B185" s="145">
        <v>8</v>
      </c>
      <c r="C185" s="138" t="str">
        <f>TRIM(INDEX('Std 8'!$A$4:$X$102,MATCH(Bot!A185,'Std 8'!$X$4:$X$102,0),1))</f>
        <v>N17 (Jain Jigar Hashmukhbhai)</v>
      </c>
      <c r="D185" s="138">
        <f>IFERROR(INDEX(Data!$J$2:$K$999,MATCH(A185,Data!$K$2:$K$999,0),1),0)</f>
        <v>0</v>
      </c>
      <c r="E185" s="138">
        <f>INDEX('Std 8'!$A$4:$X$102,MATCH(Bot!A185,'Std 8'!$X$4:$X$102,0),23)</f>
        <v>2866</v>
      </c>
      <c r="F185" s="138">
        <f t="shared" si="2"/>
        <v>2866</v>
      </c>
    </row>
    <row r="186" spans="1:6" x14ac:dyDescent="0.25">
      <c r="A186" s="145" t="s">
        <v>952</v>
      </c>
      <c r="B186" s="145">
        <v>8</v>
      </c>
      <c r="C186" s="138" t="str">
        <f>TRIM(INDEX('Std 8'!$A$4:$X$102,MATCH(Bot!A186,'Std 8'!$X$4:$X$102,0),1))</f>
        <v>N18 (Sethia Mudit Sureshbhai)</v>
      </c>
      <c r="D186" s="138">
        <f>IFERROR(INDEX(Data!$J$2:$K$999,MATCH(A186,Data!$K$2:$K$999,0),1),0)</f>
        <v>1850</v>
      </c>
      <c r="E186" s="138">
        <f>INDEX('Std 8'!$A$4:$X$102,MATCH(Bot!A186,'Std 8'!$X$4:$X$102,0),23)</f>
        <v>3028</v>
      </c>
      <c r="F186" s="138">
        <f t="shared" si="2"/>
        <v>4878</v>
      </c>
    </row>
    <row r="187" spans="1:6" x14ac:dyDescent="0.25">
      <c r="A187" s="145" t="s">
        <v>953</v>
      </c>
      <c r="B187" s="145">
        <v>8</v>
      </c>
      <c r="C187" s="138" t="str">
        <f>TRIM(INDEX('Std 8'!$A$4:$X$102,MATCH(Bot!A187,'Std 8'!$X$4:$X$102,0),1))</f>
        <v>N19 (Dipam Manglesh Kothari)</v>
      </c>
      <c r="D187" s="138">
        <f>IFERROR(INDEX(Data!$J$2:$K$999,MATCH(A187,Data!$K$2:$K$999,0),1),0)</f>
        <v>0</v>
      </c>
      <c r="E187" s="138">
        <f>INDEX('Std 8'!$A$4:$X$102,MATCH(Bot!A187,'Std 8'!$X$4:$X$102,0),23)</f>
        <v>2828</v>
      </c>
      <c r="F187" s="138">
        <f t="shared" si="2"/>
        <v>2828</v>
      </c>
    </row>
    <row r="188" spans="1:6" x14ac:dyDescent="0.25">
      <c r="A188" s="145" t="s">
        <v>954</v>
      </c>
      <c r="B188" s="145">
        <v>8</v>
      </c>
      <c r="C188" s="138" t="str">
        <f>TRIM(INDEX('Std 8'!$A$4:$X$102,MATCH(Bot!A188,'Std 8'!$X$4:$X$102,0),1))</f>
        <v>N20 (Divyam Manglesh Kothari)</v>
      </c>
      <c r="D188" s="138">
        <f>IFERROR(INDEX(Data!$J$2:$K$999,MATCH(A188,Data!$K$2:$K$999,0),1),0)</f>
        <v>0</v>
      </c>
      <c r="E188" s="138">
        <f>INDEX('Std 8'!$A$4:$X$102,MATCH(Bot!A188,'Std 8'!$X$4:$X$102,0),23)</f>
        <v>2828</v>
      </c>
      <c r="F188" s="138">
        <f t="shared" si="2"/>
        <v>2828</v>
      </c>
    </row>
    <row r="189" spans="1:6" x14ac:dyDescent="0.25">
      <c r="A189" s="145" t="s">
        <v>955</v>
      </c>
      <c r="B189" s="145">
        <v>8</v>
      </c>
      <c r="C189" s="138" t="str">
        <f>TRIM(INDEX('Std 8'!$A$4:$X$102,MATCH(Bot!A189,'Std 8'!$X$4:$X$102,0),1))</f>
        <v>N24 (Jain Naitik Dhirajbhai)</v>
      </c>
      <c r="D189" s="138">
        <f>IFERROR(INDEX(Data!$J$2:$K$999,MATCH(A189,Data!$K$2:$K$999,0),1),0)</f>
        <v>1740</v>
      </c>
      <c r="E189" s="138">
        <f>INDEX('Std 8'!$A$4:$X$102,MATCH(Bot!A189,'Std 8'!$X$4:$X$102,0),23)</f>
        <v>2828</v>
      </c>
      <c r="F189" s="138">
        <f t="shared" si="2"/>
        <v>4568</v>
      </c>
    </row>
    <row r="190" spans="1:6" x14ac:dyDescent="0.25">
      <c r="A190" s="145" t="s">
        <v>956</v>
      </c>
      <c r="B190" s="145">
        <v>8</v>
      </c>
      <c r="C190" s="138" t="str">
        <f>TRIM(INDEX('Std 8'!$A$4:$X$102,MATCH(Bot!A190,'Std 8'!$X$4:$X$102,0),1))</f>
        <v>N25 (Shah Kavya Mahavirbhai)</v>
      </c>
      <c r="D190" s="138">
        <f>IFERROR(INDEX(Data!$J$2:$K$999,MATCH(A190,Data!$K$2:$K$999,0),1),0)</f>
        <v>0</v>
      </c>
      <c r="E190" s="138">
        <f>INDEX('Std 8'!$A$4:$X$102,MATCH(Bot!A190,'Std 8'!$X$4:$X$102,0),23)</f>
        <v>2504</v>
      </c>
      <c r="F190" s="138">
        <f t="shared" si="2"/>
        <v>2504</v>
      </c>
    </row>
    <row r="191" spans="1:6" x14ac:dyDescent="0.25">
      <c r="A191" s="145" t="s">
        <v>957</v>
      </c>
      <c r="B191" s="145">
        <v>8</v>
      </c>
      <c r="C191" s="138" t="str">
        <f>TRIM(INDEX('Std 8'!$A$4:$X$102,MATCH(Bot!A191,'Std 8'!$X$4:$X$102,0),1))</f>
        <v>N38 (Labh Rajeshbhai Bhandari)</v>
      </c>
      <c r="D191" s="138">
        <f>IFERROR(INDEX(Data!$J$2:$K$999,MATCH(A191,Data!$K$2:$K$999,0),1),0)</f>
        <v>1740</v>
      </c>
      <c r="E191" s="138">
        <f>INDEX('Std 8'!$A$4:$X$102,MATCH(Bot!A191,'Std 8'!$X$4:$X$102,0),23)</f>
        <v>3190</v>
      </c>
      <c r="F191" s="138">
        <f t="shared" si="2"/>
        <v>4930</v>
      </c>
    </row>
    <row r="192" spans="1:6" x14ac:dyDescent="0.25">
      <c r="A192" s="145" t="s">
        <v>958</v>
      </c>
      <c r="B192" s="145">
        <v>8</v>
      </c>
      <c r="C192" s="138" t="str">
        <f>TRIM(INDEX('Std 8'!$A$4:$X$102,MATCH(Bot!A192,'Std 8'!$X$4:$X$102,0),1))</f>
        <v>N39 (DHairya Sanjaybhai Vora)</v>
      </c>
      <c r="D192" s="138">
        <f>IFERROR(INDEX(Data!$J$2:$K$999,MATCH(A192,Data!$K$2:$K$999,0),1),0)</f>
        <v>0</v>
      </c>
      <c r="E192" s="138">
        <f>INDEX('Std 8'!$A$4:$X$102,MATCH(Bot!A192,'Std 8'!$X$4:$X$102,0),23)</f>
        <v>2504</v>
      </c>
      <c r="F192" s="138">
        <f t="shared" si="2"/>
        <v>2504</v>
      </c>
    </row>
    <row r="193" spans="1:6" x14ac:dyDescent="0.25">
      <c r="A193" s="145" t="s">
        <v>959</v>
      </c>
      <c r="B193" s="145">
        <v>8</v>
      </c>
      <c r="C193" s="138" t="str">
        <f>TRIM(INDEX('Std 8'!$A$4:$X$102,MATCH(Bot!A193,'Std 8'!$X$4:$X$102,0),1))</f>
        <v>N40 (Jainam N Shah)</v>
      </c>
      <c r="D193" s="138">
        <f>IFERROR(INDEX(Data!$J$2:$K$999,MATCH(A193,Data!$K$2:$K$999,0),1),0)</f>
        <v>2085</v>
      </c>
      <c r="E193" s="138">
        <f>INDEX('Std 8'!$A$4:$X$102,MATCH(Bot!A193,'Std 8'!$X$4:$X$102,0),23)</f>
        <v>2504</v>
      </c>
      <c r="F193" s="138">
        <f t="shared" si="2"/>
        <v>4589</v>
      </c>
    </row>
    <row r="194" spans="1:6" x14ac:dyDescent="0.25">
      <c r="A194" s="145" t="s">
        <v>960</v>
      </c>
      <c r="B194" s="145">
        <v>8</v>
      </c>
      <c r="C194" s="138" t="str">
        <f>TRIM(INDEX('Std 8'!$A$4:$X$102,MATCH(Bot!A194,'Std 8'!$X$4:$X$102,0),1))</f>
        <v>N41 (Shreyansh Srenik Jain)</v>
      </c>
      <c r="D194" s="138">
        <f>IFERROR(INDEX(Data!$J$2:$K$999,MATCH(A194,Data!$K$2:$K$999,0),1),0)</f>
        <v>0</v>
      </c>
      <c r="E194" s="138">
        <f>INDEX('Std 8'!$A$4:$X$102,MATCH(Bot!A194,'Std 8'!$X$4:$X$102,0),23)</f>
        <v>2504</v>
      </c>
      <c r="F194" s="138">
        <f t="shared" si="2"/>
        <v>2504</v>
      </c>
    </row>
    <row r="195" spans="1:6" x14ac:dyDescent="0.25">
      <c r="A195" s="145" t="s">
        <v>961</v>
      </c>
      <c r="B195" s="145">
        <v>8</v>
      </c>
      <c r="C195" s="138" t="str">
        <f>TRIM(INDEX('Std 8'!$A$4:$X$102,MATCH(Bot!A195,'Std 8'!$X$4:$X$102,0),1))</f>
        <v>N43 (Aditya Prakash Jain)</v>
      </c>
      <c r="D195" s="138">
        <f>IFERROR(INDEX(Data!$J$2:$K$999,MATCH(A195,Data!$K$2:$K$999,0),1),0)</f>
        <v>0</v>
      </c>
      <c r="E195" s="138">
        <f>INDEX('Std 8'!$A$4:$X$102,MATCH(Bot!A195,'Std 8'!$X$4:$X$102,0),23)</f>
        <v>2504</v>
      </c>
      <c r="F195" s="138">
        <f t="shared" ref="F195:F258" si="3">SUM(D195:E195)</f>
        <v>2504</v>
      </c>
    </row>
    <row r="196" spans="1:6" x14ac:dyDescent="0.25">
      <c r="A196" s="145" t="s">
        <v>962</v>
      </c>
      <c r="B196" s="145">
        <v>8</v>
      </c>
      <c r="C196" s="138" t="str">
        <f>TRIM(INDEX('Std 8'!$A$4:$X$102,MATCH(Bot!A196,'Std 8'!$X$4:$X$102,0),1))</f>
        <v>N45 (Kavy Pravin Bagresha)</v>
      </c>
      <c r="D196" s="138">
        <f>IFERROR(INDEX(Data!$J$2:$K$999,MATCH(A196,Data!$K$2:$K$999,0),1),0)</f>
        <v>0</v>
      </c>
      <c r="E196" s="138">
        <f>INDEX('Std 8'!$A$4:$X$102,MATCH(Bot!A196,'Std 8'!$X$4:$X$102,0),23)</f>
        <v>2504</v>
      </c>
      <c r="F196" s="138">
        <f t="shared" si="3"/>
        <v>2504</v>
      </c>
    </row>
    <row r="197" spans="1:6" x14ac:dyDescent="0.25">
      <c r="A197" s="145" t="s">
        <v>963</v>
      </c>
      <c r="B197" s="145">
        <v>8</v>
      </c>
      <c r="C197" s="138" t="str">
        <f>TRIM(INDEX('Std 8'!$A$4:$X$102,MATCH(Bot!A197,'Std 8'!$X$4:$X$102,0),1))</f>
        <v>N47 (Dhruv Bhikhubhai Panseriya)</v>
      </c>
      <c r="D197" s="138">
        <f>IFERROR(INDEX(Data!$J$2:$K$999,MATCH(A197,Data!$K$2:$K$999,0),1),0)</f>
        <v>0</v>
      </c>
      <c r="E197" s="138">
        <f>INDEX('Std 8'!$A$4:$X$102,MATCH(Bot!A197,'Std 8'!$X$4:$X$102,0),23)</f>
        <v>2439</v>
      </c>
      <c r="F197" s="138">
        <f t="shared" si="3"/>
        <v>2439</v>
      </c>
    </row>
    <row r="198" spans="1:6" x14ac:dyDescent="0.25">
      <c r="A198" s="145" t="s">
        <v>964</v>
      </c>
      <c r="B198" s="145">
        <v>8</v>
      </c>
      <c r="C198" s="138" t="str">
        <f>TRIM(INDEX('Std 8'!$A$4:$X$102,MATCH(Bot!A198,'Std 8'!$X$4:$X$102,0),1))</f>
        <v>N50 (Dhruv Minal Chokshi)</v>
      </c>
      <c r="D198" s="138">
        <f>IFERROR(INDEX(Data!$J$2:$K$999,MATCH(A198,Data!$K$2:$K$999,0),1),0)</f>
        <v>0</v>
      </c>
      <c r="E198" s="138">
        <f>INDEX('Std 8'!$A$4:$X$102,MATCH(Bot!A198,'Std 8'!$X$4:$X$102,0),23)</f>
        <v>2504</v>
      </c>
      <c r="F198" s="138">
        <f t="shared" si="3"/>
        <v>2504</v>
      </c>
    </row>
    <row r="199" spans="1:6" x14ac:dyDescent="0.25">
      <c r="A199" s="145" t="s">
        <v>965</v>
      </c>
      <c r="B199" s="145">
        <v>8</v>
      </c>
      <c r="C199" s="138" t="str">
        <f>TRIM(INDEX('Std 8'!$A$4:$X$102,MATCH(Bot!A199,'Std 8'!$X$4:$X$102,0),1))</f>
        <v>N51 (Mayank Navinkumar Jain)</v>
      </c>
      <c r="D199" s="138">
        <f>IFERROR(INDEX(Data!$J$2:$K$999,MATCH(A199,Data!$K$2:$K$999,0),1),0)</f>
        <v>0</v>
      </c>
      <c r="E199" s="138">
        <f>INDEX('Std 8'!$A$4:$X$102,MATCH(Bot!A199,'Std 8'!$X$4:$X$102,0),23)</f>
        <v>2866</v>
      </c>
      <c r="F199" s="138">
        <f t="shared" si="3"/>
        <v>2866</v>
      </c>
    </row>
    <row r="200" spans="1:6" x14ac:dyDescent="0.25">
      <c r="A200" s="180" t="s">
        <v>966</v>
      </c>
      <c r="B200" s="145">
        <v>8</v>
      </c>
      <c r="C200" s="138" t="str">
        <f>TRIM(INDEX('Std 8'!$A$4:$X$102,MATCH(Bot!A200,'Std 8'!$X$4:$X$102,0),1))</f>
        <v>N52 (Naimish Rupesh Munot)</v>
      </c>
      <c r="D200" s="138">
        <f>IFERROR(INDEX(Data!$J$2:$K$999,MATCH(A200,Data!$K$2:$K$999,0),1),0)</f>
        <v>0</v>
      </c>
      <c r="E200" s="138">
        <f>INDEX('Std 8'!$A$4:$X$102,MATCH(Bot!A200,'Std 8'!$X$4:$X$102,0),23)</f>
        <v>2828</v>
      </c>
      <c r="F200" s="138">
        <f t="shared" si="3"/>
        <v>2828</v>
      </c>
    </row>
    <row r="201" spans="1:6" x14ac:dyDescent="0.25">
      <c r="A201" s="180" t="s">
        <v>967</v>
      </c>
      <c r="B201" s="145">
        <v>8</v>
      </c>
      <c r="C201" s="138" t="str">
        <f>TRIM(INDEX('Std 8'!$A$4:$X$102,MATCH(Bot!A201,'Std 8'!$X$4:$X$102,0),1))</f>
        <v>N58 (Pasharv Ashishh Jain)</v>
      </c>
      <c r="D201" s="138">
        <f>IFERROR(INDEX(Data!$J$2:$K$999,MATCH(A201,Data!$K$2:$K$999,0),1),0)</f>
        <v>0</v>
      </c>
      <c r="E201" s="138">
        <f>INDEX('Std 8'!$A$4:$X$102,MATCH(Bot!A201,'Std 8'!$X$4:$X$102,0),23)</f>
        <v>2504</v>
      </c>
      <c r="F201" s="138">
        <f t="shared" si="3"/>
        <v>2504</v>
      </c>
    </row>
    <row r="202" spans="1:6" x14ac:dyDescent="0.25">
      <c r="A202" s="180" t="s">
        <v>968</v>
      </c>
      <c r="B202" s="145">
        <v>8</v>
      </c>
      <c r="C202" s="138" t="str">
        <f>TRIM(INDEX('Std 8'!$A$4:$X$102,MATCH(Bot!A202,'Std 8'!$X$4:$X$102,0),1))</f>
        <v>N60 (Manav Vikrambhai Sanvghavi)</v>
      </c>
      <c r="D202" s="138">
        <f>IFERROR(INDEX(Data!$J$2:$K$999,MATCH(A202,Data!$K$2:$K$999,0),1),0)</f>
        <v>0</v>
      </c>
      <c r="E202" s="138">
        <f>INDEX('Std 8'!$A$4:$X$102,MATCH(Bot!A202,'Std 8'!$X$4:$X$102,0),23)</f>
        <v>2504</v>
      </c>
      <c r="F202" s="138">
        <f t="shared" si="3"/>
        <v>2504</v>
      </c>
    </row>
    <row r="203" spans="1:6" x14ac:dyDescent="0.25">
      <c r="A203" s="180" t="s">
        <v>969</v>
      </c>
      <c r="B203" s="145">
        <v>8</v>
      </c>
      <c r="C203" s="138" t="str">
        <f>TRIM(INDEX('Std 8'!$A$4:$X$102,MATCH(Bot!A203,'Std 8'!$X$4:$X$102,0),1))</f>
        <v>N62 (Dhanya Sanjay Vora)</v>
      </c>
      <c r="D203" s="138">
        <f>IFERROR(INDEX(Data!$J$2:$K$999,MATCH(A203,Data!$K$2:$K$999,0),1),0)</f>
        <v>0</v>
      </c>
      <c r="E203" s="138">
        <f>INDEX('Std 8'!$A$4:$X$102,MATCH(Bot!A203,'Std 8'!$X$4:$X$102,0),23)</f>
        <v>2439</v>
      </c>
      <c r="F203" s="138">
        <f t="shared" si="3"/>
        <v>2439</v>
      </c>
    </row>
    <row r="204" spans="1:6" x14ac:dyDescent="0.25">
      <c r="A204" s="180" t="s">
        <v>970</v>
      </c>
      <c r="B204" s="145">
        <v>8</v>
      </c>
      <c r="C204" s="138" t="str">
        <f>TRIM(INDEX('Std 8'!$A$4:$X$102,MATCH(Bot!A204,'Std 8'!$X$4:$X$102,0),1))</f>
        <v>N63 (Heet Bimalbhai Parekh)</v>
      </c>
      <c r="D204" s="138">
        <f>IFERROR(INDEX(Data!$J$2:$K$999,MATCH(A204,Data!$K$2:$K$999,0),1),0)</f>
        <v>0</v>
      </c>
      <c r="E204" s="138">
        <f>INDEX('Std 8'!$A$4:$X$102,MATCH(Bot!A204,'Std 8'!$X$4:$X$102,0),23)</f>
        <v>2504</v>
      </c>
      <c r="F204" s="138">
        <f t="shared" si="3"/>
        <v>2504</v>
      </c>
    </row>
    <row r="205" spans="1:6" x14ac:dyDescent="0.25">
      <c r="A205" s="180" t="s">
        <v>971</v>
      </c>
      <c r="B205" s="145">
        <v>8</v>
      </c>
      <c r="C205" s="138" t="str">
        <f>TRIM(INDEX('Std 8'!$A$4:$X$102,MATCH(Bot!A205,'Std 8'!$X$4:$X$102,0),1))</f>
        <v>N66 (Vishwa Girishbhai Vora)</v>
      </c>
      <c r="D205" s="138">
        <f>IFERROR(INDEX(Data!$J$2:$K$999,MATCH(A205,Data!$K$2:$K$999,0),1),0)</f>
        <v>0</v>
      </c>
      <c r="E205" s="138">
        <f>INDEX('Std 8'!$A$4:$X$102,MATCH(Bot!A205,'Std 8'!$X$4:$X$102,0),23)</f>
        <v>2504</v>
      </c>
      <c r="F205" s="138">
        <f t="shared" si="3"/>
        <v>2504</v>
      </c>
    </row>
    <row r="206" spans="1:6" x14ac:dyDescent="0.25">
      <c r="A206" s="180" t="s">
        <v>972</v>
      </c>
      <c r="B206" s="145">
        <v>8</v>
      </c>
      <c r="C206" s="138" t="str">
        <f>TRIM(INDEX('Std 8'!$A$4:$X$102,MATCH(Bot!A206,'Std 8'!$X$4:$X$102,0),1))</f>
        <v>N69 (Hem Sachin Gala)</v>
      </c>
      <c r="D206" s="138">
        <f>IFERROR(INDEX(Data!$J$2:$K$999,MATCH(A206,Data!$K$2:$K$999,0),1),0)</f>
        <v>0</v>
      </c>
      <c r="E206" s="138">
        <f>INDEX('Std 8'!$A$4:$X$102,MATCH(Bot!A206,'Std 8'!$X$4:$X$102,0),23)</f>
        <v>3028</v>
      </c>
      <c r="F206" s="138">
        <f t="shared" si="3"/>
        <v>3028</v>
      </c>
    </row>
    <row r="207" spans="1:6" x14ac:dyDescent="0.25">
      <c r="A207" s="180" t="s">
        <v>973</v>
      </c>
      <c r="B207" s="145">
        <v>8</v>
      </c>
      <c r="C207" s="138" t="str">
        <f>TRIM(INDEX('Std 8'!$A$4:$X$102,MATCH(Bot!A207,'Std 8'!$X$4:$X$102,0),1))</f>
        <v>N70 (Sarthak Rohitbhai Shah)</v>
      </c>
      <c r="D207" s="138">
        <f>IFERROR(INDEX(Data!$J$2:$K$999,MATCH(A207,Data!$K$2:$K$999,0),1),0)</f>
        <v>580</v>
      </c>
      <c r="E207" s="138">
        <f>INDEX('Std 8'!$A$4:$X$102,MATCH(Bot!A207,'Std 8'!$X$4:$X$102,0),23)</f>
        <v>2504</v>
      </c>
      <c r="F207" s="138">
        <f t="shared" si="3"/>
        <v>3084</v>
      </c>
    </row>
    <row r="208" spans="1:6" x14ac:dyDescent="0.25">
      <c r="A208" s="180" t="s">
        <v>974</v>
      </c>
      <c r="B208" s="145">
        <v>8</v>
      </c>
      <c r="C208" s="138" t="str">
        <f>TRIM(INDEX('Std 8'!$A$4:$X$102,MATCH(Bot!A208,'Std 8'!$X$4:$X$102,0),1))</f>
        <v>N71 (Rachit Nilesh Jain)</v>
      </c>
      <c r="D208" s="138">
        <f>IFERROR(INDEX(Data!$J$2:$K$999,MATCH(A208,Data!$K$2:$K$999,0),1),0)</f>
        <v>0</v>
      </c>
      <c r="E208" s="138">
        <f>INDEX('Std 8'!$A$4:$X$102,MATCH(Bot!A208,'Std 8'!$X$4:$X$102,0),23)</f>
        <v>2504</v>
      </c>
      <c r="F208" s="138">
        <f t="shared" si="3"/>
        <v>2504</v>
      </c>
    </row>
    <row r="209" spans="1:6" x14ac:dyDescent="0.25">
      <c r="A209" s="180" t="s">
        <v>975</v>
      </c>
      <c r="B209" s="145">
        <v>8</v>
      </c>
      <c r="C209" s="138" t="str">
        <f>TRIM(INDEX('Std 8'!$A$4:$X$102,MATCH(Bot!A209,'Std 8'!$X$4:$X$102,0),1))</f>
        <v>N72 (Saurya Laxesh Shah)</v>
      </c>
      <c r="D209" s="138">
        <f>IFERROR(INDEX(Data!$J$2:$K$999,MATCH(A209,Data!$K$2:$K$999,0),1),0)</f>
        <v>0</v>
      </c>
      <c r="E209" s="138">
        <f>INDEX('Std 8'!$A$4:$X$102,MATCH(Bot!A209,'Std 8'!$X$4:$X$102,0),23)</f>
        <v>2828</v>
      </c>
      <c r="F209" s="138">
        <f t="shared" si="3"/>
        <v>2828</v>
      </c>
    </row>
    <row r="210" spans="1:6" x14ac:dyDescent="0.25">
      <c r="A210" s="180" t="s">
        <v>976</v>
      </c>
      <c r="B210" s="145">
        <v>8</v>
      </c>
      <c r="C210" s="138" t="str">
        <f>TRIM(INDEX('Std 8'!$A$4:$X$102,MATCH(Bot!A210,'Std 8'!$X$4:$X$102,0),1))</f>
        <v>N73 (Vedant Jeevan Jain)</v>
      </c>
      <c r="D210" s="138">
        <f>IFERROR(INDEX(Data!$J$2:$K$999,MATCH(A210,Data!$K$2:$K$999,0),1),0)</f>
        <v>0</v>
      </c>
      <c r="E210" s="138">
        <f>INDEX('Std 8'!$A$4:$X$102,MATCH(Bot!A210,'Std 8'!$X$4:$X$102,0),23)</f>
        <v>3190</v>
      </c>
      <c r="F210" s="138">
        <f t="shared" si="3"/>
        <v>3190</v>
      </c>
    </row>
    <row r="211" spans="1:6" x14ac:dyDescent="0.25">
      <c r="A211" s="180" t="s">
        <v>977</v>
      </c>
      <c r="B211" s="145">
        <v>8</v>
      </c>
      <c r="C211" s="138" t="str">
        <f>TRIM(INDEX('Std 8'!$A$4:$X$102,MATCH(Bot!A211,'Std 8'!$X$4:$X$102,0),1))</f>
        <v>N74 (Adi Kamleshbhai Shah)</v>
      </c>
      <c r="D211" s="138">
        <f>IFERROR(INDEX(Data!$J$2:$K$999,MATCH(A211,Data!$K$2:$K$999,0),1),0)</f>
        <v>580</v>
      </c>
      <c r="E211" s="138">
        <f>INDEX('Std 8'!$A$4:$X$102,MATCH(Bot!A211,'Std 8'!$X$4:$X$102,0),23)</f>
        <v>2866</v>
      </c>
      <c r="F211" s="138">
        <f t="shared" si="3"/>
        <v>3446</v>
      </c>
    </row>
    <row r="212" spans="1:6" x14ac:dyDescent="0.25">
      <c r="A212" s="180" t="s">
        <v>978</v>
      </c>
      <c r="B212" s="145">
        <v>8</v>
      </c>
      <c r="C212" s="138" t="str">
        <f>TRIM(INDEX('Std 8'!$A$4:$X$102,MATCH(Bot!A212,'Std 8'!$X$4:$X$102,0),1))</f>
        <v>N75 (Darsheel Mukeshbhai Bafna)</v>
      </c>
      <c r="D212" s="138">
        <f>IFERROR(INDEX(Data!$J$2:$K$999,MATCH(A212,Data!$K$2:$K$999,0),1),0)</f>
        <v>0</v>
      </c>
      <c r="E212" s="138">
        <f>INDEX('Std 8'!$A$4:$X$102,MATCH(Bot!A212,'Std 8'!$X$4:$X$102,0),23)</f>
        <v>2828</v>
      </c>
      <c r="F212" s="138">
        <f t="shared" si="3"/>
        <v>2828</v>
      </c>
    </row>
    <row r="213" spans="1:6" x14ac:dyDescent="0.25">
      <c r="A213" s="180" t="s">
        <v>979</v>
      </c>
      <c r="B213" s="145">
        <v>8</v>
      </c>
      <c r="C213" s="138" t="str">
        <f>TRIM(INDEX('Std 8'!$A$4:$X$102,MATCH(Bot!A213,'Std 8'!$X$4:$X$102,0),1))</f>
        <v>N77 (Rishi Mohitbhai Jain)</v>
      </c>
      <c r="D213" s="138">
        <f>IFERROR(INDEX(Data!$J$2:$K$999,MATCH(A213,Data!$K$2:$K$999,0),1),0)</f>
        <v>0</v>
      </c>
      <c r="E213" s="138">
        <f>INDEX('Std 8'!$A$4:$X$102,MATCH(Bot!A213,'Std 8'!$X$4:$X$102,0),23)</f>
        <v>3028</v>
      </c>
      <c r="F213" s="138">
        <f t="shared" si="3"/>
        <v>3028</v>
      </c>
    </row>
    <row r="214" spans="1:6" x14ac:dyDescent="0.25">
      <c r="A214" s="180" t="s">
        <v>980</v>
      </c>
      <c r="B214" s="145">
        <v>8</v>
      </c>
      <c r="C214" s="138" t="str">
        <f>TRIM(INDEX('Std 8'!$A$4:$X$102,MATCH(Bot!A214,'Std 8'!$X$4:$X$102,0),1))</f>
        <v>N78 (Naitik Mukeshbha Solanki)</v>
      </c>
      <c r="D214" s="138">
        <f>IFERROR(INDEX(Data!$J$2:$K$999,MATCH(A214,Data!$K$2:$K$999,0),1),0)</f>
        <v>462.5</v>
      </c>
      <c r="E214" s="138">
        <f>INDEX('Std 8'!$A$4:$X$102,MATCH(Bot!A214,'Std 8'!$X$4:$X$102,0),23)</f>
        <v>3066</v>
      </c>
      <c r="F214" s="138">
        <f t="shared" si="3"/>
        <v>3528.5</v>
      </c>
    </row>
    <row r="215" spans="1:6" x14ac:dyDescent="0.25">
      <c r="A215" s="180" t="s">
        <v>981</v>
      </c>
      <c r="B215" s="145">
        <v>8</v>
      </c>
      <c r="C215" s="138" t="str">
        <f>TRIM(INDEX('Std 8'!$A$4:$X$102,MATCH(Bot!A215,'Std 8'!$X$4:$X$102,0),1))</f>
        <v>N79 (Harsh Mukeshbhai Shah)</v>
      </c>
      <c r="D215" s="138">
        <f>IFERROR(INDEX(Data!$J$2:$K$999,MATCH(A215,Data!$K$2:$K$999,0),1),0)</f>
        <v>0</v>
      </c>
      <c r="E215" s="138">
        <f>INDEX('Std 8'!$A$4:$X$102,MATCH(Bot!A215,'Std 8'!$X$4:$X$102,0),23)</f>
        <v>2504</v>
      </c>
      <c r="F215" s="138">
        <f t="shared" si="3"/>
        <v>2504</v>
      </c>
    </row>
    <row r="216" spans="1:6" x14ac:dyDescent="0.25">
      <c r="A216" s="180" t="s">
        <v>982</v>
      </c>
      <c r="B216" s="145">
        <v>8</v>
      </c>
      <c r="C216" s="138" t="str">
        <f>TRIM(INDEX('Std 8'!$A$4:$X$102,MATCH(Bot!A216,'Std 8'!$X$4:$X$102,0),1))</f>
        <v>N80 (Sayam Sandeepbhai Shah)</v>
      </c>
      <c r="D216" s="138">
        <f>IFERROR(INDEX(Data!$J$2:$K$999,MATCH(A216,Data!$K$2:$K$999,0),1),0)</f>
        <v>0</v>
      </c>
      <c r="E216" s="138">
        <f>INDEX('Std 8'!$A$4:$X$102,MATCH(Bot!A216,'Std 8'!$X$4:$X$102,0),23)</f>
        <v>2504</v>
      </c>
      <c r="F216" s="138">
        <f t="shared" si="3"/>
        <v>2504</v>
      </c>
    </row>
    <row r="217" spans="1:6" x14ac:dyDescent="0.25">
      <c r="A217" s="180" t="s">
        <v>983</v>
      </c>
      <c r="B217" s="145">
        <v>8</v>
      </c>
      <c r="C217" s="138" t="str">
        <f>TRIM(INDEX('Std 8'!$A$4:$X$102,MATCH(Bot!A217,'Std 8'!$X$4:$X$102,0),1))</f>
        <v>N81 (Tusar Prakashbhai Jain)</v>
      </c>
      <c r="D217" s="138">
        <f>IFERROR(INDEX(Data!$J$2:$K$999,MATCH(A217,Data!$K$2:$K$999,0),1),0)</f>
        <v>0</v>
      </c>
      <c r="E217" s="138">
        <f>INDEX('Std 8'!$A$4:$X$102,MATCH(Bot!A217,'Std 8'!$X$4:$X$102,0),23)</f>
        <v>2828</v>
      </c>
      <c r="F217" s="138">
        <f t="shared" si="3"/>
        <v>2828</v>
      </c>
    </row>
    <row r="218" spans="1:6" x14ac:dyDescent="0.25">
      <c r="A218" s="180" t="s">
        <v>984</v>
      </c>
      <c r="B218" s="145">
        <v>8</v>
      </c>
      <c r="C218" s="138" t="str">
        <f>TRIM(INDEX('Std 8'!$A$4:$X$102,MATCH(Bot!A218,'Std 8'!$X$4:$X$102,0),1))</f>
        <v>N83 (Vansh Shaileshbhai Shah)</v>
      </c>
      <c r="D218" s="138">
        <f>IFERROR(INDEX(Data!$J$2:$K$999,MATCH(A218,Data!$K$2:$K$999,0),1),0)</f>
        <v>1740</v>
      </c>
      <c r="E218" s="138">
        <f>INDEX('Std 8'!$A$4:$X$102,MATCH(Bot!A218,'Std 8'!$X$4:$X$102,0),23)</f>
        <v>2704</v>
      </c>
      <c r="F218" s="138">
        <f t="shared" si="3"/>
        <v>4444</v>
      </c>
    </row>
    <row r="219" spans="1:6" x14ac:dyDescent="0.25">
      <c r="A219" s="180" t="s">
        <v>985</v>
      </c>
      <c r="B219" s="145">
        <v>8</v>
      </c>
      <c r="C219" s="138" t="str">
        <f>TRIM(INDEX('Std 8'!$A$4:$X$102,MATCH(Bot!A219,'Std 8'!$X$4:$X$102,0),1))</f>
        <v>N85 Dev Saumil Maniyar</v>
      </c>
      <c r="D219" s="138">
        <f>IFERROR(INDEX(Data!$J$2:$K$999,MATCH(A219,Data!$K$2:$K$999,0),1),0)</f>
        <v>1160</v>
      </c>
      <c r="E219" s="138">
        <f>INDEX('Std 8'!$A$4:$X$102,MATCH(Bot!A219,'Std 8'!$X$4:$X$102,0),23)</f>
        <v>2439</v>
      </c>
      <c r="F219" s="138">
        <f t="shared" si="3"/>
        <v>3599</v>
      </c>
    </row>
    <row r="220" spans="1:6" x14ac:dyDescent="0.25">
      <c r="A220" s="180" t="s">
        <v>986</v>
      </c>
      <c r="B220" s="145">
        <v>8</v>
      </c>
      <c r="C220" s="138" t="str">
        <f>TRIM(INDEX('Std 8'!$A$4:$X$102,MATCH(Bot!A220,'Std 8'!$X$4:$X$102,0),1))</f>
        <v>N86 (Jain Chaitya Kalpeshbhai)</v>
      </c>
      <c r="D220" s="138">
        <f>IFERROR(INDEX(Data!$J$2:$K$999,MATCH(A220,Data!$K$2:$K$999,0),1),0)</f>
        <v>720</v>
      </c>
      <c r="E220" s="138">
        <f>INDEX('Std 8'!$A$4:$X$102,MATCH(Bot!A220,'Std 8'!$X$4:$X$102,0),23)</f>
        <v>3390</v>
      </c>
      <c r="F220" s="138">
        <f t="shared" si="3"/>
        <v>4110</v>
      </c>
    </row>
    <row r="221" spans="1:6" x14ac:dyDescent="0.25">
      <c r="A221" s="180" t="s">
        <v>987</v>
      </c>
      <c r="B221" s="145">
        <v>8</v>
      </c>
      <c r="C221" s="138" t="str">
        <f>TRIM(INDEX('Std 8'!$A$4:$X$102,MATCH(Bot!A221,'Std 8'!$X$4:$X$102,0),1))</f>
        <v>N87 (Mehta Arham Bhadreshbhai)</v>
      </c>
      <c r="D221" s="138">
        <f>IFERROR(INDEX(Data!$J$2:$K$999,MATCH(A221,Data!$K$2:$K$999,0),1),0)</f>
        <v>720</v>
      </c>
      <c r="E221" s="138">
        <f>INDEX('Std 8'!$A$4:$X$102,MATCH(Bot!A221,'Std 8'!$X$4:$X$102,0),23)</f>
        <v>3028</v>
      </c>
      <c r="F221" s="138">
        <f t="shared" si="3"/>
        <v>3748</v>
      </c>
    </row>
    <row r="222" spans="1:6" x14ac:dyDescent="0.25">
      <c r="A222" s="180" t="s">
        <v>988</v>
      </c>
      <c r="B222" s="145">
        <v>8</v>
      </c>
      <c r="C222" s="138" t="str">
        <f>TRIM(INDEX('Std 8'!$A$4:$X$102,MATCH(Bot!A222,'Std 8'!$X$4:$X$102,0),1))</f>
        <v>N88(Jain Rishabh Lalchand)</v>
      </c>
      <c r="D222" s="138">
        <f>IFERROR(INDEX(Data!$J$2:$K$999,MATCH(A222,Data!$K$2:$K$999,0),1),0)</f>
        <v>720</v>
      </c>
      <c r="E222" s="138">
        <f>INDEX('Std 8'!$A$4:$X$102,MATCH(Bot!A222,'Std 8'!$X$4:$X$102,0),23)</f>
        <v>2704</v>
      </c>
      <c r="F222" s="138">
        <f t="shared" si="3"/>
        <v>3424</v>
      </c>
    </row>
    <row r="223" spans="1:6" x14ac:dyDescent="0.25">
      <c r="A223" s="180" t="s">
        <v>989</v>
      </c>
      <c r="B223" s="145">
        <v>8</v>
      </c>
      <c r="C223" s="138" t="str">
        <f>TRIM(INDEX('Std 8'!$A$4:$X$102,MATCH(Bot!A223,'Std 8'!$X$4:$X$102,0),1))</f>
        <v>N89(Shah Parshwa Ranjikantbhai)</v>
      </c>
      <c r="D223" s="138">
        <f>IFERROR(INDEX(Data!$J$2:$K$999,MATCH(A223,Data!$K$2:$K$999,0),1),0)</f>
        <v>720</v>
      </c>
      <c r="E223" s="138">
        <f>INDEX('Std 8'!$A$4:$X$102,MATCH(Bot!A223,'Std 8'!$X$4:$X$102,0),23)</f>
        <v>2828</v>
      </c>
      <c r="F223" s="138">
        <f t="shared" si="3"/>
        <v>3548</v>
      </c>
    </row>
    <row r="224" spans="1:6" x14ac:dyDescent="0.25">
      <c r="A224" s="180" t="s">
        <v>990</v>
      </c>
      <c r="B224" s="145">
        <v>8</v>
      </c>
      <c r="C224" s="138" t="str">
        <f>TRIM(INDEX('Std 8'!$A$4:$X$102,MATCH(Bot!A224,'Std 8'!$X$4:$X$102,0),1))</f>
        <v>N90 - Jain Sambhav Jeetubhai</v>
      </c>
      <c r="D224" s="138">
        <f>IFERROR(INDEX(Data!$J$2:$K$999,MATCH(A224,Data!$K$2:$K$999,0),1),0)</f>
        <v>720</v>
      </c>
      <c r="E224" s="138">
        <f>INDEX('Std 8'!$A$4:$X$102,MATCH(Bot!A224,'Std 8'!$X$4:$X$102,0),23)</f>
        <v>3028</v>
      </c>
      <c r="F224" s="138">
        <f t="shared" si="3"/>
        <v>3748</v>
      </c>
    </row>
    <row r="225" spans="1:6" x14ac:dyDescent="0.25">
      <c r="A225" s="180" t="s">
        <v>991</v>
      </c>
      <c r="B225" s="145">
        <v>8</v>
      </c>
      <c r="C225" s="138" t="str">
        <f>TRIM(INDEX('Std 8'!$A$4:$X$102,MATCH(Bot!A225,'Std 8'!$X$4:$X$102,0),1))</f>
        <v>N91 - Bohra Jay Sanjaybhai</v>
      </c>
      <c r="D225" s="138">
        <f>IFERROR(INDEX(Data!$J$2:$K$999,MATCH(A225,Data!$K$2:$K$999,0),1),0)</f>
        <v>720</v>
      </c>
      <c r="E225" s="138">
        <f>INDEX('Std 8'!$A$4:$X$102,MATCH(Bot!A225,'Std 8'!$X$4:$X$102,0),23)</f>
        <v>2704</v>
      </c>
      <c r="F225" s="138">
        <f t="shared" si="3"/>
        <v>3424</v>
      </c>
    </row>
    <row r="226" spans="1:6" x14ac:dyDescent="0.25">
      <c r="A226" s="180" t="s">
        <v>992</v>
      </c>
      <c r="B226" s="145">
        <v>8</v>
      </c>
      <c r="C226" s="138" t="str">
        <f>TRIM(INDEX('Std 8'!$A$4:$X$102,MATCH(Bot!A226,'Std 8'!$X$4:$X$102,0),1))</f>
        <v>N92 - Jain Aagam Piyushbhai</v>
      </c>
      <c r="D226" s="138">
        <f>IFERROR(INDEX(Data!$J$2:$K$999,MATCH(A226,Data!$K$2:$K$999,0),1),0)</f>
        <v>0</v>
      </c>
      <c r="E226" s="138">
        <f>INDEX('Std 8'!$A$4:$X$102,MATCH(Bot!A226,'Std 8'!$X$4:$X$102,0),23)</f>
        <v>3028</v>
      </c>
      <c r="F226" s="138">
        <f t="shared" si="3"/>
        <v>3028</v>
      </c>
    </row>
    <row r="227" spans="1:6" x14ac:dyDescent="0.25">
      <c r="A227" s="180" t="s">
        <v>993</v>
      </c>
      <c r="B227" s="145">
        <v>8</v>
      </c>
      <c r="C227" s="138" t="str">
        <f>TRIM(INDEX('Std 8'!$A$4:$X$102,MATCH(Bot!A227,'Std 8'!$X$4:$X$102,0),1))</f>
        <v>N93 - Dhariwal Manan Ashishbhai</v>
      </c>
      <c r="D227" s="138">
        <f>IFERROR(INDEX(Data!$J$2:$K$999,MATCH(A227,Data!$K$2:$K$999,0),1),0)</f>
        <v>0</v>
      </c>
      <c r="E227" s="138">
        <f>INDEX('Std 8'!$A$4:$X$102,MATCH(Bot!A227,'Std 8'!$X$4:$X$102,0),23)</f>
        <v>3028</v>
      </c>
      <c r="F227" s="138">
        <f t="shared" si="3"/>
        <v>3028</v>
      </c>
    </row>
    <row r="228" spans="1:6" x14ac:dyDescent="0.25">
      <c r="A228" s="180" t="s">
        <v>994</v>
      </c>
      <c r="B228" s="145">
        <v>8</v>
      </c>
      <c r="C228" s="138" t="str">
        <f>TRIM(INDEX('Std 8'!$A$4:$X$102,MATCH(Bot!A228,'Std 8'!$X$4:$X$102,0),1))</f>
        <v>N94 - Singhvi Kanishk Gajendar</v>
      </c>
      <c r="D228" s="138">
        <f>IFERROR(INDEX(Data!$J$2:$K$999,MATCH(A228,Data!$K$2:$K$999,0),1),0)</f>
        <v>0</v>
      </c>
      <c r="E228" s="138">
        <f>INDEX('Std 8'!$A$4:$X$102,MATCH(Bot!A228,'Std 8'!$X$4:$X$102,0),23)</f>
        <v>3390</v>
      </c>
      <c r="F228" s="138">
        <f t="shared" si="3"/>
        <v>3390</v>
      </c>
    </row>
    <row r="229" spans="1:6" x14ac:dyDescent="0.25">
      <c r="A229" s="180" t="s">
        <v>995</v>
      </c>
      <c r="B229" s="145">
        <v>8</v>
      </c>
      <c r="C229" s="138" t="str">
        <f>TRIM(INDEX('Std 8'!$A$4:$X$102,MATCH(Bot!A229,'Std 8'!$X$4:$X$102,0),1))</f>
        <v>N95 - Bothara Falgun Manojbhai</v>
      </c>
      <c r="D229" s="138">
        <f>IFERROR(INDEX(Data!$J$2:$K$999,MATCH(A229,Data!$K$2:$K$999,0),1),0)</f>
        <v>0</v>
      </c>
      <c r="E229" s="138">
        <f>INDEX('Std 8'!$A$4:$X$102,MATCH(Bot!A229,'Std 8'!$X$4:$X$102,0),23)</f>
        <v>2704</v>
      </c>
      <c r="F229" s="138">
        <f t="shared" si="3"/>
        <v>2704</v>
      </c>
    </row>
    <row r="230" spans="1:6" x14ac:dyDescent="0.25">
      <c r="A230" s="180" t="s">
        <v>996</v>
      </c>
      <c r="B230" s="145">
        <v>8</v>
      </c>
      <c r="C230" s="138" t="str">
        <f>TRIM(INDEX('Std 8'!$A$4:$X$102,MATCH(Bot!A230,'Std 8'!$X$4:$X$102,0),1))</f>
        <v>N96 - Jain Yug Santoshbhai</v>
      </c>
      <c r="D230" s="138">
        <f>IFERROR(INDEX(Data!$J$2:$K$999,MATCH(A230,Data!$K$2:$K$999,0),1),0)</f>
        <v>0</v>
      </c>
      <c r="E230" s="138">
        <f>INDEX('Std 8'!$A$4:$X$102,MATCH(Bot!A230,'Std 8'!$X$4:$X$102,0),23)</f>
        <v>0</v>
      </c>
      <c r="F230" s="138">
        <f t="shared" si="3"/>
        <v>0</v>
      </c>
    </row>
    <row r="231" spans="1:6" x14ac:dyDescent="0.25">
      <c r="A231" s="180" t="s">
        <v>997</v>
      </c>
      <c r="B231" s="145">
        <v>8</v>
      </c>
      <c r="C231" s="138" t="str">
        <f>TRIM(INDEX('Std 8'!$A$4:$X$102,MATCH(Bot!A231,'Std 8'!$X$4:$X$102,0),1))</f>
        <v>N97 - Jain Kalpesh Nemichand</v>
      </c>
      <c r="D231" s="138">
        <f>IFERROR(INDEX(Data!$J$2:$K$999,MATCH(A231,Data!$K$2:$K$999,0),1),0)</f>
        <v>0</v>
      </c>
      <c r="E231" s="138">
        <f>INDEX('Std 8'!$A$4:$X$102,MATCH(Bot!A231,'Std 8'!$X$4:$X$102,0),23)</f>
        <v>3390</v>
      </c>
      <c r="F231" s="138">
        <f t="shared" si="3"/>
        <v>3390</v>
      </c>
    </row>
    <row r="232" spans="1:6" x14ac:dyDescent="0.25">
      <c r="A232" s="180" t="s">
        <v>998</v>
      </c>
      <c r="B232" s="145">
        <v>8</v>
      </c>
      <c r="C232" s="138" t="str">
        <f>TRIM(INDEX('Std 8'!$A$4:$X$102,MATCH(Bot!A232,'Std 8'!$X$4:$X$102,0),1))</f>
        <v>N98 - Vedant Amit Jain</v>
      </c>
      <c r="D232" s="138">
        <f>IFERROR(INDEX(Data!$J$2:$K$999,MATCH(A232,Data!$K$2:$K$999,0),1),0)</f>
        <v>0</v>
      </c>
      <c r="E232" s="138">
        <f>INDEX('Std 8'!$A$4:$X$102,MATCH(Bot!A232,'Std 8'!$X$4:$X$102,0),23)</f>
        <v>2704</v>
      </c>
      <c r="F232" s="138">
        <f t="shared" si="3"/>
        <v>2704</v>
      </c>
    </row>
    <row r="233" spans="1:6" x14ac:dyDescent="0.25">
      <c r="A233" s="180" t="s">
        <v>999</v>
      </c>
      <c r="B233" s="145">
        <v>8</v>
      </c>
      <c r="C233" s="138" t="str">
        <f>TRIM(INDEX('Std 8'!$A$4:$X$102,MATCH(Bot!A233,'Std 8'!$X$4:$X$102,0),1))</f>
        <v>N99 - Tirth R Shah</v>
      </c>
      <c r="D233" s="138">
        <f>IFERROR(INDEX(Data!$J$2:$K$999,MATCH(A233,Data!$K$2:$K$999,0),1),0)</f>
        <v>0</v>
      </c>
      <c r="E233" s="138">
        <f>INDEX('Std 8'!$A$4:$X$102,MATCH(Bot!A233,'Std 8'!$X$4:$X$102,0),23)</f>
        <v>2439</v>
      </c>
      <c r="F233" s="138">
        <f t="shared" si="3"/>
        <v>2439</v>
      </c>
    </row>
    <row r="234" spans="1:6" x14ac:dyDescent="0.25">
      <c r="A234" s="180" t="s">
        <v>1000</v>
      </c>
      <c r="B234" s="145">
        <v>8</v>
      </c>
      <c r="C234" s="138" t="str">
        <f>TRIM(INDEX('Std 8'!$A$4:$X$102,MATCH(Bot!A234,'Std 8'!$X$4:$X$102,0),1))</f>
        <v>N100 - Hundia Moksh Jitendrabhai</v>
      </c>
      <c r="D234" s="138">
        <f>IFERROR(INDEX(Data!$J$2:$K$999,MATCH(A234,Data!$K$2:$K$999,0),1),0)</f>
        <v>0</v>
      </c>
      <c r="E234" s="138">
        <f>INDEX('Std 8'!$A$4:$X$102,MATCH(Bot!A234,'Std 8'!$X$4:$X$102,0),23)</f>
        <v>2704</v>
      </c>
      <c r="F234" s="138">
        <f t="shared" si="3"/>
        <v>2704</v>
      </c>
    </row>
    <row r="235" spans="1:6" x14ac:dyDescent="0.25">
      <c r="A235" s="180" t="s">
        <v>1001</v>
      </c>
      <c r="B235" s="145">
        <v>8</v>
      </c>
      <c r="C235" s="138" t="str">
        <f>TRIM(INDEX('Std 8'!$A$4:$X$102,MATCH(Bot!A235,'Std 8'!$X$4:$X$102,0),1))</f>
        <v>N101 - Bhavya Rakesh Jain</v>
      </c>
      <c r="D235" s="138">
        <f>IFERROR(INDEX(Data!$J$2:$K$999,MATCH(A235,Data!$K$2:$K$999,0),1),0)</f>
        <v>0</v>
      </c>
      <c r="E235" s="138">
        <f>INDEX('Std 8'!$A$4:$X$102,MATCH(Bot!A235,'Std 8'!$X$4:$X$102,0),23)</f>
        <v>2704</v>
      </c>
      <c r="F235" s="138">
        <f t="shared" si="3"/>
        <v>2704</v>
      </c>
    </row>
    <row r="236" spans="1:6" x14ac:dyDescent="0.25">
      <c r="A236" s="180" t="s">
        <v>1002</v>
      </c>
      <c r="B236" s="145">
        <v>8</v>
      </c>
      <c r="C236" s="138" t="str">
        <f>TRIM(INDEX('Std 8'!$A$4:$X$102,MATCH(Bot!A236,'Std 8'!$X$4:$X$102,0),1))</f>
        <v>N102 - Jain Punith Dineshbhai</v>
      </c>
      <c r="D236" s="138">
        <f>IFERROR(INDEX(Data!$J$2:$K$999,MATCH(A236,Data!$K$2:$K$999,0),1),0)</f>
        <v>720</v>
      </c>
      <c r="E236" s="138">
        <f>INDEX('Std 8'!$A$4:$X$102,MATCH(Bot!A236,'Std 8'!$X$4:$X$102,0),23)</f>
        <v>2504</v>
      </c>
      <c r="F236" s="138">
        <f t="shared" si="3"/>
        <v>3224</v>
      </c>
    </row>
    <row r="237" spans="1:6" x14ac:dyDescent="0.25">
      <c r="A237" s="180" t="s">
        <v>1003</v>
      </c>
      <c r="B237" s="145">
        <v>8</v>
      </c>
      <c r="C237" s="138" t="str">
        <f>TRIM(INDEX('Std 8'!$A$4:$X$102,MATCH(Bot!A237,'Std 8'!$X$4:$X$102,0),1))</f>
        <v>N103 - Sri Sri Mal Jainam Rakeshkumar</v>
      </c>
      <c r="D237" s="138">
        <f>IFERROR(INDEX(Data!$J$2:$K$999,MATCH(A237,Data!$K$2:$K$999,0),1),0)</f>
        <v>720</v>
      </c>
      <c r="E237" s="138">
        <f>INDEX('Std 8'!$A$4:$X$102,MATCH(Bot!A237,'Std 8'!$X$4:$X$102,0),23)</f>
        <v>3028</v>
      </c>
      <c r="F237" s="138">
        <f t="shared" si="3"/>
        <v>3748</v>
      </c>
    </row>
    <row r="238" spans="1:6" x14ac:dyDescent="0.25">
      <c r="A238" s="180" t="s">
        <v>1004</v>
      </c>
      <c r="B238" s="145">
        <v>8</v>
      </c>
      <c r="C238" s="138" t="str">
        <f>TRIM(INDEX('Std 8'!$A$4:$X$102,MATCH(Bot!A238,'Std 8'!$X$4:$X$102,0),1))</f>
        <v>N104 - Mehta Sneh Kalpeshbhai</v>
      </c>
      <c r="D238" s="138">
        <f>IFERROR(INDEX(Data!$J$2:$K$999,MATCH(A238,Data!$K$2:$K$999,0),1),0)</f>
        <v>720</v>
      </c>
      <c r="E238" s="138">
        <f>INDEX('Std 8'!$A$4:$X$102,MATCH(Bot!A238,'Std 8'!$X$4:$X$102,0),23)</f>
        <v>3028</v>
      </c>
      <c r="F238" s="138">
        <f t="shared" si="3"/>
        <v>3748</v>
      </c>
    </row>
    <row r="239" spans="1:6" x14ac:dyDescent="0.25">
      <c r="A239" s="180" t="s">
        <v>1005</v>
      </c>
      <c r="B239" s="145">
        <v>8</v>
      </c>
      <c r="C239" s="138" t="str">
        <f>TRIM(INDEX('Std 8'!$A$4:$X$102,MATCH(Bot!A239,'Std 8'!$X$4:$X$102,0),1))</f>
        <v>N36 - Sayam Hemang Fofadiya</v>
      </c>
      <c r="D239" s="138">
        <f>IFERROR(INDEX(Data!$J$2:$K$999,MATCH(A239,Data!$K$2:$K$999,0),1),0)</f>
        <v>2085</v>
      </c>
      <c r="E239" s="138">
        <f>INDEX('Std 8'!$A$4:$X$102,MATCH(Bot!A239,'Std 8'!$X$4:$X$102,0),23)</f>
        <v>3028</v>
      </c>
      <c r="F239" s="138">
        <f t="shared" si="3"/>
        <v>5113</v>
      </c>
    </row>
    <row r="240" spans="1:6" x14ac:dyDescent="0.25">
      <c r="A240" s="180" t="s">
        <v>1006</v>
      </c>
      <c r="B240" s="145">
        <v>8</v>
      </c>
      <c r="C240" s="138" t="str">
        <f>TRIM(INDEX('Std 8'!$A$4:$X$102,MATCH(Bot!A240,'Std 8'!$X$4:$X$102,0),1))</f>
        <v>N105 - Priyansh</v>
      </c>
      <c r="D240" s="138">
        <f>IFERROR(INDEX(Data!$J$2:$K$999,MATCH(A240,Data!$K$2:$K$999,0),1),0)</f>
        <v>0</v>
      </c>
      <c r="E240" s="138">
        <f>INDEX('Std 8'!$A$4:$X$102,MATCH(Bot!A240,'Std 8'!$X$4:$X$102,0),23)</f>
        <v>2504</v>
      </c>
      <c r="F240" s="138">
        <f t="shared" si="3"/>
        <v>2504</v>
      </c>
    </row>
    <row r="241" spans="1:6" x14ac:dyDescent="0.25">
      <c r="A241" s="145" t="s">
        <v>1028</v>
      </c>
      <c r="B241" s="145">
        <v>9</v>
      </c>
      <c r="C241" s="138" t="str">
        <f>TRIM(INDEX('Std 9'!$A$4:$X$102,MATCH(Bot!A241,'Std 9'!$X$4:$X$102,0),1))</f>
        <v>M01 (MEHTA PARV PARASKUMAR)</v>
      </c>
      <c r="D241" s="138">
        <f>IFERROR(INDEX(Data!$J$2:$K$999,MATCH(A241,Data!$K$2:$K$999,0),1),0)</f>
        <v>0</v>
      </c>
      <c r="E241" s="138">
        <f>INDEX('Std 9'!$A$4:$X$102,MATCH(Bot!A241,'Std 9'!$X$4:$X$102,0),23)</f>
        <v>1445</v>
      </c>
      <c r="F241" s="138">
        <f t="shared" si="3"/>
        <v>1445</v>
      </c>
    </row>
    <row r="242" spans="1:6" x14ac:dyDescent="0.25">
      <c r="A242" s="145" t="s">
        <v>1029</v>
      </c>
      <c r="B242" s="145">
        <v>9</v>
      </c>
      <c r="C242" s="138" t="str">
        <f>TRIM(INDEX('Std 9'!$A$4:$X$102,MATCH(Bot!A242,'Std 9'!$X$4:$X$102,0),1))</f>
        <v>M03 (SHAH RHYTHM RAJUBHAI)</v>
      </c>
      <c r="D242" s="138">
        <f>IFERROR(INDEX(Data!$J$2:$K$999,MATCH(A242,Data!$K$2:$K$999,0),1),0)</f>
        <v>0</v>
      </c>
      <c r="E242" s="138">
        <f>INDEX('Std 9'!$A$4:$X$102,MATCH(Bot!A242,'Std 9'!$X$4:$X$102,0),23)</f>
        <v>2215</v>
      </c>
      <c r="F242" s="138">
        <f t="shared" si="3"/>
        <v>2215</v>
      </c>
    </row>
    <row r="243" spans="1:6" x14ac:dyDescent="0.25">
      <c r="A243" s="145" t="s">
        <v>1030</v>
      </c>
      <c r="B243" s="145">
        <v>9</v>
      </c>
      <c r="C243" s="138" t="str">
        <f>TRIM(INDEX('Std 9'!$A$4:$X$102,MATCH(Bot!A243,'Std 9'!$X$4:$X$102,0),1))</f>
        <v>M05 (JAIN RUTIK ASHOK KUMAR)</v>
      </c>
      <c r="D243" s="138">
        <f>IFERROR(INDEX(Data!$J$2:$K$999,MATCH(A243,Data!$K$2:$K$999,0),1),0)</f>
        <v>0</v>
      </c>
      <c r="E243" s="138">
        <f>INDEX('Std 9'!$A$4:$X$102,MATCH(Bot!A243,'Std 9'!$X$4:$X$102,0),23)</f>
        <v>2215</v>
      </c>
      <c r="F243" s="138">
        <f t="shared" si="3"/>
        <v>2215</v>
      </c>
    </row>
    <row r="244" spans="1:6" x14ac:dyDescent="0.25">
      <c r="A244" s="145" t="s">
        <v>1031</v>
      </c>
      <c r="B244" s="145">
        <v>9</v>
      </c>
      <c r="C244" s="138" t="str">
        <f>TRIM(INDEX('Std 9'!$A$4:$X$102,MATCH(Bot!A244,'Std 9'!$X$4:$X$102,0),1))</f>
        <v>M16 (CHHEDA MEGHKUMAR HITENDRA)</v>
      </c>
      <c r="D244" s="138">
        <f>IFERROR(INDEX(Data!$J$2:$K$999,MATCH(A244,Data!$K$2:$K$999,0),1),0)</f>
        <v>312.5</v>
      </c>
      <c r="E244" s="138">
        <f>INDEX('Std 9'!$A$4:$X$102,MATCH(Bot!A244,'Std 9'!$X$4:$X$102,0),23)</f>
        <v>2539</v>
      </c>
      <c r="F244" s="138">
        <f t="shared" si="3"/>
        <v>2851.5</v>
      </c>
    </row>
    <row r="245" spans="1:6" x14ac:dyDescent="0.25">
      <c r="A245" s="145" t="s">
        <v>1032</v>
      </c>
      <c r="B245" s="145">
        <v>9</v>
      </c>
      <c r="C245" s="138" t="str">
        <f>TRIM(INDEX('Std 9'!$A$4:$X$102,MATCH(Bot!A245,'Std 9'!$X$4:$X$102,0),1))</f>
        <v>M21 (CHHEDA TIRTH MAHESH)</v>
      </c>
      <c r="D245" s="138">
        <f>IFERROR(INDEX(Data!$J$2:$K$999,MATCH(A245,Data!$K$2:$K$999,0),1),0)</f>
        <v>0</v>
      </c>
      <c r="E245" s="138">
        <f>INDEX('Std 9'!$A$4:$X$102,MATCH(Bot!A245,'Std 9'!$X$4:$X$102,0),23)</f>
        <v>2539</v>
      </c>
      <c r="F245" s="138">
        <f t="shared" si="3"/>
        <v>2539</v>
      </c>
    </row>
    <row r="246" spans="1:6" x14ac:dyDescent="0.25">
      <c r="A246" s="145" t="s">
        <v>1033</v>
      </c>
      <c r="B246" s="145">
        <v>9</v>
      </c>
      <c r="C246" s="138" t="str">
        <f>TRIM(INDEX('Std 9'!$A$4:$X$102,MATCH(Bot!A246,'Std 9'!$X$4:$X$102,0),1))</f>
        <v>M30 (JAIN DHRUV KAMALESH KUMAR)</v>
      </c>
      <c r="D246" s="138">
        <f>IFERROR(INDEX(Data!$J$2:$K$999,MATCH(A246,Data!$K$2:$K$999,0),1),0)</f>
        <v>0</v>
      </c>
      <c r="E246" s="138">
        <f>INDEX('Std 9'!$A$4:$X$102,MATCH(Bot!A246,'Std 9'!$X$4:$X$102,0),23)</f>
        <v>2215</v>
      </c>
      <c r="F246" s="138">
        <f t="shared" si="3"/>
        <v>2215</v>
      </c>
    </row>
    <row r="247" spans="1:6" x14ac:dyDescent="0.25">
      <c r="A247" s="145" t="s">
        <v>1034</v>
      </c>
      <c r="B247" s="145">
        <v>9</v>
      </c>
      <c r="C247" s="138" t="str">
        <f>TRIM(INDEX('Std 9'!$A$4:$X$102,MATCH(Bot!A247,'Std 9'!$X$4:$X$102,0),1))</f>
        <v>M31 (JAIN YASH ALPESH)</v>
      </c>
      <c r="D247" s="138">
        <f>IFERROR(INDEX(Data!$J$2:$K$999,MATCH(A247,Data!$K$2:$K$999,0),1),0)</f>
        <v>0</v>
      </c>
      <c r="E247" s="138">
        <f>INDEX('Std 9'!$A$4:$X$102,MATCH(Bot!A247,'Std 9'!$X$4:$X$102,0),23)</f>
        <v>2215</v>
      </c>
      <c r="F247" s="138">
        <f t="shared" si="3"/>
        <v>2215</v>
      </c>
    </row>
    <row r="248" spans="1:6" x14ac:dyDescent="0.25">
      <c r="A248" s="145" t="s">
        <v>1035</v>
      </c>
      <c r="B248" s="145">
        <v>9</v>
      </c>
      <c r="C248" s="138" t="str">
        <f>TRIM(INDEX('Std 9'!$A$4:$X$102,MATCH(Bot!A248,'Std 9'!$X$4:$X$102,0),1))</f>
        <v>M34 (SHAH MITKUMAR SHEVANTILAL)</v>
      </c>
      <c r="D248" s="138">
        <f>IFERROR(INDEX(Data!$J$2:$K$999,MATCH(A248,Data!$K$2:$K$999,0),1),0)</f>
        <v>4170</v>
      </c>
      <c r="E248" s="138">
        <f>INDEX('Std 9'!$A$4:$X$102,MATCH(Bot!A248,'Std 9'!$X$4:$X$102,0),23)</f>
        <v>2215</v>
      </c>
      <c r="F248" s="138">
        <f t="shared" si="3"/>
        <v>6385</v>
      </c>
    </row>
    <row r="249" spans="1:6" x14ac:dyDescent="0.25">
      <c r="A249" s="145" t="s">
        <v>1036</v>
      </c>
      <c r="B249" s="145">
        <v>9</v>
      </c>
      <c r="C249" s="138" t="str">
        <f>TRIM(INDEX('Std 9'!$A$4:$X$102,MATCH(Bot!A249,'Std 9'!$X$4:$X$102,0),1))</f>
        <v>M36 (TATIYA DARSHAN INDRAKUMAR)</v>
      </c>
      <c r="D249" s="138">
        <f>IFERROR(INDEX(Data!$J$2:$K$999,MATCH(A249,Data!$K$2:$K$999,0),1),0)</f>
        <v>1850</v>
      </c>
      <c r="E249" s="138">
        <f>INDEX('Std 9'!$A$4:$X$102,MATCH(Bot!A249,'Std 9'!$X$4:$X$102,0),23)</f>
        <v>2539</v>
      </c>
      <c r="F249" s="138">
        <f t="shared" si="3"/>
        <v>4389</v>
      </c>
    </row>
    <row r="250" spans="1:6" x14ac:dyDescent="0.25">
      <c r="A250" s="145" t="s">
        <v>1037</v>
      </c>
      <c r="B250" s="145">
        <v>9</v>
      </c>
      <c r="C250" s="138" t="str">
        <f>TRIM(INDEX('Std 9'!$A$4:$X$102,MATCH(Bot!A250,'Std 9'!$X$4:$X$102,0),1))</f>
        <v>M40 (SHAH JAYKUMAR HIRENBHAI)</v>
      </c>
      <c r="D250" s="138">
        <f>IFERROR(INDEX(Data!$J$2:$K$999,MATCH(A250,Data!$K$2:$K$999,0),1),0)</f>
        <v>0</v>
      </c>
      <c r="E250" s="138">
        <f>INDEX('Std 9'!$A$4:$X$102,MATCH(Bot!A250,'Std 9'!$X$4:$X$102,0),23)</f>
        <v>2215</v>
      </c>
      <c r="F250" s="138">
        <f t="shared" si="3"/>
        <v>2215</v>
      </c>
    </row>
    <row r="251" spans="1:6" x14ac:dyDescent="0.25">
      <c r="A251" s="145" t="s">
        <v>1038</v>
      </c>
      <c r="B251" s="145">
        <v>9</v>
      </c>
      <c r="C251" s="138" t="str">
        <f>TRIM(INDEX('Std 9'!$A$4:$X$102,MATCH(Bot!A251,'Std 9'!$X$4:$X$102,0),1))</f>
        <v>M45 (Dakhara Darshil Manishbhai)</v>
      </c>
      <c r="D251" s="138">
        <f>IFERROR(INDEX(Data!$J$2:$K$999,MATCH(A251,Data!$K$2:$K$999,0),1),0)</f>
        <v>1215</v>
      </c>
      <c r="E251" s="138">
        <f>INDEX('Std 9'!$A$4:$X$102,MATCH(Bot!A251,'Std 9'!$X$4:$X$102,0),23)</f>
        <v>1445</v>
      </c>
      <c r="F251" s="138">
        <f t="shared" si="3"/>
        <v>2660</v>
      </c>
    </row>
    <row r="252" spans="1:6" x14ac:dyDescent="0.25">
      <c r="A252" s="145" t="s">
        <v>1039</v>
      </c>
      <c r="B252" s="145">
        <v>9</v>
      </c>
      <c r="C252" s="138" t="str">
        <f>TRIM(INDEX('Std 9'!$A$4:$X$102,MATCH(Bot!A252,'Std 9'!$X$4:$X$102,0),1))</f>
        <v>M47 (Parekh Dhairya Hemantbhai)</v>
      </c>
      <c r="D252" s="138">
        <f>IFERROR(INDEX(Data!$J$2:$K$999,MATCH(A252,Data!$K$2:$K$999,0),1),0)</f>
        <v>0</v>
      </c>
      <c r="E252" s="138">
        <f>INDEX('Std 9'!$A$4:$X$102,MATCH(Bot!A252,'Std 9'!$X$4:$X$102,0),23)</f>
        <v>2539</v>
      </c>
      <c r="F252" s="138">
        <f t="shared" si="3"/>
        <v>2539</v>
      </c>
    </row>
    <row r="253" spans="1:6" x14ac:dyDescent="0.25">
      <c r="A253" s="145" t="s">
        <v>1040</v>
      </c>
      <c r="B253" s="145">
        <v>9</v>
      </c>
      <c r="C253" s="138" t="str">
        <f>TRIM(INDEX('Std 9'!$A$4:$X$102,MATCH(Bot!A253,'Std 9'!$X$4:$X$102,0),1))</f>
        <v>M49 (Jain Vinit Kalpeshbhai)</v>
      </c>
      <c r="D253" s="138">
        <f>IFERROR(INDEX(Data!$J$2:$K$999,MATCH(A253,Data!$K$2:$K$999,0),1),0)</f>
        <v>0</v>
      </c>
      <c r="E253" s="138">
        <f>INDEX('Std 9'!$A$4:$X$102,MATCH(Bot!A253,'Std 9'!$X$4:$X$102,0),23)</f>
        <v>2539</v>
      </c>
      <c r="F253" s="138">
        <f t="shared" si="3"/>
        <v>2539</v>
      </c>
    </row>
    <row r="254" spans="1:6" x14ac:dyDescent="0.25">
      <c r="A254" s="145" t="s">
        <v>1041</v>
      </c>
      <c r="B254" s="145">
        <v>9</v>
      </c>
      <c r="C254" s="138" t="str">
        <f>TRIM(INDEX('Std 9'!$A$4:$X$102,MATCH(Bot!A254,'Std 9'!$X$4:$X$102,0),1))</f>
        <v>M51 (Shah Viraj Bhaveshbhai)</v>
      </c>
      <c r="D254" s="138">
        <f>IFERROR(INDEX(Data!$J$2:$K$999,MATCH(A254,Data!$K$2:$K$999,0),1),0)</f>
        <v>0</v>
      </c>
      <c r="E254" s="138">
        <f>INDEX('Std 9'!$A$4:$X$102,MATCH(Bot!A254,'Std 9'!$X$4:$X$102,0),23)</f>
        <v>2215</v>
      </c>
      <c r="F254" s="138">
        <f t="shared" si="3"/>
        <v>2215</v>
      </c>
    </row>
    <row r="255" spans="1:6" x14ac:dyDescent="0.25">
      <c r="A255" s="145" t="s">
        <v>1042</v>
      </c>
      <c r="B255" s="145">
        <v>9</v>
      </c>
      <c r="C255" s="138" t="str">
        <f>TRIM(INDEX('Std 9'!$A$4:$X$102,MATCH(Bot!A255,'Std 9'!$X$4:$X$102,0),1))</f>
        <v>M54 (Meet Vinod Jain)</v>
      </c>
      <c r="D255" s="138">
        <f>IFERROR(INDEX(Data!$J$2:$K$999,MATCH(A255,Data!$K$2:$K$999,0),1),0)</f>
        <v>0</v>
      </c>
      <c r="E255" s="138">
        <f>INDEX('Std 9'!$A$4:$X$102,MATCH(Bot!A255,'Std 9'!$X$4:$X$102,0),23)</f>
        <v>2539</v>
      </c>
      <c r="F255" s="138">
        <f t="shared" si="3"/>
        <v>2539</v>
      </c>
    </row>
    <row r="256" spans="1:6" x14ac:dyDescent="0.25">
      <c r="A256" s="145" t="s">
        <v>1043</v>
      </c>
      <c r="B256" s="145">
        <v>9</v>
      </c>
      <c r="C256" s="138" t="str">
        <f>TRIM(INDEX('Std 9'!$A$4:$X$102,MATCH(Bot!A256,'Std 9'!$X$4:$X$102,0),1))</f>
        <v>M57 (Shubham Krunal Shah)</v>
      </c>
      <c r="D256" s="138">
        <f>IFERROR(INDEX(Data!$J$2:$K$999,MATCH(A256,Data!$K$2:$K$999,0),1),0)</f>
        <v>0</v>
      </c>
      <c r="E256" s="138">
        <f>INDEX('Std 9'!$A$4:$X$102,MATCH(Bot!A256,'Std 9'!$X$4:$X$102,0),23)</f>
        <v>2215</v>
      </c>
      <c r="F256" s="138">
        <f t="shared" si="3"/>
        <v>2215</v>
      </c>
    </row>
    <row r="257" spans="1:6" x14ac:dyDescent="0.25">
      <c r="A257" s="145" t="s">
        <v>1044</v>
      </c>
      <c r="B257" s="145">
        <v>9</v>
      </c>
      <c r="C257" s="138" t="str">
        <f>TRIM(INDEX('Std 9'!$A$4:$X$102,MATCH(Bot!A257,'Std 9'!$X$4:$X$102,0),1))</f>
        <v>M58 (Namo Mukesh Bhanshali)</v>
      </c>
      <c r="D257" s="138">
        <f>IFERROR(INDEX(Data!$J$2:$K$999,MATCH(A257,Data!$K$2:$K$999,0),1),0)</f>
        <v>925</v>
      </c>
      <c r="E257" s="138">
        <f>INDEX('Std 9'!$A$4:$X$102,MATCH(Bot!A257,'Std 9'!$X$4:$X$102,0),23)</f>
        <v>1495</v>
      </c>
      <c r="F257" s="138">
        <f t="shared" si="3"/>
        <v>2420</v>
      </c>
    </row>
    <row r="258" spans="1:6" x14ac:dyDescent="0.25">
      <c r="A258" s="145" t="s">
        <v>1045</v>
      </c>
      <c r="B258" s="145">
        <v>9</v>
      </c>
      <c r="C258" s="138" t="str">
        <f>TRIM(INDEX('Std 9'!$A$4:$X$102,MATCH(Bot!A258,'Std 9'!$X$4:$X$102,0),1))</f>
        <v>M60 (Dhairya Sohil Godhka)</v>
      </c>
      <c r="D258" s="138">
        <f>IFERROR(INDEX(Data!$J$2:$K$999,MATCH(A258,Data!$K$2:$K$999,0),1),0)</f>
        <v>0</v>
      </c>
      <c r="E258" s="138">
        <f>INDEX('Std 9'!$A$4:$X$102,MATCH(Bot!A258,'Std 9'!$X$4:$X$102,0),23)</f>
        <v>2215</v>
      </c>
      <c r="F258" s="138">
        <f t="shared" si="3"/>
        <v>2215</v>
      </c>
    </row>
    <row r="259" spans="1:6" x14ac:dyDescent="0.25">
      <c r="A259" s="145" t="s">
        <v>1046</v>
      </c>
      <c r="B259" s="145">
        <v>9</v>
      </c>
      <c r="C259" s="138" t="str">
        <f>TRIM(INDEX('Std 9'!$A$4:$X$102,MATCH(Bot!A259,'Std 9'!$X$4:$X$102,0),1))</f>
        <v>M64 (Shourya Vinod Jain)</v>
      </c>
      <c r="D259" s="138">
        <f>IFERROR(INDEX(Data!$J$2:$K$999,MATCH(A259,Data!$K$2:$K$999,0),1),0)</f>
        <v>0</v>
      </c>
      <c r="E259" s="138">
        <f>INDEX('Std 9'!$A$4:$X$102,MATCH(Bot!A259,'Std 9'!$X$4:$X$102,0),23)</f>
        <v>2539</v>
      </c>
      <c r="F259" s="138">
        <f t="shared" ref="F259:F322" si="4">SUM(D259:E259)</f>
        <v>2539</v>
      </c>
    </row>
    <row r="260" spans="1:6" x14ac:dyDescent="0.25">
      <c r="A260" s="145" t="s">
        <v>1047</v>
      </c>
      <c r="B260" s="145">
        <v>9</v>
      </c>
      <c r="C260" s="138" t="str">
        <f>TRIM(INDEX('Std 9'!$A$4:$X$102,MATCH(Bot!A260,'Std 9'!$X$4:$X$102,0),1))</f>
        <v>M67 (Rishab Veekesh Gandhi)</v>
      </c>
      <c r="D260" s="138">
        <f>IFERROR(INDEX(Data!$J$2:$K$999,MATCH(A260,Data!$K$2:$K$999,0),1),0)</f>
        <v>580</v>
      </c>
      <c r="E260" s="138">
        <f>INDEX('Std 9'!$A$4:$X$102,MATCH(Bot!A260,'Std 9'!$X$4:$X$102,0),23)</f>
        <v>2539</v>
      </c>
      <c r="F260" s="138">
        <f t="shared" si="4"/>
        <v>3119</v>
      </c>
    </row>
    <row r="261" spans="1:6" x14ac:dyDescent="0.25">
      <c r="A261" s="145" t="s">
        <v>1048</v>
      </c>
      <c r="B261" s="145">
        <v>9</v>
      </c>
      <c r="C261" s="138" t="str">
        <f>TRIM(INDEX('Std 9'!$A$4:$X$102,MATCH(Bot!A261,'Std 9'!$X$4:$X$102,0),1))</f>
        <v>M68 (NIthin Rameshbhai Bagrecha)</v>
      </c>
      <c r="D261" s="138">
        <f>IFERROR(INDEX(Data!$J$2:$K$999,MATCH(A261,Data!$K$2:$K$999,0),1),0)</f>
        <v>1740</v>
      </c>
      <c r="E261" s="138">
        <f>INDEX('Std 9'!$A$4:$X$102,MATCH(Bot!A261,'Std 9'!$X$4:$X$102,0),23)</f>
        <v>2539</v>
      </c>
      <c r="F261" s="138">
        <f t="shared" si="4"/>
        <v>4279</v>
      </c>
    </row>
    <row r="262" spans="1:6" x14ac:dyDescent="0.25">
      <c r="A262" s="145" t="s">
        <v>1049</v>
      </c>
      <c r="B262" s="145">
        <v>9</v>
      </c>
      <c r="C262" s="138" t="str">
        <f>TRIM(INDEX('Std 9'!$A$4:$X$102,MATCH(Bot!A262,'Std 9'!$X$4:$X$102,0),1))</f>
        <v>M69 (HItesh Gafulbhai Valiya)</v>
      </c>
      <c r="D262" s="138">
        <f>IFERROR(INDEX(Data!$J$2:$K$999,MATCH(A262,Data!$K$2:$K$999,0),1),0)</f>
        <v>0</v>
      </c>
      <c r="E262" s="138">
        <f>INDEX('Std 9'!$A$4:$X$102,MATCH(Bot!A262,'Std 9'!$X$4:$X$102,0),23)</f>
        <v>2215</v>
      </c>
      <c r="F262" s="138">
        <f t="shared" si="4"/>
        <v>2215</v>
      </c>
    </row>
    <row r="263" spans="1:6" x14ac:dyDescent="0.25">
      <c r="A263" s="145" t="s">
        <v>1050</v>
      </c>
      <c r="B263" s="145">
        <v>9</v>
      </c>
      <c r="C263" s="138" t="str">
        <f>TRIM(INDEX('Std 9'!$A$4:$X$102,MATCH(Bot!A263,'Std 9'!$X$4:$X$102,0),1))</f>
        <v>M70 (Jainam JIteshbhai Nahar)</v>
      </c>
      <c r="D263" s="138">
        <f>IFERROR(INDEX(Data!$J$2:$K$999,MATCH(A263,Data!$K$2:$K$999,0),1),0)</f>
        <v>580</v>
      </c>
      <c r="E263" s="138">
        <f>INDEX('Std 9'!$A$4:$X$102,MATCH(Bot!A263,'Std 9'!$X$4:$X$102,0),23)</f>
        <v>2215</v>
      </c>
      <c r="F263" s="138">
        <f t="shared" si="4"/>
        <v>2795</v>
      </c>
    </row>
    <row r="264" spans="1:6" x14ac:dyDescent="0.25">
      <c r="A264" s="145" t="s">
        <v>1051</v>
      </c>
      <c r="B264" s="145">
        <v>9</v>
      </c>
      <c r="C264" s="138" t="str">
        <f>TRIM(INDEX('Std 9'!$A$4:$X$102,MATCH(Bot!A264,'Std 9'!$X$4:$X$102,0),1))</f>
        <v>M71 (Vivan Rajendrabhai Jain)</v>
      </c>
      <c r="D264" s="138">
        <f>IFERROR(INDEX(Data!$J$2:$K$999,MATCH(A264,Data!$K$2:$K$999,0),1),0)</f>
        <v>462.5</v>
      </c>
      <c r="E264" s="138">
        <f>INDEX('Std 9'!$A$4:$X$102,MATCH(Bot!A264,'Std 9'!$X$4:$X$102,0),23)</f>
        <v>2215</v>
      </c>
      <c r="F264" s="138">
        <f t="shared" si="4"/>
        <v>2677.5</v>
      </c>
    </row>
    <row r="265" spans="1:6" x14ac:dyDescent="0.25">
      <c r="A265" s="145" t="s">
        <v>1052</v>
      </c>
      <c r="B265" s="145">
        <v>9</v>
      </c>
      <c r="C265" s="138" t="str">
        <f>TRIM(INDEX('Std 9'!$A$4:$X$102,MATCH(Bot!A265,'Std 9'!$X$4:$X$102,0),1))</f>
        <v>M72 (Parakh Dhruv Manishbhai)</v>
      </c>
      <c r="D265" s="138">
        <f>IFERROR(INDEX(Data!$J$2:$K$999,MATCH(A265,Data!$K$2:$K$999,0),1),0)</f>
        <v>720</v>
      </c>
      <c r="E265" s="138">
        <f>INDEX('Std 9'!$A$4:$X$102,MATCH(Bot!A265,'Std 9'!$X$4:$X$102,0),23)</f>
        <v>2215</v>
      </c>
      <c r="F265" s="138">
        <f t="shared" si="4"/>
        <v>2935</v>
      </c>
    </row>
    <row r="266" spans="1:6" x14ac:dyDescent="0.25">
      <c r="A266" s="145" t="s">
        <v>1053</v>
      </c>
      <c r="B266" s="145">
        <v>9</v>
      </c>
      <c r="C266" s="138" t="str">
        <f>TRIM(INDEX('Std 9'!$A$4:$X$102,MATCH(Bot!A266,'Std 9'!$X$4:$X$102,0),1))</f>
        <v>M75 (Tanmay Mahendra Jain)</v>
      </c>
      <c r="D266" s="138">
        <f>IFERROR(INDEX(Data!$J$2:$K$999,MATCH(A266,Data!$K$2:$K$999,0),1),0)</f>
        <v>0</v>
      </c>
      <c r="E266" s="138">
        <f>INDEX('Std 9'!$A$4:$X$102,MATCH(Bot!A266,'Std 9'!$X$4:$X$102,0),23)</f>
        <v>2215</v>
      </c>
      <c r="F266" s="138">
        <f t="shared" si="4"/>
        <v>2215</v>
      </c>
    </row>
    <row r="267" spans="1:6" x14ac:dyDescent="0.25">
      <c r="A267" s="145" t="s">
        <v>1054</v>
      </c>
      <c r="B267" s="145">
        <v>9</v>
      </c>
      <c r="C267" s="138" t="str">
        <f>TRIM(INDEX('Std 9'!$A$4:$X$102,MATCH(Bot!A267,'Std 9'!$X$4:$X$102,0),1))</f>
        <v>M76 (Yashkumar Nareshkumar Jain)</v>
      </c>
      <c r="D267" s="138">
        <f>IFERROR(INDEX(Data!$J$2:$K$999,MATCH(A267,Data!$K$2:$K$999,0),1),0)</f>
        <v>0</v>
      </c>
      <c r="E267" s="138">
        <f>INDEX('Std 9'!$A$4:$X$102,MATCH(Bot!A267,'Std 9'!$X$4:$X$102,0),23)</f>
        <v>2539</v>
      </c>
      <c r="F267" s="138">
        <f t="shared" si="4"/>
        <v>2539</v>
      </c>
    </row>
    <row r="268" spans="1:6" x14ac:dyDescent="0.25">
      <c r="A268" s="145" t="s">
        <v>1055</v>
      </c>
      <c r="B268" s="145">
        <v>9</v>
      </c>
      <c r="C268" s="138" t="str">
        <f>TRIM(INDEX('Std 9'!$A$4:$X$102,MATCH(Bot!A268,'Std 9'!$X$4:$X$102,0),1))</f>
        <v>M77 (Sayam Jayeshbhai Shah)</v>
      </c>
      <c r="D268" s="138">
        <f>IFERROR(INDEX(Data!$J$2:$K$999,MATCH(A268,Data!$K$2:$K$999,0),1),0)</f>
        <v>0</v>
      </c>
      <c r="E268" s="138">
        <f>INDEX('Std 9'!$A$4:$X$102,MATCH(Bot!A268,'Std 9'!$X$4:$X$102,0),23)</f>
        <v>2215</v>
      </c>
      <c r="F268" s="138">
        <f t="shared" si="4"/>
        <v>2215</v>
      </c>
    </row>
    <row r="269" spans="1:6" x14ac:dyDescent="0.25">
      <c r="A269" s="145" t="s">
        <v>1056</v>
      </c>
      <c r="B269" s="145">
        <v>9</v>
      </c>
      <c r="C269" s="138" t="str">
        <f>TRIM(INDEX('Std 9'!$A$4:$X$102,MATCH(Bot!A269,'Std 9'!$X$4:$X$102,0),1))</f>
        <v>M78 (Vihaan Kapil Savla)</v>
      </c>
      <c r="D269" s="138">
        <f>IFERROR(INDEX(Data!$J$2:$K$999,MATCH(A269,Data!$K$2:$K$999,0),1),0)</f>
        <v>0</v>
      </c>
      <c r="E269" s="138">
        <f>INDEX('Std 9'!$A$4:$X$102,MATCH(Bot!A269,'Std 9'!$X$4:$X$102,0),23)</f>
        <v>2215</v>
      </c>
      <c r="F269" s="138">
        <f t="shared" si="4"/>
        <v>2215</v>
      </c>
    </row>
    <row r="270" spans="1:6" x14ac:dyDescent="0.25">
      <c r="A270" s="145" t="s">
        <v>1057</v>
      </c>
      <c r="B270" s="145">
        <v>9</v>
      </c>
      <c r="C270" s="138" t="str">
        <f>TRIM(INDEX('Std 9'!$A$4:$X$102,MATCH(Bot!A270,'Std 9'!$X$4:$X$102,0),1))</f>
        <v>M81 (Vikam Moksh Sanketbhai)</v>
      </c>
      <c r="D270" s="138">
        <f>IFERROR(INDEX(Data!$J$2:$K$999,MATCH(A270,Data!$K$2:$K$999,0),1),0)</f>
        <v>0</v>
      </c>
      <c r="E270" s="138">
        <f>INDEX('Std 9'!$A$4:$X$102,MATCH(Bot!A270,'Std 9'!$X$4:$X$102,0),23)</f>
        <v>2539</v>
      </c>
      <c r="F270" s="138">
        <f t="shared" si="4"/>
        <v>2539</v>
      </c>
    </row>
    <row r="271" spans="1:6" x14ac:dyDescent="0.25">
      <c r="A271" s="145" t="s">
        <v>1058</v>
      </c>
      <c r="B271" s="145">
        <v>9</v>
      </c>
      <c r="C271" s="138" t="str">
        <f>TRIM(INDEX('Std 9'!$A$4:$X$102,MATCH(Bot!A271,'Std 9'!$X$4:$X$102,0),1))</f>
        <v>M83 (Bhavya Vimleshbhai Sanklecha)</v>
      </c>
      <c r="D271" s="138">
        <f>IFERROR(INDEX(Data!$J$2:$K$999,MATCH(A271,Data!$K$2:$K$999,0),1),0)</f>
        <v>0</v>
      </c>
      <c r="E271" s="138">
        <f>INDEX('Std 9'!$A$4:$X$102,MATCH(Bot!A271,'Std 9'!$X$4:$X$102,0),23)</f>
        <v>2215</v>
      </c>
      <c r="F271" s="138">
        <f t="shared" si="4"/>
        <v>2215</v>
      </c>
    </row>
    <row r="272" spans="1:6" x14ac:dyDescent="0.25">
      <c r="A272" s="145" t="s">
        <v>1059</v>
      </c>
      <c r="B272" s="145">
        <v>9</v>
      </c>
      <c r="C272" s="138" t="str">
        <f>TRIM(INDEX('Std 9'!$A$4:$X$102,MATCH(Bot!A272,'Std 9'!$X$4:$X$102,0),1))</f>
        <v>M85 (Jain Ridhay Rajubhai)</v>
      </c>
      <c r="D272" s="138">
        <f>IFERROR(INDEX(Data!$J$2:$K$999,MATCH(A272,Data!$K$2:$K$999,0),1),0)</f>
        <v>0</v>
      </c>
      <c r="E272" s="138">
        <f>INDEX('Std 9'!$A$4:$X$102,MATCH(Bot!A272,'Std 9'!$X$4:$X$102,0),23)</f>
        <v>0</v>
      </c>
      <c r="F272" s="138">
        <f t="shared" si="4"/>
        <v>0</v>
      </c>
    </row>
    <row r="273" spans="1:6" x14ac:dyDescent="0.25">
      <c r="A273" s="145" t="s">
        <v>1060</v>
      </c>
      <c r="B273" s="145">
        <v>9</v>
      </c>
      <c r="C273" s="138" t="str">
        <f>TRIM(INDEX('Std 9'!$A$4:$X$102,MATCH(Bot!A273,'Std 9'!$X$4:$X$102,0),1))</f>
        <v>M87 (Aarav Tejasbhai Shah)</v>
      </c>
      <c r="D273" s="138">
        <f>IFERROR(INDEX(Data!$J$2:$K$999,MATCH(A273,Data!$K$2:$K$999,0),1),0)</f>
        <v>0</v>
      </c>
      <c r="E273" s="138">
        <f>INDEX('Std 9'!$A$4:$X$102,MATCH(Bot!A273,'Std 9'!$X$4:$X$102,0),23)</f>
        <v>2215</v>
      </c>
      <c r="F273" s="138">
        <f t="shared" si="4"/>
        <v>2215</v>
      </c>
    </row>
    <row r="274" spans="1:6" x14ac:dyDescent="0.25">
      <c r="A274" s="145" t="s">
        <v>1061</v>
      </c>
      <c r="B274" s="145">
        <v>9</v>
      </c>
      <c r="C274" s="138" t="str">
        <f>TRIM(INDEX('Std 9'!$A$4:$X$102,MATCH(Bot!A274,'Std 9'!$X$4:$X$102,0),1))</f>
        <v>M88 (Aadi Amitbhai Bhavsar)</v>
      </c>
      <c r="D274" s="138">
        <f>IFERROR(INDEX(Data!$J$2:$K$999,MATCH(A274,Data!$K$2:$K$999,0),1),0)</f>
        <v>0</v>
      </c>
      <c r="E274" s="138">
        <f>INDEX('Std 9'!$A$4:$X$102,MATCH(Bot!A274,'Std 9'!$X$4:$X$102,0),23)</f>
        <v>2539</v>
      </c>
      <c r="F274" s="138">
        <f t="shared" si="4"/>
        <v>2539</v>
      </c>
    </row>
    <row r="275" spans="1:6" x14ac:dyDescent="0.25">
      <c r="A275" s="145" t="s">
        <v>1062</v>
      </c>
      <c r="B275" s="145">
        <v>9</v>
      </c>
      <c r="C275" s="138" t="str">
        <f>TRIM(INDEX('Std 9'!$A$4:$X$102,MATCH(Bot!A275,'Std 9'!$X$4:$X$102,0),1))</f>
        <v>M89 (Shlok Chetanbhai Rathod)</v>
      </c>
      <c r="D275" s="138">
        <f>IFERROR(INDEX(Data!$J$2:$K$999,MATCH(A275,Data!$K$2:$K$999,0),1),0)</f>
        <v>0</v>
      </c>
      <c r="E275" s="138">
        <f>INDEX('Std 9'!$A$4:$X$102,MATCH(Bot!A275,'Std 9'!$X$4:$X$102,0),23)</f>
        <v>2539</v>
      </c>
      <c r="F275" s="138">
        <f t="shared" si="4"/>
        <v>2539</v>
      </c>
    </row>
    <row r="276" spans="1:6" x14ac:dyDescent="0.25">
      <c r="A276" s="145" t="s">
        <v>1063</v>
      </c>
      <c r="B276" s="145">
        <v>9</v>
      </c>
      <c r="C276" s="138" t="str">
        <f>TRIM(INDEX('Std 9'!$A$4:$X$102,MATCH(Bot!A276,'Std 9'!$X$4:$X$102,0),1))</f>
        <v>M90 (Singhi Suparshav Vinaybhai)</v>
      </c>
      <c r="D276" s="138">
        <f>IFERROR(INDEX(Data!$J$2:$K$999,MATCH(A276,Data!$K$2:$K$999,0),1),0)</f>
        <v>0</v>
      </c>
      <c r="E276" s="138">
        <f>INDEX('Std 9'!$A$4:$X$102,MATCH(Bot!A276,'Std 9'!$X$4:$X$102,0),23)</f>
        <v>2539</v>
      </c>
      <c r="F276" s="138">
        <f t="shared" si="4"/>
        <v>2539</v>
      </c>
    </row>
    <row r="277" spans="1:6" x14ac:dyDescent="0.25">
      <c r="A277" s="145" t="s">
        <v>1064</v>
      </c>
      <c r="B277" s="145">
        <v>9</v>
      </c>
      <c r="C277" s="138" t="str">
        <f>TRIM(INDEX('Std 9'!$A$4:$X$102,MATCH(Bot!A277,'Std 9'!$X$4:$X$102,0),1))</f>
        <v>M92 (Moksh Rajeshbhai Kothari)</v>
      </c>
      <c r="D277" s="138">
        <f>IFERROR(INDEX(Data!$J$2:$K$999,MATCH(A277,Data!$K$2:$K$999,0),1),0)</f>
        <v>0</v>
      </c>
      <c r="E277" s="138">
        <f>INDEX('Std 9'!$A$4:$X$102,MATCH(Bot!A277,'Std 9'!$X$4:$X$102,0),23)</f>
        <v>2215</v>
      </c>
      <c r="F277" s="138">
        <f t="shared" si="4"/>
        <v>2215</v>
      </c>
    </row>
    <row r="278" spans="1:6" x14ac:dyDescent="0.25">
      <c r="A278" s="145" t="s">
        <v>1065</v>
      </c>
      <c r="B278" s="145">
        <v>9</v>
      </c>
      <c r="C278" s="138" t="str">
        <f>TRIM(INDEX('Std 9'!$A$4:$X$102,MATCH(Bot!A278,'Std 9'!$X$4:$X$102,0),1))</f>
        <v>M93 (Yash Rameshbhai Jain)</v>
      </c>
      <c r="D278" s="138">
        <f>IFERROR(INDEX(Data!$J$2:$K$999,MATCH(A278,Data!$K$2:$K$999,0),1),0)</f>
        <v>0</v>
      </c>
      <c r="E278" s="138">
        <f>INDEX('Std 9'!$A$4:$X$102,MATCH(Bot!A278,'Std 9'!$X$4:$X$102,0),23)</f>
        <v>2539</v>
      </c>
      <c r="F278" s="138">
        <f t="shared" si="4"/>
        <v>2539</v>
      </c>
    </row>
    <row r="279" spans="1:6" x14ac:dyDescent="0.25">
      <c r="A279" s="145" t="s">
        <v>1066</v>
      </c>
      <c r="B279" s="145">
        <v>9</v>
      </c>
      <c r="C279" s="138" t="str">
        <f>TRIM(INDEX('Std 9'!$A$4:$X$102,MATCH(Bot!A279,'Std 9'!$X$4:$X$102,0),1))</f>
        <v>M94 (Suryansh Gandhi)</v>
      </c>
      <c r="D279" s="138">
        <f>IFERROR(INDEX(Data!$J$2:$K$999,MATCH(A279,Data!$K$2:$K$999,0),1),0)</f>
        <v>0</v>
      </c>
      <c r="E279" s="138">
        <f>INDEX('Std 9'!$A$4:$X$102,MATCH(Bot!A279,'Std 9'!$X$4:$X$102,0),23)</f>
        <v>2215</v>
      </c>
      <c r="F279" s="138">
        <f t="shared" si="4"/>
        <v>2215</v>
      </c>
    </row>
    <row r="280" spans="1:6" x14ac:dyDescent="0.25">
      <c r="A280" s="145" t="s">
        <v>1067</v>
      </c>
      <c r="B280" s="145">
        <v>9</v>
      </c>
      <c r="C280" s="138" t="str">
        <f>TRIM(INDEX('Std 9'!$A$4:$X$102,MATCH(Bot!A280,'Std 9'!$X$4:$X$102,0),1))</f>
        <v>M95 (Bhandari Poojan Sandeepbhai)</v>
      </c>
      <c r="D280" s="138">
        <f>IFERROR(INDEX(Data!$J$2:$K$999,MATCH(A280,Data!$K$2:$K$999,0),1),0)</f>
        <v>720</v>
      </c>
      <c r="E280" s="138">
        <f>INDEX('Std 9'!$A$4:$X$102,MATCH(Bot!A280,'Std 9'!$X$4:$X$102,0),23)</f>
        <v>2215</v>
      </c>
      <c r="F280" s="138">
        <f t="shared" si="4"/>
        <v>2935</v>
      </c>
    </row>
    <row r="281" spans="1:6" x14ac:dyDescent="0.25">
      <c r="A281" s="145" t="s">
        <v>1068</v>
      </c>
      <c r="B281" s="145">
        <v>9</v>
      </c>
      <c r="C281" s="138" t="str">
        <f>TRIM(INDEX('Std 9'!$A$4:$X$102,MATCH(Bot!A281,'Std 9'!$X$4:$X$102,0),1))</f>
        <v>M96 (Tirth Paresh Shah)</v>
      </c>
      <c r="D281" s="138">
        <f>IFERROR(INDEX(Data!$J$2:$K$999,MATCH(A281,Data!$K$2:$K$999,0),1),0)</f>
        <v>720</v>
      </c>
      <c r="E281" s="138">
        <f>INDEX('Std 9'!$A$4:$X$102,MATCH(Bot!A281,'Std 9'!$X$4:$X$102,0),23)</f>
        <v>2539</v>
      </c>
      <c r="F281" s="138">
        <f t="shared" si="4"/>
        <v>3259</v>
      </c>
    </row>
    <row r="282" spans="1:6" x14ac:dyDescent="0.25">
      <c r="A282" s="145" t="s">
        <v>1069</v>
      </c>
      <c r="B282" s="145">
        <v>9</v>
      </c>
      <c r="C282" s="138" t="str">
        <f>TRIM(INDEX('Std 9'!$A$4:$X$102,MATCH(Bot!A282,'Std 9'!$X$4:$X$102,0),1))</f>
        <v>M97 (Dhwaj Arvindbhai Bafna)</v>
      </c>
      <c r="D282" s="138">
        <f>IFERROR(INDEX(Data!$J$2:$K$999,MATCH(A282,Data!$K$2:$K$999,0),1),0)</f>
        <v>720</v>
      </c>
      <c r="E282" s="138">
        <f>INDEX('Std 9'!$A$4:$X$102,MATCH(Bot!A282,'Std 9'!$X$4:$X$102,0),23)</f>
        <v>2215</v>
      </c>
      <c r="F282" s="138">
        <f t="shared" si="4"/>
        <v>2935</v>
      </c>
    </row>
    <row r="283" spans="1:6" x14ac:dyDescent="0.25">
      <c r="A283" s="145" t="s">
        <v>1070</v>
      </c>
      <c r="B283" s="145">
        <v>9</v>
      </c>
      <c r="C283" s="138" t="str">
        <f>TRIM(INDEX('Std 9'!$A$4:$X$102,MATCH(Bot!A283,'Std 9'!$X$4:$X$102,0),1))</f>
        <v>M98 ( Malde Jainam Chetan)</v>
      </c>
      <c r="D283" s="138">
        <f>IFERROR(INDEX(Data!$J$2:$K$999,MATCH(A283,Data!$K$2:$K$999,0),1),0)</f>
        <v>720</v>
      </c>
      <c r="E283" s="138">
        <f>INDEX('Std 9'!$A$4:$X$102,MATCH(Bot!A283,'Std 9'!$X$4:$X$102,0),23)</f>
        <v>2539</v>
      </c>
      <c r="F283" s="138">
        <f t="shared" si="4"/>
        <v>3259</v>
      </c>
    </row>
    <row r="284" spans="1:6" x14ac:dyDescent="0.25">
      <c r="A284" s="145" t="s">
        <v>1071</v>
      </c>
      <c r="B284" s="145">
        <v>9</v>
      </c>
      <c r="C284" s="138" t="str">
        <f>TRIM(INDEX('Std 9'!$A$4:$X$102,MATCH(Bot!A284,'Std 9'!$X$4:$X$102,0),1))</f>
        <v>M99 ( Tirth Rajendra Shah)</v>
      </c>
      <c r="D284" s="138">
        <f>IFERROR(INDEX(Data!$J$2:$K$999,MATCH(A284,Data!$K$2:$K$999,0),1),0)</f>
        <v>720</v>
      </c>
      <c r="E284" s="138">
        <f>INDEX('Std 9'!$A$4:$X$102,MATCH(Bot!A284,'Std 9'!$X$4:$X$102,0),23)</f>
        <v>2539</v>
      </c>
      <c r="F284" s="138">
        <f t="shared" si="4"/>
        <v>3259</v>
      </c>
    </row>
    <row r="285" spans="1:6" x14ac:dyDescent="0.25">
      <c r="A285" s="145" t="s">
        <v>1072</v>
      </c>
      <c r="B285" s="145">
        <v>9</v>
      </c>
      <c r="C285" s="138" t="str">
        <f>TRIM(INDEX('Std 9'!$A$4:$X$102,MATCH(Bot!A285,'Std 9'!$X$4:$X$102,0),1))</f>
        <v>M100 (Arpan Umeshkumar Chopada)</v>
      </c>
      <c r="D285" s="138">
        <f>IFERROR(INDEX(Data!$J$2:$K$999,MATCH(A285,Data!$K$2:$K$999,0),1),0)</f>
        <v>720</v>
      </c>
      <c r="E285" s="138">
        <f>INDEX('Std 9'!$A$4:$X$102,MATCH(Bot!A285,'Std 9'!$X$4:$X$102,0),23)</f>
        <v>2539</v>
      </c>
      <c r="F285" s="138">
        <f t="shared" si="4"/>
        <v>3259</v>
      </c>
    </row>
    <row r="286" spans="1:6" x14ac:dyDescent="0.25">
      <c r="A286" s="145" t="s">
        <v>1073</v>
      </c>
      <c r="B286" s="145">
        <v>9</v>
      </c>
      <c r="C286" s="138" t="str">
        <f>TRIM(INDEX('Std 9'!$A$4:$X$102,MATCH(Bot!A286,'Std 9'!$X$4:$X$102,0),1))</f>
        <v>M101 (Jain Mahipal Bharatbhai)</v>
      </c>
      <c r="D286" s="138">
        <f>IFERROR(INDEX(Data!$J$2:$K$999,MATCH(A286,Data!$K$2:$K$999,0),1),0)</f>
        <v>0</v>
      </c>
      <c r="E286" s="138">
        <f>INDEX('Std 9'!$A$4:$X$102,MATCH(Bot!A286,'Std 9'!$X$4:$X$102,0),23)</f>
        <v>2539</v>
      </c>
      <c r="F286" s="138">
        <f t="shared" si="4"/>
        <v>2539</v>
      </c>
    </row>
    <row r="287" spans="1:6" x14ac:dyDescent="0.25">
      <c r="A287" s="145" t="s">
        <v>1074</v>
      </c>
      <c r="B287" s="145">
        <v>9</v>
      </c>
      <c r="C287" s="138" t="str">
        <f>TRIM(INDEX('Std 9'!$A$4:$X$102,MATCH(Bot!A287,'Std 9'!$X$4:$X$102,0),1))</f>
        <v>M102 (Nahata Manas Kamalchand)</v>
      </c>
      <c r="D287" s="138">
        <f>IFERROR(INDEX(Data!$J$2:$K$999,MATCH(A287,Data!$K$2:$K$999,0),1),0)</f>
        <v>0</v>
      </c>
      <c r="E287" s="138">
        <f>INDEX('Std 9'!$A$4:$X$102,MATCH(Bot!A287,'Std 9'!$X$4:$X$102,0),23)</f>
        <v>2539</v>
      </c>
      <c r="F287" s="138">
        <f t="shared" si="4"/>
        <v>2539</v>
      </c>
    </row>
    <row r="288" spans="1:6" x14ac:dyDescent="0.25">
      <c r="A288" s="145" t="s">
        <v>1075</v>
      </c>
      <c r="B288" s="145">
        <v>9</v>
      </c>
      <c r="C288" s="138" t="str">
        <f>TRIM(INDEX('Std 9'!$A$4:$X$102,MATCH(Bot!A288,'Std 9'!$X$4:$X$102,0),1))</f>
        <v>M103 (Jain Mayank Parasbhai)</v>
      </c>
      <c r="D288" s="138">
        <f>IFERROR(INDEX(Data!$J$2:$K$999,MATCH(A288,Data!$K$2:$K$999,0),1),0)</f>
        <v>0</v>
      </c>
      <c r="E288" s="138">
        <f>INDEX('Std 9'!$A$4:$X$102,MATCH(Bot!A288,'Std 9'!$X$4:$X$102,0),23)</f>
        <v>2539</v>
      </c>
      <c r="F288" s="138">
        <f t="shared" si="4"/>
        <v>2539</v>
      </c>
    </row>
    <row r="289" spans="1:6" x14ac:dyDescent="0.25">
      <c r="A289" s="145" t="s">
        <v>1076</v>
      </c>
      <c r="B289" s="145">
        <v>9</v>
      </c>
      <c r="C289" s="138" t="str">
        <f>TRIM(INDEX('Std 9'!$A$4:$X$102,MATCH(Bot!A289,'Std 9'!$X$4:$X$102,0),1))</f>
        <v>M104 (Chouhan Bhav Kamleshkumar )</v>
      </c>
      <c r="D289" s="138">
        <f>IFERROR(INDEX(Data!$J$2:$K$999,MATCH(A289,Data!$K$2:$K$999,0),1),0)</f>
        <v>0</v>
      </c>
      <c r="E289" s="138">
        <f>INDEX('Std 9'!$A$4:$X$102,MATCH(Bot!A289,'Std 9'!$X$4:$X$102,0),23)</f>
        <v>2539</v>
      </c>
      <c r="F289" s="138">
        <f t="shared" si="4"/>
        <v>2539</v>
      </c>
    </row>
    <row r="290" spans="1:6" x14ac:dyDescent="0.25">
      <c r="A290" s="145" t="s">
        <v>1077</v>
      </c>
      <c r="B290" s="145">
        <v>9</v>
      </c>
      <c r="C290" s="138" t="str">
        <f>TRIM(INDEX('Std 9'!$A$4:$X$102,MATCH(Bot!A290,'Std 9'!$X$4:$X$102,0),1))</f>
        <v>M105 (Lalwani Bhavink Rajendrabhai )</v>
      </c>
      <c r="D290" s="138">
        <f>IFERROR(INDEX(Data!$J$2:$K$999,MATCH(A290,Data!$K$2:$K$999,0),1),0)</f>
        <v>0</v>
      </c>
      <c r="E290" s="138">
        <f>INDEX('Std 9'!$A$4:$X$102,MATCH(Bot!A290,'Std 9'!$X$4:$X$102,0),23)</f>
        <v>2215</v>
      </c>
      <c r="F290" s="138">
        <f t="shared" si="4"/>
        <v>2215</v>
      </c>
    </row>
    <row r="291" spans="1:6" x14ac:dyDescent="0.25">
      <c r="A291" s="145" t="s">
        <v>1078</v>
      </c>
      <c r="B291" s="145">
        <v>9</v>
      </c>
      <c r="C291" s="138" t="str">
        <f>TRIM(INDEX('Std 9'!$A$4:$X$102,MATCH(Bot!A291,'Std 9'!$X$4:$X$102,0),1))</f>
        <v>M106 (</v>
      </c>
      <c r="D291" s="138">
        <f>IFERROR(INDEX(Data!$J$2:$K$999,MATCH(A291,Data!$K$2:$K$999,0),1),0)</f>
        <v>0</v>
      </c>
      <c r="E291" s="138">
        <f>INDEX('Std 9'!$A$4:$X$102,MATCH(Bot!A291,'Std 9'!$X$4:$X$102,0),23)</f>
        <v>2215</v>
      </c>
      <c r="F291" s="138">
        <f t="shared" si="4"/>
        <v>2215</v>
      </c>
    </row>
    <row r="292" spans="1:6" x14ac:dyDescent="0.25">
      <c r="A292" s="145" t="s">
        <v>1079</v>
      </c>
      <c r="B292" s="145">
        <v>9</v>
      </c>
      <c r="C292" s="138" t="str">
        <f>TRIM(INDEX('Std 9'!$A$4:$X$102,MATCH(Bot!A292,'Std 9'!$X$4:$X$102,0),1))</f>
        <v>M107 (Shah Viraj Jigneshbhai)</v>
      </c>
      <c r="D292" s="138">
        <f>IFERROR(INDEX(Data!$J$2:$K$999,MATCH(A292,Data!$K$2:$K$999,0),1),0)</f>
        <v>0</v>
      </c>
      <c r="E292" s="138">
        <f>INDEX('Std 9'!$A$4:$X$102,MATCH(Bot!A292,'Std 9'!$X$4:$X$102,0),23)</f>
        <v>2215</v>
      </c>
      <c r="F292" s="138">
        <f t="shared" si="4"/>
        <v>2215</v>
      </c>
    </row>
    <row r="293" spans="1:6" x14ac:dyDescent="0.25">
      <c r="A293" s="145" t="s">
        <v>1080</v>
      </c>
      <c r="B293" s="145">
        <v>10</v>
      </c>
      <c r="C293" s="138" t="str">
        <f>TRIM(INDEX('Std 10'!$A$4:$X$102,MATCH(Bot!A293,'Std 10'!$X$4:$X$102,0),1))</f>
        <v>L03 (JHAVERI JINANG NIMESHBHAI)</v>
      </c>
      <c r="D293" s="138">
        <f>IFERROR(INDEX(Data!$J$2:$K$999,MATCH(A293,Data!$K$2:$K$999,0),1),0)</f>
        <v>0</v>
      </c>
      <c r="E293" s="138">
        <f>INDEX('Std 10'!$A$4:$X$102,MATCH(Bot!A293,'Std 10'!$X$4:$X$102,0),23)</f>
        <v>2335</v>
      </c>
      <c r="F293" s="138">
        <f t="shared" si="4"/>
        <v>2335</v>
      </c>
    </row>
    <row r="294" spans="1:6" x14ac:dyDescent="0.25">
      <c r="A294" s="145" t="s">
        <v>1081</v>
      </c>
      <c r="B294" s="145">
        <v>10</v>
      </c>
      <c r="C294" s="138" t="str">
        <f>TRIM(INDEX('Std 10'!$A$4:$X$102,MATCH(Bot!A294,'Std 10'!$X$4:$X$102,0),1))</f>
        <v>L04 (RATHOD ADESH KUNDANBHAI)</v>
      </c>
      <c r="D294" s="138">
        <f>IFERROR(INDEX(Data!$J$2:$K$999,MATCH(A294,Data!$K$2:$K$999,0),1),0)</f>
        <v>0</v>
      </c>
      <c r="E294" s="138">
        <f>INDEX('Std 10'!$A$4:$X$102,MATCH(Bot!A294,'Std 10'!$X$4:$X$102,0),23)</f>
        <v>0</v>
      </c>
      <c r="F294" s="138">
        <f t="shared" si="4"/>
        <v>0</v>
      </c>
    </row>
    <row r="295" spans="1:6" x14ac:dyDescent="0.25">
      <c r="A295" s="145" t="s">
        <v>1082</v>
      </c>
      <c r="B295" s="145">
        <v>10</v>
      </c>
      <c r="C295" s="138" t="str">
        <f>TRIM(INDEX('Std 10'!$A$4:$X$102,MATCH(Bot!A295,'Std 10'!$X$4:$X$102,0),1))</f>
        <v>L06 (RATHOR PAKSHAL HEMENDRA)</v>
      </c>
      <c r="D295" s="138">
        <f>IFERROR(INDEX(Data!$J$2:$K$999,MATCH(A295,Data!$K$2:$K$999,0),1),0)</f>
        <v>0</v>
      </c>
      <c r="E295" s="138">
        <f>INDEX('Std 10'!$A$4:$X$102,MATCH(Bot!A295,'Std 10'!$X$4:$X$102,0),23)</f>
        <v>2335</v>
      </c>
      <c r="F295" s="138">
        <f t="shared" si="4"/>
        <v>2335</v>
      </c>
    </row>
    <row r="296" spans="1:6" x14ac:dyDescent="0.25">
      <c r="A296" s="145" t="s">
        <v>1083</v>
      </c>
      <c r="B296" s="145">
        <v>10</v>
      </c>
      <c r="C296" s="138" t="str">
        <f>TRIM(INDEX('Std 10'!$A$4:$X$102,MATCH(Bot!A296,'Std 10'!$X$4:$X$102,0),1))</f>
        <v>L11 (SHAH DHURV KUMAR ASHISH KUMAR)</v>
      </c>
      <c r="D296" s="138">
        <f>IFERROR(INDEX(Data!$J$2:$K$999,MATCH(A296,Data!$K$2:$K$999,0),1),0)</f>
        <v>0</v>
      </c>
      <c r="E296" s="138">
        <f>INDEX('Std 10'!$A$4:$X$102,MATCH(Bot!A296,'Std 10'!$X$4:$X$102,0),23)</f>
        <v>2285</v>
      </c>
      <c r="F296" s="138">
        <f t="shared" si="4"/>
        <v>2285</v>
      </c>
    </row>
    <row r="297" spans="1:6" x14ac:dyDescent="0.25">
      <c r="A297" s="145" t="s">
        <v>1084</v>
      </c>
      <c r="B297" s="145">
        <v>10</v>
      </c>
      <c r="C297" s="138" t="str">
        <f>TRIM(INDEX('Std 10'!$A$4:$X$102,MATCH(Bot!A297,'Std 10'!$X$4:$X$102,0),1))</f>
        <v>L12 (KOTHARI GYANENDRA MAHENDRA)</v>
      </c>
      <c r="D297" s="138">
        <f>IFERROR(INDEX(Data!$J$2:$K$999,MATCH(A297,Data!$K$2:$K$999,0),1),0)</f>
        <v>0</v>
      </c>
      <c r="E297" s="138">
        <f>INDEX('Std 10'!$A$4:$X$102,MATCH(Bot!A297,'Std 10'!$X$4:$X$102,0),23)</f>
        <v>2335</v>
      </c>
      <c r="F297" s="138">
        <f t="shared" si="4"/>
        <v>2335</v>
      </c>
    </row>
    <row r="298" spans="1:6" x14ac:dyDescent="0.25">
      <c r="A298" s="145" t="s">
        <v>1085</v>
      </c>
      <c r="B298" s="145">
        <v>10</v>
      </c>
      <c r="C298" s="138" t="str">
        <f>TRIM(INDEX('Std 10'!$A$4:$X$102,MATCH(Bot!A298,'Std 10'!$X$4:$X$102,0),1))</f>
        <v>L15 (MEHTA KUSHAL PANKAJ)</v>
      </c>
      <c r="D298" s="138">
        <f>IFERROR(INDEX(Data!$J$2:$K$999,MATCH(A298,Data!$K$2:$K$999,0),1),0)</f>
        <v>1850</v>
      </c>
      <c r="E298" s="138">
        <f>INDEX('Std 10'!$A$4:$X$102,MATCH(Bot!A298,'Std 10'!$X$4:$X$102,0),23)</f>
        <v>0</v>
      </c>
      <c r="F298" s="138">
        <f t="shared" si="4"/>
        <v>1850</v>
      </c>
    </row>
    <row r="299" spans="1:6" x14ac:dyDescent="0.25">
      <c r="A299" s="145" t="s">
        <v>1086</v>
      </c>
      <c r="B299" s="145">
        <v>10</v>
      </c>
      <c r="C299" s="138" t="str">
        <f>TRIM(INDEX('Std 10'!$A$4:$X$102,MATCH(Bot!A299,'Std 10'!$X$4:$X$102,0),1))</f>
        <v>L20 (MEHTA DAKSH MUKESH)</v>
      </c>
      <c r="D299" s="138">
        <f>IFERROR(INDEX(Data!$J$2:$K$999,MATCH(A299,Data!$K$2:$K$999,0),1),0)</f>
        <v>462.5</v>
      </c>
      <c r="E299" s="138">
        <f>INDEX('Std 10'!$A$4:$X$102,MATCH(Bot!A299,'Std 10'!$X$4:$X$102,0),23)</f>
        <v>0</v>
      </c>
      <c r="F299" s="138">
        <f t="shared" si="4"/>
        <v>462.5</v>
      </c>
    </row>
    <row r="300" spans="1:6" x14ac:dyDescent="0.25">
      <c r="A300" s="145" t="s">
        <v>1087</v>
      </c>
      <c r="B300" s="145">
        <v>10</v>
      </c>
      <c r="C300" s="138" t="str">
        <f>TRIM(INDEX('Std 10'!$A$4:$X$102,MATCH(Bot!A300,'Std 10'!$X$4:$X$102,0),1))</f>
        <v>L21 (RANKA HINESH SANJAY)</v>
      </c>
      <c r="D300" s="138">
        <f>IFERROR(INDEX(Data!$J$2:$K$999,MATCH(A300,Data!$K$2:$K$999,0),1),0)</f>
        <v>0</v>
      </c>
      <c r="E300" s="138">
        <f>INDEX('Std 10'!$A$4:$X$102,MATCH(Bot!A300,'Std 10'!$X$4:$X$102,0),23)</f>
        <v>2285</v>
      </c>
      <c r="F300" s="138">
        <f t="shared" si="4"/>
        <v>2285</v>
      </c>
    </row>
    <row r="301" spans="1:6" x14ac:dyDescent="0.25">
      <c r="A301" s="145" t="s">
        <v>1088</v>
      </c>
      <c r="B301" s="145">
        <v>10</v>
      </c>
      <c r="C301" s="138" t="str">
        <f>TRIM(INDEX('Std 10'!$A$4:$X$102,MATCH(Bot!A301,'Std 10'!$X$4:$X$102,0),1))</f>
        <v>L22 (JAIN RAJAT SANTOSH)</v>
      </c>
      <c r="D301" s="138">
        <f>IFERROR(INDEX(Data!$J$2:$K$999,MATCH(A301,Data!$K$2:$K$999,0),1),0)</f>
        <v>462.5</v>
      </c>
      <c r="E301" s="138">
        <f>INDEX('Std 10'!$A$4:$X$102,MATCH(Bot!A301,'Std 10'!$X$4:$X$102,0),23)</f>
        <v>0</v>
      </c>
      <c r="F301" s="138">
        <f t="shared" si="4"/>
        <v>462.5</v>
      </c>
    </row>
    <row r="302" spans="1:6" x14ac:dyDescent="0.25">
      <c r="A302" s="145" t="s">
        <v>1089</v>
      </c>
      <c r="B302" s="145">
        <v>10</v>
      </c>
      <c r="C302" s="138" t="str">
        <f>TRIM(INDEX('Std 10'!$A$4:$X$102,MATCH(Bot!A302,'Std 10'!$X$4:$X$102,0),1))</f>
        <v>L34 (SHAH DEV DEEPAKBHAI)</v>
      </c>
      <c r="D302" s="138">
        <f>IFERROR(INDEX(Data!$J$2:$K$999,MATCH(A302,Data!$K$2:$K$999,0),1),0)</f>
        <v>0</v>
      </c>
      <c r="E302" s="138">
        <f>INDEX('Std 10'!$A$4:$X$102,MATCH(Bot!A302,'Std 10'!$X$4:$X$102,0),23)</f>
        <v>0</v>
      </c>
      <c r="F302" s="138">
        <f t="shared" si="4"/>
        <v>0</v>
      </c>
    </row>
    <row r="303" spans="1:6" x14ac:dyDescent="0.25">
      <c r="A303" s="145" t="s">
        <v>1090</v>
      </c>
      <c r="B303" s="145">
        <v>10</v>
      </c>
      <c r="C303" s="138" t="str">
        <f>TRIM(INDEX('Std 10'!$A$4:$X$102,MATCH(Bot!A303,'Std 10'!$X$4:$X$102,0),1))</f>
        <v>L36 (BHARATH KUMAR KISHOR KUMAR)</v>
      </c>
      <c r="D303" s="138">
        <f>IFERROR(INDEX(Data!$J$2:$K$999,MATCH(A303,Data!$K$2:$K$999,0),1),0)</f>
        <v>0</v>
      </c>
      <c r="E303" s="138">
        <f>INDEX('Std 10'!$A$4:$X$102,MATCH(Bot!A303,'Std 10'!$X$4:$X$102,0),23)</f>
        <v>2285</v>
      </c>
      <c r="F303" s="138">
        <f t="shared" si="4"/>
        <v>2285</v>
      </c>
    </row>
    <row r="304" spans="1:6" x14ac:dyDescent="0.25">
      <c r="A304" s="145" t="s">
        <v>1091</v>
      </c>
      <c r="B304" s="145">
        <v>10</v>
      </c>
      <c r="C304" s="138" t="str">
        <f>TRIM(INDEX('Std 10'!$A$4:$X$102,MATCH(Bot!A304,'Std 10'!$X$4:$X$102,0),1))</f>
        <v>L48 (CHHEDA NEEV MAHESH)</v>
      </c>
      <c r="D304" s="138">
        <f>IFERROR(INDEX(Data!$J$2:$K$999,MATCH(A304,Data!$K$2:$K$999,0),1),0)</f>
        <v>0</v>
      </c>
      <c r="E304" s="138">
        <f>INDEX('Std 10'!$A$4:$X$102,MATCH(Bot!A304,'Std 10'!$X$4:$X$102,0),23)</f>
        <v>2285</v>
      </c>
      <c r="F304" s="138">
        <f t="shared" si="4"/>
        <v>2285</v>
      </c>
    </row>
    <row r="305" spans="1:6" x14ac:dyDescent="0.25">
      <c r="A305" s="145" t="s">
        <v>1092</v>
      </c>
      <c r="B305" s="145">
        <v>10</v>
      </c>
      <c r="C305" s="138" t="str">
        <f>TRIM(INDEX('Std 10'!$A$4:$X$102,MATCH(Bot!A305,'Std 10'!$X$4:$X$102,0),1))</f>
        <v>L55 (Kochar Naman Piyushbhai)</v>
      </c>
      <c r="D305" s="138">
        <f>IFERROR(INDEX(Data!$J$2:$K$999,MATCH(A305,Data!$K$2:$K$999,0),1),0)</f>
        <v>925</v>
      </c>
      <c r="E305" s="138">
        <f>INDEX('Std 10'!$A$4:$X$102,MATCH(Bot!A305,'Std 10'!$X$4:$X$102,0),23)</f>
        <v>2335</v>
      </c>
      <c r="F305" s="138">
        <f t="shared" si="4"/>
        <v>3260</v>
      </c>
    </row>
    <row r="306" spans="1:6" x14ac:dyDescent="0.25">
      <c r="A306" s="145" t="s">
        <v>1093</v>
      </c>
      <c r="B306" s="145">
        <v>10</v>
      </c>
      <c r="C306" s="138" t="str">
        <f>TRIM(INDEX('Std 10'!$A$4:$X$102,MATCH(Bot!A306,'Std 10'!$X$4:$X$102,0),1))</f>
        <v>L57 (Jasoliya Dhruv Vijaybhai)</v>
      </c>
      <c r="D306" s="138">
        <f>IFERROR(INDEX(Data!$J$2:$K$999,MATCH(A306,Data!$K$2:$K$999,0),1),0)</f>
        <v>0</v>
      </c>
      <c r="E306" s="138">
        <f>INDEX('Std 10'!$A$4:$X$102,MATCH(Bot!A306,'Std 10'!$X$4:$X$102,0),23)</f>
        <v>2335</v>
      </c>
      <c r="F306" s="138">
        <f t="shared" si="4"/>
        <v>2335</v>
      </c>
    </row>
    <row r="307" spans="1:6" x14ac:dyDescent="0.25">
      <c r="A307" s="145" t="s">
        <v>1094</v>
      </c>
      <c r="B307" s="145">
        <v>10</v>
      </c>
      <c r="C307" s="138" t="str">
        <f>TRIM(INDEX('Std 10'!$A$4:$X$102,MATCH(Bot!A307,'Std 10'!$X$4:$X$102,0),1))</f>
        <v>L58 (Chhajed Moxil Hirenbhai)</v>
      </c>
      <c r="D307" s="138">
        <f>IFERROR(INDEX(Data!$J$2:$K$999,MATCH(A307,Data!$K$2:$K$999,0),1),0)</f>
        <v>0</v>
      </c>
      <c r="E307" s="138">
        <f>INDEX('Std 10'!$A$4:$X$102,MATCH(Bot!A307,'Std 10'!$X$4:$X$102,0),23)</f>
        <v>2335</v>
      </c>
      <c r="F307" s="138">
        <f t="shared" si="4"/>
        <v>2335</v>
      </c>
    </row>
    <row r="308" spans="1:6" x14ac:dyDescent="0.25">
      <c r="A308" s="145" t="s">
        <v>1095</v>
      </c>
      <c r="B308" s="145">
        <v>10</v>
      </c>
      <c r="C308" s="138" t="str">
        <f>TRIM(INDEX('Std 10'!$A$4:$X$102,MATCH(Bot!A308,'Std 10'!$X$4:$X$102,0),1))</f>
        <v>L61 (Shah Preet Deepakbhai)</v>
      </c>
      <c r="D308" s="138">
        <f>IFERROR(INDEX(Data!$J$2:$K$999,MATCH(A308,Data!$K$2:$K$999,0),1),0)</f>
        <v>0</v>
      </c>
      <c r="E308" s="138">
        <f>INDEX('Std 10'!$A$4:$X$102,MATCH(Bot!A308,'Std 10'!$X$4:$X$102,0),23)</f>
        <v>2335</v>
      </c>
      <c r="F308" s="138">
        <f t="shared" si="4"/>
        <v>2335</v>
      </c>
    </row>
    <row r="309" spans="1:6" x14ac:dyDescent="0.25">
      <c r="A309" s="145" t="s">
        <v>1096</v>
      </c>
      <c r="B309" s="145">
        <v>10</v>
      </c>
      <c r="C309" s="138" t="str">
        <f>TRIM(INDEX('Std 10'!$A$4:$X$102,MATCH(Bot!A309,'Std 10'!$X$4:$X$102,0),1))</f>
        <v>L64 (Jain Dipesh Girishbhai)</v>
      </c>
      <c r="D309" s="138">
        <f>IFERROR(INDEX(Data!$J$2:$K$999,MATCH(A309,Data!$K$2:$K$999,0),1),0)</f>
        <v>915</v>
      </c>
      <c r="E309" s="138">
        <f>INDEX('Std 10'!$A$4:$X$102,MATCH(Bot!A309,'Std 10'!$X$4:$X$102,0),23)</f>
        <v>2335</v>
      </c>
      <c r="F309" s="138">
        <f t="shared" si="4"/>
        <v>3250</v>
      </c>
    </row>
    <row r="310" spans="1:6" x14ac:dyDescent="0.25">
      <c r="A310" s="145" t="s">
        <v>1097</v>
      </c>
      <c r="B310" s="145">
        <v>10</v>
      </c>
      <c r="C310" s="138" t="str">
        <f>TRIM(INDEX('Std 10'!$A$4:$X$102,MATCH(Bot!A310,'Std 10'!$X$4:$X$102,0),1))</f>
        <v>L66 (Pakshal Maheshbhai Shah)</v>
      </c>
      <c r="D310" s="138">
        <f>IFERROR(INDEX(Data!$J$2:$K$999,MATCH(A310,Data!$K$2:$K$999,0),1),0)</f>
        <v>0</v>
      </c>
      <c r="E310" s="138">
        <f>INDEX('Std 10'!$A$4:$X$102,MATCH(Bot!A310,'Std 10'!$X$4:$X$102,0),23)</f>
        <v>2285</v>
      </c>
      <c r="F310" s="138">
        <f t="shared" si="4"/>
        <v>2285</v>
      </c>
    </row>
    <row r="311" spans="1:6" x14ac:dyDescent="0.25">
      <c r="A311" s="145" t="s">
        <v>1098</v>
      </c>
      <c r="B311" s="145">
        <v>10</v>
      </c>
      <c r="C311" s="138" t="str">
        <f>TRIM(INDEX('Std 10'!$A$4:$X$102,MATCH(Bot!A311,'Std 10'!$X$4:$X$102,0),1))</f>
        <v>L67 (Dhruv Surendrakumar Khariwal)</v>
      </c>
      <c r="D311" s="138">
        <f>IFERROR(INDEX(Data!$J$2:$K$999,MATCH(A311,Data!$K$2:$K$999,0),1),0)</f>
        <v>2320</v>
      </c>
      <c r="E311" s="138">
        <f>INDEX('Std 10'!$A$4:$X$102,MATCH(Bot!A311,'Std 10'!$X$4:$X$102,0),23)</f>
        <v>2335</v>
      </c>
      <c r="F311" s="138">
        <f t="shared" si="4"/>
        <v>4655</v>
      </c>
    </row>
    <row r="312" spans="1:6" x14ac:dyDescent="0.25">
      <c r="A312" s="145" t="s">
        <v>1099</v>
      </c>
      <c r="B312" s="145">
        <v>10</v>
      </c>
      <c r="C312" s="138" t="str">
        <f>TRIM(INDEX('Std 10'!$A$4:$X$102,MATCH(Bot!A312,'Std 10'!$X$4:$X$102,0),1))</f>
        <v>L71 (Pradhyum Srenik Jain)</v>
      </c>
      <c r="D312" s="138">
        <f>IFERROR(INDEX(Data!$J$2:$K$999,MATCH(A312,Data!$K$2:$K$999,0),1),0)</f>
        <v>0</v>
      </c>
      <c r="E312" s="138">
        <f>INDEX('Std 10'!$A$4:$X$102,MATCH(Bot!A312,'Std 10'!$X$4:$X$102,0),23)</f>
        <v>2335</v>
      </c>
      <c r="F312" s="138">
        <f t="shared" si="4"/>
        <v>2335</v>
      </c>
    </row>
    <row r="313" spans="1:6" x14ac:dyDescent="0.25">
      <c r="A313" s="145" t="s">
        <v>1100</v>
      </c>
      <c r="B313" s="145">
        <v>10</v>
      </c>
      <c r="C313" s="138" t="str">
        <f>TRIM(INDEX('Std 10'!$A$4:$X$102,MATCH(Bot!A313,'Std 10'!$X$4:$X$102,0),1))</f>
        <v>L72 (Mohit Navin Lalani)</v>
      </c>
      <c r="D313" s="138">
        <f>IFERROR(INDEX(Data!$J$2:$K$999,MATCH(A313,Data!$K$2:$K$999,0),1),0)</f>
        <v>0</v>
      </c>
      <c r="E313" s="138">
        <f>INDEX('Std 10'!$A$4:$X$102,MATCH(Bot!A313,'Std 10'!$X$4:$X$102,0),23)</f>
        <v>2285</v>
      </c>
      <c r="F313" s="138">
        <f t="shared" si="4"/>
        <v>2285</v>
      </c>
    </row>
    <row r="314" spans="1:6" x14ac:dyDescent="0.25">
      <c r="A314" s="145" t="s">
        <v>1101</v>
      </c>
      <c r="B314" s="145">
        <v>10</v>
      </c>
      <c r="C314" s="138" t="str">
        <f>TRIM(INDEX('Std 10'!$A$4:$X$102,MATCH(Bot!A314,'Std 10'!$X$4:$X$102,0),1))</f>
        <v>L75 (Kevin Kalpeshbhai Shah)</v>
      </c>
      <c r="D314" s="138">
        <f>IFERROR(INDEX(Data!$J$2:$K$999,MATCH(A314,Data!$K$2:$K$999,0),1),0)</f>
        <v>0</v>
      </c>
      <c r="E314" s="138">
        <f>INDEX('Std 10'!$A$4:$X$102,MATCH(Bot!A314,'Std 10'!$X$4:$X$102,0),23)</f>
        <v>2285</v>
      </c>
      <c r="F314" s="138">
        <f t="shared" si="4"/>
        <v>2285</v>
      </c>
    </row>
    <row r="315" spans="1:6" x14ac:dyDescent="0.25">
      <c r="A315" s="145" t="s">
        <v>1102</v>
      </c>
      <c r="B315" s="145">
        <v>10</v>
      </c>
      <c r="C315" s="138" t="str">
        <f>TRIM(INDEX('Std 10'!$A$4:$X$102,MATCH(Bot!A315,'Std 10'!$X$4:$X$102,0),1))</f>
        <v>L76 (Divya Vishalbhai Mehta)</v>
      </c>
      <c r="D315" s="138">
        <f>IFERROR(INDEX(Data!$J$2:$K$999,MATCH(A315,Data!$K$2:$K$999,0),1),0)</f>
        <v>0</v>
      </c>
      <c r="E315" s="138">
        <f>INDEX('Std 10'!$A$4:$X$102,MATCH(Bot!A315,'Std 10'!$X$4:$X$102,0),23)</f>
        <v>2335</v>
      </c>
      <c r="F315" s="138">
        <f t="shared" si="4"/>
        <v>2335</v>
      </c>
    </row>
    <row r="316" spans="1:6" x14ac:dyDescent="0.25">
      <c r="A316" s="145" t="s">
        <v>1103</v>
      </c>
      <c r="B316" s="145">
        <v>10</v>
      </c>
      <c r="C316" s="138" t="str">
        <f>TRIM(INDEX('Std 10'!$A$4:$X$102,MATCH(Bot!A316,'Std 10'!$X$4:$X$102,0),1))</f>
        <v>L77 (Harsh Mukeshbhai Bavisiya)</v>
      </c>
      <c r="D316" s="138">
        <f>IFERROR(INDEX(Data!$J$2:$K$999,MATCH(A316,Data!$K$2:$K$999,0),1),0)</f>
        <v>0</v>
      </c>
      <c r="E316" s="138">
        <f>INDEX('Std 10'!$A$4:$X$102,MATCH(Bot!A316,'Std 10'!$X$4:$X$102,0),23)</f>
        <v>2285</v>
      </c>
      <c r="F316" s="138">
        <f t="shared" si="4"/>
        <v>2285</v>
      </c>
    </row>
    <row r="317" spans="1:6" x14ac:dyDescent="0.25">
      <c r="A317" s="145" t="s">
        <v>1104</v>
      </c>
      <c r="B317" s="145">
        <v>10</v>
      </c>
      <c r="C317" s="138" t="str">
        <f>TRIM(INDEX('Std 10'!$A$4:$X$102,MATCH(Bot!A317,'Std 10'!$X$4:$X$102,0),1))</f>
        <v>L79 (Nisarg Hiteshbhai Vakhariya)</v>
      </c>
      <c r="D317" s="138">
        <f>IFERROR(INDEX(Data!$J$2:$K$999,MATCH(A317,Data!$K$2:$K$999,0),1),0)</f>
        <v>0</v>
      </c>
      <c r="E317" s="138">
        <f>INDEX('Std 10'!$A$4:$X$102,MATCH(Bot!A317,'Std 10'!$X$4:$X$102,0),23)</f>
        <v>2285</v>
      </c>
      <c r="F317" s="138">
        <f t="shared" si="4"/>
        <v>2285</v>
      </c>
    </row>
    <row r="318" spans="1:6" x14ac:dyDescent="0.25">
      <c r="A318" s="145" t="s">
        <v>1105</v>
      </c>
      <c r="B318" s="145">
        <v>10</v>
      </c>
      <c r="C318" s="138" t="str">
        <f>TRIM(INDEX('Std 10'!$A$4:$X$102,MATCH(Bot!A318,'Std 10'!$X$4:$X$102,0),1))</f>
        <v>L80 (Nirmit Tusharbhai Shah)</v>
      </c>
      <c r="D318" s="138">
        <f>IFERROR(INDEX(Data!$J$2:$K$999,MATCH(A318,Data!$K$2:$K$999,0),1),0)</f>
        <v>0</v>
      </c>
      <c r="E318" s="138">
        <f>INDEX('Std 10'!$A$4:$X$102,MATCH(Bot!A318,'Std 10'!$X$4:$X$102,0),23)</f>
        <v>0</v>
      </c>
      <c r="F318" s="138">
        <f t="shared" si="4"/>
        <v>0</v>
      </c>
    </row>
    <row r="319" spans="1:6" x14ac:dyDescent="0.25">
      <c r="A319" s="145" t="s">
        <v>1106</v>
      </c>
      <c r="B319" s="145">
        <v>10</v>
      </c>
      <c r="C319" s="138" t="str">
        <f>TRIM(INDEX('Std 10'!$A$4:$X$102,MATCH(Bot!A319,'Std 10'!$X$4:$X$102,0),1))</f>
        <v>L60 (Kalp)</v>
      </c>
      <c r="D319" s="138">
        <f>IFERROR(INDEX(Data!$J$2:$K$999,MATCH(A319,Data!$K$2:$K$999,0),1),0)</f>
        <v>0</v>
      </c>
      <c r="E319" s="138">
        <f>INDEX('Std 10'!$A$4:$X$102,MATCH(Bot!A319,'Std 10'!$X$4:$X$102,0),23)</f>
        <v>2285</v>
      </c>
      <c r="F319" s="138">
        <f t="shared" si="4"/>
        <v>2285</v>
      </c>
    </row>
    <row r="320" spans="1:6" x14ac:dyDescent="0.25">
      <c r="A320" s="145" t="s">
        <v>1107</v>
      </c>
      <c r="B320" s="145">
        <v>10</v>
      </c>
      <c r="C320" s="138" t="str">
        <f>TRIM(INDEX('Std 10'!$A$4:$X$102,MATCH(Bot!A320,'Std 10'!$X$4:$X$102,0),1))</f>
        <v>L68 (Tirth)</v>
      </c>
      <c r="D320" s="138">
        <f>IFERROR(INDEX(Data!$J$2:$K$999,MATCH(A320,Data!$K$2:$K$999,0),1),0)</f>
        <v>925</v>
      </c>
      <c r="E320" s="138">
        <f>INDEX('Std 10'!$A$4:$X$102,MATCH(Bot!A320,'Std 10'!$X$4:$X$102,0),23)</f>
        <v>2285</v>
      </c>
      <c r="F320" s="138">
        <f t="shared" si="4"/>
        <v>3210</v>
      </c>
    </row>
    <row r="321" spans="1:6" x14ac:dyDescent="0.25">
      <c r="A321" s="145" t="s">
        <v>1108</v>
      </c>
      <c r="B321" s="145">
        <v>10</v>
      </c>
      <c r="C321" s="138" t="str">
        <f>TRIM(INDEX('Std 10'!$A$4:$X$102,MATCH(Bot!A321,'Std 10'!$X$4:$X$102,0),1))</f>
        <v>L73 (Dixit Gautam Jain)</v>
      </c>
      <c r="D321" s="138">
        <f>IFERROR(INDEX(Data!$J$2:$K$999,MATCH(A321,Data!$K$2:$K$999,0),1),0)</f>
        <v>0</v>
      </c>
      <c r="E321" s="138">
        <f>INDEX('Std 10'!$A$4:$X$102,MATCH(Bot!A321,'Std 10'!$X$4:$X$102,0),23)</f>
        <v>2285</v>
      </c>
      <c r="F321" s="138">
        <f t="shared" si="4"/>
        <v>2285</v>
      </c>
    </row>
    <row r="322" spans="1:6" x14ac:dyDescent="0.25">
      <c r="A322" s="145" t="s">
        <v>1110</v>
      </c>
      <c r="B322" s="145">
        <v>12</v>
      </c>
      <c r="C322" s="138" t="str">
        <f>TRIM(INDEX('Std 12'!$A$4:$X$102,MATCH(Bot!A322,'Std 12'!$X$4:$X$102,0),1))</f>
        <v>J123 - Daksh Sisodiya</v>
      </c>
      <c r="D322" s="138">
        <f>IFERROR(INDEX(Data!$J$2:$K$999,MATCH(A322,Data!$K$2:$K$999,0),1),0)</f>
        <v>0</v>
      </c>
      <c r="E322" s="138">
        <f>INDEX('Std 12'!$A$4:$X$102,MATCH(Bot!A322,'Std 12'!$X$4:$X$102,0),23)</f>
        <v>425</v>
      </c>
      <c r="F322" s="138">
        <f t="shared" si="4"/>
        <v>425</v>
      </c>
    </row>
    <row r="323" spans="1:6" x14ac:dyDescent="0.25">
      <c r="A323" s="145" t="s">
        <v>1111</v>
      </c>
      <c r="B323" s="145">
        <v>12</v>
      </c>
      <c r="C323" s="138" t="str">
        <f>TRIM(INDEX('Std 12'!$A$4:$X$102,MATCH(Bot!A323,'Std 12'!$X$4:$X$102,0),1))</f>
        <v>J105 - Rushil</v>
      </c>
      <c r="D323" s="138">
        <f>IFERROR(INDEX(Data!$J$2:$K$999,MATCH(A323,Data!$K$2:$K$999,0),1),0)</f>
        <v>0</v>
      </c>
      <c r="E323" s="138">
        <f>INDEX('Std 12'!$A$4:$X$102,MATCH(Bot!A323,'Std 12'!$X$4:$X$102,0),23)</f>
        <v>425</v>
      </c>
      <c r="F323" s="138">
        <f t="shared" ref="F323:F331" si="5">SUM(D323:E323)</f>
        <v>425</v>
      </c>
    </row>
    <row r="324" spans="1:6" x14ac:dyDescent="0.25">
      <c r="A324" s="145" t="s">
        <v>1112</v>
      </c>
      <c r="B324" s="145">
        <v>12</v>
      </c>
      <c r="C324" s="138" t="str">
        <f>TRIM(INDEX('Std 12'!$A$4:$X$102,MATCH(Bot!A324,'Std 12'!$X$4:$X$102,0),1))</f>
        <v>J82 - Jainam</v>
      </c>
      <c r="D324" s="138">
        <f>IFERROR(INDEX(Data!$J$2:$K$999,MATCH(A324,Data!$K$2:$K$999,0),1),0)</f>
        <v>0</v>
      </c>
      <c r="E324" s="138">
        <f>INDEX('Std 12'!$A$4:$X$102,MATCH(Bot!A324,'Std 12'!$X$4:$X$102,0),23)</f>
        <v>425</v>
      </c>
      <c r="F324" s="138">
        <f t="shared" si="5"/>
        <v>425</v>
      </c>
    </row>
    <row r="325" spans="1:6" x14ac:dyDescent="0.25">
      <c r="A325" s="145" t="s">
        <v>1113</v>
      </c>
      <c r="B325" s="145">
        <v>12</v>
      </c>
      <c r="C325" s="138" t="str">
        <f>TRIM(INDEX('Std 12'!$A$4:$X$102,MATCH(Bot!A325,'Std 12'!$X$4:$X$102,0),1))</f>
        <v>J97 - Harsh</v>
      </c>
      <c r="D325" s="138">
        <f>IFERROR(INDEX(Data!$J$2:$K$999,MATCH(A325,Data!$K$2:$K$999,0),1),0)</f>
        <v>0</v>
      </c>
      <c r="E325" s="138">
        <f>INDEX('Std 12'!$A$4:$X$102,MATCH(Bot!A325,'Std 12'!$X$4:$X$102,0),23)</f>
        <v>425</v>
      </c>
      <c r="F325" s="138">
        <f t="shared" si="5"/>
        <v>425</v>
      </c>
    </row>
    <row r="326" spans="1:6" x14ac:dyDescent="0.25">
      <c r="A326" s="145" t="s">
        <v>1114</v>
      </c>
      <c r="B326" s="145">
        <v>12</v>
      </c>
      <c r="C326" s="138" t="str">
        <f>TRIM(INDEX('Std 12'!$A$4:$X$102,MATCH(Bot!A326,'Std 12'!$X$4:$X$102,0),1))</f>
        <v>J27 - Nikesh</v>
      </c>
      <c r="D326" s="138">
        <f>IFERROR(INDEX(Data!$J$2:$K$999,MATCH(A326,Data!$K$2:$K$999,0),1),0)</f>
        <v>0</v>
      </c>
      <c r="E326" s="138">
        <f>INDEX('Std 12'!$A$4:$X$102,MATCH(Bot!A326,'Std 12'!$X$4:$X$102,0),23)</f>
        <v>425</v>
      </c>
      <c r="F326" s="138">
        <f t="shared" si="5"/>
        <v>425</v>
      </c>
    </row>
    <row r="327" spans="1:6" x14ac:dyDescent="0.25">
      <c r="A327" s="145" t="s">
        <v>1115</v>
      </c>
      <c r="B327" s="145">
        <v>12</v>
      </c>
      <c r="C327" s="138" t="str">
        <f>TRIM(INDEX('Std 12'!$A$4:$X$102,MATCH(Bot!A327,'Std 12'!$X$4:$X$102,0),1))</f>
        <v>J68 - Aum</v>
      </c>
      <c r="D327" s="138">
        <f>IFERROR(INDEX(Data!$J$2:$K$999,MATCH(A327,Data!$K$2:$K$999,0),1),0)</f>
        <v>312.5</v>
      </c>
      <c r="E327" s="138">
        <f>INDEX('Std 12'!$A$4:$X$102,MATCH(Bot!A327,'Std 12'!$X$4:$X$102,0),23)</f>
        <v>425</v>
      </c>
      <c r="F327" s="138">
        <f t="shared" si="5"/>
        <v>737.5</v>
      </c>
    </row>
    <row r="328" spans="1:6" x14ac:dyDescent="0.25">
      <c r="A328" s="145" t="s">
        <v>1116</v>
      </c>
      <c r="B328" s="145">
        <v>12</v>
      </c>
      <c r="C328" s="138" t="str">
        <f>TRIM(INDEX('Std 12'!$A$4:$X$102,MATCH(Bot!A328,'Std 12'!$X$4:$X$102,0),1))</f>
        <v>J70 - Daksh</v>
      </c>
      <c r="D328" s="138">
        <f>IFERROR(INDEX(Data!$J$2:$K$999,MATCH(A328,Data!$K$2:$K$999,0),1),0)</f>
        <v>1387.5</v>
      </c>
      <c r="E328" s="138">
        <f>INDEX('Std 12'!$A$4:$X$102,MATCH(Bot!A328,'Std 12'!$X$4:$X$102,0),23)</f>
        <v>425</v>
      </c>
      <c r="F328" s="138">
        <f t="shared" si="5"/>
        <v>1812.5</v>
      </c>
    </row>
    <row r="329" spans="1:6" x14ac:dyDescent="0.25">
      <c r="A329" s="145" t="s">
        <v>1117</v>
      </c>
      <c r="B329" s="145">
        <v>12</v>
      </c>
      <c r="C329" s="138" t="str">
        <f>TRIM(INDEX('Std 12'!$A$4:$X$102,MATCH(Bot!A329,'Std 12'!$X$4:$X$102,0),1))</f>
        <v>J44 - Tejas</v>
      </c>
      <c r="D329" s="138">
        <f>IFERROR(INDEX(Data!$J$2:$K$999,MATCH(A329,Data!$K$2:$K$999,0),1),0)</f>
        <v>0</v>
      </c>
      <c r="E329" s="138">
        <f>INDEX('Std 12'!$A$4:$X$102,MATCH(Bot!A329,'Std 12'!$X$4:$X$102,0),23)</f>
        <v>425</v>
      </c>
      <c r="F329" s="138">
        <f t="shared" si="5"/>
        <v>425</v>
      </c>
    </row>
    <row r="330" spans="1:6" x14ac:dyDescent="0.25">
      <c r="A330" s="145" t="s">
        <v>1118</v>
      </c>
      <c r="B330" s="145">
        <v>12</v>
      </c>
      <c r="C330" s="138" t="str">
        <f>TRIM(INDEX('Std 12'!$A$4:$X$102,MATCH(Bot!A330,'Std 12'!$X$4:$X$102,0),1))</f>
        <v>J63 - Heet</v>
      </c>
      <c r="D330" s="138">
        <f>IFERROR(INDEX(Data!$J$2:$K$999,MATCH(A330,Data!$K$2:$K$999,0),1),0)</f>
        <v>0</v>
      </c>
      <c r="E330" s="138">
        <f>INDEX('Std 12'!$A$4:$X$102,MATCH(Bot!A330,'Std 12'!$X$4:$X$102,0),23)</f>
        <v>425</v>
      </c>
      <c r="F330" s="138">
        <f t="shared" si="5"/>
        <v>425</v>
      </c>
    </row>
    <row r="331" spans="1:6" x14ac:dyDescent="0.25">
      <c r="A331" s="145" t="s">
        <v>1119</v>
      </c>
      <c r="B331" s="145">
        <v>12</v>
      </c>
      <c r="C331" s="138" t="str">
        <f>TRIM(INDEX('Std 12'!$A$4:$X$102,MATCH(Bot!A331,'Std 12'!$X$4:$X$102,0),1))</f>
        <v>J96 - Pushkar</v>
      </c>
      <c r="D331" s="138">
        <f>IFERROR(INDEX(Data!$J$2:$K$999,MATCH(A331,Data!$K$2:$K$999,0),1),0)</f>
        <v>0</v>
      </c>
      <c r="E331" s="138">
        <f>INDEX('Std 12'!$A$4:$X$102,MATCH(Bot!A331,'Std 12'!$X$4:$X$102,0),23)</f>
        <v>425</v>
      </c>
      <c r="F331" s="138">
        <f t="shared" si="5"/>
        <v>425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X146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5" sqref="W5"/>
    </sheetView>
  </sheetViews>
  <sheetFormatPr defaultRowHeight="15" x14ac:dyDescent="0.25"/>
  <cols>
    <col min="1" max="1" width="36.42578125" style="4" customWidth="1"/>
    <col min="2" max="5" width="12.5703125" style="4" bestFit="1" customWidth="1"/>
    <col min="6" max="6" width="20.28515625" style="4" customWidth="1"/>
    <col min="7" max="7" width="17.85546875" style="4" bestFit="1" customWidth="1"/>
    <col min="8" max="9" width="12.5703125" style="4" bestFit="1" customWidth="1"/>
    <col min="10" max="11" width="11.5703125" style="4" bestFit="1" customWidth="1"/>
    <col min="12" max="12" width="12.5703125" style="4" customWidth="1"/>
    <col min="13" max="14" width="12.5703125" style="4" hidden="1" customWidth="1"/>
    <col min="15" max="17" width="11.5703125" style="4" hidden="1" customWidth="1"/>
    <col min="18" max="18" width="12.140625" style="4" hidden="1" customWidth="1"/>
    <col min="19" max="20" width="11.5703125" style="4" hidden="1" customWidth="1"/>
    <col min="21" max="21" width="12.5703125" style="4" hidden="1" customWidth="1"/>
    <col min="22" max="22" width="12.140625" style="4" hidden="1" customWidth="1"/>
    <col min="23" max="23" width="17.42578125" style="4" bestFit="1" customWidth="1"/>
    <col min="24" max="16384" width="9.140625" style="4"/>
  </cols>
  <sheetData>
    <row r="1" spans="1:24" x14ac:dyDescent="0.25">
      <c r="A1" s="2" t="s">
        <v>7</v>
      </c>
      <c r="B1" s="2">
        <v>5</v>
      </c>
    </row>
    <row r="3" spans="1:24" s="2" customFormat="1" x14ac:dyDescent="0.25">
      <c r="A3" s="9" t="s">
        <v>0</v>
      </c>
      <c r="B3" s="9" t="s">
        <v>132</v>
      </c>
      <c r="C3" s="9" t="s">
        <v>133</v>
      </c>
      <c r="D3" s="9" t="s">
        <v>134</v>
      </c>
      <c r="E3" s="9" t="s">
        <v>135</v>
      </c>
      <c r="F3" s="9" t="s">
        <v>136</v>
      </c>
      <c r="G3" s="9" t="s">
        <v>137</v>
      </c>
      <c r="H3" s="9" t="s">
        <v>138</v>
      </c>
      <c r="I3" s="9" t="s">
        <v>139</v>
      </c>
      <c r="J3" s="9" t="s">
        <v>140</v>
      </c>
      <c r="K3" s="9" t="s">
        <v>160</v>
      </c>
      <c r="L3" s="9" t="s">
        <v>151</v>
      </c>
      <c r="M3" s="9"/>
      <c r="N3" s="9"/>
      <c r="O3" s="9"/>
      <c r="P3" s="9" t="s">
        <v>155</v>
      </c>
      <c r="Q3" s="9" t="s">
        <v>156</v>
      </c>
      <c r="R3" s="9" t="s">
        <v>157</v>
      </c>
      <c r="S3" s="9" t="s">
        <v>158</v>
      </c>
      <c r="T3" s="9" t="s">
        <v>159</v>
      </c>
      <c r="U3" s="9" t="s">
        <v>161</v>
      </c>
      <c r="V3" s="9" t="s">
        <v>162</v>
      </c>
      <c r="W3" s="23" t="s">
        <v>3</v>
      </c>
    </row>
    <row r="4" spans="1:24" x14ac:dyDescent="0.25">
      <c r="A4" s="38" t="s">
        <v>310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3">
        <f>(B4*$D$124)+(C4*$D$125)+(D4*$D$126)+(E4*$D$127)+(F4*$D$128)+(G4*$D$129)+(H4*$D$130)+(I4*$D$131)+(J4*$D$132)+(K4*$D$133)+(L4*$D$134)+(M4*$D$135)+(N4*$D$136)+(O4*$D$137)+(P4*$D$138)+(Q4*$D$139)+(R4*$D$140)+(S4*$D$141)+(T4*$D$142)+(U4*$D$143)+(V4*$D$144)</f>
        <v>0</v>
      </c>
      <c r="X4" s="4" t="str">
        <f>LEFT(A4,3)</f>
        <v>Q02</v>
      </c>
    </row>
    <row r="5" spans="1:24" x14ac:dyDescent="0.25">
      <c r="A5" s="38" t="s">
        <v>311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12</v>
      </c>
      <c r="M5" s="6"/>
      <c r="N5" s="6"/>
      <c r="O5" s="6"/>
      <c r="P5" s="6"/>
      <c r="Q5" s="6"/>
      <c r="R5" s="6"/>
      <c r="S5" s="6"/>
      <c r="T5" s="6"/>
      <c r="U5" s="6"/>
      <c r="V5" s="6"/>
      <c r="W5" s="13">
        <f>(B5*$D$124)+(C5*$D$125)+(D5*$D$126)+(E5*$D$127)+(F5*$D$128)+(G5*$D$129)+(H5*$D$130)+(I5*$D$131)+(J5*$D$132)+(K5*$D$133)+(L5*$D$134)+(M5*$D$135)+(N5*$D$136)+(O5*$D$137)+(P5*$D$138)+(Q5*$D$139)+(R5*$D$140)+(S5*$D$141)+(T5*$D$142)+(U5*$D$143)+(V5*$D$144)</f>
        <v>3577</v>
      </c>
      <c r="X5" s="4" t="str">
        <f t="shared" ref="X5:X68" si="0">LEFT(A5,3)</f>
        <v>Q03</v>
      </c>
    </row>
    <row r="6" spans="1:24" x14ac:dyDescent="0.25">
      <c r="A6" s="38" t="s">
        <v>312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3">
        <f t="shared" ref="W6:W69" si="1">(B6*$D$124)+(C6*$D$125)+(D6*$D$126)+(E6*$D$127)+(F6*$D$128)+(G6*$D$129)+(H6*$D$130)+(I6*$D$131)+(J6*$D$132)+(K6*$D$133)+(L6*$D$134)+(M6*$D$135)+(N6*$D$136)+(O6*$D$137)+(P6*$D$138)+(Q6*$D$139)+(R6*$D$140)+(S6*$D$141)+(T6*$D$142)+(U6*$D$143)+(V6*$D$144)</f>
        <v>3253</v>
      </c>
      <c r="X6" s="4" t="str">
        <f t="shared" si="0"/>
        <v>Q04</v>
      </c>
    </row>
    <row r="7" spans="1:24" x14ac:dyDescent="0.25">
      <c r="A7" s="38" t="s">
        <v>313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3">
        <f t="shared" si="1"/>
        <v>3253</v>
      </c>
      <c r="X7" s="4" t="str">
        <f t="shared" si="0"/>
        <v>Q05</v>
      </c>
    </row>
    <row r="8" spans="1:24" x14ac:dyDescent="0.25">
      <c r="A8" s="38" t="s">
        <v>314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3">
        <f t="shared" si="1"/>
        <v>3253</v>
      </c>
      <c r="X8" s="4" t="str">
        <f t="shared" si="0"/>
        <v>Q06</v>
      </c>
    </row>
    <row r="9" spans="1:24" x14ac:dyDescent="0.25">
      <c r="A9" s="38" t="s">
        <v>315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3">
        <f t="shared" si="1"/>
        <v>3253</v>
      </c>
      <c r="X9" s="4" t="str">
        <f t="shared" si="0"/>
        <v>Q07</v>
      </c>
    </row>
    <row r="10" spans="1:24" x14ac:dyDescent="0.25">
      <c r="A10" s="38" t="s">
        <v>316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12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13">
        <f t="shared" si="1"/>
        <v>3577</v>
      </c>
      <c r="X10" s="4" t="str">
        <f t="shared" si="0"/>
        <v>Q08</v>
      </c>
    </row>
    <row r="11" spans="1:24" x14ac:dyDescent="0.25">
      <c r="A11" s="38" t="s">
        <v>1007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3">
        <f t="shared" si="1"/>
        <v>3253</v>
      </c>
      <c r="X11" s="4" t="str">
        <f t="shared" si="0"/>
        <v>Q09</v>
      </c>
    </row>
    <row r="12" spans="1:24" x14ac:dyDescent="0.25">
      <c r="A12" s="38" t="s">
        <v>781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12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13">
        <f t="shared" si="1"/>
        <v>3577</v>
      </c>
      <c r="X12" s="4" t="str">
        <f t="shared" si="0"/>
        <v>Q10</v>
      </c>
    </row>
    <row r="13" spans="1:24" x14ac:dyDescent="0.25">
      <c r="A13" s="38" t="s">
        <v>782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12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13">
        <f t="shared" si="1"/>
        <v>3577</v>
      </c>
      <c r="X13" s="4" t="str">
        <f t="shared" si="0"/>
        <v>Q11</v>
      </c>
    </row>
    <row r="14" spans="1:24" x14ac:dyDescent="0.25">
      <c r="A14" s="38" t="s">
        <v>1008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3">
        <f t="shared" si="1"/>
        <v>3253</v>
      </c>
      <c r="X14" s="4" t="str">
        <f t="shared" si="0"/>
        <v>Q12</v>
      </c>
    </row>
    <row r="15" spans="1:24" x14ac:dyDescent="0.25">
      <c r="A15" s="38" t="s">
        <v>317</v>
      </c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3">
        <f t="shared" si="1"/>
        <v>3253</v>
      </c>
      <c r="X15" s="4" t="str">
        <f t="shared" si="0"/>
        <v>Q13</v>
      </c>
    </row>
    <row r="16" spans="1:24" x14ac:dyDescent="0.25">
      <c r="A16" s="38" t="s">
        <v>318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12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13">
        <f t="shared" si="1"/>
        <v>3577</v>
      </c>
      <c r="X16" s="4" t="str">
        <f t="shared" si="0"/>
        <v>Q14</v>
      </c>
    </row>
    <row r="17" spans="1:24" x14ac:dyDescent="0.25">
      <c r="A17" s="38" t="s">
        <v>319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3">
        <f t="shared" si="1"/>
        <v>3253</v>
      </c>
      <c r="X17" s="4" t="str">
        <f t="shared" si="0"/>
        <v>Q16</v>
      </c>
    </row>
    <row r="18" spans="1:24" x14ac:dyDescent="0.25">
      <c r="A18" s="38" t="s">
        <v>1009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3">
        <f t="shared" si="1"/>
        <v>3253</v>
      </c>
      <c r="X18" s="4" t="str">
        <f t="shared" si="0"/>
        <v>Q17</v>
      </c>
    </row>
    <row r="19" spans="1:24" x14ac:dyDescent="0.25">
      <c r="A19" s="38" t="s">
        <v>595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12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13">
        <f t="shared" si="1"/>
        <v>3577</v>
      </c>
      <c r="X19" s="4" t="str">
        <f t="shared" si="0"/>
        <v>Q18</v>
      </c>
    </row>
    <row r="20" spans="1:24" x14ac:dyDescent="0.25">
      <c r="A20" s="38" t="s">
        <v>596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12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13">
        <f t="shared" si="1"/>
        <v>3577</v>
      </c>
      <c r="X20" s="4" t="str">
        <f t="shared" si="0"/>
        <v>Q19</v>
      </c>
    </row>
    <row r="21" spans="1:24" x14ac:dyDescent="0.25">
      <c r="A21" s="42" t="s">
        <v>597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13">
        <f t="shared" si="1"/>
        <v>3577</v>
      </c>
      <c r="X21" s="4" t="str">
        <f t="shared" si="0"/>
        <v>Q20</v>
      </c>
    </row>
    <row r="22" spans="1:24" x14ac:dyDescent="0.25">
      <c r="A22" s="24" t="s">
        <v>598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13">
        <f>(B22*$D$124)+(C22*$D$125)+(D22*$D$126)+(E22*$D$127)+(F22*$D$128)+(G22*$D$129)+(H22*$D$130)+(I22*$D$131)+(J22*$D$132)+(K22*$D$133)+(L22*$D$134)+(M22*$D$135)+(N22*$D$136)+(O22*$D$137)+(P22*$D$138)+(Q22*$D$139)+(R22*$D$140)+(S22*$D$141)+(T22*$D$142)+(U22*$D$143)+(V22*$D$144)</f>
        <v>3253</v>
      </c>
      <c r="X22" s="4" t="str">
        <f t="shared" si="0"/>
        <v>Q21</v>
      </c>
    </row>
    <row r="23" spans="1:24" x14ac:dyDescent="0.25">
      <c r="A23" s="24" t="s">
        <v>599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3">
        <f t="shared" si="1"/>
        <v>0</v>
      </c>
      <c r="X23" s="4" t="str">
        <f t="shared" si="0"/>
        <v>Q22</v>
      </c>
    </row>
    <row r="24" spans="1:24" x14ac:dyDescent="0.25">
      <c r="A24" s="24" t="s">
        <v>600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12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13">
        <f t="shared" si="1"/>
        <v>3577</v>
      </c>
      <c r="X24" s="4" t="str">
        <f t="shared" si="0"/>
        <v>Q23</v>
      </c>
    </row>
    <row r="25" spans="1:24" x14ac:dyDescent="0.25">
      <c r="A25" s="24" t="s">
        <v>1010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13">
        <f t="shared" si="1"/>
        <v>3253</v>
      </c>
      <c r="X25" s="4" t="str">
        <f t="shared" si="0"/>
        <v>Q24</v>
      </c>
    </row>
    <row r="26" spans="1:24" x14ac:dyDescent="0.25">
      <c r="A26" s="24" t="s">
        <v>601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13">
        <f t="shared" si="1"/>
        <v>3253</v>
      </c>
      <c r="X26" s="4" t="str">
        <f t="shared" si="0"/>
        <v>Q25</v>
      </c>
    </row>
    <row r="27" spans="1:24" x14ac:dyDescent="0.25">
      <c r="A27" s="24" t="s">
        <v>602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13">
        <f t="shared" si="1"/>
        <v>3253</v>
      </c>
      <c r="X27" s="4" t="str">
        <f t="shared" si="0"/>
        <v>Q26</v>
      </c>
    </row>
    <row r="28" spans="1:24" x14ac:dyDescent="0.25">
      <c r="A28" s="24" t="s">
        <v>603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12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13">
        <f t="shared" si="1"/>
        <v>3577</v>
      </c>
      <c r="X28" s="4" t="str">
        <f t="shared" si="0"/>
        <v>Q27</v>
      </c>
    </row>
    <row r="29" spans="1:24" x14ac:dyDescent="0.25">
      <c r="A29" s="24" t="s">
        <v>604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12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13">
        <f t="shared" si="1"/>
        <v>3577</v>
      </c>
      <c r="X29" s="4" t="str">
        <f t="shared" si="0"/>
        <v>Q28</v>
      </c>
    </row>
    <row r="30" spans="1:24" x14ac:dyDescent="0.25">
      <c r="A30" s="24" t="s">
        <v>1011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12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13">
        <f t="shared" si="1"/>
        <v>3577</v>
      </c>
      <c r="X30" s="4" t="str">
        <f t="shared" si="0"/>
        <v>Q29</v>
      </c>
    </row>
    <row r="31" spans="1:24" x14ac:dyDescent="0.25">
      <c r="A31" s="24" t="s">
        <v>1012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12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13">
        <f t="shared" si="1"/>
        <v>3577</v>
      </c>
      <c r="X31" s="4" t="str">
        <f t="shared" si="0"/>
        <v>Q30</v>
      </c>
    </row>
    <row r="32" spans="1:24" x14ac:dyDescent="0.25">
      <c r="A32" s="24" t="s">
        <v>632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13">
        <f t="shared" si="1"/>
        <v>3253</v>
      </c>
      <c r="X32" s="4" t="str">
        <f t="shared" si="0"/>
        <v>Q31</v>
      </c>
    </row>
    <row r="33" spans="1:24" x14ac:dyDescent="0.25">
      <c r="A33" s="24" t="s">
        <v>738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/>
      <c r="K33" s="6">
        <v>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13">
        <f t="shared" si="1"/>
        <v>3253</v>
      </c>
      <c r="X33" s="4" t="str">
        <f t="shared" si="0"/>
        <v>Q32</v>
      </c>
    </row>
    <row r="34" spans="1:24" x14ac:dyDescent="0.25">
      <c r="A34" s="87" t="s">
        <v>591</v>
      </c>
      <c r="B34" s="6">
        <f>15+3</f>
        <v>18</v>
      </c>
      <c r="C34" s="6">
        <f t="shared" ref="C34:I34" si="2">15+3</f>
        <v>18</v>
      </c>
      <c r="D34" s="6">
        <f t="shared" si="2"/>
        <v>18</v>
      </c>
      <c r="E34" s="6">
        <f t="shared" si="2"/>
        <v>18</v>
      </c>
      <c r="F34" s="6">
        <f t="shared" si="2"/>
        <v>18</v>
      </c>
      <c r="G34" s="6">
        <f t="shared" si="2"/>
        <v>18</v>
      </c>
      <c r="H34" s="6">
        <f t="shared" si="2"/>
        <v>18</v>
      </c>
      <c r="I34" s="6">
        <f t="shared" si="2"/>
        <v>18</v>
      </c>
      <c r="J34" s="6"/>
      <c r="K34" s="6">
        <f>15+3</f>
        <v>18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13">
        <f>(B34*$D$124)+(C34*$D$125)+(D34*$D$126)+(E34*$D$127)+(F34*$D$128)+(G34*$D$129)+(H34*$D$130)+(I34*$D$131)+(J34*$D$132)+(K34*$D$133)+(L34*$D$134)+(M34*$D$135)+(N34*$D$136)+(O34*$D$137)+(P34*$D$138)+(Q34*$D$139)+(R34*$D$140)+(S34*$D$141)+(T34*$D$142)+(U34*$D$143)+(V34*$D$144)</f>
        <v>58554</v>
      </c>
    </row>
    <row r="35" spans="1:24" x14ac:dyDescent="0.25">
      <c r="A35" s="120" t="s">
        <v>733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/>
      <c r="I35" s="6"/>
      <c r="J35" s="6"/>
      <c r="K35" s="6">
        <v>1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13">
        <f t="shared" si="1"/>
        <v>2585</v>
      </c>
    </row>
    <row r="36" spans="1:24" hidden="1" x14ac:dyDescent="0.25">
      <c r="A36" s="6" t="s">
        <v>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13">
        <f t="shared" si="1"/>
        <v>0</v>
      </c>
      <c r="X36" s="4" t="str">
        <f t="shared" si="0"/>
        <v>Stu</v>
      </c>
    </row>
    <row r="37" spans="1:24" hidden="1" x14ac:dyDescent="0.25">
      <c r="A37" s="6" t="s">
        <v>53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13">
        <f t="shared" si="1"/>
        <v>0</v>
      </c>
      <c r="X37" s="4" t="str">
        <f t="shared" si="0"/>
        <v>Stu</v>
      </c>
    </row>
    <row r="38" spans="1:24" hidden="1" x14ac:dyDescent="0.25">
      <c r="A38" s="6" t="s">
        <v>54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13">
        <f t="shared" si="1"/>
        <v>0</v>
      </c>
      <c r="X38" s="4" t="str">
        <f t="shared" si="0"/>
        <v>Stu</v>
      </c>
    </row>
    <row r="39" spans="1:24" hidden="1" x14ac:dyDescent="0.25">
      <c r="A39" s="6" t="s">
        <v>55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3">
        <f t="shared" si="1"/>
        <v>0</v>
      </c>
      <c r="X39" s="4" t="str">
        <f t="shared" si="0"/>
        <v>Stu</v>
      </c>
    </row>
    <row r="40" spans="1:24" hidden="1" x14ac:dyDescent="0.25">
      <c r="A40" s="6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13">
        <f t="shared" si="1"/>
        <v>0</v>
      </c>
      <c r="X40" s="4" t="str">
        <f t="shared" si="0"/>
        <v>Stu</v>
      </c>
    </row>
    <row r="41" spans="1:24" hidden="1" x14ac:dyDescent="0.25">
      <c r="A41" s="6" t="s">
        <v>57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13">
        <f>(B41*$D$124)+(C41*$D$125)+(D41*$D$126)+(E41*$D$127)+(F41*$D$128)+(G41*$D$129)+(H41*$D$130)+(I41*$D$131)+(J41*$D$132)+(K41*$D$133)+(L41*$D$134)+(M41*$D$135)+(N41*$D$136)+(O41*$D$137)+(P41*$D$138)+(Q41*$D$139)+(R41*$D$140)+(S41*$D$141)+(T41*$D$142)+(U41*$D$143)+(V41*$D$144)</f>
        <v>0</v>
      </c>
      <c r="X41" s="4" t="str">
        <f t="shared" si="0"/>
        <v>Stu</v>
      </c>
    </row>
    <row r="42" spans="1:24" hidden="1" x14ac:dyDescent="0.25">
      <c r="A42" s="6" t="s">
        <v>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13">
        <f t="shared" si="1"/>
        <v>0</v>
      </c>
      <c r="X42" s="4" t="str">
        <f t="shared" si="0"/>
        <v>Stu</v>
      </c>
    </row>
    <row r="43" spans="1:24" hidden="1" x14ac:dyDescent="0.25">
      <c r="A43" s="6" t="s">
        <v>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13">
        <f t="shared" si="1"/>
        <v>0</v>
      </c>
      <c r="X43" s="4" t="str">
        <f t="shared" si="0"/>
        <v>Stu</v>
      </c>
    </row>
    <row r="44" spans="1:24" hidden="1" x14ac:dyDescent="0.25">
      <c r="A44" s="6" t="s">
        <v>60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13">
        <f t="shared" si="1"/>
        <v>0</v>
      </c>
      <c r="X44" s="4" t="str">
        <f t="shared" si="0"/>
        <v>Stu</v>
      </c>
    </row>
    <row r="45" spans="1:24" hidden="1" x14ac:dyDescent="0.25">
      <c r="A45" s="6" t="s">
        <v>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13">
        <f t="shared" si="1"/>
        <v>0</v>
      </c>
      <c r="X45" s="4" t="str">
        <f t="shared" si="0"/>
        <v>Stu</v>
      </c>
    </row>
    <row r="46" spans="1:24" hidden="1" x14ac:dyDescent="0.25">
      <c r="A46" s="6" t="s">
        <v>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13">
        <f t="shared" si="1"/>
        <v>0</v>
      </c>
      <c r="X46" s="4" t="str">
        <f t="shared" si="0"/>
        <v>Stu</v>
      </c>
    </row>
    <row r="47" spans="1:24" hidden="1" x14ac:dyDescent="0.25">
      <c r="A47" s="6" t="s">
        <v>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13">
        <f t="shared" si="1"/>
        <v>0</v>
      </c>
      <c r="X47" s="4" t="str">
        <f t="shared" si="0"/>
        <v>Stu</v>
      </c>
    </row>
    <row r="48" spans="1:24" hidden="1" x14ac:dyDescent="0.25">
      <c r="A48" s="6" t="s">
        <v>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13">
        <f t="shared" si="1"/>
        <v>0</v>
      </c>
      <c r="X48" s="4" t="str">
        <f t="shared" si="0"/>
        <v>Stu</v>
      </c>
    </row>
    <row r="49" spans="1:24" hidden="1" x14ac:dyDescent="0.25">
      <c r="A49" s="6" t="s">
        <v>65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3">
        <f t="shared" si="1"/>
        <v>0</v>
      </c>
      <c r="X49" s="4" t="str">
        <f t="shared" si="0"/>
        <v>Stu</v>
      </c>
    </row>
    <row r="50" spans="1:24" hidden="1" x14ac:dyDescent="0.25">
      <c r="A50" s="6" t="s">
        <v>66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13">
        <f t="shared" si="1"/>
        <v>0</v>
      </c>
      <c r="X50" s="4" t="str">
        <f t="shared" si="0"/>
        <v>Stu</v>
      </c>
    </row>
    <row r="51" spans="1:24" hidden="1" x14ac:dyDescent="0.25">
      <c r="A51" s="6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13">
        <f t="shared" si="1"/>
        <v>0</v>
      </c>
      <c r="X51" s="4" t="str">
        <f t="shared" si="0"/>
        <v>Stu</v>
      </c>
    </row>
    <row r="52" spans="1:24" hidden="1" x14ac:dyDescent="0.25">
      <c r="A52" s="6" t="s">
        <v>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13">
        <f t="shared" si="1"/>
        <v>0</v>
      </c>
      <c r="X52" s="4" t="str">
        <f t="shared" si="0"/>
        <v>Stu</v>
      </c>
    </row>
    <row r="53" spans="1:24" hidden="1" x14ac:dyDescent="0.25">
      <c r="A53" s="6" t="s">
        <v>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13">
        <f t="shared" si="1"/>
        <v>0</v>
      </c>
      <c r="X53" s="4" t="str">
        <f t="shared" si="0"/>
        <v>Stu</v>
      </c>
    </row>
    <row r="54" spans="1:24" hidden="1" x14ac:dyDescent="0.25">
      <c r="A54" s="6" t="s">
        <v>70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3">
        <f t="shared" si="1"/>
        <v>0</v>
      </c>
      <c r="X54" s="4" t="str">
        <f t="shared" si="0"/>
        <v>Stu</v>
      </c>
    </row>
    <row r="55" spans="1:24" hidden="1" x14ac:dyDescent="0.25">
      <c r="A55" s="6" t="s">
        <v>71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13">
        <f t="shared" si="1"/>
        <v>0</v>
      </c>
      <c r="X55" s="4" t="str">
        <f t="shared" si="0"/>
        <v>Stu</v>
      </c>
    </row>
    <row r="56" spans="1:24" hidden="1" x14ac:dyDescent="0.25">
      <c r="A56" s="6" t="s">
        <v>72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13">
        <f t="shared" si="1"/>
        <v>0</v>
      </c>
      <c r="X56" s="4" t="str">
        <f t="shared" si="0"/>
        <v>Stu</v>
      </c>
    </row>
    <row r="57" spans="1:24" hidden="1" x14ac:dyDescent="0.25">
      <c r="A57" s="6" t="s">
        <v>73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13">
        <f t="shared" si="1"/>
        <v>0</v>
      </c>
      <c r="X57" s="4" t="str">
        <f t="shared" si="0"/>
        <v>Stu</v>
      </c>
    </row>
    <row r="58" spans="1:24" hidden="1" x14ac:dyDescent="0.25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13">
        <f t="shared" si="1"/>
        <v>0</v>
      </c>
      <c r="X58" s="4" t="str">
        <f t="shared" si="0"/>
        <v>Stu</v>
      </c>
    </row>
    <row r="59" spans="1:24" hidden="1" x14ac:dyDescent="0.25">
      <c r="A59" s="6" t="s">
        <v>75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13">
        <f t="shared" si="1"/>
        <v>0</v>
      </c>
      <c r="X59" s="4" t="str">
        <f t="shared" si="0"/>
        <v>Stu</v>
      </c>
    </row>
    <row r="60" spans="1:24" hidden="1" x14ac:dyDescent="0.25">
      <c r="A60" s="6" t="s">
        <v>76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13">
        <f t="shared" si="1"/>
        <v>0</v>
      </c>
      <c r="X60" s="4" t="str">
        <f t="shared" si="0"/>
        <v>Stu</v>
      </c>
    </row>
    <row r="61" spans="1:24" hidden="1" x14ac:dyDescent="0.25">
      <c r="A61" s="6" t="s">
        <v>77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13">
        <f t="shared" si="1"/>
        <v>0</v>
      </c>
      <c r="X61" s="4" t="str">
        <f t="shared" si="0"/>
        <v>Stu</v>
      </c>
    </row>
    <row r="62" spans="1:24" hidden="1" x14ac:dyDescent="0.25">
      <c r="A62" s="6" t="s">
        <v>78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13">
        <f t="shared" si="1"/>
        <v>0</v>
      </c>
      <c r="X62" s="4" t="str">
        <f t="shared" si="0"/>
        <v>Stu</v>
      </c>
    </row>
    <row r="63" spans="1:24" hidden="1" x14ac:dyDescent="0.25">
      <c r="A63" s="6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13">
        <f t="shared" si="1"/>
        <v>0</v>
      </c>
      <c r="X63" s="4" t="str">
        <f t="shared" si="0"/>
        <v>Stu</v>
      </c>
    </row>
    <row r="64" spans="1:24" hidden="1" x14ac:dyDescent="0.25">
      <c r="A64" s="6" t="s">
        <v>80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13">
        <f t="shared" si="1"/>
        <v>0</v>
      </c>
      <c r="X64" s="4" t="str">
        <f t="shared" si="0"/>
        <v>Stu</v>
      </c>
    </row>
    <row r="65" spans="1:24" hidden="1" x14ac:dyDescent="0.25">
      <c r="A65" s="6" t="s">
        <v>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13">
        <f t="shared" si="1"/>
        <v>0</v>
      </c>
      <c r="X65" s="4" t="str">
        <f t="shared" si="0"/>
        <v>Stu</v>
      </c>
    </row>
    <row r="66" spans="1:24" hidden="1" x14ac:dyDescent="0.25">
      <c r="A66" s="6" t="s">
        <v>82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13">
        <f t="shared" si="1"/>
        <v>0</v>
      </c>
      <c r="X66" s="4" t="str">
        <f t="shared" si="0"/>
        <v>Stu</v>
      </c>
    </row>
    <row r="67" spans="1:24" hidden="1" x14ac:dyDescent="0.25">
      <c r="A67" s="6" t="s">
        <v>83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13">
        <f>(B67*$D$124)+(C67*$D$125)+(D67*$D$126)+(E67*$D$127)+(F67*$D$128)+(G67*$D$129)+(H67*$D$130)+(I67*$D$131)+(J67*$D$132)+(K67*$D$133)+(L67*$D$134)+(M67*$D$135)+(N67*$D$136)+(O67*$D$137)+(P67*$D$138)+(Q67*$D$139)+(R67*$D$140)+(S67*$D$141)+(T67*$D$142)+(U67*$D$143)+(V67*$D$144)</f>
        <v>0</v>
      </c>
      <c r="X67" s="4" t="str">
        <f t="shared" si="0"/>
        <v>Stu</v>
      </c>
    </row>
    <row r="68" spans="1:24" hidden="1" x14ac:dyDescent="0.25">
      <c r="A68" s="6" t="s">
        <v>84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13">
        <f t="shared" si="1"/>
        <v>0</v>
      </c>
      <c r="X68" s="4" t="str">
        <f t="shared" si="0"/>
        <v>Stu</v>
      </c>
    </row>
    <row r="69" spans="1:24" hidden="1" x14ac:dyDescent="0.25">
      <c r="A69" s="6" t="s">
        <v>85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13">
        <f t="shared" si="1"/>
        <v>0</v>
      </c>
      <c r="X69" s="4" t="str">
        <f t="shared" ref="X69:X102" si="3">LEFT(A69,3)</f>
        <v>Stu</v>
      </c>
    </row>
    <row r="70" spans="1:24" hidden="1" x14ac:dyDescent="0.25">
      <c r="A70" s="6" t="s">
        <v>86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13">
        <f t="shared" ref="W70:W102" si="4">(B70*$D$124)+(C70*$D$125)+(D70*$D$126)+(E70*$D$127)+(F70*$D$128)+(G70*$D$129)+(H70*$D$130)+(I70*$D$131)+(J70*$D$132)+(K70*$D$133)+(L70*$D$134)+(M70*$D$135)+(N70*$D$136)+(O70*$D$137)+(P70*$D$138)+(Q70*$D$139)+(R70*$D$140)+(S70*$D$141)+(T70*$D$142)+(U70*$D$143)+(V70*$D$144)</f>
        <v>0</v>
      </c>
      <c r="X70" s="4" t="str">
        <f t="shared" si="3"/>
        <v>Stu</v>
      </c>
    </row>
    <row r="71" spans="1:24" hidden="1" x14ac:dyDescent="0.25">
      <c r="A71" s="6" t="s">
        <v>87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13">
        <f t="shared" si="4"/>
        <v>0</v>
      </c>
      <c r="X71" s="4" t="str">
        <f t="shared" si="3"/>
        <v>Stu</v>
      </c>
    </row>
    <row r="72" spans="1:24" hidden="1" x14ac:dyDescent="0.25">
      <c r="A72" s="6" t="s">
        <v>88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13">
        <f t="shared" si="4"/>
        <v>0</v>
      </c>
      <c r="X72" s="4" t="str">
        <f t="shared" si="3"/>
        <v>Stu</v>
      </c>
    </row>
    <row r="73" spans="1:24" hidden="1" x14ac:dyDescent="0.25">
      <c r="A73" s="6" t="s">
        <v>89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13">
        <f t="shared" si="4"/>
        <v>0</v>
      </c>
      <c r="X73" s="4" t="str">
        <f t="shared" si="3"/>
        <v>Stu</v>
      </c>
    </row>
    <row r="74" spans="1:24" hidden="1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13">
        <f t="shared" si="4"/>
        <v>0</v>
      </c>
      <c r="X74" s="4" t="str">
        <f t="shared" si="3"/>
        <v>Stu</v>
      </c>
    </row>
    <row r="75" spans="1:24" hidden="1" x14ac:dyDescent="0.25">
      <c r="A75" s="6" t="s">
        <v>91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3">
        <f t="shared" si="4"/>
        <v>0</v>
      </c>
      <c r="X75" s="4" t="str">
        <f t="shared" si="3"/>
        <v>Stu</v>
      </c>
    </row>
    <row r="76" spans="1:24" hidden="1" x14ac:dyDescent="0.25">
      <c r="A76" s="6" t="s">
        <v>92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13">
        <f t="shared" si="4"/>
        <v>0</v>
      </c>
      <c r="X76" s="4" t="str">
        <f t="shared" si="3"/>
        <v>Stu</v>
      </c>
    </row>
    <row r="77" spans="1:24" hidden="1" x14ac:dyDescent="0.25">
      <c r="A77" s="6" t="s">
        <v>93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13">
        <f t="shared" si="4"/>
        <v>0</v>
      </c>
      <c r="X77" s="4" t="str">
        <f t="shared" si="3"/>
        <v>Stu</v>
      </c>
    </row>
    <row r="78" spans="1:24" hidden="1" x14ac:dyDescent="0.25">
      <c r="A78" s="6" t="s">
        <v>94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13">
        <f t="shared" si="4"/>
        <v>0</v>
      </c>
      <c r="X78" s="4" t="str">
        <f t="shared" si="3"/>
        <v>Stu</v>
      </c>
    </row>
    <row r="79" spans="1:24" hidden="1" x14ac:dyDescent="0.25">
      <c r="A79" s="6" t="s">
        <v>95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13">
        <f t="shared" si="4"/>
        <v>0</v>
      </c>
      <c r="X79" s="4" t="str">
        <f t="shared" si="3"/>
        <v>Stu</v>
      </c>
    </row>
    <row r="80" spans="1:24" hidden="1" x14ac:dyDescent="0.25">
      <c r="A80" s="6" t="s">
        <v>96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13">
        <f t="shared" si="4"/>
        <v>0</v>
      </c>
      <c r="X80" s="4" t="str">
        <f t="shared" si="3"/>
        <v>Stu</v>
      </c>
    </row>
    <row r="81" spans="1:24" hidden="1" x14ac:dyDescent="0.25">
      <c r="A81" s="6" t="s">
        <v>97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13">
        <f t="shared" si="4"/>
        <v>0</v>
      </c>
      <c r="X81" s="4" t="str">
        <f t="shared" si="3"/>
        <v>Stu</v>
      </c>
    </row>
    <row r="82" spans="1:24" hidden="1" x14ac:dyDescent="0.25">
      <c r="A82" s="6" t="s">
        <v>98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13">
        <f t="shared" si="4"/>
        <v>0</v>
      </c>
      <c r="X82" s="4" t="str">
        <f t="shared" si="3"/>
        <v>Stu</v>
      </c>
    </row>
    <row r="83" spans="1:24" hidden="1" x14ac:dyDescent="0.25">
      <c r="A83" s="6" t="s">
        <v>99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13">
        <f t="shared" si="4"/>
        <v>0</v>
      </c>
      <c r="X83" s="4" t="str">
        <f t="shared" si="3"/>
        <v>Stu</v>
      </c>
    </row>
    <row r="84" spans="1:24" hidden="1" x14ac:dyDescent="0.25">
      <c r="A84" s="6" t="s">
        <v>100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13">
        <f t="shared" si="4"/>
        <v>0</v>
      </c>
      <c r="X84" s="4" t="str">
        <f t="shared" si="3"/>
        <v>Stu</v>
      </c>
    </row>
    <row r="85" spans="1:24" hidden="1" x14ac:dyDescent="0.25">
      <c r="A85" s="6" t="s">
        <v>101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3">
        <f>(B85*$D$124)+(C85*$D$125)+(D85*$D$126)+(E85*$D$127)+(F85*$D$128)+(G85*$D$129)+(H85*$D$130)+(I85*$D$131)+(J85*$D$132)+(K85*$D$133)+(L85*$D$134)+(M85*$D$135)+(N85*$D$136)+(O85*$D$137)+(P85*$D$138)+(Q85*$D$139)+(R85*$D$140)+(S85*$D$141)+(T85*$D$142)+(U85*$D$143)+(V85*$D$144)</f>
        <v>0</v>
      </c>
      <c r="X85" s="4" t="str">
        <f t="shared" si="3"/>
        <v>Stu</v>
      </c>
    </row>
    <row r="86" spans="1:24" hidden="1" x14ac:dyDescent="0.25">
      <c r="A86" s="6" t="s">
        <v>102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13">
        <f t="shared" si="4"/>
        <v>0</v>
      </c>
      <c r="X86" s="4" t="str">
        <f t="shared" si="3"/>
        <v>Stu</v>
      </c>
    </row>
    <row r="87" spans="1:24" hidden="1" x14ac:dyDescent="0.25">
      <c r="A87" s="6" t="s">
        <v>103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13">
        <f t="shared" si="4"/>
        <v>0</v>
      </c>
      <c r="X87" s="4" t="str">
        <f t="shared" si="3"/>
        <v>Stu</v>
      </c>
    </row>
    <row r="88" spans="1:24" hidden="1" x14ac:dyDescent="0.25">
      <c r="A88" s="6" t="s">
        <v>104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13">
        <f t="shared" si="4"/>
        <v>0</v>
      </c>
      <c r="X88" s="4" t="str">
        <f t="shared" si="3"/>
        <v>Stu</v>
      </c>
    </row>
    <row r="89" spans="1:24" hidden="1" x14ac:dyDescent="0.25">
      <c r="A89" s="6" t="s">
        <v>105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13">
        <f t="shared" si="4"/>
        <v>0</v>
      </c>
      <c r="X89" s="4" t="str">
        <f t="shared" si="3"/>
        <v>Stu</v>
      </c>
    </row>
    <row r="90" spans="1:24" hidden="1" x14ac:dyDescent="0.25">
      <c r="A90" s="6" t="s">
        <v>106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13">
        <f t="shared" si="4"/>
        <v>0</v>
      </c>
      <c r="X90" s="4" t="str">
        <f t="shared" si="3"/>
        <v>Stu</v>
      </c>
    </row>
    <row r="91" spans="1:24" hidden="1" x14ac:dyDescent="0.25">
      <c r="A91" s="6" t="s">
        <v>107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13">
        <f t="shared" si="4"/>
        <v>0</v>
      </c>
      <c r="X91" s="4" t="str">
        <f t="shared" si="3"/>
        <v>Stu</v>
      </c>
    </row>
    <row r="92" spans="1:24" hidden="1" x14ac:dyDescent="0.25">
      <c r="A92" s="6" t="s">
        <v>108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13">
        <f t="shared" si="4"/>
        <v>0</v>
      </c>
      <c r="X92" s="4" t="str">
        <f t="shared" si="3"/>
        <v>Stu</v>
      </c>
    </row>
    <row r="93" spans="1:24" hidden="1" x14ac:dyDescent="0.25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13">
        <f t="shared" si="4"/>
        <v>0</v>
      </c>
      <c r="X93" s="4" t="str">
        <f t="shared" si="3"/>
        <v>Stu</v>
      </c>
    </row>
    <row r="94" spans="1:24" hidden="1" x14ac:dyDescent="0.25">
      <c r="A94" s="6" t="s">
        <v>110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13">
        <f t="shared" si="4"/>
        <v>0</v>
      </c>
      <c r="X94" s="4" t="str">
        <f t="shared" si="3"/>
        <v>Stu</v>
      </c>
    </row>
    <row r="95" spans="1:24" hidden="1" x14ac:dyDescent="0.25">
      <c r="A95" s="6" t="s">
        <v>111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13">
        <f t="shared" si="4"/>
        <v>0</v>
      </c>
      <c r="X95" s="4" t="str">
        <f t="shared" si="3"/>
        <v>Stu</v>
      </c>
    </row>
    <row r="96" spans="1:24" hidden="1" x14ac:dyDescent="0.25">
      <c r="A96" s="6" t="s">
        <v>112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13">
        <f t="shared" si="4"/>
        <v>0</v>
      </c>
      <c r="X96" s="4" t="str">
        <f t="shared" si="3"/>
        <v>Stu</v>
      </c>
    </row>
    <row r="97" spans="1:24" hidden="1" x14ac:dyDescent="0.25">
      <c r="A97" s="6" t="s">
        <v>113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13">
        <f t="shared" si="4"/>
        <v>0</v>
      </c>
      <c r="X97" s="4" t="str">
        <f t="shared" si="3"/>
        <v>Stu</v>
      </c>
    </row>
    <row r="98" spans="1:24" hidden="1" x14ac:dyDescent="0.25">
      <c r="A98" s="6" t="s">
        <v>114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13">
        <f t="shared" si="4"/>
        <v>0</v>
      </c>
      <c r="X98" s="4" t="str">
        <f t="shared" si="3"/>
        <v>Stu</v>
      </c>
    </row>
    <row r="99" spans="1:24" hidden="1" x14ac:dyDescent="0.25">
      <c r="A99" s="6" t="s">
        <v>115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13">
        <f t="shared" si="4"/>
        <v>0</v>
      </c>
      <c r="X99" s="4" t="str">
        <f t="shared" si="3"/>
        <v>Stu</v>
      </c>
    </row>
    <row r="100" spans="1:24" hidden="1" x14ac:dyDescent="0.25">
      <c r="A100" s="6" t="s">
        <v>116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13">
        <f t="shared" si="4"/>
        <v>0</v>
      </c>
      <c r="X100" s="4" t="str">
        <f t="shared" si="3"/>
        <v>Stu</v>
      </c>
    </row>
    <row r="101" spans="1:24" hidden="1" x14ac:dyDescent="0.25">
      <c r="A101" s="6" t="s">
        <v>117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13">
        <f t="shared" si="4"/>
        <v>0</v>
      </c>
      <c r="X101" s="4" t="str">
        <f t="shared" si="3"/>
        <v>Stu</v>
      </c>
    </row>
    <row r="102" spans="1:24" hidden="1" x14ac:dyDescent="0.25">
      <c r="A102" s="6" t="s">
        <v>118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>
        <f t="shared" si="4"/>
        <v>0</v>
      </c>
      <c r="X102" s="4" t="str">
        <f t="shared" si="3"/>
        <v>Stu</v>
      </c>
    </row>
    <row r="103" spans="1:24" x14ac:dyDescent="0.25">
      <c r="W103" s="11">
        <f>SUM(W4:W102)</f>
        <v>156435</v>
      </c>
    </row>
    <row r="104" spans="1:24" hidden="1" x14ac:dyDescent="0.25"/>
    <row r="105" spans="1:24" hidden="1" x14ac:dyDescent="0.25"/>
    <row r="106" spans="1:24" hidden="1" x14ac:dyDescent="0.25"/>
    <row r="107" spans="1:24" hidden="1" x14ac:dyDescent="0.25"/>
    <row r="108" spans="1:24" hidden="1" x14ac:dyDescent="0.25"/>
    <row r="109" spans="1:24" hidden="1" x14ac:dyDescent="0.25"/>
    <row r="110" spans="1:24" hidden="1" x14ac:dyDescent="0.25"/>
    <row r="111" spans="1:24" hidden="1" x14ac:dyDescent="0.25"/>
    <row r="112" spans="1:24" hidden="1" x14ac:dyDescent="0.25"/>
    <row r="113" spans="1:22" hidden="1" x14ac:dyDescent="0.25"/>
    <row r="114" spans="1:22" hidden="1" x14ac:dyDescent="0.25"/>
    <row r="116" spans="1:22" x14ac:dyDescent="0.25">
      <c r="A116" s="2" t="s">
        <v>122</v>
      </c>
      <c r="B116" s="31">
        <v>40</v>
      </c>
      <c r="C116" s="31">
        <v>40</v>
      </c>
      <c r="D116" s="31">
        <v>40</v>
      </c>
      <c r="E116" s="31">
        <v>40</v>
      </c>
      <c r="F116" s="31">
        <v>40</v>
      </c>
      <c r="G116" s="31">
        <v>40</v>
      </c>
      <c r="H116" s="31">
        <v>40</v>
      </c>
      <c r="I116" s="31">
        <v>40</v>
      </c>
      <c r="J116" s="31">
        <v>28</v>
      </c>
      <c r="K116" s="31">
        <v>40</v>
      </c>
      <c r="L116" s="32"/>
      <c r="R116" s="4">
        <v>0</v>
      </c>
      <c r="S116" s="4">
        <v>0</v>
      </c>
      <c r="T116" s="4">
        <v>0</v>
      </c>
      <c r="U116" s="4">
        <v>0</v>
      </c>
      <c r="V116" s="4">
        <v>0</v>
      </c>
    </row>
    <row r="117" spans="1:22" x14ac:dyDescent="0.25">
      <c r="A117" s="23" t="s">
        <v>5</v>
      </c>
      <c r="B117" s="23">
        <f>SUM(B105:B116)</f>
        <v>40</v>
      </c>
      <c r="C117" s="23">
        <f t="shared" ref="C117:V117" si="5">SUM(C105:C116)</f>
        <v>40</v>
      </c>
      <c r="D117" s="23">
        <f t="shared" si="5"/>
        <v>40</v>
      </c>
      <c r="E117" s="23">
        <f t="shared" si="5"/>
        <v>40</v>
      </c>
      <c r="F117" s="23">
        <f t="shared" si="5"/>
        <v>40</v>
      </c>
      <c r="G117" s="23">
        <f t="shared" si="5"/>
        <v>40</v>
      </c>
      <c r="H117" s="23">
        <f t="shared" si="5"/>
        <v>40</v>
      </c>
      <c r="I117" s="23">
        <f t="shared" si="5"/>
        <v>40</v>
      </c>
      <c r="J117" s="23">
        <f t="shared" si="5"/>
        <v>28</v>
      </c>
      <c r="K117" s="23">
        <f t="shared" si="5"/>
        <v>40</v>
      </c>
      <c r="L117" s="23">
        <f t="shared" si="5"/>
        <v>0</v>
      </c>
      <c r="M117" s="23">
        <f t="shared" si="5"/>
        <v>0</v>
      </c>
      <c r="N117" s="23">
        <f t="shared" si="5"/>
        <v>0</v>
      </c>
      <c r="O117" s="23">
        <f t="shared" si="5"/>
        <v>0</v>
      </c>
      <c r="P117" s="23">
        <f t="shared" si="5"/>
        <v>0</v>
      </c>
      <c r="Q117" s="23">
        <f t="shared" si="5"/>
        <v>0</v>
      </c>
      <c r="R117" s="23">
        <f t="shared" si="5"/>
        <v>0</v>
      </c>
      <c r="S117" s="23">
        <f t="shared" si="5"/>
        <v>0</v>
      </c>
      <c r="T117" s="23">
        <f t="shared" si="5"/>
        <v>0</v>
      </c>
      <c r="U117" s="23">
        <f t="shared" si="5"/>
        <v>0</v>
      </c>
      <c r="V117" s="23">
        <f t="shared" si="5"/>
        <v>0</v>
      </c>
    </row>
    <row r="118" spans="1:22" x14ac:dyDescent="0.25">
      <c r="A118" s="23" t="s">
        <v>1</v>
      </c>
      <c r="B118" s="23">
        <f>SUM(B4:B102)</f>
        <v>47</v>
      </c>
      <c r="C118" s="23">
        <f t="shared" ref="C118:V118" si="6">SUM(C4:C102)</f>
        <v>47</v>
      </c>
      <c r="D118" s="23">
        <f t="shared" si="6"/>
        <v>47</v>
      </c>
      <c r="E118" s="23">
        <f t="shared" si="6"/>
        <v>47</v>
      </c>
      <c r="F118" s="23">
        <f t="shared" si="6"/>
        <v>47</v>
      </c>
      <c r="G118" s="23">
        <f t="shared" si="6"/>
        <v>47</v>
      </c>
      <c r="H118" s="23">
        <f t="shared" si="6"/>
        <v>46</v>
      </c>
      <c r="I118" s="23">
        <f t="shared" si="6"/>
        <v>46</v>
      </c>
      <c r="J118" s="23">
        <f t="shared" si="6"/>
        <v>27</v>
      </c>
      <c r="K118" s="23">
        <f t="shared" si="6"/>
        <v>47</v>
      </c>
      <c r="L118" s="23">
        <f t="shared" si="6"/>
        <v>156</v>
      </c>
      <c r="M118" s="23">
        <f t="shared" si="6"/>
        <v>0</v>
      </c>
      <c r="N118" s="23">
        <f t="shared" si="6"/>
        <v>0</v>
      </c>
      <c r="O118" s="23">
        <f t="shared" si="6"/>
        <v>0</v>
      </c>
      <c r="P118" s="23">
        <f t="shared" si="6"/>
        <v>0</v>
      </c>
      <c r="Q118" s="23">
        <f t="shared" si="6"/>
        <v>0</v>
      </c>
      <c r="R118" s="23">
        <f t="shared" si="6"/>
        <v>0</v>
      </c>
      <c r="S118" s="23">
        <f t="shared" si="6"/>
        <v>0</v>
      </c>
      <c r="T118" s="23">
        <f t="shared" si="6"/>
        <v>0</v>
      </c>
      <c r="U118" s="23">
        <f t="shared" si="6"/>
        <v>0</v>
      </c>
      <c r="V118" s="23">
        <f t="shared" si="6"/>
        <v>0</v>
      </c>
    </row>
    <row r="119" spans="1:22" x14ac:dyDescent="0.25">
      <c r="A119" s="23" t="s">
        <v>2</v>
      </c>
      <c r="B119" s="23">
        <f>B117-B118</f>
        <v>-7</v>
      </c>
      <c r="C119" s="23">
        <f>C117-C118</f>
        <v>-7</v>
      </c>
      <c r="D119" s="23">
        <f>D117-D118</f>
        <v>-7</v>
      </c>
      <c r="E119" s="23">
        <f t="shared" ref="E119:V119" si="7">E117-E118</f>
        <v>-7</v>
      </c>
      <c r="F119" s="23">
        <f t="shared" si="7"/>
        <v>-7</v>
      </c>
      <c r="G119" s="23">
        <f t="shared" si="7"/>
        <v>-7</v>
      </c>
      <c r="H119" s="23">
        <f t="shared" si="7"/>
        <v>-6</v>
      </c>
      <c r="I119" s="23">
        <f t="shared" si="7"/>
        <v>-6</v>
      </c>
      <c r="J119" s="23">
        <f t="shared" si="7"/>
        <v>1</v>
      </c>
      <c r="K119" s="23">
        <f t="shared" si="7"/>
        <v>-7</v>
      </c>
      <c r="L119" s="23">
        <f t="shared" si="7"/>
        <v>-156</v>
      </c>
      <c r="M119" s="23">
        <f t="shared" si="7"/>
        <v>0</v>
      </c>
      <c r="N119" s="23">
        <f t="shared" si="7"/>
        <v>0</v>
      </c>
      <c r="O119" s="23">
        <f t="shared" si="7"/>
        <v>0</v>
      </c>
      <c r="P119" s="23">
        <f t="shared" si="7"/>
        <v>0</v>
      </c>
      <c r="Q119" s="23">
        <f t="shared" si="7"/>
        <v>0</v>
      </c>
      <c r="R119" s="23">
        <f t="shared" si="7"/>
        <v>0</v>
      </c>
      <c r="S119" s="23">
        <f t="shared" si="7"/>
        <v>0</v>
      </c>
      <c r="T119" s="23">
        <f t="shared" si="7"/>
        <v>0</v>
      </c>
      <c r="U119" s="23">
        <f t="shared" si="7"/>
        <v>0</v>
      </c>
      <c r="V119" s="23">
        <f t="shared" si="7"/>
        <v>0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x14ac:dyDescent="0.25">
      <c r="A121" s="23" t="s">
        <v>4</v>
      </c>
      <c r="B121" s="14">
        <f>B117*$D124</f>
        <v>18400</v>
      </c>
      <c r="C121" s="14">
        <f>C117*$D125</f>
        <v>14400</v>
      </c>
      <c r="D121" s="14">
        <f>D117*$D126</f>
        <v>18040</v>
      </c>
      <c r="E121" s="14">
        <f>E117*$D127</f>
        <v>17800</v>
      </c>
      <c r="F121" s="14">
        <f>F117*$D128</f>
        <v>13200</v>
      </c>
      <c r="G121" s="14">
        <f>G117*$D129</f>
        <v>13600</v>
      </c>
      <c r="H121" s="14">
        <f>H117*$D130</f>
        <v>11320</v>
      </c>
      <c r="I121" s="14">
        <f>I117*$D131</f>
        <v>15400</v>
      </c>
      <c r="J121" s="14">
        <f>J117*$D132</f>
        <v>0</v>
      </c>
      <c r="K121" s="14">
        <f>K117*$D133</f>
        <v>7960</v>
      </c>
      <c r="L121" s="14">
        <f>L117*$D134</f>
        <v>0</v>
      </c>
      <c r="M121" s="14">
        <f>M117*$D135</f>
        <v>0</v>
      </c>
      <c r="N121" s="14">
        <f>N117*$D136</f>
        <v>0</v>
      </c>
      <c r="O121" s="14">
        <f>O117*$D137</f>
        <v>0</v>
      </c>
      <c r="P121" s="14">
        <f>P117*$D138</f>
        <v>0</v>
      </c>
      <c r="Q121" s="14">
        <f>Q117*$D139</f>
        <v>0</v>
      </c>
      <c r="R121" s="14">
        <f>R117*$D140</f>
        <v>0</v>
      </c>
      <c r="S121" s="14">
        <f>S117*$D141</f>
        <v>0</v>
      </c>
      <c r="T121" s="14">
        <f>T117*$D142</f>
        <v>0</v>
      </c>
      <c r="U121" s="14">
        <f>U117*$D143</f>
        <v>0</v>
      </c>
      <c r="V121" s="14">
        <f>V117*$D144</f>
        <v>0</v>
      </c>
    </row>
    <row r="123" spans="1:22" x14ac:dyDescent="0.25">
      <c r="A123" s="146" t="s">
        <v>605</v>
      </c>
      <c r="B123" s="146"/>
      <c r="C123" s="146"/>
      <c r="D123" s="23" t="s">
        <v>3</v>
      </c>
      <c r="F123" s="10"/>
      <c r="G123" s="15" t="s">
        <v>6</v>
      </c>
    </row>
    <row r="124" spans="1:22" x14ac:dyDescent="0.25">
      <c r="A124" s="154" t="s">
        <v>221</v>
      </c>
      <c r="B124" s="155" t="s">
        <v>221</v>
      </c>
      <c r="C124" s="156" t="s">
        <v>221</v>
      </c>
      <c r="D124" s="33">
        <v>460</v>
      </c>
      <c r="F124" s="10"/>
      <c r="G124" s="17">
        <f>SUM(B121:V121)</f>
        <v>130120</v>
      </c>
    </row>
    <row r="125" spans="1:22" x14ac:dyDescent="0.25">
      <c r="A125" s="154" t="s">
        <v>222</v>
      </c>
      <c r="B125" s="155" t="s">
        <v>222</v>
      </c>
      <c r="C125" s="156" t="s">
        <v>222</v>
      </c>
      <c r="D125" s="34">
        <v>360</v>
      </c>
    </row>
    <row r="126" spans="1:22" x14ac:dyDescent="0.25">
      <c r="A126" s="154" t="s">
        <v>231</v>
      </c>
      <c r="B126" s="155" t="s">
        <v>231</v>
      </c>
      <c r="C126" s="156" t="s">
        <v>231</v>
      </c>
      <c r="D126" s="34">
        <v>451</v>
      </c>
    </row>
    <row r="127" spans="1:22" x14ac:dyDescent="0.25">
      <c r="A127" s="154" t="s">
        <v>232</v>
      </c>
      <c r="B127" s="155" t="s">
        <v>232</v>
      </c>
      <c r="C127" s="156" t="s">
        <v>232</v>
      </c>
      <c r="D127" s="34">
        <v>445</v>
      </c>
    </row>
    <row r="128" spans="1:22" x14ac:dyDescent="0.25">
      <c r="A128" s="154" t="s">
        <v>233</v>
      </c>
      <c r="B128" s="155" t="s">
        <v>233</v>
      </c>
      <c r="C128" s="156" t="s">
        <v>233</v>
      </c>
      <c r="D128" s="34">
        <v>330</v>
      </c>
    </row>
    <row r="129" spans="1:8" x14ac:dyDescent="0.25">
      <c r="A129" s="154" t="s">
        <v>226</v>
      </c>
      <c r="B129" s="155" t="s">
        <v>226</v>
      </c>
      <c r="C129" s="156" t="s">
        <v>226</v>
      </c>
      <c r="D129" s="34">
        <v>340</v>
      </c>
      <c r="F129" s="146" t="s">
        <v>121</v>
      </c>
      <c r="G129" s="146"/>
      <c r="H129" s="147"/>
    </row>
    <row r="130" spans="1:8" x14ac:dyDescent="0.25">
      <c r="A130" s="154" t="s">
        <v>234</v>
      </c>
      <c r="B130" s="155" t="s">
        <v>234</v>
      </c>
      <c r="C130" s="156" t="s">
        <v>234</v>
      </c>
      <c r="D130" s="35">
        <v>283</v>
      </c>
      <c r="F130" s="148">
        <f>G124-W103</f>
        <v>-26315</v>
      </c>
      <c r="G130" s="147"/>
      <c r="H130" s="147"/>
    </row>
    <row r="131" spans="1:8" x14ac:dyDescent="0.25">
      <c r="A131" s="154" t="s">
        <v>239</v>
      </c>
      <c r="B131" s="155" t="s">
        <v>239</v>
      </c>
      <c r="C131" s="156" t="s">
        <v>239</v>
      </c>
      <c r="D131" s="36">
        <v>385</v>
      </c>
    </row>
    <row r="132" spans="1:8" x14ac:dyDescent="0.25">
      <c r="A132" s="154" t="s">
        <v>240</v>
      </c>
      <c r="B132" s="155" t="s">
        <v>240</v>
      </c>
      <c r="C132" s="156" t="s">
        <v>240</v>
      </c>
      <c r="D132" s="30"/>
    </row>
    <row r="133" spans="1:8" x14ac:dyDescent="0.25">
      <c r="A133" s="154" t="s">
        <v>237</v>
      </c>
      <c r="B133" s="155" t="s">
        <v>237</v>
      </c>
      <c r="C133" s="156" t="s">
        <v>237</v>
      </c>
      <c r="D133" s="30">
        <v>199</v>
      </c>
    </row>
    <row r="134" spans="1:8" x14ac:dyDescent="0.25">
      <c r="A134" s="149" t="s">
        <v>633</v>
      </c>
      <c r="B134" s="149"/>
      <c r="C134" s="149"/>
      <c r="D134" s="30">
        <v>27</v>
      </c>
    </row>
    <row r="135" spans="1:8" hidden="1" x14ac:dyDescent="0.25">
      <c r="A135" s="149"/>
      <c r="B135" s="149"/>
      <c r="C135" s="149"/>
      <c r="D135" s="6"/>
    </row>
    <row r="136" spans="1:8" hidden="1" x14ac:dyDescent="0.25">
      <c r="A136" s="149"/>
      <c r="B136" s="149"/>
      <c r="C136" s="149"/>
      <c r="D136" s="6"/>
    </row>
    <row r="137" spans="1:8" hidden="1" x14ac:dyDescent="0.25">
      <c r="A137" s="149"/>
      <c r="B137" s="149"/>
      <c r="C137" s="149"/>
      <c r="D137" s="6"/>
    </row>
    <row r="138" spans="1:8" hidden="1" x14ac:dyDescent="0.25">
      <c r="A138" s="20"/>
      <c r="C138" s="21" t="s">
        <v>155</v>
      </c>
      <c r="D138" s="6"/>
    </row>
    <row r="139" spans="1:8" hidden="1" x14ac:dyDescent="0.25">
      <c r="A139" s="20"/>
      <c r="C139" s="6" t="s">
        <v>156</v>
      </c>
      <c r="D139" s="6"/>
    </row>
    <row r="140" spans="1:8" hidden="1" x14ac:dyDescent="0.25">
      <c r="C140" s="6" t="s">
        <v>157</v>
      </c>
      <c r="D140" s="6"/>
    </row>
    <row r="141" spans="1:8" hidden="1" x14ac:dyDescent="0.25">
      <c r="C141" s="6" t="s">
        <v>158</v>
      </c>
      <c r="D141" s="6"/>
    </row>
    <row r="142" spans="1:8" hidden="1" x14ac:dyDescent="0.25">
      <c r="C142" s="6" t="s">
        <v>159</v>
      </c>
      <c r="D142" s="6"/>
    </row>
    <row r="143" spans="1:8" hidden="1" x14ac:dyDescent="0.25">
      <c r="C143" s="6" t="s">
        <v>161</v>
      </c>
      <c r="D143" s="6"/>
    </row>
    <row r="144" spans="1:8" hidden="1" x14ac:dyDescent="0.25">
      <c r="C144" s="6" t="s">
        <v>162</v>
      </c>
      <c r="D144" s="6"/>
    </row>
    <row r="146" spans="4:4" x14ac:dyDescent="0.25">
      <c r="D146" s="4">
        <f>SUM(D124:D133)</f>
        <v>3253</v>
      </c>
    </row>
  </sheetData>
  <mergeCells count="17">
    <mergeCell ref="A128:C128"/>
    <mergeCell ref="A129:C129"/>
    <mergeCell ref="A123:C123"/>
    <mergeCell ref="A124:C124"/>
    <mergeCell ref="A125:C125"/>
    <mergeCell ref="A126:C126"/>
    <mergeCell ref="A127:C127"/>
    <mergeCell ref="A134:C134"/>
    <mergeCell ref="A135:C135"/>
    <mergeCell ref="A136:C136"/>
    <mergeCell ref="A137:C137"/>
    <mergeCell ref="F129:H129"/>
    <mergeCell ref="A130:C130"/>
    <mergeCell ref="F130:H130"/>
    <mergeCell ref="A131:C131"/>
    <mergeCell ref="A133:C133"/>
    <mergeCell ref="A132:C132"/>
  </mergeCells>
  <conditionalFormatting sqref="B35:V102 L34:V34 B4:V33">
    <cfRule type="cellIs" dxfId="152" priority="3" operator="greaterThanOrEqual">
      <formula>1</formula>
    </cfRule>
    <cfRule type="cellIs" dxfId="151" priority="4" operator="equal">
      <formula>0</formula>
    </cfRule>
  </conditionalFormatting>
  <conditionalFormatting sqref="B34:K34">
    <cfRule type="cellIs" dxfId="150" priority="1" operator="greaterThanOrEqual">
      <formula>1</formula>
    </cfRule>
    <cfRule type="cellIs" dxfId="149" priority="2" operator="equal">
      <formula>0</formula>
    </cfRule>
  </conditionalFormatting>
  <dataValidations count="1">
    <dataValidation type="decimal" operator="greaterThanOrEqual" allowBlank="1" showInputMessage="1" showErrorMessage="1" errorTitle="Error" error="It Accept only Positive values." sqref="B4:V102" xr:uid="{00000000-0002-0000-0500-000000000000}">
      <formula1>0</formula1>
    </dataValidation>
  </dataValidations>
  <pageMargins left="0.7" right="0.53" top="0.26" bottom="0.2" header="0.2" footer="0.2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</vt:i4>
      </vt:variant>
    </vt:vector>
  </HeadingPairs>
  <TitlesOfParts>
    <vt:vector size="37" baseType="lpstr">
      <vt:lpstr>Final Templete</vt:lpstr>
      <vt:lpstr>Std 1</vt:lpstr>
      <vt:lpstr>Std 2</vt:lpstr>
      <vt:lpstr>Std 3</vt:lpstr>
      <vt:lpstr>Std 4</vt:lpstr>
      <vt:lpstr>Price</vt:lpstr>
      <vt:lpstr>Data</vt:lpstr>
      <vt:lpstr>Bot</vt:lpstr>
      <vt:lpstr>Std 5</vt:lpstr>
      <vt:lpstr>Std 5 Sign</vt:lpstr>
      <vt:lpstr>Std 6</vt:lpstr>
      <vt:lpstr>Std 6 Sign</vt:lpstr>
      <vt:lpstr>Std 7</vt:lpstr>
      <vt:lpstr>Std 7 Sign</vt:lpstr>
      <vt:lpstr>Std 8</vt:lpstr>
      <vt:lpstr>Std 8 Sign</vt:lpstr>
      <vt:lpstr>Std 9</vt:lpstr>
      <vt:lpstr>Std 9 Sign</vt:lpstr>
      <vt:lpstr>Std 10</vt:lpstr>
      <vt:lpstr>Std 11</vt:lpstr>
      <vt:lpstr>Std 12</vt:lpstr>
      <vt:lpstr>Req.</vt:lpstr>
      <vt:lpstr>Teachers Menual</vt:lpstr>
      <vt:lpstr>Task1</vt:lpstr>
      <vt:lpstr>Come from jamnagar 14-6-22</vt:lpstr>
      <vt:lpstr>Come from Bhayender 20-6-22</vt:lpstr>
      <vt:lpstr>come from Divin 22 June 2022</vt:lpstr>
      <vt:lpstr>Consolidated</vt:lpstr>
      <vt:lpstr>15-6-2022 </vt:lpstr>
      <vt:lpstr>Sheet1</vt:lpstr>
      <vt:lpstr>'15-6-2022 '!Print_Titles</vt:lpstr>
      <vt:lpstr>'come from Divin 22 June 2022'!Print_Titles</vt:lpstr>
      <vt:lpstr>Consolidated!Print_Titles</vt:lpstr>
      <vt:lpstr>'Std 6 Sign'!Print_Titles</vt:lpstr>
      <vt:lpstr>'Std 7 Sign'!Print_Titles</vt:lpstr>
      <vt:lpstr>'Std 8 Sign'!Print_Titles</vt:lpstr>
      <vt:lpstr>'Std 9 Sign'!Print_Titles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2022-06-23T01:16:42Z</dcterms:modified>
</cp:coreProperties>
</file>