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mm diameter Laminar" sheetId="1" r:id="rId4"/>
    <sheet state="visible" name="6mm diameter Terbulant" sheetId="2" r:id="rId5"/>
    <sheet state="visible" name="8mm diameter Laminar" sheetId="3" r:id="rId6"/>
    <sheet state="visible" name="8mm diameter Terbulant" sheetId="4" r:id="rId7"/>
    <sheet state="visible" name="4mm diameter Laminar" sheetId="5" r:id="rId8"/>
    <sheet state="visible" name="4mm diameter Terbulant" sheetId="6" r:id="rId9"/>
  </sheets>
  <definedNames/>
  <calcPr/>
</workbook>
</file>

<file path=xl/sharedStrings.xml><?xml version="1.0" encoding="utf-8"?>
<sst xmlns="http://schemas.openxmlformats.org/spreadsheetml/2006/main" count="72" uniqueCount="16">
  <si>
    <t>Laminar Flow</t>
  </si>
  <si>
    <t>Volume(cm3)</t>
  </si>
  <si>
    <t>Time (sec)</t>
  </si>
  <si>
    <t>delta t</t>
  </si>
  <si>
    <t>Volume flow rate</t>
  </si>
  <si>
    <t>Abs. Error Volume flow rate</t>
  </si>
  <si>
    <t>Velocity</t>
  </si>
  <si>
    <t>Abs. Error Velocity</t>
  </si>
  <si>
    <t>(Re/velocity)</t>
  </si>
  <si>
    <t>Reynolds Number</t>
  </si>
  <si>
    <t>Abs. Error Reynolds No.</t>
  </si>
  <si>
    <t>%Error</t>
  </si>
  <si>
    <t>Terbulant Flow</t>
  </si>
  <si>
    <t>Laminar</t>
  </si>
  <si>
    <t>Terbulant</t>
  </si>
  <si>
    <t>Turbulent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</si>
</sst>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1C232"/>
        <bgColor rgb="FFF1C232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readingOrder="0"/>
    </xf>
    <xf borderId="5" fillId="4" fontId="3" numFmtId="0" xfId="0" applyAlignment="1" applyBorder="1" applyFill="1" applyFont="1">
      <alignment readingOrder="0"/>
    </xf>
    <xf borderId="4" fillId="4" fontId="3" numFmtId="0" xfId="0" applyAlignment="1" applyBorder="1" applyFont="1">
      <alignment readingOrder="0"/>
    </xf>
    <xf borderId="4" fillId="4" fontId="3" numFmtId="0" xfId="0" applyBorder="1" applyFont="1"/>
    <xf borderId="5" fillId="4" fontId="3" numFmtId="0" xfId="0" applyBorder="1" applyFont="1"/>
    <xf borderId="6" fillId="0" fontId="2" numFmtId="0" xfId="0" applyBorder="1" applyFont="1"/>
    <xf borderId="7" fillId="0" fontId="2" numFmtId="0" xfId="0" applyBorder="1" applyFont="1"/>
    <xf borderId="4" fillId="5" fontId="3" numFmtId="0" xfId="0" applyBorder="1" applyFill="1" applyFont="1"/>
    <xf borderId="5" fillId="6" fontId="3" numFmtId="0" xfId="0" applyAlignment="1" applyBorder="1" applyFill="1" applyFont="1">
      <alignment readingOrder="0"/>
    </xf>
    <xf borderId="4" fillId="6" fontId="3" numFmtId="0" xfId="0" applyAlignment="1" applyBorder="1" applyFont="1">
      <alignment horizontal="center" readingOrder="0"/>
    </xf>
    <xf borderId="4" fillId="6" fontId="3" numFmtId="0" xfId="0" applyAlignment="1" applyBorder="1" applyFont="1">
      <alignment horizontal="center"/>
    </xf>
    <xf borderId="5" fillId="6" fontId="3" numFmtId="0" xfId="0" applyBorder="1" applyFont="1"/>
    <xf borderId="1" fillId="7" fontId="1" numFmtId="0" xfId="0" applyAlignment="1" applyBorder="1" applyFill="1" applyFont="1">
      <alignment horizontal="center" readingOrder="0"/>
    </xf>
    <xf borderId="4" fillId="6" fontId="3" numFmtId="0" xfId="0" applyAlignment="1" applyBorder="1" applyFont="1">
      <alignment readingOrder="0"/>
    </xf>
    <xf borderId="4" fillId="6" fontId="3" numFmtId="0" xfId="0" applyBorder="1" applyFont="1"/>
    <xf borderId="1" fillId="2" fontId="4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63"/>
    <col customWidth="1" min="5" max="5" width="26.63"/>
    <col customWidth="1" min="6" max="6" width="13.88"/>
    <col customWidth="1" min="7" max="7" width="18.75"/>
    <col customWidth="1" min="8" max="8" width="15.38"/>
    <col customWidth="1" min="9" max="9" width="18.13"/>
    <col customWidth="1" min="10" max="10" width="21.63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>
      <c r="A3" s="5">
        <v>300.0</v>
      </c>
      <c r="B3" s="6">
        <v>55.52</v>
      </c>
      <c r="C3" s="7">
        <f t="shared" ref="C3:C16" si="1">ABS(B3-$B$17)</f>
        <v>1.188571429</v>
      </c>
      <c r="D3" s="8">
        <f>0.0003/$B$17</f>
        <v>0.000005290205562</v>
      </c>
      <c r="E3" s="8">
        <f>$D$3*$C$17/$B$17</f>
        <v>0.0000006540601863</v>
      </c>
      <c r="F3" s="8">
        <f>$D$3/(PI()*0.003*0.003)</f>
        <v>0.1871027478</v>
      </c>
      <c r="G3" s="8">
        <f>$E$3/(PI()*0.003*0.003)</f>
        <v>0.02313264705</v>
      </c>
      <c r="H3" s="8">
        <f>(1000*(2*0.003))/(0.00089)</f>
        <v>6741.573034</v>
      </c>
      <c r="I3" s="8">
        <f>$H$3*$F$3</f>
        <v>1261.366839</v>
      </c>
      <c r="J3" s="8">
        <f> $H$3*$G$3</f>
        <v>155.9504296</v>
      </c>
      <c r="K3" s="8">
        <f>(J3/I3)*100</f>
        <v>12.36360626</v>
      </c>
    </row>
    <row r="4">
      <c r="A4" s="9"/>
      <c r="B4" s="6">
        <v>45.29</v>
      </c>
      <c r="C4" s="7">
        <f t="shared" si="1"/>
        <v>11.41857143</v>
      </c>
      <c r="D4" s="9"/>
      <c r="E4" s="9"/>
      <c r="F4" s="9"/>
      <c r="G4" s="9"/>
      <c r="H4" s="9"/>
      <c r="I4" s="9"/>
      <c r="J4" s="9"/>
      <c r="K4" s="9"/>
    </row>
    <row r="5">
      <c r="A5" s="9"/>
      <c r="B5" s="6">
        <v>42.83</v>
      </c>
      <c r="C5" s="7">
        <f t="shared" si="1"/>
        <v>13.87857143</v>
      </c>
      <c r="D5" s="9"/>
      <c r="E5" s="9"/>
      <c r="F5" s="9"/>
      <c r="G5" s="9"/>
      <c r="H5" s="9"/>
      <c r="I5" s="9"/>
      <c r="J5" s="9"/>
      <c r="K5" s="9"/>
    </row>
    <row r="6">
      <c r="A6" s="9"/>
      <c r="B6" s="6">
        <v>57.94</v>
      </c>
      <c r="C6" s="7">
        <f t="shared" si="1"/>
        <v>1.231428571</v>
      </c>
      <c r="D6" s="9"/>
      <c r="E6" s="9"/>
      <c r="F6" s="9"/>
      <c r="G6" s="9"/>
      <c r="H6" s="9"/>
      <c r="I6" s="9"/>
      <c r="J6" s="9"/>
      <c r="K6" s="9"/>
    </row>
    <row r="7">
      <c r="A7" s="9"/>
      <c r="B7" s="6">
        <v>76.23</v>
      </c>
      <c r="C7" s="7">
        <f t="shared" si="1"/>
        <v>19.52142857</v>
      </c>
      <c r="D7" s="9"/>
      <c r="E7" s="9"/>
      <c r="F7" s="9"/>
      <c r="G7" s="9"/>
      <c r="H7" s="9"/>
      <c r="I7" s="9"/>
      <c r="J7" s="9"/>
      <c r="K7" s="9"/>
    </row>
    <row r="8">
      <c r="A8" s="9"/>
      <c r="B8" s="6">
        <v>65.98</v>
      </c>
      <c r="C8" s="7">
        <f t="shared" si="1"/>
        <v>9.271428571</v>
      </c>
      <c r="D8" s="9"/>
      <c r="E8" s="9"/>
      <c r="F8" s="9"/>
      <c r="G8" s="9"/>
      <c r="H8" s="9"/>
      <c r="I8" s="9"/>
      <c r="J8" s="9"/>
      <c r="K8" s="9"/>
    </row>
    <row r="9">
      <c r="A9" s="9"/>
      <c r="B9" s="6">
        <v>55.9</v>
      </c>
      <c r="C9" s="7">
        <f t="shared" si="1"/>
        <v>0.8085714286</v>
      </c>
      <c r="D9" s="9"/>
      <c r="E9" s="9"/>
      <c r="F9" s="9"/>
      <c r="G9" s="9"/>
      <c r="H9" s="9"/>
      <c r="I9" s="9"/>
      <c r="J9" s="9"/>
      <c r="K9" s="9"/>
    </row>
    <row r="10">
      <c r="A10" s="9"/>
      <c r="B10" s="6">
        <v>50.46</v>
      </c>
      <c r="C10" s="7">
        <f t="shared" si="1"/>
        <v>6.248571429</v>
      </c>
      <c r="D10" s="9"/>
      <c r="E10" s="9"/>
      <c r="F10" s="9"/>
      <c r="G10" s="9"/>
      <c r="H10" s="9"/>
      <c r="I10" s="9"/>
      <c r="J10" s="9"/>
      <c r="K10" s="9"/>
    </row>
    <row r="11">
      <c r="A11" s="9"/>
      <c r="B11" s="6">
        <v>57.31</v>
      </c>
      <c r="C11" s="7">
        <f t="shared" si="1"/>
        <v>0.6014285714</v>
      </c>
      <c r="D11" s="9"/>
      <c r="E11" s="9"/>
      <c r="F11" s="9"/>
      <c r="G11" s="9"/>
      <c r="H11" s="9"/>
      <c r="I11" s="9"/>
      <c r="J11" s="9"/>
      <c r="K11" s="9"/>
    </row>
    <row r="12">
      <c r="A12" s="9"/>
      <c r="B12" s="6">
        <v>50.04</v>
      </c>
      <c r="C12" s="7">
        <f t="shared" si="1"/>
        <v>6.668571429</v>
      </c>
      <c r="D12" s="9"/>
      <c r="E12" s="9"/>
      <c r="F12" s="9"/>
      <c r="G12" s="9"/>
      <c r="H12" s="9"/>
      <c r="I12" s="9"/>
      <c r="J12" s="9"/>
      <c r="K12" s="9"/>
    </row>
    <row r="13">
      <c r="A13" s="9"/>
      <c r="B13" s="6">
        <v>50.82</v>
      </c>
      <c r="C13" s="7">
        <f t="shared" si="1"/>
        <v>5.888571429</v>
      </c>
      <c r="D13" s="9"/>
      <c r="E13" s="9"/>
      <c r="F13" s="9"/>
      <c r="G13" s="9"/>
      <c r="H13" s="9"/>
      <c r="I13" s="9"/>
      <c r="J13" s="9"/>
      <c r="K13" s="9"/>
    </row>
    <row r="14">
      <c r="A14" s="9"/>
      <c r="B14" s="6">
        <v>53.73</v>
      </c>
      <c r="C14" s="7">
        <f t="shared" si="1"/>
        <v>2.978571429</v>
      </c>
      <c r="D14" s="9"/>
      <c r="E14" s="9"/>
      <c r="F14" s="9"/>
      <c r="G14" s="9"/>
      <c r="H14" s="9"/>
      <c r="I14" s="9"/>
      <c r="J14" s="9"/>
      <c r="K14" s="9"/>
    </row>
    <row r="15">
      <c r="A15" s="9"/>
      <c r="B15" s="6">
        <v>74.29</v>
      </c>
      <c r="C15" s="7">
        <f t="shared" si="1"/>
        <v>17.58142857</v>
      </c>
      <c r="D15" s="9"/>
      <c r="E15" s="9"/>
      <c r="F15" s="9"/>
      <c r="G15" s="9"/>
      <c r="H15" s="9"/>
      <c r="I15" s="9"/>
      <c r="J15" s="9"/>
      <c r="K15" s="9"/>
    </row>
    <row r="16">
      <c r="A16" s="10"/>
      <c r="B16" s="6">
        <v>57.58</v>
      </c>
      <c r="C16" s="7">
        <f t="shared" si="1"/>
        <v>0.8714285714</v>
      </c>
      <c r="D16" s="10"/>
      <c r="E16" s="10"/>
      <c r="F16" s="10"/>
      <c r="G16" s="10"/>
      <c r="H16" s="10"/>
      <c r="I16" s="10"/>
      <c r="J16" s="10"/>
      <c r="K16" s="10"/>
    </row>
    <row r="17">
      <c r="A17" s="11"/>
      <c r="B17" s="11">
        <f t="shared" ref="B17:C17" si="2">AVERAGE(B3:B16)</f>
        <v>56.70857143</v>
      </c>
      <c r="C17" s="11">
        <f t="shared" si="2"/>
        <v>7.01122449</v>
      </c>
      <c r="D17" s="11"/>
      <c r="E17" s="11"/>
      <c r="F17" s="11"/>
      <c r="G17" s="11"/>
      <c r="H17" s="11"/>
      <c r="I17" s="11"/>
      <c r="J17" s="11"/>
      <c r="K17" s="11"/>
    </row>
  </sheetData>
  <mergeCells count="10">
    <mergeCell ref="I3:I16"/>
    <mergeCell ref="J3:J16"/>
    <mergeCell ref="A1:K1"/>
    <mergeCell ref="A3:A16"/>
    <mergeCell ref="D3:D16"/>
    <mergeCell ref="E3:E16"/>
    <mergeCell ref="F3:F16"/>
    <mergeCell ref="G3:G16"/>
    <mergeCell ref="H3:H16"/>
    <mergeCell ref="K3:K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63"/>
    <col customWidth="1" min="5" max="5" width="24.0"/>
    <col customWidth="1" min="6" max="6" width="13.88"/>
    <col customWidth="1" min="7" max="7" width="17.38"/>
    <col customWidth="1" min="8" max="8" width="15.38"/>
    <col customWidth="1" min="9" max="9" width="18.13"/>
    <col customWidth="1" min="10" max="10" width="20.88"/>
  </cols>
  <sheetData>
    <row r="1" ht="19.5" customHeight="1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>
      <c r="A3" s="12">
        <v>300.0</v>
      </c>
      <c r="B3" s="13">
        <v>10.75</v>
      </c>
      <c r="C3" s="14">
        <f t="shared" ref="C3:C16" si="1">ABS(B3-$B$17)</f>
        <v>0.9028571429</v>
      </c>
      <c r="D3" s="15">
        <f>0.0003/$B$17</f>
        <v>0.00003046568983</v>
      </c>
      <c r="E3" s="15">
        <f>$D$3*$C$17/$B$17</f>
        <v>0.000002961266819</v>
      </c>
      <c r="F3" s="15">
        <f>$D$3/(PI()*0.003*0.003)</f>
        <v>1.077503362</v>
      </c>
      <c r="G3" s="15">
        <f>$E$3/(PI()*0.003*0.003)</f>
        <v>0.1047333894</v>
      </c>
      <c r="H3" s="15">
        <f>(1000*(2*0.003))/(0.00089)</f>
        <v>6741.573034</v>
      </c>
      <c r="I3" s="15">
        <f>$H$3*$F$3</f>
        <v>7264.067612</v>
      </c>
      <c r="J3" s="15">
        <f> $H$3*$G$3</f>
        <v>706.0677934</v>
      </c>
      <c r="K3" s="8">
        <f>(J3/I3)*100</f>
        <v>9.720005803</v>
      </c>
    </row>
    <row r="4">
      <c r="A4" s="9"/>
      <c r="B4" s="13">
        <v>9.49</v>
      </c>
      <c r="C4" s="14">
        <f t="shared" si="1"/>
        <v>0.3571428571</v>
      </c>
      <c r="D4" s="9"/>
      <c r="E4" s="9"/>
      <c r="F4" s="9"/>
      <c r="G4" s="9"/>
      <c r="H4" s="9"/>
      <c r="I4" s="9"/>
      <c r="J4" s="9"/>
      <c r="K4" s="9"/>
    </row>
    <row r="5">
      <c r="A5" s="9"/>
      <c r="B5" s="13">
        <v>10.7</v>
      </c>
      <c r="C5" s="14">
        <f t="shared" si="1"/>
        <v>0.8528571429</v>
      </c>
      <c r="D5" s="9"/>
      <c r="E5" s="9"/>
      <c r="F5" s="9"/>
      <c r="G5" s="9"/>
      <c r="H5" s="9"/>
      <c r="I5" s="9"/>
      <c r="J5" s="9"/>
      <c r="K5" s="9"/>
    </row>
    <row r="6">
      <c r="A6" s="9"/>
      <c r="B6" s="13">
        <v>11.56</v>
      </c>
      <c r="C6" s="14">
        <f t="shared" si="1"/>
        <v>1.712857143</v>
      </c>
      <c r="D6" s="9"/>
      <c r="E6" s="9"/>
      <c r="F6" s="9"/>
      <c r="G6" s="9"/>
      <c r="H6" s="9"/>
      <c r="I6" s="9"/>
      <c r="J6" s="9"/>
      <c r="K6" s="9"/>
    </row>
    <row r="7">
      <c r="A7" s="9"/>
      <c r="B7" s="13">
        <v>8.55</v>
      </c>
      <c r="C7" s="14">
        <f t="shared" si="1"/>
        <v>1.297142857</v>
      </c>
      <c r="D7" s="9"/>
      <c r="E7" s="9"/>
      <c r="F7" s="9"/>
      <c r="G7" s="9"/>
      <c r="H7" s="9"/>
      <c r="I7" s="9"/>
      <c r="J7" s="9"/>
      <c r="K7" s="9"/>
    </row>
    <row r="8">
      <c r="A8" s="9"/>
      <c r="B8" s="13">
        <v>9.8</v>
      </c>
      <c r="C8" s="14">
        <f t="shared" si="1"/>
        <v>0.04714285714</v>
      </c>
      <c r="D8" s="9"/>
      <c r="E8" s="9"/>
      <c r="F8" s="9"/>
      <c r="G8" s="9"/>
      <c r="H8" s="9"/>
      <c r="I8" s="9"/>
      <c r="J8" s="9"/>
      <c r="K8" s="9"/>
    </row>
    <row r="9">
      <c r="A9" s="9"/>
      <c r="B9" s="13">
        <v>10.38</v>
      </c>
      <c r="C9" s="14">
        <f t="shared" si="1"/>
        <v>0.5328571429</v>
      </c>
      <c r="D9" s="9"/>
      <c r="E9" s="9"/>
      <c r="F9" s="9"/>
      <c r="G9" s="9"/>
      <c r="H9" s="9"/>
      <c r="I9" s="9"/>
      <c r="J9" s="9"/>
      <c r="K9" s="9"/>
    </row>
    <row r="10">
      <c r="A10" s="9"/>
      <c r="B10" s="13">
        <v>11.4</v>
      </c>
      <c r="C10" s="14">
        <f t="shared" si="1"/>
        <v>1.552857143</v>
      </c>
      <c r="D10" s="9"/>
      <c r="E10" s="9"/>
      <c r="F10" s="9"/>
      <c r="G10" s="9"/>
      <c r="H10" s="9"/>
      <c r="I10" s="9"/>
      <c r="J10" s="9"/>
      <c r="K10" s="9"/>
    </row>
    <row r="11">
      <c r="A11" s="9"/>
      <c r="B11" s="13">
        <v>7.58</v>
      </c>
      <c r="C11" s="14">
        <f t="shared" si="1"/>
        <v>2.267142857</v>
      </c>
      <c r="D11" s="9"/>
      <c r="E11" s="9"/>
      <c r="F11" s="9"/>
      <c r="G11" s="9"/>
      <c r="H11" s="9"/>
      <c r="I11" s="9"/>
      <c r="J11" s="9"/>
      <c r="K11" s="9"/>
    </row>
    <row r="12">
      <c r="A12" s="9"/>
      <c r="B12" s="13">
        <v>8.17</v>
      </c>
      <c r="C12" s="14">
        <f t="shared" si="1"/>
        <v>1.677142857</v>
      </c>
      <c r="D12" s="9"/>
      <c r="E12" s="9"/>
      <c r="F12" s="9"/>
      <c r="G12" s="9"/>
      <c r="H12" s="9"/>
      <c r="I12" s="9"/>
      <c r="J12" s="9"/>
      <c r="K12" s="9"/>
    </row>
    <row r="13">
      <c r="A13" s="9"/>
      <c r="B13" s="13">
        <v>9.8</v>
      </c>
      <c r="C13" s="14">
        <f t="shared" si="1"/>
        <v>0.04714285714</v>
      </c>
      <c r="D13" s="9"/>
      <c r="E13" s="9"/>
      <c r="F13" s="9"/>
      <c r="G13" s="9"/>
      <c r="H13" s="9"/>
      <c r="I13" s="9"/>
      <c r="J13" s="9"/>
      <c r="K13" s="9"/>
    </row>
    <row r="14">
      <c r="A14" s="9"/>
      <c r="B14" s="13">
        <v>8.84</v>
      </c>
      <c r="C14" s="14">
        <f t="shared" si="1"/>
        <v>1.007142857</v>
      </c>
      <c r="D14" s="9"/>
      <c r="E14" s="9"/>
      <c r="F14" s="9"/>
      <c r="G14" s="9"/>
      <c r="H14" s="9"/>
      <c r="I14" s="9"/>
      <c r="J14" s="9"/>
      <c r="K14" s="9"/>
    </row>
    <row r="15">
      <c r="A15" s="9"/>
      <c r="B15" s="13">
        <v>10.01</v>
      </c>
      <c r="C15" s="14">
        <f t="shared" si="1"/>
        <v>0.1628571429</v>
      </c>
      <c r="D15" s="9"/>
      <c r="E15" s="9"/>
      <c r="F15" s="9"/>
      <c r="G15" s="9"/>
      <c r="H15" s="9"/>
      <c r="I15" s="9"/>
      <c r="J15" s="9"/>
      <c r="K15" s="9"/>
    </row>
    <row r="16">
      <c r="A16" s="10"/>
      <c r="B16" s="13">
        <v>10.83</v>
      </c>
      <c r="C16" s="14">
        <f t="shared" si="1"/>
        <v>0.9828571429</v>
      </c>
      <c r="D16" s="10"/>
      <c r="E16" s="10"/>
      <c r="F16" s="10"/>
      <c r="G16" s="10"/>
      <c r="H16" s="10"/>
      <c r="I16" s="10"/>
      <c r="J16" s="10"/>
      <c r="K16" s="10"/>
    </row>
    <row r="17">
      <c r="A17" s="11"/>
      <c r="B17" s="11">
        <f t="shared" ref="B17:C17" si="2">AVERAGE(B3:B16)</f>
        <v>9.847142857</v>
      </c>
      <c r="C17" s="11">
        <f t="shared" si="2"/>
        <v>0.9571428571</v>
      </c>
      <c r="D17" s="11"/>
      <c r="E17" s="11"/>
      <c r="F17" s="11"/>
      <c r="G17" s="11"/>
      <c r="H17" s="11"/>
      <c r="I17" s="11"/>
      <c r="J17" s="11"/>
      <c r="K17" s="11"/>
    </row>
  </sheetData>
  <mergeCells count="10">
    <mergeCell ref="I3:I16"/>
    <mergeCell ref="J3:J16"/>
    <mergeCell ref="A1:K1"/>
    <mergeCell ref="A3:A16"/>
    <mergeCell ref="D3:D16"/>
    <mergeCell ref="E3:E16"/>
    <mergeCell ref="F3:F16"/>
    <mergeCell ref="G3:G16"/>
    <mergeCell ref="H3:H16"/>
    <mergeCell ref="K3:K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3.38"/>
    <col customWidth="1" min="4" max="4" width="16.63"/>
    <col customWidth="1" min="5" max="5" width="23.25"/>
    <col customWidth="1" min="6" max="6" width="13.88"/>
    <col customWidth="1" min="7" max="7" width="17.25"/>
    <col customWidth="1" min="8" max="8" width="15.38"/>
    <col customWidth="1" min="9" max="9" width="18.13"/>
    <col customWidth="1" min="10" max="10" width="21.25"/>
  </cols>
  <sheetData>
    <row r="1" ht="18.0" customHeight="1">
      <c r="A1" s="16" t="s">
        <v>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>
      <c r="A3" s="12">
        <v>300.0</v>
      </c>
      <c r="B3" s="17">
        <v>10.11</v>
      </c>
      <c r="C3" s="18">
        <f t="shared" ref="C3:C5" si="1">ABS(B3-$B$17)</f>
        <v>4.243333333</v>
      </c>
      <c r="D3" s="15">
        <f>0.0003/$B$17</f>
        <v>0.00002090106828</v>
      </c>
      <c r="E3" s="15">
        <f>$D$3*$C$17/$B$17</f>
        <v>0.0000041193776</v>
      </c>
      <c r="F3" s="15">
        <f>$D$3/(PI()*0.004*0.004)</f>
        <v>0.4158135415</v>
      </c>
      <c r="G3" s="15">
        <f>$E$3/(PI()*0.004*0.004)</f>
        <v>0.08195241343</v>
      </c>
      <c r="H3" s="15">
        <f>(1000*(2*0.004))/(0.00089)</f>
        <v>8988.764045</v>
      </c>
      <c r="I3" s="15">
        <f>$H$3*$F$3</f>
        <v>3737.649811</v>
      </c>
      <c r="J3" s="15">
        <f> $H$3*$G$3</f>
        <v>736.6509073</v>
      </c>
      <c r="K3" s="8">
        <f>(J3/I3)*100</f>
        <v>19.70893327</v>
      </c>
    </row>
    <row r="4">
      <c r="A4" s="9"/>
      <c r="B4" s="17">
        <v>15.75</v>
      </c>
      <c r="C4" s="18">
        <f t="shared" si="1"/>
        <v>1.396666667</v>
      </c>
      <c r="D4" s="9"/>
      <c r="E4" s="9"/>
      <c r="F4" s="9"/>
      <c r="G4" s="9"/>
      <c r="H4" s="9"/>
      <c r="I4" s="9"/>
      <c r="J4" s="9"/>
      <c r="K4" s="9"/>
    </row>
    <row r="5">
      <c r="A5" s="9"/>
      <c r="B5" s="17">
        <v>17.2</v>
      </c>
      <c r="C5" s="18">
        <f t="shared" si="1"/>
        <v>2.846666667</v>
      </c>
      <c r="D5" s="9"/>
      <c r="E5" s="9"/>
      <c r="F5" s="9"/>
      <c r="G5" s="9"/>
      <c r="H5" s="9"/>
      <c r="I5" s="9"/>
      <c r="J5" s="9"/>
      <c r="K5" s="9"/>
    </row>
    <row r="6">
      <c r="A6" s="9"/>
      <c r="B6" s="17"/>
      <c r="C6" s="18"/>
      <c r="D6" s="9"/>
      <c r="E6" s="9"/>
      <c r="F6" s="9"/>
      <c r="G6" s="9"/>
      <c r="H6" s="9"/>
      <c r="I6" s="9"/>
      <c r="J6" s="9"/>
      <c r="K6" s="9"/>
    </row>
    <row r="7">
      <c r="A7" s="9"/>
      <c r="B7" s="17"/>
      <c r="C7" s="18"/>
      <c r="D7" s="9"/>
      <c r="E7" s="9"/>
      <c r="F7" s="9"/>
      <c r="G7" s="9"/>
      <c r="H7" s="9"/>
      <c r="I7" s="9"/>
      <c r="J7" s="9"/>
      <c r="K7" s="9"/>
    </row>
    <row r="8">
      <c r="A8" s="9"/>
      <c r="B8" s="17"/>
      <c r="C8" s="18"/>
      <c r="D8" s="9"/>
      <c r="E8" s="9"/>
      <c r="F8" s="9"/>
      <c r="G8" s="9"/>
      <c r="H8" s="9"/>
      <c r="I8" s="9"/>
      <c r="J8" s="9"/>
      <c r="K8" s="9"/>
    </row>
    <row r="9">
      <c r="A9" s="9"/>
      <c r="B9" s="17"/>
      <c r="C9" s="18"/>
      <c r="D9" s="9"/>
      <c r="E9" s="9"/>
      <c r="F9" s="9"/>
      <c r="G9" s="9"/>
      <c r="H9" s="9"/>
      <c r="I9" s="9"/>
      <c r="J9" s="9"/>
      <c r="K9" s="9"/>
    </row>
    <row r="10">
      <c r="A10" s="9"/>
      <c r="B10" s="17"/>
      <c r="C10" s="18"/>
      <c r="D10" s="9"/>
      <c r="E10" s="9"/>
      <c r="F10" s="9"/>
      <c r="G10" s="9"/>
      <c r="H10" s="9"/>
      <c r="I10" s="9"/>
      <c r="J10" s="9"/>
      <c r="K10" s="9"/>
    </row>
    <row r="11">
      <c r="A11" s="9"/>
      <c r="B11" s="17"/>
      <c r="C11" s="18"/>
      <c r="D11" s="9"/>
      <c r="E11" s="9"/>
      <c r="F11" s="9"/>
      <c r="G11" s="9"/>
      <c r="H11" s="9"/>
      <c r="I11" s="9"/>
      <c r="J11" s="9"/>
      <c r="K11" s="9"/>
    </row>
    <row r="12">
      <c r="A12" s="9"/>
      <c r="B12" s="17"/>
      <c r="C12" s="18"/>
      <c r="D12" s="9"/>
      <c r="E12" s="9"/>
      <c r="F12" s="9"/>
      <c r="G12" s="9"/>
      <c r="H12" s="9"/>
      <c r="I12" s="9"/>
      <c r="J12" s="9"/>
      <c r="K12" s="9"/>
    </row>
    <row r="13">
      <c r="A13" s="9"/>
      <c r="B13" s="17"/>
      <c r="C13" s="18"/>
      <c r="D13" s="9"/>
      <c r="E13" s="9"/>
      <c r="F13" s="9"/>
      <c r="G13" s="9"/>
      <c r="H13" s="9"/>
      <c r="I13" s="9"/>
      <c r="J13" s="9"/>
      <c r="K13" s="9"/>
    </row>
    <row r="14">
      <c r="A14" s="9"/>
      <c r="B14" s="17"/>
      <c r="C14" s="18"/>
      <c r="D14" s="9"/>
      <c r="E14" s="9"/>
      <c r="F14" s="9"/>
      <c r="G14" s="9"/>
      <c r="H14" s="9"/>
      <c r="I14" s="9"/>
      <c r="J14" s="9"/>
      <c r="K14" s="9"/>
    </row>
    <row r="15">
      <c r="A15" s="9"/>
      <c r="B15" s="17"/>
      <c r="C15" s="18"/>
      <c r="D15" s="9"/>
      <c r="E15" s="9"/>
      <c r="F15" s="9"/>
      <c r="G15" s="9"/>
      <c r="H15" s="9"/>
      <c r="I15" s="9"/>
      <c r="J15" s="9"/>
      <c r="K15" s="9"/>
    </row>
    <row r="16">
      <c r="A16" s="10"/>
      <c r="B16" s="17"/>
      <c r="C16" s="18"/>
      <c r="D16" s="10"/>
      <c r="E16" s="10"/>
      <c r="F16" s="10"/>
      <c r="G16" s="10"/>
      <c r="H16" s="10"/>
      <c r="I16" s="10"/>
      <c r="J16" s="10"/>
      <c r="K16" s="10"/>
    </row>
    <row r="17">
      <c r="A17" s="11"/>
      <c r="B17" s="11">
        <f t="shared" ref="B17:C17" si="2">AVERAGE(B3:B16)</f>
        <v>14.35333333</v>
      </c>
      <c r="C17" s="11">
        <f t="shared" si="2"/>
        <v>2.828888889</v>
      </c>
      <c r="D17" s="11"/>
      <c r="E17" s="11"/>
      <c r="F17" s="11"/>
      <c r="G17" s="11"/>
      <c r="H17" s="11"/>
      <c r="I17" s="11"/>
      <c r="J17" s="11"/>
      <c r="K17" s="11"/>
    </row>
  </sheetData>
  <mergeCells count="10">
    <mergeCell ref="I3:I16"/>
    <mergeCell ref="J3:J16"/>
    <mergeCell ref="A1:K1"/>
    <mergeCell ref="A3:A16"/>
    <mergeCell ref="D3:D16"/>
    <mergeCell ref="E3:E16"/>
    <mergeCell ref="F3:F16"/>
    <mergeCell ref="G3:G16"/>
    <mergeCell ref="H3:H16"/>
    <mergeCell ref="K3:K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63"/>
    <col customWidth="1" min="5" max="5" width="23.75"/>
    <col customWidth="1" min="6" max="6" width="13.88"/>
    <col customWidth="1" min="7" max="7" width="17.38"/>
    <col customWidth="1" min="8" max="8" width="15.38"/>
    <col customWidth="1" min="9" max="9" width="18.13"/>
    <col customWidth="1" min="10" max="10" width="21.63"/>
  </cols>
  <sheetData>
    <row r="1" ht="15.75" customHeight="1">
      <c r="A1" s="19" t="s">
        <v>14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>
      <c r="A3" s="5">
        <v>300.0</v>
      </c>
      <c r="B3" s="6">
        <v>7.08</v>
      </c>
      <c r="C3" s="7">
        <f t="shared" ref="C3:C16" si="1">ABS(B3-$B$17)</f>
        <v>0.3521428571</v>
      </c>
      <c r="D3" s="8">
        <f>0.0003/$B$17</f>
        <v>0.00004459072088</v>
      </c>
      <c r="E3" s="8">
        <f>$D$3*$C$17/$B$17</f>
        <v>0.000003426830005</v>
      </c>
      <c r="F3" s="8">
        <f>$D$3/(PI()*0.004*0.004)</f>
        <v>0.8871042056</v>
      </c>
      <c r="G3" s="8">
        <f>$E$3/(PI()*0.004*0.004)</f>
        <v>0.0681746168</v>
      </c>
      <c r="H3" s="8">
        <f>(1000*(2*0.004))/(0.00089)</f>
        <v>8988.764045</v>
      </c>
      <c r="I3" s="8">
        <f>$H$3*$F$3</f>
        <v>7973.970387</v>
      </c>
      <c r="J3" s="8">
        <f> $H$3*$G$3</f>
        <v>612.8055443</v>
      </c>
      <c r="K3" s="8">
        <f>(J3/I3)*100</f>
        <v>7.685074242</v>
      </c>
    </row>
    <row r="4">
      <c r="A4" s="9"/>
      <c r="B4" s="6">
        <v>7.76</v>
      </c>
      <c r="C4" s="7">
        <f t="shared" si="1"/>
        <v>1.032142857</v>
      </c>
      <c r="D4" s="9"/>
      <c r="E4" s="9"/>
      <c r="F4" s="9"/>
      <c r="G4" s="9"/>
      <c r="H4" s="9"/>
      <c r="I4" s="9"/>
      <c r="J4" s="9"/>
      <c r="K4" s="9"/>
    </row>
    <row r="5">
      <c r="A5" s="9"/>
      <c r="B5" s="6">
        <v>6.42</v>
      </c>
      <c r="C5" s="7">
        <f t="shared" si="1"/>
        <v>0.3078571429</v>
      </c>
      <c r="D5" s="9"/>
      <c r="E5" s="9"/>
      <c r="F5" s="9"/>
      <c r="G5" s="9"/>
      <c r="H5" s="9"/>
      <c r="I5" s="9"/>
      <c r="J5" s="9"/>
      <c r="K5" s="9"/>
    </row>
    <row r="6">
      <c r="A6" s="9"/>
      <c r="B6" s="6">
        <v>5.38</v>
      </c>
      <c r="C6" s="7">
        <f t="shared" si="1"/>
        <v>1.347857143</v>
      </c>
      <c r="D6" s="9"/>
      <c r="E6" s="9"/>
      <c r="F6" s="9"/>
      <c r="G6" s="9"/>
      <c r="H6" s="9"/>
      <c r="I6" s="9"/>
      <c r="J6" s="9"/>
      <c r="K6" s="9"/>
    </row>
    <row r="7">
      <c r="A7" s="9"/>
      <c r="B7" s="6">
        <v>6.31</v>
      </c>
      <c r="C7" s="7">
        <f t="shared" si="1"/>
        <v>0.4178571429</v>
      </c>
      <c r="D7" s="9"/>
      <c r="E7" s="9"/>
      <c r="F7" s="9"/>
      <c r="G7" s="9"/>
      <c r="H7" s="9"/>
      <c r="I7" s="9"/>
      <c r="J7" s="9"/>
      <c r="K7" s="9"/>
    </row>
    <row r="8">
      <c r="A8" s="9"/>
      <c r="B8" s="6">
        <v>6.18</v>
      </c>
      <c r="C8" s="7">
        <f t="shared" si="1"/>
        <v>0.5478571429</v>
      </c>
      <c r="D8" s="9"/>
      <c r="E8" s="9"/>
      <c r="F8" s="9"/>
      <c r="G8" s="9"/>
      <c r="H8" s="9"/>
      <c r="I8" s="9"/>
      <c r="J8" s="9"/>
      <c r="K8" s="9"/>
    </row>
    <row r="9">
      <c r="A9" s="9"/>
      <c r="B9" s="6">
        <v>7.12</v>
      </c>
      <c r="C9" s="7">
        <f t="shared" si="1"/>
        <v>0.3921428571</v>
      </c>
      <c r="D9" s="9"/>
      <c r="E9" s="9"/>
      <c r="F9" s="9"/>
      <c r="G9" s="9"/>
      <c r="H9" s="9"/>
      <c r="I9" s="9"/>
      <c r="J9" s="9"/>
      <c r="K9" s="9"/>
    </row>
    <row r="10">
      <c r="A10" s="9"/>
      <c r="B10" s="6">
        <v>6.77</v>
      </c>
      <c r="C10" s="7">
        <f t="shared" si="1"/>
        <v>0.04214285714</v>
      </c>
      <c r="D10" s="9"/>
      <c r="E10" s="9"/>
      <c r="F10" s="9"/>
      <c r="G10" s="9"/>
      <c r="H10" s="9"/>
      <c r="I10" s="9"/>
      <c r="J10" s="9"/>
      <c r="K10" s="9"/>
    </row>
    <row r="11">
      <c r="A11" s="9"/>
      <c r="B11" s="6">
        <v>7.27</v>
      </c>
      <c r="C11" s="7">
        <f t="shared" si="1"/>
        <v>0.5421428571</v>
      </c>
      <c r="D11" s="9"/>
      <c r="E11" s="9"/>
      <c r="F11" s="9"/>
      <c r="G11" s="9"/>
      <c r="H11" s="9"/>
      <c r="I11" s="9"/>
      <c r="J11" s="9"/>
      <c r="K11" s="9"/>
    </row>
    <row r="12">
      <c r="A12" s="9"/>
      <c r="B12" s="6">
        <v>5.73</v>
      </c>
      <c r="C12" s="7">
        <f t="shared" si="1"/>
        <v>0.9978571429</v>
      </c>
      <c r="D12" s="9"/>
      <c r="E12" s="9"/>
      <c r="F12" s="9"/>
      <c r="G12" s="9"/>
      <c r="H12" s="9"/>
      <c r="I12" s="9"/>
      <c r="J12" s="9"/>
      <c r="K12" s="9"/>
    </row>
    <row r="13">
      <c r="A13" s="9"/>
      <c r="B13" s="6">
        <v>7.03</v>
      </c>
      <c r="C13" s="7">
        <f t="shared" si="1"/>
        <v>0.3021428571</v>
      </c>
      <c r="D13" s="9"/>
      <c r="E13" s="9"/>
      <c r="F13" s="9"/>
      <c r="G13" s="9"/>
      <c r="H13" s="9"/>
      <c r="I13" s="9"/>
      <c r="J13" s="9"/>
      <c r="K13" s="9"/>
    </row>
    <row r="14">
      <c r="A14" s="9"/>
      <c r="B14" s="6">
        <v>6.94</v>
      </c>
      <c r="C14" s="7">
        <f t="shared" si="1"/>
        <v>0.2121428571</v>
      </c>
      <c r="D14" s="9"/>
      <c r="E14" s="9"/>
      <c r="F14" s="9"/>
      <c r="G14" s="9"/>
      <c r="H14" s="9"/>
      <c r="I14" s="9"/>
      <c r="J14" s="9"/>
      <c r="K14" s="9"/>
    </row>
    <row r="15">
      <c r="A15" s="9"/>
      <c r="B15" s="6">
        <v>7.25</v>
      </c>
      <c r="C15" s="7">
        <f t="shared" si="1"/>
        <v>0.5221428571</v>
      </c>
      <c r="D15" s="9"/>
      <c r="E15" s="9"/>
      <c r="F15" s="9"/>
      <c r="G15" s="9"/>
      <c r="H15" s="9"/>
      <c r="I15" s="9"/>
      <c r="J15" s="9"/>
      <c r="K15" s="9"/>
    </row>
    <row r="16">
      <c r="A16" s="10"/>
      <c r="B16" s="6">
        <v>6.95</v>
      </c>
      <c r="C16" s="7">
        <f t="shared" si="1"/>
        <v>0.2221428571</v>
      </c>
      <c r="D16" s="10"/>
      <c r="E16" s="10"/>
      <c r="F16" s="10"/>
      <c r="G16" s="10"/>
      <c r="H16" s="10"/>
      <c r="I16" s="10"/>
      <c r="J16" s="10"/>
      <c r="K16" s="10"/>
    </row>
    <row r="17">
      <c r="A17" s="11"/>
      <c r="B17" s="11">
        <f t="shared" ref="B17:C17" si="2">AVERAGE(B3:B16)</f>
        <v>6.727857143</v>
      </c>
      <c r="C17" s="11">
        <f t="shared" si="2"/>
        <v>0.5170408163</v>
      </c>
      <c r="D17" s="11"/>
      <c r="E17" s="11"/>
      <c r="F17" s="11"/>
      <c r="G17" s="11"/>
      <c r="H17" s="11"/>
      <c r="I17" s="11"/>
      <c r="J17" s="11"/>
      <c r="K17" s="11"/>
    </row>
  </sheetData>
  <mergeCells count="10">
    <mergeCell ref="I3:I16"/>
    <mergeCell ref="J3:J16"/>
    <mergeCell ref="A1:K1"/>
    <mergeCell ref="A3:A16"/>
    <mergeCell ref="D3:D16"/>
    <mergeCell ref="E3:E16"/>
    <mergeCell ref="F3:F16"/>
    <mergeCell ref="G3:G16"/>
    <mergeCell ref="H3:H16"/>
    <mergeCell ref="K3:K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63"/>
    <col customWidth="1" min="5" max="5" width="23.75"/>
    <col customWidth="1" min="6" max="6" width="13.88"/>
    <col customWidth="1" min="7" max="7" width="17.75"/>
    <col customWidth="1" min="8" max="8" width="15.38"/>
    <col customWidth="1" min="9" max="9" width="18.13"/>
    <col customWidth="1" min="10" max="10" width="21.38"/>
  </cols>
  <sheetData>
    <row r="1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>
      <c r="A3" s="5">
        <v>300.0</v>
      </c>
      <c r="B3" s="6">
        <v>61.31</v>
      </c>
      <c r="C3" s="7">
        <f t="shared" ref="C3:C16" si="1">ABS(B3-$B$17)</f>
        <v>1.994285714</v>
      </c>
      <c r="D3" s="8">
        <f>0.0003/$B$17</f>
        <v>0.000005057681655</v>
      </c>
      <c r="E3" s="8">
        <f>$D$3*$C$17/$B$17</f>
        <v>0.000000367988639</v>
      </c>
      <c r="F3" s="8">
        <f>$D$3/(PI()*0.002*0.002)</f>
        <v>0.402477518</v>
      </c>
      <c r="G3" s="8">
        <f>$E$3/(PI()*0.002*0.002)</f>
        <v>0.02928360545</v>
      </c>
      <c r="H3" s="8">
        <f>(1000*(2*0.002))/(0.00089)</f>
        <v>4494.382022</v>
      </c>
      <c r="I3" s="8">
        <f>$H$3*$F$3</f>
        <v>1808.887721</v>
      </c>
      <c r="J3" s="8">
        <f> $H$3*$G$3</f>
        <v>131.6117099</v>
      </c>
      <c r="K3" s="8">
        <f>(J3/I3)*100</f>
        <v>7.275836324</v>
      </c>
    </row>
    <row r="4">
      <c r="A4" s="9"/>
      <c r="B4" s="6">
        <v>55.3</v>
      </c>
      <c r="C4" s="7">
        <f t="shared" si="1"/>
        <v>4.015714286</v>
      </c>
      <c r="D4" s="9"/>
      <c r="E4" s="9"/>
      <c r="F4" s="9"/>
      <c r="G4" s="9"/>
      <c r="H4" s="9"/>
      <c r="I4" s="9"/>
      <c r="J4" s="9"/>
      <c r="K4" s="9"/>
    </row>
    <row r="5">
      <c r="A5" s="9"/>
      <c r="B5" s="6">
        <v>49.92</v>
      </c>
      <c r="C5" s="7">
        <f t="shared" si="1"/>
        <v>9.395714286</v>
      </c>
      <c r="D5" s="9"/>
      <c r="E5" s="9"/>
      <c r="F5" s="9"/>
      <c r="G5" s="9"/>
      <c r="H5" s="9"/>
      <c r="I5" s="9"/>
      <c r="J5" s="9"/>
      <c r="K5" s="9"/>
    </row>
    <row r="6">
      <c r="A6" s="9"/>
      <c r="B6" s="6">
        <v>57.63</v>
      </c>
      <c r="C6" s="7">
        <f t="shared" si="1"/>
        <v>1.685714286</v>
      </c>
      <c r="D6" s="9"/>
      <c r="E6" s="9"/>
      <c r="F6" s="9"/>
      <c r="G6" s="9"/>
      <c r="H6" s="9"/>
      <c r="I6" s="9"/>
      <c r="J6" s="9"/>
      <c r="K6" s="9"/>
    </row>
    <row r="7">
      <c r="A7" s="9"/>
      <c r="B7" s="6">
        <v>55.6</v>
      </c>
      <c r="C7" s="7">
        <f t="shared" si="1"/>
        <v>3.715714286</v>
      </c>
      <c r="D7" s="9"/>
      <c r="E7" s="9"/>
      <c r="F7" s="9"/>
      <c r="G7" s="9"/>
      <c r="H7" s="9"/>
      <c r="I7" s="9"/>
      <c r="J7" s="9"/>
      <c r="K7" s="9"/>
    </row>
    <row r="8">
      <c r="A8" s="9"/>
      <c r="B8" s="6">
        <v>63.45</v>
      </c>
      <c r="C8" s="7">
        <f t="shared" si="1"/>
        <v>4.134285714</v>
      </c>
      <c r="D8" s="9"/>
      <c r="E8" s="9"/>
      <c r="F8" s="9"/>
      <c r="G8" s="9"/>
      <c r="H8" s="9"/>
      <c r="I8" s="9"/>
      <c r="J8" s="9"/>
      <c r="K8" s="9"/>
    </row>
    <row r="9">
      <c r="A9" s="9"/>
      <c r="B9" s="6">
        <v>54.49</v>
      </c>
      <c r="C9" s="7">
        <f t="shared" si="1"/>
        <v>4.825714286</v>
      </c>
      <c r="D9" s="9"/>
      <c r="E9" s="9"/>
      <c r="F9" s="9"/>
      <c r="G9" s="9"/>
      <c r="H9" s="9"/>
      <c r="I9" s="9"/>
      <c r="J9" s="9"/>
      <c r="K9" s="9"/>
    </row>
    <row r="10">
      <c r="A10" s="9"/>
      <c r="B10" s="6">
        <v>68.14</v>
      </c>
      <c r="C10" s="7">
        <f t="shared" si="1"/>
        <v>8.824285714</v>
      </c>
      <c r="D10" s="9"/>
      <c r="E10" s="9"/>
      <c r="F10" s="9"/>
      <c r="G10" s="9"/>
      <c r="H10" s="9"/>
      <c r="I10" s="9"/>
      <c r="J10" s="9"/>
      <c r="K10" s="9"/>
    </row>
    <row r="11">
      <c r="A11" s="9"/>
      <c r="B11" s="6">
        <v>64.31</v>
      </c>
      <c r="C11" s="7">
        <f t="shared" si="1"/>
        <v>4.994285714</v>
      </c>
      <c r="D11" s="9"/>
      <c r="E11" s="9"/>
      <c r="F11" s="9"/>
      <c r="G11" s="9"/>
      <c r="H11" s="9"/>
      <c r="I11" s="9"/>
      <c r="J11" s="9"/>
      <c r="K11" s="9"/>
    </row>
    <row r="12">
      <c r="A12" s="9"/>
      <c r="B12" s="6">
        <v>60.63</v>
      </c>
      <c r="C12" s="7">
        <f t="shared" si="1"/>
        <v>1.314285714</v>
      </c>
      <c r="D12" s="9"/>
      <c r="E12" s="9"/>
      <c r="F12" s="9"/>
      <c r="G12" s="9"/>
      <c r="H12" s="9"/>
      <c r="I12" s="9"/>
      <c r="J12" s="9"/>
      <c r="K12" s="9"/>
    </row>
    <row r="13">
      <c r="A13" s="9"/>
      <c r="B13" s="6">
        <v>53.63</v>
      </c>
      <c r="C13" s="7">
        <f t="shared" si="1"/>
        <v>5.685714286</v>
      </c>
      <c r="D13" s="9"/>
      <c r="E13" s="9"/>
      <c r="F13" s="9"/>
      <c r="G13" s="9"/>
      <c r="H13" s="9"/>
      <c r="I13" s="9"/>
      <c r="J13" s="9"/>
      <c r="K13" s="9"/>
    </row>
    <row r="14">
      <c r="A14" s="9"/>
      <c r="B14" s="6">
        <v>66.05</v>
      </c>
      <c r="C14" s="7">
        <f t="shared" si="1"/>
        <v>6.734285714</v>
      </c>
      <c r="D14" s="9"/>
      <c r="E14" s="9"/>
      <c r="F14" s="9"/>
      <c r="G14" s="9"/>
      <c r="H14" s="9"/>
      <c r="I14" s="9"/>
      <c r="J14" s="9"/>
      <c r="K14" s="9"/>
    </row>
    <row r="15">
      <c r="A15" s="9"/>
      <c r="B15" s="6">
        <v>58.43</v>
      </c>
      <c r="C15" s="7">
        <f t="shared" si="1"/>
        <v>0.8857142857</v>
      </c>
      <c r="D15" s="9"/>
      <c r="E15" s="9"/>
      <c r="F15" s="9"/>
      <c r="G15" s="9"/>
      <c r="H15" s="9"/>
      <c r="I15" s="9"/>
      <c r="J15" s="9"/>
      <c r="K15" s="9"/>
    </row>
    <row r="16">
      <c r="A16" s="10"/>
      <c r="B16" s="6">
        <v>61.53</v>
      </c>
      <c r="C16" s="7">
        <f t="shared" si="1"/>
        <v>2.214285714</v>
      </c>
      <c r="D16" s="10"/>
      <c r="E16" s="10"/>
      <c r="F16" s="10"/>
      <c r="G16" s="10"/>
      <c r="H16" s="10"/>
      <c r="I16" s="10"/>
      <c r="J16" s="10"/>
      <c r="K16" s="10"/>
    </row>
    <row r="17">
      <c r="A17" s="11"/>
      <c r="B17" s="11">
        <f t="shared" ref="B17:C17" si="2">AVERAGE(B3:B16)</f>
        <v>59.31571429</v>
      </c>
      <c r="C17" s="11">
        <f t="shared" si="2"/>
        <v>4.315714286</v>
      </c>
      <c r="D17" s="11"/>
      <c r="E17" s="11"/>
      <c r="F17" s="11"/>
      <c r="G17" s="11"/>
      <c r="H17" s="11"/>
      <c r="I17" s="11"/>
      <c r="J17" s="11"/>
      <c r="K17" s="11"/>
    </row>
  </sheetData>
  <mergeCells count="10">
    <mergeCell ref="I3:I16"/>
    <mergeCell ref="J3:J16"/>
    <mergeCell ref="A1:K1"/>
    <mergeCell ref="A3:A16"/>
    <mergeCell ref="D3:D16"/>
    <mergeCell ref="E3:E16"/>
    <mergeCell ref="F3:F16"/>
    <mergeCell ref="G3:G16"/>
    <mergeCell ref="H3:H16"/>
    <mergeCell ref="K3:K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63"/>
    <col customWidth="1" min="5" max="5" width="23.25"/>
    <col customWidth="1" min="6" max="6" width="13.88"/>
    <col customWidth="1" min="7" max="8" width="15.38"/>
    <col customWidth="1" min="9" max="9" width="18.13"/>
    <col customWidth="1" min="10" max="10" width="20.88"/>
  </cols>
  <sheetData>
    <row r="1">
      <c r="A1" s="20" t="s">
        <v>15</v>
      </c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>
      <c r="A3" s="5">
        <v>300.0</v>
      </c>
      <c r="B3" s="6">
        <v>25.22</v>
      </c>
      <c r="C3" s="7">
        <f t="shared" ref="C3:C16" si="1">ABS(B3-$B$17)</f>
        <v>4.556428571</v>
      </c>
      <c r="D3" s="8">
        <f>0.0003/$B$17</f>
        <v>0.00001451830343</v>
      </c>
      <c r="E3" s="8">
        <f>$D$3*$C$17/$B$17</f>
        <v>0.0000006154952518</v>
      </c>
      <c r="F3" s="8">
        <f>$D$3/(PI()*0.002*0.002)</f>
        <v>1.155329878</v>
      </c>
      <c r="G3" s="8">
        <f>$E$3/(PI()*0.002*0.002)</f>
        <v>0.04897955588</v>
      </c>
      <c r="H3" s="8">
        <f>(1000*(2*0.002))/(0.00089)</f>
        <v>4494.382022</v>
      </c>
      <c r="I3" s="8">
        <f>$H$3*$F$3</f>
        <v>5192.493835</v>
      </c>
      <c r="J3" s="8">
        <f> $H$3*$G$3</f>
        <v>220.1328354</v>
      </c>
      <c r="K3" s="8">
        <f>(J3/I3)*100</f>
        <v>4.239443366</v>
      </c>
    </row>
    <row r="4">
      <c r="A4" s="9"/>
      <c r="B4" s="6">
        <v>20.97</v>
      </c>
      <c r="C4" s="7">
        <f t="shared" si="1"/>
        <v>0.3064285714</v>
      </c>
      <c r="D4" s="9"/>
      <c r="E4" s="9"/>
      <c r="F4" s="9"/>
      <c r="G4" s="9"/>
      <c r="H4" s="9"/>
      <c r="I4" s="9"/>
      <c r="J4" s="9"/>
      <c r="K4" s="9"/>
    </row>
    <row r="5">
      <c r="A5" s="9"/>
      <c r="B5" s="6">
        <v>21.14</v>
      </c>
      <c r="C5" s="7">
        <f t="shared" si="1"/>
        <v>0.4764285714</v>
      </c>
      <c r="D5" s="9"/>
      <c r="E5" s="9"/>
      <c r="F5" s="9"/>
      <c r="G5" s="9"/>
      <c r="H5" s="9"/>
      <c r="I5" s="9"/>
      <c r="J5" s="9"/>
      <c r="K5" s="9"/>
    </row>
    <row r="6">
      <c r="A6" s="9"/>
      <c r="B6" s="6">
        <v>21.07</v>
      </c>
      <c r="C6" s="7">
        <f t="shared" si="1"/>
        <v>0.4064285714</v>
      </c>
      <c r="D6" s="9"/>
      <c r="E6" s="9"/>
      <c r="F6" s="9"/>
      <c r="G6" s="9"/>
      <c r="H6" s="9"/>
      <c r="I6" s="9"/>
      <c r="J6" s="9"/>
      <c r="K6" s="9"/>
    </row>
    <row r="7">
      <c r="A7" s="9"/>
      <c r="B7" s="6">
        <v>19.95</v>
      </c>
      <c r="C7" s="7">
        <f t="shared" si="1"/>
        <v>0.7135714286</v>
      </c>
      <c r="D7" s="9"/>
      <c r="E7" s="9"/>
      <c r="F7" s="9"/>
      <c r="G7" s="9"/>
      <c r="H7" s="9"/>
      <c r="I7" s="9"/>
      <c r="J7" s="9"/>
      <c r="K7" s="9"/>
    </row>
    <row r="8">
      <c r="A8" s="9"/>
      <c r="B8" s="6">
        <v>20.11</v>
      </c>
      <c r="C8" s="7">
        <f t="shared" si="1"/>
        <v>0.5535714286</v>
      </c>
      <c r="D8" s="9"/>
      <c r="E8" s="9"/>
      <c r="F8" s="9"/>
      <c r="G8" s="9"/>
      <c r="H8" s="9"/>
      <c r="I8" s="9"/>
      <c r="J8" s="9"/>
      <c r="K8" s="9"/>
    </row>
    <row r="9">
      <c r="A9" s="9"/>
      <c r="B9" s="6">
        <v>20.02</v>
      </c>
      <c r="C9" s="7">
        <f t="shared" si="1"/>
        <v>0.6435714286</v>
      </c>
      <c r="D9" s="9"/>
      <c r="E9" s="9"/>
      <c r="F9" s="9"/>
      <c r="G9" s="9"/>
      <c r="H9" s="9"/>
      <c r="I9" s="9"/>
      <c r="J9" s="9"/>
      <c r="K9" s="9"/>
    </row>
    <row r="10">
      <c r="A10" s="9"/>
      <c r="B10" s="6">
        <v>20.09</v>
      </c>
      <c r="C10" s="7">
        <f t="shared" si="1"/>
        <v>0.5735714286</v>
      </c>
      <c r="D10" s="9"/>
      <c r="E10" s="9"/>
      <c r="F10" s="9"/>
      <c r="G10" s="9"/>
      <c r="H10" s="9"/>
      <c r="I10" s="9"/>
      <c r="J10" s="9"/>
      <c r="K10" s="9"/>
    </row>
    <row r="11">
      <c r="A11" s="9"/>
      <c r="B11" s="6">
        <v>19.48</v>
      </c>
      <c r="C11" s="7">
        <f t="shared" si="1"/>
        <v>1.183571429</v>
      </c>
      <c r="D11" s="9"/>
      <c r="E11" s="9"/>
      <c r="F11" s="9"/>
      <c r="G11" s="9"/>
      <c r="H11" s="9"/>
      <c r="I11" s="9"/>
      <c r="J11" s="9"/>
      <c r="K11" s="9"/>
    </row>
    <row r="12">
      <c r="A12" s="9"/>
      <c r="B12" s="6">
        <v>20.4</v>
      </c>
      <c r="C12" s="7">
        <f t="shared" si="1"/>
        <v>0.2635714286</v>
      </c>
      <c r="D12" s="9"/>
      <c r="E12" s="9"/>
      <c r="F12" s="9"/>
      <c r="G12" s="9"/>
      <c r="H12" s="9"/>
      <c r="I12" s="9"/>
      <c r="J12" s="9"/>
      <c r="K12" s="9"/>
    </row>
    <row r="13">
      <c r="A13" s="9"/>
      <c r="B13" s="6">
        <v>19.7</v>
      </c>
      <c r="C13" s="7">
        <f t="shared" si="1"/>
        <v>0.9635714286</v>
      </c>
      <c r="D13" s="9"/>
      <c r="E13" s="9"/>
      <c r="F13" s="9"/>
      <c r="G13" s="9"/>
      <c r="H13" s="9"/>
      <c r="I13" s="9"/>
      <c r="J13" s="9"/>
      <c r="K13" s="9"/>
    </row>
    <row r="14">
      <c r="A14" s="9"/>
      <c r="B14" s="6">
        <v>21.05</v>
      </c>
      <c r="C14" s="7">
        <f t="shared" si="1"/>
        <v>0.3864285714</v>
      </c>
      <c r="D14" s="9"/>
      <c r="E14" s="9"/>
      <c r="F14" s="9"/>
      <c r="G14" s="9"/>
      <c r="H14" s="9"/>
      <c r="I14" s="9"/>
      <c r="J14" s="9"/>
      <c r="K14" s="9"/>
    </row>
    <row r="15">
      <c r="A15" s="9"/>
      <c r="B15" s="6">
        <v>20.2</v>
      </c>
      <c r="C15" s="7">
        <f t="shared" si="1"/>
        <v>0.4635714286</v>
      </c>
      <c r="D15" s="9"/>
      <c r="E15" s="9"/>
      <c r="F15" s="9"/>
      <c r="G15" s="9"/>
      <c r="H15" s="9"/>
      <c r="I15" s="9"/>
      <c r="J15" s="9"/>
      <c r="K15" s="9"/>
    </row>
    <row r="16">
      <c r="A16" s="10"/>
      <c r="B16" s="6">
        <v>19.89</v>
      </c>
      <c r="C16" s="7">
        <f t="shared" si="1"/>
        <v>0.7735714286</v>
      </c>
      <c r="D16" s="10"/>
      <c r="E16" s="10"/>
      <c r="F16" s="10"/>
      <c r="G16" s="10"/>
      <c r="H16" s="10"/>
      <c r="I16" s="10"/>
      <c r="J16" s="10"/>
      <c r="K16" s="10"/>
    </row>
    <row r="17">
      <c r="A17" s="11"/>
      <c r="B17" s="11">
        <f t="shared" ref="B17:C17" si="2">AVERAGE(B3:B16)</f>
        <v>20.66357143</v>
      </c>
      <c r="C17" s="11">
        <f t="shared" si="2"/>
        <v>0.8760204082</v>
      </c>
      <c r="D17" s="11"/>
      <c r="E17" s="11"/>
      <c r="F17" s="11"/>
      <c r="G17" s="11"/>
      <c r="H17" s="11"/>
      <c r="I17" s="11"/>
      <c r="J17" s="11"/>
      <c r="K17" s="11"/>
    </row>
  </sheetData>
  <mergeCells count="10">
    <mergeCell ref="I3:I16"/>
    <mergeCell ref="J3:J16"/>
    <mergeCell ref="A1:K1"/>
    <mergeCell ref="A3:A16"/>
    <mergeCell ref="D3:D16"/>
    <mergeCell ref="E3:E16"/>
    <mergeCell ref="F3:F16"/>
    <mergeCell ref="G3:G16"/>
    <mergeCell ref="H3:H16"/>
    <mergeCell ref="K3:K16"/>
  </mergeCells>
  <drawing r:id="rId1"/>
</worksheet>
</file>