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minimized="1" xWindow="240" yWindow="105" windowWidth="14805" windowHeight="8010" firstSheet="3" activeTab="3"/>
  </bookViews>
  <sheets>
    <sheet name="2-column lookup" sheetId="5" r:id="rId1"/>
    <sheet name="2-way lookup" sheetId="4" r:id="rId2"/>
    <sheet name="compare" sheetId="7" r:id="rId3"/>
    <sheet name="Index Reference" sheetId="9" r:id="rId4"/>
  </sheets>
  <externalReferences>
    <externalReference r:id="rId5"/>
    <externalReference r:id="rId6"/>
  </externalReferences>
  <definedNames>
    <definedName name="AtBats">'[1]2-column lookup'!$A$2:$A$16</definedName>
    <definedName name="Averages">'[1]2-column lookup'!$B$2:$B$16</definedName>
    <definedName name="code">'2-column lookup'!$F$1:$F$12</definedName>
    <definedName name="ColOffset">'[1]grade lookup 1'!$E$3</definedName>
    <definedName name="CreditHours">'[1]lookup to left'!$B$2:$B$6</definedName>
    <definedName name="Data">'[1]grade lookup 1'!$B$2:$B$20</definedName>
    <definedName name="EmpData">'[2]intro example'!$C$7:$G$15</definedName>
    <definedName name="EmpList">'[1]2-way lookup'!$C$1:$D$11</definedName>
    <definedName name="GradeList">'[1]grade lookup 1'!$E$2:$F$6</definedName>
    <definedName name="Grades">'[1]lookup to left'!$C$2:$C$6</definedName>
    <definedName name="GradeTable">'[1]GPA 1'!$G$2:$H$6</definedName>
    <definedName name="LookupValue">'[1]2-column lookup'!$F$1</definedName>
    <definedName name="make">'2-column lookup'!$B$1</definedName>
    <definedName name="makes">'2-column lookup'!$D$1:$D$12</definedName>
    <definedName name="model">'2-column lookup'!$B$2</definedName>
    <definedName name="models">'2-column lookup'!$E$1:$E$12</definedName>
    <definedName name="Month" localSheetId="0">'[1]2-way lookup'!$B$1</definedName>
    <definedName name="Month">'2-way lookup'!$B$1</definedName>
    <definedName name="MonthList" localSheetId="0">'[1]2-way lookup'!$D$1:$D$14</definedName>
    <definedName name="MonthList">'2-way lookup'!$E$1:$E$14</definedName>
    <definedName name="Players">'[1]2-column lookup'!$C$2:$C$16</definedName>
    <definedName name="Product" localSheetId="0">'[1]2-way lookup'!$B$2</definedName>
    <definedName name="Product">'2-way lookup'!$B$2</definedName>
    <definedName name="ProductList" localSheetId="0">'[1]2-way lookup'!$D$1:$H$1</definedName>
    <definedName name="ProductList">'2-way lookup'!$E$1:$I$1</definedName>
    <definedName name="Range1" localSheetId="2">compare!$D$2:$D$8</definedName>
    <definedName name="Range1">'[1]case sensitive'!$D$2:$D$7</definedName>
    <definedName name="Range2" localSheetId="2">compare!$E$2:$E$8</definedName>
    <definedName name="Range2">'[1]case sensitive'!$E$2:$E$7</definedName>
    <definedName name="sal_data">#REF!</definedName>
    <definedName name="Table" localSheetId="0">'[1]2-way lookup'!$D$1:$H$14</definedName>
    <definedName name="Table">'2-way lookup'!$E$1:$I$14</definedName>
    <definedName name="Table1">'[1]multiple tables'!$G$3:$H$9</definedName>
    <definedName name="Table2">'[1]multiple tables'!$J$3:$K$8</definedName>
    <definedName name="Target">'[1]grade lookup 1'!$E$2</definedName>
    <definedName name="Value" localSheetId="2">compare!$B$1</definedName>
    <definedName name="Value">'[1]case sensitive'!$B$1</definedName>
  </definedNames>
  <calcPr calcId="152511"/>
</workbook>
</file>

<file path=xl/calcChain.xml><?xml version="1.0" encoding="utf-8"?>
<calcChain xmlns="http://schemas.openxmlformats.org/spreadsheetml/2006/main">
  <c r="L14" i="9" l="1"/>
  <c r="K16" i="9"/>
  <c r="K15" i="9"/>
  <c r="K14" i="9"/>
  <c r="K7" i="9"/>
  <c r="M5" i="7"/>
  <c r="M4" i="7"/>
  <c r="M3" i="7"/>
  <c r="I23" i="4"/>
  <c r="G23" i="4"/>
  <c r="H20" i="4"/>
  <c r="H21" i="4"/>
  <c r="D25" i="4"/>
  <c r="D24" i="4"/>
  <c r="D23" i="4"/>
  <c r="C18" i="5" a="1"/>
  <c r="C18" i="5" s="1"/>
  <c r="F20" i="4" a="1"/>
  <c r="F20" i="4" s="1"/>
  <c r="B27" i="4" l="1"/>
  <c r="B9" i="4"/>
  <c r="C25" i="4"/>
  <c r="C24" i="4"/>
  <c r="C23" i="4"/>
  <c r="L8" i="9"/>
  <c r="M8" i="9"/>
  <c r="N8" i="9"/>
  <c r="K8" i="9"/>
  <c r="L9" i="9"/>
  <c r="M9" i="9"/>
  <c r="N9" i="9"/>
  <c r="K9" i="9"/>
  <c r="B5" i="7"/>
  <c r="B4" i="7"/>
  <c r="B3" i="7"/>
  <c r="C6" i="4"/>
  <c r="C5" i="4"/>
  <c r="C4" i="4"/>
  <c r="B14" i="5" a="1"/>
  <c r="B14" i="5" s="1"/>
  <c r="B9" i="5" a="1"/>
  <c r="B9" i="5"/>
  <c r="B4" i="5" a="1"/>
  <c r="B4" i="5"/>
  <c r="B5" i="4" l="1"/>
  <c r="B4" i="4"/>
  <c r="B6" i="4" s="1"/>
  <c r="B3" i="5" a="1"/>
  <c r="B3" i="5" s="1"/>
  <c r="L7" i="9" l="1"/>
  <c r="M7" i="9"/>
  <c r="N7" i="9"/>
  <c r="H14" i="4" l="1"/>
  <c r="G14" i="4"/>
  <c r="F14" i="4"/>
  <c r="I13" i="4"/>
  <c r="I12" i="4"/>
  <c r="I11" i="4"/>
  <c r="I10" i="4"/>
  <c r="I9" i="4"/>
  <c r="I8" i="4"/>
  <c r="I7" i="4"/>
  <c r="I6" i="4"/>
  <c r="I5" i="4"/>
  <c r="I4" i="4"/>
  <c r="I3" i="4"/>
  <c r="I2" i="4"/>
  <c r="I14" i="4" l="1"/>
</calcChain>
</file>

<file path=xl/sharedStrings.xml><?xml version="1.0" encoding="utf-8"?>
<sst xmlns="http://schemas.openxmlformats.org/spreadsheetml/2006/main" count="189" uniqueCount="108">
  <si>
    <t xml:space="preserve">Month: </t>
  </si>
  <si>
    <t>July</t>
  </si>
  <si>
    <t>Widgets</t>
  </si>
  <si>
    <t>Sprockets</t>
  </si>
  <si>
    <t>Snapholytes</t>
  </si>
  <si>
    <t>Combined</t>
  </si>
  <si>
    <t xml:space="preserve">Product: </t>
  </si>
  <si>
    <t>January</t>
  </si>
  <si>
    <t>February</t>
  </si>
  <si>
    <t xml:space="preserve">Month Offset: </t>
  </si>
  <si>
    <t>March</t>
  </si>
  <si>
    <t xml:space="preserve">Product Offset: </t>
  </si>
  <si>
    <t>April</t>
  </si>
  <si>
    <t xml:space="preserve">Sales: </t>
  </si>
  <si>
    <t>May</t>
  </si>
  <si>
    <t>June</t>
  </si>
  <si>
    <t>Single-formula --&gt;</t>
  </si>
  <si>
    <t>August</t>
  </si>
  <si>
    <t>September</t>
  </si>
  <si>
    <t>October</t>
  </si>
  <si>
    <t>November</t>
  </si>
  <si>
    <t>December</t>
  </si>
  <si>
    <t>Total</t>
  </si>
  <si>
    <t>Make:</t>
  </si>
  <si>
    <t>Jeep</t>
  </si>
  <si>
    <t>Make</t>
  </si>
  <si>
    <t>Model</t>
  </si>
  <si>
    <t>Code</t>
  </si>
  <si>
    <t>Model:</t>
  </si>
  <si>
    <t>Grand Cherokee</t>
  </si>
  <si>
    <t>Chevy</t>
  </si>
  <si>
    <t>Blazer</t>
  </si>
  <si>
    <t>C-094</t>
  </si>
  <si>
    <t>Code:</t>
  </si>
  <si>
    <t>Tahoe</t>
  </si>
  <si>
    <t>C-823</t>
  </si>
  <si>
    <t>Ford</t>
  </si>
  <si>
    <t>Explorer</t>
  </si>
  <si>
    <t>F-772</t>
  </si>
  <si>
    <t>Expedition</t>
  </si>
  <si>
    <t>F-229</t>
  </si>
  <si>
    <t>Isuzu</t>
  </si>
  <si>
    <t>Rodeo</t>
  </si>
  <si>
    <t>I-897</t>
  </si>
  <si>
    <t>Trooper</t>
  </si>
  <si>
    <t>I-900</t>
  </si>
  <si>
    <t>Cherokee</t>
  </si>
  <si>
    <t>J-983</t>
  </si>
  <si>
    <t>J-701</t>
  </si>
  <si>
    <t>Nissan</t>
  </si>
  <si>
    <t>Pathfinder</t>
  </si>
  <si>
    <t>N-231</t>
  </si>
  <si>
    <t>Toyota</t>
  </si>
  <si>
    <t>4Runner</t>
  </si>
  <si>
    <t>T-871</t>
  </si>
  <si>
    <t>Land Cruiser</t>
  </si>
  <si>
    <t>T-981</t>
  </si>
  <si>
    <t>Value:</t>
  </si>
  <si>
    <t>James</t>
  </si>
  <si>
    <t>Range1</t>
  </si>
  <si>
    <t>Range2</t>
  </si>
  <si>
    <t>Bill</t>
  </si>
  <si>
    <t>MATCH &amp; INDEX</t>
  </si>
  <si>
    <t>Ellen</t>
  </si>
  <si>
    <t>LOOKUP:</t>
  </si>
  <si>
    <t>Frank</t>
  </si>
  <si>
    <t>VLOOKUP:</t>
  </si>
  <si>
    <t>Jill</t>
  </si>
  <si>
    <t>John</t>
  </si>
  <si>
    <t>Ted</t>
  </si>
  <si>
    <t>Assignment</t>
  </si>
  <si>
    <t>month</t>
  </si>
  <si>
    <t>b1</t>
  </si>
  <si>
    <t>product</t>
  </si>
  <si>
    <t>b2</t>
  </si>
  <si>
    <t>monthlist</t>
  </si>
  <si>
    <t>d1:d14</t>
  </si>
  <si>
    <t>productlist</t>
  </si>
  <si>
    <t>d1:h1</t>
  </si>
  <si>
    <t>table</t>
  </si>
  <si>
    <t>d1:h14</t>
  </si>
  <si>
    <t>Find the sales of snapholytes for august month ?</t>
  </si>
  <si>
    <t>Match</t>
  </si>
  <si>
    <t>index</t>
  </si>
  <si>
    <t>Array formula - ctrl+shift+enter</t>
  </si>
  <si>
    <t>Index Reference</t>
  </si>
  <si>
    <t>table 1 - 2008</t>
  </si>
  <si>
    <t>sale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</si>
  <si>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</si>
  <si>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</si>
  <si>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</si>
  <si>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</si>
  <si>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</si>
  <si>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</si>
  <si>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</si>
  <si>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</si>
  <si>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</si>
  <si>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</si>
  <si>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</si>
  <si>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</si>
  <si>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Find the sale of May month for all the years</t>
  </si>
  <si>
    <t>Try it with multiple formula first</t>
  </si>
  <si>
    <t>Assignment - find the value of range2 for James</t>
  </si>
  <si>
    <t>If you know one value, and looking other values present in different column then select one column as array in index function</t>
  </si>
  <si>
    <t>If you know two values, that is one row value and one column then select whole table as array in index function</t>
  </si>
  <si>
    <t>table 2 - 2009</t>
  </si>
  <si>
    <t>table 3 - 2010</t>
  </si>
  <si>
    <t>table 4 - 2011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</si>
</sst>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1" xfId="0" applyBorder="1"/>
    <xf numFmtId="0" fontId="3" fillId="2" borderId="1" xfId="0" applyFont="1" applyFill="1" applyBorder="1"/>
    <xf numFmtId="3" fontId="0" fillId="3" borderId="1" xfId="0" applyNumberFormat="1" applyFill="1" applyBorder="1"/>
    <xf numFmtId="0" fontId="1" fillId="0" borderId="0" xfId="0" applyFont="1"/>
    <xf numFmtId="3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4" fillId="6" borderId="0" xfId="0" applyFont="1" applyFill="1" applyBorder="1"/>
    <xf numFmtId="0" fontId="4" fillId="5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1" xfId="0" applyFill="1" applyBorder="1"/>
    <xf numFmtId="0" fontId="6" fillId="8" borderId="0" xfId="0" applyFont="1" applyFill="1"/>
    <xf numFmtId="0" fontId="0" fillId="9" borderId="1" xfId="0" applyFill="1" applyBorder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Dyuti/eBook%20EXCEL%20BIBLE/Samples%20Files/Chapter%2015/specialized%20lookup%20examp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1-3%20batch/Class%202/basic%20lookup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act value"/>
      <sheetName val="lookup to left"/>
      <sheetName val="case sensitive"/>
      <sheetName val="multiple tables"/>
      <sheetName val="grade lookup 1"/>
      <sheetName val="grade lookup 2"/>
      <sheetName val="GPA 1"/>
      <sheetName val="GPA 2"/>
      <sheetName val="2-way lookup"/>
      <sheetName val="2-column lookup"/>
      <sheetName val="cell address"/>
      <sheetName val="closest match"/>
      <sheetName val="Sheet1"/>
      <sheetName val="Sheet3"/>
      <sheetName val="match_index"/>
      <sheetName val="compare"/>
    </sheetNames>
    <sheetDataSet>
      <sheetData sheetId="0"/>
      <sheetData sheetId="1">
        <row r="1">
          <cell r="F1" t="str">
            <v>Hardy</v>
          </cell>
        </row>
        <row r="2">
          <cell r="B2">
            <v>0.33300000000000002</v>
          </cell>
          <cell r="C2" t="str">
            <v>Albertson</v>
          </cell>
        </row>
        <row r="3">
          <cell r="B3">
            <v>0.39</v>
          </cell>
          <cell r="C3" t="str">
            <v>Darvin</v>
          </cell>
        </row>
        <row r="4">
          <cell r="B4">
            <v>0.33300000000000002</v>
          </cell>
          <cell r="C4" t="str">
            <v>Deerberg</v>
          </cell>
        </row>
        <row r="5">
          <cell r="B5">
            <v>0.16</v>
          </cell>
          <cell r="C5" t="str">
            <v>Gomez</v>
          </cell>
        </row>
        <row r="6">
          <cell r="B6">
            <v>0.217</v>
          </cell>
          <cell r="C6" t="str">
            <v>Gonzolez</v>
          </cell>
        </row>
      </sheetData>
      <sheetData sheetId="2"/>
      <sheetData sheetId="3"/>
      <sheetData sheetId="4">
        <row r="2">
          <cell r="E2">
            <v>0</v>
          </cell>
        </row>
        <row r="3">
          <cell r="E3">
            <v>40</v>
          </cell>
        </row>
      </sheetData>
      <sheetData sheetId="5"/>
      <sheetData sheetId="6"/>
      <sheetData sheetId="7"/>
      <sheetData sheetId="8">
        <row r="1">
          <cell r="B1" t="str">
            <v>July</v>
          </cell>
          <cell r="D1">
            <v>0</v>
          </cell>
          <cell r="E1" t="str">
            <v>Widgets</v>
          </cell>
          <cell r="F1" t="str">
            <v>Sprockets</v>
          </cell>
          <cell r="G1" t="str">
            <v>Snapholytes</v>
          </cell>
          <cell r="H1" t="str">
            <v>Combined</v>
          </cell>
        </row>
        <row r="2">
          <cell r="B2" t="str">
            <v>Sprockets</v>
          </cell>
          <cell r="D2" t="str">
            <v>January</v>
          </cell>
          <cell r="E2">
            <v>2892</v>
          </cell>
          <cell r="F2">
            <v>1771</v>
          </cell>
          <cell r="G2">
            <v>4718</v>
          </cell>
          <cell r="H2">
            <v>9381</v>
          </cell>
        </row>
        <row r="3">
          <cell r="D3" t="str">
            <v>February</v>
          </cell>
          <cell r="E3">
            <v>3380</v>
          </cell>
          <cell r="F3">
            <v>4711</v>
          </cell>
          <cell r="G3">
            <v>2615</v>
          </cell>
          <cell r="H3">
            <v>10706</v>
          </cell>
        </row>
        <row r="4">
          <cell r="D4" t="str">
            <v>March</v>
          </cell>
          <cell r="E4">
            <v>3744</v>
          </cell>
          <cell r="F4">
            <v>3223</v>
          </cell>
          <cell r="G4">
            <v>5312</v>
          </cell>
          <cell r="H4">
            <v>12279</v>
          </cell>
        </row>
        <row r="5">
          <cell r="D5" t="str">
            <v>April</v>
          </cell>
          <cell r="E5">
            <v>3221</v>
          </cell>
          <cell r="F5">
            <v>2438</v>
          </cell>
          <cell r="G5">
            <v>1108</v>
          </cell>
          <cell r="H5">
            <v>6767</v>
          </cell>
        </row>
        <row r="6">
          <cell r="D6" t="str">
            <v>May</v>
          </cell>
          <cell r="E6">
            <v>4839</v>
          </cell>
          <cell r="F6">
            <v>1999</v>
          </cell>
          <cell r="G6">
            <v>1994</v>
          </cell>
          <cell r="H6">
            <v>8832</v>
          </cell>
        </row>
        <row r="7">
          <cell r="D7" t="str">
            <v>June</v>
          </cell>
          <cell r="E7">
            <v>3767</v>
          </cell>
          <cell r="F7">
            <v>5140</v>
          </cell>
          <cell r="G7">
            <v>3830</v>
          </cell>
          <cell r="H7">
            <v>12737</v>
          </cell>
        </row>
        <row r="8">
          <cell r="D8" t="str">
            <v>July</v>
          </cell>
          <cell r="E8">
            <v>5467</v>
          </cell>
          <cell r="F8">
            <v>3337</v>
          </cell>
          <cell r="G8">
            <v>3232</v>
          </cell>
          <cell r="H8">
            <v>12036</v>
          </cell>
        </row>
        <row r="9">
          <cell r="D9" t="str">
            <v>August</v>
          </cell>
          <cell r="E9">
            <v>3154</v>
          </cell>
          <cell r="F9">
            <v>4895</v>
          </cell>
          <cell r="G9">
            <v>1607</v>
          </cell>
          <cell r="H9">
            <v>9656</v>
          </cell>
        </row>
        <row r="10">
          <cell r="D10" t="str">
            <v>September</v>
          </cell>
          <cell r="E10">
            <v>1718</v>
          </cell>
          <cell r="F10">
            <v>2040</v>
          </cell>
          <cell r="G10">
            <v>1563</v>
          </cell>
          <cell r="H10">
            <v>5321</v>
          </cell>
        </row>
        <row r="11">
          <cell r="D11" t="str">
            <v>October</v>
          </cell>
          <cell r="E11">
            <v>1548</v>
          </cell>
          <cell r="F11">
            <v>1061</v>
          </cell>
          <cell r="G11">
            <v>2590</v>
          </cell>
          <cell r="H11">
            <v>5199</v>
          </cell>
        </row>
        <row r="12">
          <cell r="D12" t="str">
            <v>November</v>
          </cell>
          <cell r="E12">
            <v>5083</v>
          </cell>
          <cell r="F12">
            <v>3558</v>
          </cell>
          <cell r="G12">
            <v>3960</v>
          </cell>
          <cell r="H12">
            <v>12601</v>
          </cell>
        </row>
        <row r="13">
          <cell r="D13" t="str">
            <v>December</v>
          </cell>
          <cell r="E13">
            <v>5753</v>
          </cell>
          <cell r="F13">
            <v>2839</v>
          </cell>
          <cell r="G13">
            <v>3013</v>
          </cell>
          <cell r="H13">
            <v>11605</v>
          </cell>
        </row>
        <row r="14">
          <cell r="D14" t="str">
            <v>Total</v>
          </cell>
          <cell r="E14">
            <v>44566</v>
          </cell>
          <cell r="F14">
            <v>37012</v>
          </cell>
          <cell r="G14">
            <v>35542</v>
          </cell>
          <cell r="H14">
            <v>117120</v>
          </cell>
        </row>
      </sheetData>
      <sheetData sheetId="9">
        <row r="1">
          <cell r="B1" t="str">
            <v>Jeep</v>
          </cell>
        </row>
        <row r="2">
          <cell r="B2" t="str">
            <v>Grand Cherokee</v>
          </cell>
        </row>
      </sheetData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 example"/>
      <sheetName val="vlookup"/>
      <sheetName val="hlookup"/>
      <sheetName val="lookup"/>
    </sheetNames>
    <sheetDataSet>
      <sheetData sheetId="0">
        <row r="7">
          <cell r="C7" t="str">
            <v>Allen</v>
          </cell>
          <cell r="D7" t="str">
            <v>Yolanda</v>
          </cell>
          <cell r="E7" t="str">
            <v>Sales</v>
          </cell>
          <cell r="F7">
            <v>4466</v>
          </cell>
          <cell r="G7">
            <v>35859</v>
          </cell>
        </row>
        <row r="8">
          <cell r="C8" t="str">
            <v>Baker</v>
          </cell>
          <cell r="D8" t="str">
            <v>Nancy</v>
          </cell>
          <cell r="E8" t="str">
            <v>Operations</v>
          </cell>
          <cell r="F8">
            <v>3432</v>
          </cell>
          <cell r="G8">
            <v>37727</v>
          </cell>
        </row>
        <row r="9">
          <cell r="C9" t="str">
            <v>Bunnel</v>
          </cell>
          <cell r="D9" t="str">
            <v>Ken</v>
          </cell>
          <cell r="E9" t="str">
            <v>Marketing</v>
          </cell>
          <cell r="F9">
            <v>4422</v>
          </cell>
          <cell r="G9">
            <v>38322</v>
          </cell>
        </row>
        <row r="10">
          <cell r="C10" t="str">
            <v>Charles</v>
          </cell>
          <cell r="D10" t="str">
            <v>Larry</v>
          </cell>
          <cell r="E10" t="str">
            <v>Administration</v>
          </cell>
          <cell r="F10">
            <v>2822</v>
          </cell>
          <cell r="G10">
            <v>36419</v>
          </cell>
        </row>
        <row r="11">
          <cell r="C11" t="str">
            <v>Cramden</v>
          </cell>
          <cell r="D11" t="str">
            <v>Moe</v>
          </cell>
          <cell r="E11" t="str">
            <v>Administration</v>
          </cell>
          <cell r="F11">
            <v>1231</v>
          </cell>
          <cell r="G11">
            <v>36962</v>
          </cell>
        </row>
        <row r="12">
          <cell r="C12" t="str">
            <v>Davis</v>
          </cell>
          <cell r="D12" t="str">
            <v>Rita</v>
          </cell>
          <cell r="E12" t="str">
            <v>Administration</v>
          </cell>
          <cell r="F12">
            <v>2604</v>
          </cell>
          <cell r="G12">
            <v>38457</v>
          </cell>
        </row>
        <row r="13">
          <cell r="C13" t="str">
            <v>Dunwell</v>
          </cell>
          <cell r="D13" t="str">
            <v>James</v>
          </cell>
          <cell r="E13" t="str">
            <v>Operations</v>
          </cell>
          <cell r="F13">
            <v>3983</v>
          </cell>
          <cell r="G13">
            <v>36565</v>
          </cell>
        </row>
        <row r="14">
          <cell r="C14" t="str">
            <v>Ellis</v>
          </cell>
          <cell r="D14" t="str">
            <v>Pamela</v>
          </cell>
          <cell r="E14" t="str">
            <v>Data Processing</v>
          </cell>
          <cell r="F14">
            <v>2144</v>
          </cell>
          <cell r="G14">
            <v>38070</v>
          </cell>
        </row>
        <row r="15">
          <cell r="C15" t="str">
            <v>Endow</v>
          </cell>
          <cell r="D15" t="str">
            <v>Ed</v>
          </cell>
          <cell r="E15" t="str">
            <v>Data Processing</v>
          </cell>
          <cell r="F15">
            <v>1102</v>
          </cell>
          <cell r="G15">
            <v>37937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18" sqref="C18"/>
    </sheetView>
  </sheetViews>
  <sheetFormatPr defaultRowHeight="15" x14ac:dyDescent="0.25"/>
  <cols>
    <col min="1" max="1" width="9.5703125" customWidth="1"/>
    <col min="2" max="2" width="15.42578125" bestFit="1" customWidth="1"/>
    <col min="3" max="3" width="32.42578125" customWidth="1"/>
    <col min="5" max="5" width="23.5703125" customWidth="1"/>
  </cols>
  <sheetData>
    <row r="1" spans="1:10" x14ac:dyDescent="0.25">
      <c r="A1" s="8" t="s">
        <v>23</v>
      </c>
      <c r="B1" t="s">
        <v>24</v>
      </c>
      <c r="D1" s="10" t="s">
        <v>25</v>
      </c>
      <c r="E1" s="10" t="s">
        <v>26</v>
      </c>
      <c r="F1" s="10" t="s">
        <v>27</v>
      </c>
    </row>
    <row r="2" spans="1:10" x14ac:dyDescent="0.25">
      <c r="A2" s="8" t="s">
        <v>28</v>
      </c>
      <c r="B2" t="s">
        <v>29</v>
      </c>
      <c r="D2" s="11" t="s">
        <v>30</v>
      </c>
      <c r="E2" s="11" t="s">
        <v>31</v>
      </c>
      <c r="F2" s="11" t="s">
        <v>32</v>
      </c>
    </row>
    <row r="3" spans="1:10" x14ac:dyDescent="0.25">
      <c r="A3" s="8" t="s">
        <v>33</v>
      </c>
      <c r="B3" t="str">
        <f t="array" ref="B3">INDEX(D1:F12,MATCH(make&amp;model,makes&amp;models,0),3)</f>
        <v>J-701</v>
      </c>
      <c r="D3" s="11" t="s">
        <v>30</v>
      </c>
      <c r="E3" s="11" t="s">
        <v>34</v>
      </c>
      <c r="F3" s="11" t="s">
        <v>35</v>
      </c>
      <c r="H3" s="13" t="s">
        <v>84</v>
      </c>
      <c r="I3" s="14"/>
      <c r="J3" s="14"/>
    </row>
    <row r="4" spans="1:10" x14ac:dyDescent="0.25">
      <c r="B4" t="str">
        <f t="array" ref="B4">INDEX(D1:F12,MATCH(make&amp;model,makes&amp;models,0),3)</f>
        <v>J-701</v>
      </c>
      <c r="D4" s="11" t="s">
        <v>36</v>
      </c>
      <c r="E4" s="11" t="s">
        <v>37</v>
      </c>
      <c r="F4" s="11" t="s">
        <v>38</v>
      </c>
    </row>
    <row r="5" spans="1:10" x14ac:dyDescent="0.25">
      <c r="A5" s="8"/>
      <c r="D5" s="11" t="s">
        <v>36</v>
      </c>
      <c r="E5" s="11" t="s">
        <v>39</v>
      </c>
      <c r="F5" s="11" t="s">
        <v>40</v>
      </c>
    </row>
    <row r="6" spans="1:10" x14ac:dyDescent="0.25">
      <c r="D6" s="11" t="s">
        <v>41</v>
      </c>
      <c r="E6" s="11" t="s">
        <v>42</v>
      </c>
      <c r="F6" s="11" t="s">
        <v>43</v>
      </c>
    </row>
    <row r="7" spans="1:10" x14ac:dyDescent="0.25">
      <c r="A7" s="8" t="s">
        <v>23</v>
      </c>
      <c r="B7" t="s">
        <v>41</v>
      </c>
      <c r="D7" s="11" t="s">
        <v>41</v>
      </c>
      <c r="E7" s="11" t="s">
        <v>44</v>
      </c>
      <c r="F7" s="11" t="s">
        <v>45</v>
      </c>
    </row>
    <row r="8" spans="1:10" x14ac:dyDescent="0.25">
      <c r="A8" s="8" t="s">
        <v>28</v>
      </c>
      <c r="B8" t="s">
        <v>42</v>
      </c>
      <c r="D8" s="11" t="s">
        <v>24</v>
      </c>
      <c r="E8" s="11" t="s">
        <v>46</v>
      </c>
      <c r="F8" s="11" t="s">
        <v>47</v>
      </c>
    </row>
    <row r="9" spans="1:10" x14ac:dyDescent="0.25">
      <c r="A9" s="8" t="s">
        <v>33</v>
      </c>
      <c r="B9" t="str">
        <f t="array" ref="B9">INDEX(D1:F12,MATCH(B7&amp;B8,makes&amp;models,0),3)</f>
        <v>I-897</v>
      </c>
      <c r="D9" s="11" t="s">
        <v>24</v>
      </c>
      <c r="E9" s="11" t="s">
        <v>29</v>
      </c>
      <c r="F9" s="11" t="s">
        <v>48</v>
      </c>
    </row>
    <row r="10" spans="1:10" x14ac:dyDescent="0.25">
      <c r="D10" s="11" t="s">
        <v>49</v>
      </c>
      <c r="E10" s="11" t="s">
        <v>50</v>
      </c>
      <c r="F10" s="11" t="s">
        <v>51</v>
      </c>
    </row>
    <row r="11" spans="1:10" x14ac:dyDescent="0.25">
      <c r="D11" s="11" t="s">
        <v>52</v>
      </c>
      <c r="E11" s="11" t="s">
        <v>53</v>
      </c>
      <c r="F11" s="11" t="s">
        <v>54</v>
      </c>
    </row>
    <row r="12" spans="1:10" x14ac:dyDescent="0.25">
      <c r="A12" s="8" t="s">
        <v>23</v>
      </c>
      <c r="B12" t="s">
        <v>49</v>
      </c>
      <c r="D12" s="11" t="s">
        <v>52</v>
      </c>
      <c r="E12" s="11" t="s">
        <v>55</v>
      </c>
      <c r="F12" s="11" t="s">
        <v>56</v>
      </c>
    </row>
    <row r="13" spans="1:10" x14ac:dyDescent="0.25">
      <c r="A13" s="8" t="s">
        <v>28</v>
      </c>
      <c r="B13" t="s">
        <v>50</v>
      </c>
    </row>
    <row r="14" spans="1:10" x14ac:dyDescent="0.25">
      <c r="A14" s="8" t="s">
        <v>33</v>
      </c>
      <c r="B14" t="str">
        <f t="array" ref="B14">INDEX(D1:F12,MATCH(B12&amp;B13,makes&amp;models,0),3)</f>
        <v>N-231</v>
      </c>
    </row>
    <row r="15" spans="1:10" x14ac:dyDescent="0.25">
      <c r="A15" s="9"/>
      <c r="B15" s="9"/>
    </row>
    <row r="16" spans="1:10" x14ac:dyDescent="0.25">
      <c r="A16" s="9"/>
      <c r="B16" s="9"/>
    </row>
    <row r="17" spans="1:3" x14ac:dyDescent="0.25">
      <c r="A17" s="9"/>
      <c r="B17" s="9"/>
    </row>
    <row r="18" spans="1:3" x14ac:dyDescent="0.25">
      <c r="A18" s="9"/>
      <c r="B18" s="9"/>
      <c r="C18" t="str">
        <f t="array" ref="C18">INDEX(D1:F12,MATCH(D10&amp;E10,makes&amp;models,0),3)</f>
        <v>N-231</v>
      </c>
    </row>
    <row r="19" spans="1:3" x14ac:dyDescent="0.25">
      <c r="A19" s="9"/>
      <c r="B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24" sqref="I24"/>
    </sheetView>
  </sheetViews>
  <sheetFormatPr defaultRowHeight="15" x14ac:dyDescent="0.25"/>
  <cols>
    <col min="1" max="1" width="17.5703125" bestFit="1" customWidth="1"/>
    <col min="2" max="2" width="9.5703125" bestFit="1" customWidth="1"/>
    <col min="5" max="5" width="13.42578125" customWidth="1"/>
    <col min="6" max="9" width="11.7109375" customWidth="1"/>
  </cols>
  <sheetData>
    <row r="1" spans="1:9" x14ac:dyDescent="0.25">
      <c r="A1" s="1" t="s">
        <v>0</v>
      </c>
      <c r="B1" s="2" t="s">
        <v>1</v>
      </c>
      <c r="E1" s="3"/>
      <c r="F1" s="4" t="s">
        <v>2</v>
      </c>
      <c r="G1" s="4" t="s">
        <v>3</v>
      </c>
      <c r="H1" s="4" t="s">
        <v>4</v>
      </c>
      <c r="I1" s="4" t="s">
        <v>5</v>
      </c>
    </row>
    <row r="2" spans="1:9" x14ac:dyDescent="0.25">
      <c r="A2" s="1" t="s">
        <v>6</v>
      </c>
      <c r="B2" s="2" t="s">
        <v>3</v>
      </c>
      <c r="E2" s="4" t="s">
        <v>7</v>
      </c>
      <c r="F2" s="5">
        <v>2892</v>
      </c>
      <c r="G2" s="5">
        <v>1771</v>
      </c>
      <c r="H2" s="5">
        <v>4718</v>
      </c>
      <c r="I2" s="5">
        <f t="shared" ref="I2:I13" si="0">SUM(F2:H2)</f>
        <v>9381</v>
      </c>
    </row>
    <row r="3" spans="1:9" x14ac:dyDescent="0.25">
      <c r="A3" s="6"/>
      <c r="E3" s="4" t="s">
        <v>8</v>
      </c>
      <c r="F3" s="5">
        <v>3380</v>
      </c>
      <c r="G3" s="5">
        <v>4711</v>
      </c>
      <c r="H3" s="5">
        <v>2615</v>
      </c>
      <c r="I3" s="5">
        <f t="shared" si="0"/>
        <v>10706</v>
      </c>
    </row>
    <row r="4" spans="1:9" x14ac:dyDescent="0.25">
      <c r="A4" s="1" t="s">
        <v>9</v>
      </c>
      <c r="B4" s="7">
        <f>MATCH(Month,E1:E13,0)</f>
        <v>8</v>
      </c>
      <c r="C4">
        <f>MATCH(Month,MonthList,)</f>
        <v>8</v>
      </c>
      <c r="E4" s="4" t="s">
        <v>10</v>
      </c>
      <c r="F4" s="5">
        <v>3744</v>
      </c>
      <c r="G4" s="5">
        <v>3223</v>
      </c>
      <c r="H4" s="5">
        <v>5312</v>
      </c>
      <c r="I4" s="5">
        <f t="shared" si="0"/>
        <v>12279</v>
      </c>
    </row>
    <row r="5" spans="1:9" x14ac:dyDescent="0.25">
      <c r="A5" s="1" t="s">
        <v>11</v>
      </c>
      <c r="B5" s="7">
        <f>MATCH(Product,ProductList,0)</f>
        <v>3</v>
      </c>
      <c r="C5">
        <f>MATCH(Product,ProductList,)</f>
        <v>3</v>
      </c>
      <c r="E5" s="4" t="s">
        <v>12</v>
      </c>
      <c r="F5" s="5">
        <v>3221</v>
      </c>
      <c r="G5" s="5">
        <v>2438</v>
      </c>
      <c r="H5" s="5">
        <v>1108</v>
      </c>
      <c r="I5" s="5">
        <f t="shared" si="0"/>
        <v>6767</v>
      </c>
    </row>
    <row r="6" spans="1:9" x14ac:dyDescent="0.25">
      <c r="A6" s="1" t="s">
        <v>13</v>
      </c>
      <c r="B6" s="7">
        <f>INDEX(Table,B4,B5)</f>
        <v>3337</v>
      </c>
      <c r="C6">
        <f>INDEX(Table,C4,C5)</f>
        <v>3337</v>
      </c>
      <c r="E6" s="4" t="s">
        <v>14</v>
      </c>
      <c r="F6" s="5">
        <v>4839</v>
      </c>
      <c r="G6" s="5">
        <v>1999</v>
      </c>
      <c r="H6" s="5">
        <v>1994</v>
      </c>
      <c r="I6" s="5">
        <f t="shared" si="0"/>
        <v>8832</v>
      </c>
    </row>
    <row r="7" spans="1:9" x14ac:dyDescent="0.25">
      <c r="A7" s="6"/>
      <c r="E7" s="4" t="s">
        <v>15</v>
      </c>
      <c r="F7" s="5">
        <v>3767</v>
      </c>
      <c r="G7" s="5">
        <v>5140</v>
      </c>
      <c r="H7" s="5">
        <v>3830</v>
      </c>
      <c r="I7" s="5">
        <f t="shared" si="0"/>
        <v>12737</v>
      </c>
    </row>
    <row r="8" spans="1:9" x14ac:dyDescent="0.25">
      <c r="A8" s="6"/>
      <c r="E8" s="4" t="s">
        <v>1</v>
      </c>
      <c r="F8" s="5">
        <v>5467</v>
      </c>
      <c r="G8" s="5">
        <v>3337</v>
      </c>
      <c r="H8" s="5">
        <v>3232</v>
      </c>
      <c r="I8" s="5">
        <f t="shared" si="0"/>
        <v>12036</v>
      </c>
    </row>
    <row r="9" spans="1:9" x14ac:dyDescent="0.25">
      <c r="A9" s="8" t="s">
        <v>16</v>
      </c>
      <c r="B9" s="7">
        <f>INDEX(Table,MATCH(Month,MonthList,0),MATCH(Product,ProductList,0))</f>
        <v>3337</v>
      </c>
      <c r="E9" s="4" t="s">
        <v>17</v>
      </c>
      <c r="F9" s="5">
        <v>3154</v>
      </c>
      <c r="G9" s="5">
        <v>4895</v>
      </c>
      <c r="H9" s="5">
        <v>1607</v>
      </c>
      <c r="I9" s="5">
        <f t="shared" si="0"/>
        <v>9656</v>
      </c>
    </row>
    <row r="10" spans="1:9" x14ac:dyDescent="0.25">
      <c r="E10" s="4" t="s">
        <v>18</v>
      </c>
      <c r="F10" s="5">
        <v>1718</v>
      </c>
      <c r="G10" s="5">
        <v>2040</v>
      </c>
      <c r="H10" s="5">
        <v>1563</v>
      </c>
      <c r="I10" s="5">
        <f t="shared" si="0"/>
        <v>5321</v>
      </c>
    </row>
    <row r="11" spans="1:9" x14ac:dyDescent="0.25">
      <c r="A11" t="s">
        <v>71</v>
      </c>
      <c r="B11" t="s">
        <v>72</v>
      </c>
      <c r="E11" s="4" t="s">
        <v>19</v>
      </c>
      <c r="F11" s="5">
        <v>1548</v>
      </c>
      <c r="G11" s="5">
        <v>1061</v>
      </c>
      <c r="H11" s="5">
        <v>2590</v>
      </c>
      <c r="I11" s="5">
        <f t="shared" si="0"/>
        <v>5199</v>
      </c>
    </row>
    <row r="12" spans="1:9" x14ac:dyDescent="0.25">
      <c r="A12" t="s">
        <v>73</v>
      </c>
      <c r="B12" t="s">
        <v>74</v>
      </c>
      <c r="E12" s="4" t="s">
        <v>20</v>
      </c>
      <c r="F12" s="5">
        <v>5083</v>
      </c>
      <c r="G12" s="5">
        <v>3558</v>
      </c>
      <c r="H12" s="5">
        <v>3960</v>
      </c>
      <c r="I12" s="5">
        <f t="shared" si="0"/>
        <v>12601</v>
      </c>
    </row>
    <row r="13" spans="1:9" x14ac:dyDescent="0.25">
      <c r="A13" t="s">
        <v>75</v>
      </c>
      <c r="B13" t="s">
        <v>76</v>
      </c>
      <c r="E13" s="4" t="s">
        <v>21</v>
      </c>
      <c r="F13" s="5">
        <v>5753</v>
      </c>
      <c r="G13" s="5">
        <v>2839</v>
      </c>
      <c r="H13" s="5">
        <v>3013</v>
      </c>
      <c r="I13" s="5">
        <f t="shared" si="0"/>
        <v>11605</v>
      </c>
    </row>
    <row r="14" spans="1:9" x14ac:dyDescent="0.25">
      <c r="A14" t="s">
        <v>77</v>
      </c>
      <c r="B14" t="s">
        <v>78</v>
      </c>
      <c r="E14" s="4" t="s">
        <v>22</v>
      </c>
      <c r="F14" s="5">
        <f>SUM(F2:F13)</f>
        <v>44566</v>
      </c>
      <c r="G14" s="5">
        <f>SUM(G2:G13)</f>
        <v>37012</v>
      </c>
      <c r="H14" s="5">
        <f>SUM(H2:H13)</f>
        <v>35542</v>
      </c>
      <c r="I14" s="5">
        <f>SUM(I2:I13)</f>
        <v>117120</v>
      </c>
    </row>
    <row r="15" spans="1:9" x14ac:dyDescent="0.25">
      <c r="A15" t="s">
        <v>79</v>
      </c>
      <c r="B15" t="s">
        <v>80</v>
      </c>
    </row>
    <row r="17" spans="1:9" x14ac:dyDescent="0.25">
      <c r="A17" s="12" t="s">
        <v>70</v>
      </c>
      <c r="B17" s="12" t="s">
        <v>81</v>
      </c>
      <c r="C17" s="12"/>
      <c r="D17" s="12"/>
      <c r="E17" s="12"/>
      <c r="F17" s="12"/>
    </row>
    <row r="18" spans="1:9" x14ac:dyDescent="0.25">
      <c r="A18" t="s">
        <v>101</v>
      </c>
      <c r="B18" s="9"/>
      <c r="C18" s="9"/>
      <c r="D18" s="9"/>
    </row>
    <row r="19" spans="1:9" x14ac:dyDescent="0.25">
      <c r="B19" s="9"/>
      <c r="C19" s="9"/>
      <c r="D19" s="9"/>
    </row>
    <row r="20" spans="1:9" x14ac:dyDescent="0.25">
      <c r="B20" s="1" t="s">
        <v>0</v>
      </c>
      <c r="C20" s="4" t="s">
        <v>17</v>
      </c>
      <c r="D20" s="2"/>
      <c r="F20" t="e">
        <f t="array" ref="F20">INDEX(E2:E14&amp;F1:I1,MATCH(C20&amp;C21,Table,0),3)</f>
        <v>#N/A</v>
      </c>
      <c r="H20">
        <f>INDEX(Table,MATCH(Month,MonthList,0),4)</f>
        <v>3232</v>
      </c>
    </row>
    <row r="21" spans="1:9" x14ac:dyDescent="0.25">
      <c r="B21" s="1" t="s">
        <v>6</v>
      </c>
      <c r="C21" s="4" t="s">
        <v>4</v>
      </c>
      <c r="D21" s="2"/>
      <c r="H21" t="str">
        <f>INDEX(Table,MATCH(C23,C24),0)</f>
        <v>Snapholytes</v>
      </c>
    </row>
    <row r="22" spans="1:9" x14ac:dyDescent="0.25">
      <c r="B22" s="6"/>
    </row>
    <row r="23" spans="1:9" x14ac:dyDescent="0.25">
      <c r="B23" s="1" t="s">
        <v>9</v>
      </c>
      <c r="C23" s="7">
        <f>MATCH(C20,MonthList,0)</f>
        <v>9</v>
      </c>
      <c r="D23" s="7">
        <f>MATCH(C20,MonthList,0)</f>
        <v>9</v>
      </c>
      <c r="G23">
        <f>INDEX(Table,MATCH(C20,MonthList,0),MATCH(C21,ProductList,0))</f>
        <v>1607</v>
      </c>
      <c r="I23">
        <f>INDEX(Table,MATCH(C20,MonthList,0),MATCH(C21,ProductList,0))</f>
        <v>1607</v>
      </c>
    </row>
    <row r="24" spans="1:9" x14ac:dyDescent="0.25">
      <c r="B24" s="1" t="s">
        <v>11</v>
      </c>
      <c r="C24" s="7">
        <f>MATCH(C21,ProductList,0)</f>
        <v>4</v>
      </c>
      <c r="D24" s="7">
        <f>MATCH(C21,ProductList,0)</f>
        <v>4</v>
      </c>
    </row>
    <row r="25" spans="1:9" x14ac:dyDescent="0.25">
      <c r="B25" s="1" t="s">
        <v>13</v>
      </c>
      <c r="C25" s="7">
        <f>INDEX(Table,C23,C24)</f>
        <v>1607</v>
      </c>
      <c r="D25" s="7">
        <f>INDEX(Table,C23,C24)</f>
        <v>1607</v>
      </c>
    </row>
    <row r="27" spans="1:9" x14ac:dyDescent="0.25">
      <c r="A27" s="8" t="s">
        <v>16</v>
      </c>
      <c r="B27">
        <f>INDEX(Table,MATCH(Month,MonthList,0),4)</f>
        <v>3232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M7" sqref="M7"/>
    </sheetView>
  </sheetViews>
  <sheetFormatPr defaultRowHeight="15" x14ac:dyDescent="0.25"/>
  <cols>
    <col min="1" max="1" width="18.140625" customWidth="1"/>
    <col min="3" max="3" width="16.28515625" customWidth="1"/>
    <col min="12" max="12" width="15.5703125" bestFit="1" customWidth="1"/>
  </cols>
  <sheetData>
    <row r="1" spans="1:13" x14ac:dyDescent="0.25">
      <c r="A1" s="8" t="s">
        <v>57</v>
      </c>
      <c r="B1" t="s">
        <v>58</v>
      </c>
      <c r="D1" s="4" t="s">
        <v>59</v>
      </c>
      <c r="E1" s="4" t="s">
        <v>60</v>
      </c>
    </row>
    <row r="2" spans="1:13" x14ac:dyDescent="0.25">
      <c r="A2" s="22" t="s">
        <v>102</v>
      </c>
      <c r="B2" s="22"/>
      <c r="C2" s="22"/>
      <c r="D2" s="11" t="s">
        <v>61</v>
      </c>
      <c r="E2" s="11">
        <v>50</v>
      </c>
    </row>
    <row r="3" spans="1:13" x14ac:dyDescent="0.25">
      <c r="A3" s="22" t="s">
        <v>62</v>
      </c>
      <c r="B3" s="22">
        <f>INDEX(D1:E8,MATCH(G4,D1:D8,0),2)</f>
        <v>300</v>
      </c>
      <c r="C3" s="22"/>
      <c r="D3" s="11" t="s">
        <v>63</v>
      </c>
      <c r="E3" s="11">
        <v>25</v>
      </c>
      <c r="L3" s="22" t="s">
        <v>62</v>
      </c>
      <c r="M3">
        <f>INDEX(D1:E8,MATCH(G4,D1:D8,0),2)</f>
        <v>300</v>
      </c>
    </row>
    <row r="4" spans="1:13" x14ac:dyDescent="0.25">
      <c r="A4" s="22" t="s">
        <v>64</v>
      </c>
      <c r="B4" s="22">
        <f>LOOKUP(G4,D1:D8,E1:E8)</f>
        <v>300</v>
      </c>
      <c r="C4" s="22"/>
      <c r="D4" s="11" t="s">
        <v>65</v>
      </c>
      <c r="E4" s="11">
        <v>200</v>
      </c>
      <c r="G4" s="11" t="s">
        <v>58</v>
      </c>
      <c r="L4" s="22" t="s">
        <v>64</v>
      </c>
      <c r="M4">
        <f>LOOKUP(G4,D1:D8,E1:E8)</f>
        <v>300</v>
      </c>
    </row>
    <row r="5" spans="1:13" x14ac:dyDescent="0.25">
      <c r="A5" s="22" t="s">
        <v>66</v>
      </c>
      <c r="B5" s="22">
        <f>VLOOKUP(G4,D1:E8,2,TRUE)</f>
        <v>300</v>
      </c>
      <c r="C5" s="22"/>
      <c r="D5" s="11" t="s">
        <v>58</v>
      </c>
      <c r="E5" s="11">
        <v>300</v>
      </c>
      <c r="L5" s="22" t="s">
        <v>66</v>
      </c>
      <c r="M5">
        <f>VLOOKUP(G4,D1:E8,2,FALSE)</f>
        <v>300</v>
      </c>
    </row>
    <row r="6" spans="1:13" x14ac:dyDescent="0.25">
      <c r="D6" s="11" t="s">
        <v>67</v>
      </c>
      <c r="E6" s="11">
        <v>400</v>
      </c>
    </row>
    <row r="7" spans="1:13" x14ac:dyDescent="0.25">
      <c r="A7" t="s">
        <v>82</v>
      </c>
      <c r="D7" s="11" t="s">
        <v>68</v>
      </c>
      <c r="E7" s="11">
        <v>100</v>
      </c>
    </row>
    <row r="8" spans="1:13" x14ac:dyDescent="0.25">
      <c r="A8" t="s">
        <v>83</v>
      </c>
      <c r="D8" s="11" t="s">
        <v>69</v>
      </c>
      <c r="E8" s="11">
        <v>150</v>
      </c>
    </row>
    <row r="11" spans="1:13" x14ac:dyDescent="0.25">
      <c r="A11" s="22" t="s">
        <v>103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3" x14ac:dyDescent="0.25">
      <c r="A12" s="22" t="s">
        <v>104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L15" sqref="L15"/>
    </sheetView>
  </sheetViews>
  <sheetFormatPr defaultRowHeight="15" x14ac:dyDescent="0.25"/>
  <cols>
    <col min="1" max="1" width="12.5703125" bestFit="1" customWidth="1"/>
  </cols>
  <sheetData>
    <row r="1" spans="1:14" ht="19.5" thickBot="1" x14ac:dyDescent="0.3">
      <c r="A1" s="24" t="s">
        <v>85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4" x14ac:dyDescent="0.25">
      <c r="A2" s="15" t="s">
        <v>86</v>
      </c>
      <c r="B2" s="16"/>
      <c r="C2" s="15" t="s">
        <v>105</v>
      </c>
      <c r="D2" s="16"/>
      <c r="E2" s="15" t="s">
        <v>106</v>
      </c>
      <c r="F2" s="16"/>
      <c r="G2" s="15" t="s">
        <v>107</v>
      </c>
      <c r="H2" s="16"/>
    </row>
    <row r="3" spans="1:14" x14ac:dyDescent="0.25">
      <c r="A3" s="17" t="s">
        <v>71</v>
      </c>
      <c r="B3" s="18" t="s">
        <v>87</v>
      </c>
      <c r="C3" s="17" t="s">
        <v>71</v>
      </c>
      <c r="D3" s="18" t="s">
        <v>87</v>
      </c>
      <c r="E3" s="17" t="s">
        <v>71</v>
      </c>
      <c r="F3" s="18" t="s">
        <v>87</v>
      </c>
      <c r="G3" s="17" t="s">
        <v>71</v>
      </c>
      <c r="H3" s="18" t="s">
        <v>87</v>
      </c>
    </row>
    <row r="4" spans="1:14" x14ac:dyDescent="0.25">
      <c r="A4" s="17" t="s">
        <v>88</v>
      </c>
      <c r="B4" s="18">
        <v>11</v>
      </c>
      <c r="C4" s="17" t="s">
        <v>88</v>
      </c>
      <c r="D4" s="18">
        <v>14</v>
      </c>
      <c r="E4" s="17" t="s">
        <v>88</v>
      </c>
      <c r="F4" s="18">
        <v>11</v>
      </c>
      <c r="G4" s="17" t="s">
        <v>88</v>
      </c>
      <c r="H4" s="18">
        <v>13</v>
      </c>
      <c r="J4" s="21" t="s">
        <v>100</v>
      </c>
      <c r="K4" s="21"/>
      <c r="L4" s="21"/>
      <c r="M4" s="21"/>
      <c r="N4" s="21"/>
    </row>
    <row r="5" spans="1:14" x14ac:dyDescent="0.25">
      <c r="A5" s="17" t="s">
        <v>89</v>
      </c>
      <c r="B5" s="18">
        <v>12</v>
      </c>
      <c r="C5" s="17" t="s">
        <v>89</v>
      </c>
      <c r="D5" s="18">
        <v>13</v>
      </c>
      <c r="E5" s="17" t="s">
        <v>89</v>
      </c>
      <c r="F5" s="18">
        <v>12</v>
      </c>
      <c r="G5" s="17" t="s">
        <v>89</v>
      </c>
      <c r="H5" s="18">
        <v>11</v>
      </c>
      <c r="J5" s="21"/>
      <c r="K5" s="21">
        <v>1</v>
      </c>
      <c r="L5" s="21">
        <v>2</v>
      </c>
      <c r="M5" s="21">
        <v>3</v>
      </c>
      <c r="N5" s="21">
        <v>4</v>
      </c>
    </row>
    <row r="6" spans="1:14" x14ac:dyDescent="0.25">
      <c r="A6" s="17" t="s">
        <v>90</v>
      </c>
      <c r="B6" s="18">
        <v>12</v>
      </c>
      <c r="C6" s="17" t="s">
        <v>90</v>
      </c>
      <c r="D6" s="18">
        <v>12</v>
      </c>
      <c r="E6" s="17" t="s">
        <v>90</v>
      </c>
      <c r="F6" s="18">
        <v>12</v>
      </c>
      <c r="G6" s="17" t="s">
        <v>90</v>
      </c>
      <c r="H6" s="18">
        <v>14</v>
      </c>
      <c r="J6" s="21"/>
      <c r="K6" s="21">
        <v>2008</v>
      </c>
      <c r="L6" s="21">
        <v>2009</v>
      </c>
      <c r="M6" s="21">
        <v>2010</v>
      </c>
      <c r="N6" s="21">
        <v>2011</v>
      </c>
    </row>
    <row r="7" spans="1:14" x14ac:dyDescent="0.25">
      <c r="A7" s="17" t="s">
        <v>91</v>
      </c>
      <c r="B7" s="18">
        <v>11</v>
      </c>
      <c r="C7" s="17" t="s">
        <v>91</v>
      </c>
      <c r="D7" s="18">
        <v>13</v>
      </c>
      <c r="E7" s="17" t="s">
        <v>91</v>
      </c>
      <c r="F7" s="18">
        <v>11</v>
      </c>
      <c r="G7" s="17" t="s">
        <v>91</v>
      </c>
      <c r="H7" s="18">
        <v>13</v>
      </c>
      <c r="J7" s="21" t="s">
        <v>92</v>
      </c>
      <c r="K7" s="21">
        <f>INDEX(($A$3:$B$15,$C$3:$D$15,$E$3:$F$15,$G$3:$H$15),MATCH($J$7,$G$3:$G$15,0),2,K5)</f>
        <v>14</v>
      </c>
      <c r="L7" s="21">
        <f>INDEX(($A$3:$B$15,$C$3:$D$15,$E$3:$F$15,$G$3:$H$15),MATCH($J$7,$G$3:$G$15,0),2,L5)</f>
        <v>13</v>
      </c>
      <c r="M7" s="21">
        <f>INDEX(($A$3:$B$15,$C$3:$D$15,$E$3:$F$15,$G$3:$H$15),MATCH($J$7,$G$3:$G$15,0),2,M5)</f>
        <v>14</v>
      </c>
      <c r="N7" s="21">
        <f>INDEX(($A$3:$B$15,$C$3:$D$15,$E$3:$F$15,$G$3:$H$15),MATCH($J$7,$G$3:$G$15,0),2,N5)</f>
        <v>11</v>
      </c>
    </row>
    <row r="8" spans="1:14" x14ac:dyDescent="0.25">
      <c r="A8" s="17" t="s">
        <v>92</v>
      </c>
      <c r="B8" s="18">
        <v>14</v>
      </c>
      <c r="C8" s="17" t="s">
        <v>92</v>
      </c>
      <c r="D8" s="18">
        <v>13</v>
      </c>
      <c r="E8" s="17" t="s">
        <v>92</v>
      </c>
      <c r="F8" s="18">
        <v>14</v>
      </c>
      <c r="G8" s="17" t="s">
        <v>92</v>
      </c>
      <c r="H8" s="18">
        <v>11</v>
      </c>
      <c r="J8" s="23" t="s">
        <v>94</v>
      </c>
      <c r="K8" s="23">
        <f>INDEX(($A$3:$B$15,$C$3:$D$15,$E$3:$F$15,$G$3:$H$15),MATCH($J$8,$A$3:$A$15,0),2,K5)</f>
        <v>12</v>
      </c>
      <c r="L8" s="23">
        <f>INDEX(($A$3:$B$15,$C$3:$D$15,$E$3:$F$15,$G$3:$H$15),MATCH($J$8,$A$3:$A$15,0),2,L5)</f>
        <v>14</v>
      </c>
      <c r="M8" s="23">
        <f>INDEX(($A$3:$B$15,$C$3:$D$15,$E$3:$F$15,$G$3:$H$15),MATCH($J$8,$A$3:$A$15,0),2,M5)</f>
        <v>12</v>
      </c>
      <c r="N8" s="23">
        <f>INDEX(($A$3:$B$15,$C$3:$D$15,$E$3:$F$15,$G$3:$H$15),MATCH($J$8,$A$3:$A$15,0),2,N5)</f>
        <v>12</v>
      </c>
    </row>
    <row r="9" spans="1:14" x14ac:dyDescent="0.25">
      <c r="A9" s="17" t="s">
        <v>93</v>
      </c>
      <c r="B9" s="18">
        <v>13</v>
      </c>
      <c r="C9" s="17" t="s">
        <v>93</v>
      </c>
      <c r="D9" s="18">
        <v>11</v>
      </c>
      <c r="E9" s="17" t="s">
        <v>93</v>
      </c>
      <c r="F9" s="18">
        <v>13</v>
      </c>
      <c r="G9" s="17" t="s">
        <v>93</v>
      </c>
      <c r="H9" s="18">
        <v>12</v>
      </c>
      <c r="J9" s="23" t="s">
        <v>99</v>
      </c>
      <c r="K9" s="23">
        <f>INDEX(($A$3:$B$15,$C$3:$D$15,$E$3:$F$15,$G$3:$H$15),MATCH($J$9,$A$3:$A$15,0),2,K5)</f>
        <v>13</v>
      </c>
      <c r="L9" s="23">
        <f>INDEX(($A$3:$B$15,$C$3:$D$15,$E$3:$F$15,$G$3:$H$15),MATCH($J$9,$A$3:$A$15,0),2,L5)</f>
        <v>11</v>
      </c>
      <c r="M9" s="23">
        <f>INDEX(($A$3:$B$15,$C$3:$D$15,$E$3:$F$15,$G$3:$H$15),MATCH($J$9,$A$3:$A$15,0),2,M5)</f>
        <v>13</v>
      </c>
      <c r="N9" s="23">
        <f>INDEX(($A$3:$B$15,$C$3:$D$15,$E$3:$F$15,$G$3:$H$15),MATCH($J$9,$A$3:$A$15,0),2,N5)</f>
        <v>13</v>
      </c>
    </row>
    <row r="10" spans="1:14" x14ac:dyDescent="0.25">
      <c r="A10" s="17" t="s">
        <v>94</v>
      </c>
      <c r="B10" s="18">
        <v>12</v>
      </c>
      <c r="C10" s="17" t="s">
        <v>94</v>
      </c>
      <c r="D10" s="18">
        <v>14</v>
      </c>
      <c r="E10" s="17" t="s">
        <v>94</v>
      </c>
      <c r="F10" s="18">
        <v>12</v>
      </c>
      <c r="G10" s="17" t="s">
        <v>94</v>
      </c>
      <c r="H10" s="18">
        <v>12</v>
      </c>
    </row>
    <row r="11" spans="1:14" x14ac:dyDescent="0.25">
      <c r="A11" s="17" t="s">
        <v>95</v>
      </c>
      <c r="B11" s="18">
        <v>13</v>
      </c>
      <c r="C11" s="17" t="s">
        <v>95</v>
      </c>
      <c r="D11" s="18">
        <v>13</v>
      </c>
      <c r="E11" s="17" t="s">
        <v>95</v>
      </c>
      <c r="F11" s="18">
        <v>13</v>
      </c>
      <c r="G11" s="17" t="s">
        <v>95</v>
      </c>
      <c r="H11" s="18">
        <v>11</v>
      </c>
    </row>
    <row r="12" spans="1:14" x14ac:dyDescent="0.25">
      <c r="A12" s="17" t="s">
        <v>96</v>
      </c>
      <c r="B12" s="18">
        <v>13</v>
      </c>
      <c r="C12" s="17" t="s">
        <v>96</v>
      </c>
      <c r="D12" s="18">
        <v>11</v>
      </c>
      <c r="E12" s="17" t="s">
        <v>96</v>
      </c>
      <c r="F12" s="18">
        <v>13</v>
      </c>
      <c r="G12" s="17" t="s">
        <v>96</v>
      </c>
      <c r="H12" s="18">
        <v>14</v>
      </c>
      <c r="K12" s="21">
        <v>1</v>
      </c>
      <c r="L12" s="21">
        <v>2</v>
      </c>
      <c r="M12" s="21">
        <v>3</v>
      </c>
      <c r="N12" s="21">
        <v>4</v>
      </c>
    </row>
    <row r="13" spans="1:14" x14ac:dyDescent="0.25">
      <c r="A13" s="17" t="s">
        <v>97</v>
      </c>
      <c r="B13" s="18">
        <v>11</v>
      </c>
      <c r="C13" s="17" t="s">
        <v>97</v>
      </c>
      <c r="D13" s="18">
        <v>12</v>
      </c>
      <c r="E13" s="17" t="s">
        <v>97</v>
      </c>
      <c r="F13" s="18">
        <v>11</v>
      </c>
      <c r="G13" s="17" t="s">
        <v>97</v>
      </c>
      <c r="H13" s="18">
        <v>13</v>
      </c>
      <c r="K13" s="21">
        <v>2008</v>
      </c>
      <c r="L13" s="21">
        <v>2009</v>
      </c>
      <c r="M13" s="21">
        <v>2010</v>
      </c>
      <c r="N13" s="21">
        <v>2011</v>
      </c>
    </row>
    <row r="14" spans="1:14" x14ac:dyDescent="0.25">
      <c r="A14" s="17" t="s">
        <v>98</v>
      </c>
      <c r="B14" s="18">
        <v>14</v>
      </c>
      <c r="C14" s="17" t="s">
        <v>98</v>
      </c>
      <c r="D14" s="18">
        <v>12</v>
      </c>
      <c r="E14" s="17" t="s">
        <v>98</v>
      </c>
      <c r="F14" s="18">
        <v>14</v>
      </c>
      <c r="G14" s="17" t="s">
        <v>98</v>
      </c>
      <c r="H14" s="18">
        <v>12</v>
      </c>
      <c r="J14" s="21" t="s">
        <v>92</v>
      </c>
      <c r="K14">
        <f>INDEX(($A$3:$B$15,$C$3:$D$15,$E$3:$F$15,$G$3:$H$15),MATCH($J$7,$G$3:$G$15,0),2,K12)</f>
        <v>14</v>
      </c>
      <c r="L14" t="e">
        <f>INDEX(($A$3:$B$15,$C$3:$D$15,$E$3:$F$15,$G$3:$H$15),MATCH(J14,G3:G15,0))</f>
        <v>#REF!</v>
      </c>
    </row>
    <row r="15" spans="1:14" ht="15.75" thickBot="1" x14ac:dyDescent="0.3">
      <c r="A15" s="19" t="s">
        <v>99</v>
      </c>
      <c r="B15" s="20">
        <v>13</v>
      </c>
      <c r="C15" s="19" t="s">
        <v>99</v>
      </c>
      <c r="D15" s="20">
        <v>11</v>
      </c>
      <c r="E15" s="19" t="s">
        <v>99</v>
      </c>
      <c r="F15" s="20">
        <v>13</v>
      </c>
      <c r="G15" s="19" t="s">
        <v>99</v>
      </c>
      <c r="H15" s="20">
        <v>13</v>
      </c>
      <c r="J15" s="23" t="s">
        <v>94</v>
      </c>
      <c r="K15">
        <f>INDEX(($A$3:$B$15,$C$3:$D$15,$E$3:$F$15,$G$3:$H$15),MATCH($J$7,$G$3:$G$15,0),2,K12)</f>
        <v>14</v>
      </c>
    </row>
    <row r="16" spans="1:14" x14ac:dyDescent="0.25">
      <c r="J16" s="23" t="s">
        <v>99</v>
      </c>
      <c r="K16" t="e">
        <f>INDEX(($A$3:$B$15,$C$3:$D$15,$E$3:$F$15,$G$3:$H$15),MATCH($J$7,$G$3:$G$15,0),2,K14)</f>
        <v>#REF!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2-column lookup</vt:lpstr>
      <vt:lpstr>2-way lookup</vt:lpstr>
      <vt:lpstr>compare</vt:lpstr>
      <vt:lpstr>Index Reference</vt:lpstr>
      <vt:lpstr>code</vt:lpstr>
      <vt:lpstr>make</vt:lpstr>
      <vt:lpstr>makes</vt:lpstr>
      <vt:lpstr>model</vt:lpstr>
      <vt:lpstr>models</vt:lpstr>
      <vt:lpstr>Month</vt:lpstr>
      <vt:lpstr>MonthList</vt:lpstr>
      <vt:lpstr>Product</vt:lpstr>
      <vt:lpstr>ProductList</vt:lpstr>
      <vt:lpstr>compare!Range1</vt:lpstr>
      <vt:lpstr>compare!Range2</vt:lpstr>
      <vt:lpstr>Table</vt:lpstr>
      <vt:lpstr>compare!Value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2019-02-06T06:32:48Z</dcterms:modified>
</cp:coreProperties>
</file>