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29c893ef8ca3f2/Documents/WELL TESTING TUTORIAL/"/>
    </mc:Choice>
  </mc:AlternateContent>
  <xr:revisionPtr revIDLastSave="10" documentId="11_77377055B2D2F015CFC8D5F6219A990316C31362" xr6:coauthVersionLast="47" xr6:coauthVersionMax="47" xr10:uidLastSave="{4C506216-1EF6-4131-A257-4DDD21D85838}"/>
  <bookViews>
    <workbookView xWindow="-120" yWindow="-120" windowWidth="20730" windowHeight="11760" activeTab="1" xr2:uid="{00000000-000D-0000-FFFF-FFFF00000000}"/>
  </bookViews>
  <sheets>
    <sheet name="Data" sheetId="1" r:id="rId1"/>
    <sheet name="Solution" sheetId="2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2" l="1"/>
  <c r="O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R35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H18" i="2" s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H42" i="2" s="1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H66" i="2" s="1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H82" i="2" s="1"/>
  <c r="F83" i="2"/>
  <c r="F84" i="2"/>
  <c r="F85" i="2"/>
  <c r="F86" i="2"/>
  <c r="F87" i="2"/>
  <c r="F3" i="2"/>
  <c r="D4" i="2"/>
  <c r="D5" i="2"/>
  <c r="D9" i="2"/>
  <c r="D10" i="2"/>
  <c r="G10" i="2" s="1"/>
  <c r="D11" i="2"/>
  <c r="D12" i="2"/>
  <c r="D13" i="2"/>
  <c r="D17" i="2"/>
  <c r="D18" i="2"/>
  <c r="G18" i="2" s="1"/>
  <c r="D19" i="2"/>
  <c r="D20" i="2"/>
  <c r="D21" i="2"/>
  <c r="D25" i="2"/>
  <c r="D26" i="2"/>
  <c r="G26" i="2" s="1"/>
  <c r="D27" i="2"/>
  <c r="D28" i="2"/>
  <c r="D29" i="2"/>
  <c r="D33" i="2"/>
  <c r="D34" i="2"/>
  <c r="G34" i="2" s="1"/>
  <c r="D35" i="2"/>
  <c r="D36" i="2"/>
  <c r="D37" i="2"/>
  <c r="D41" i="2"/>
  <c r="D42" i="2"/>
  <c r="G42" i="2" s="1"/>
  <c r="D43" i="2"/>
  <c r="D44" i="2"/>
  <c r="R36" i="2" s="1"/>
  <c r="D45" i="2"/>
  <c r="D49" i="2"/>
  <c r="D50" i="2"/>
  <c r="G50" i="2" s="1"/>
  <c r="D51" i="2"/>
  <c r="D52" i="2"/>
  <c r="D53" i="2"/>
  <c r="D57" i="2"/>
  <c r="D58" i="2"/>
  <c r="G58" i="2" s="1"/>
  <c r="D59" i="2"/>
  <c r="D60" i="2"/>
  <c r="D61" i="2"/>
  <c r="D65" i="2"/>
  <c r="D66" i="2"/>
  <c r="G66" i="2" s="1"/>
  <c r="D67" i="2"/>
  <c r="D68" i="2"/>
  <c r="D69" i="2"/>
  <c r="D73" i="2"/>
  <c r="D74" i="2"/>
  <c r="G74" i="2" s="1"/>
  <c r="D75" i="2"/>
  <c r="D76" i="2"/>
  <c r="D77" i="2"/>
  <c r="D81" i="2"/>
  <c r="D82" i="2"/>
  <c r="G82" i="2" s="1"/>
  <c r="D83" i="2"/>
  <c r="D84" i="2"/>
  <c r="D85" i="2"/>
  <c r="C4" i="2"/>
  <c r="C5" i="2"/>
  <c r="C6" i="2"/>
  <c r="D6" i="2" s="1"/>
  <c r="C7" i="2"/>
  <c r="D7" i="2" s="1"/>
  <c r="C8" i="2"/>
  <c r="D8" i="2" s="1"/>
  <c r="C9" i="2"/>
  <c r="C10" i="2"/>
  <c r="C11" i="2"/>
  <c r="C12" i="2"/>
  <c r="C13" i="2"/>
  <c r="C14" i="2"/>
  <c r="D14" i="2" s="1"/>
  <c r="C15" i="2"/>
  <c r="D15" i="2" s="1"/>
  <c r="C16" i="2"/>
  <c r="D16" i="2" s="1"/>
  <c r="C17" i="2"/>
  <c r="C18" i="2"/>
  <c r="C19" i="2"/>
  <c r="C20" i="2"/>
  <c r="C21" i="2"/>
  <c r="C22" i="2"/>
  <c r="D22" i="2" s="1"/>
  <c r="C23" i="2"/>
  <c r="D23" i="2" s="1"/>
  <c r="C24" i="2"/>
  <c r="D24" i="2" s="1"/>
  <c r="C25" i="2"/>
  <c r="C26" i="2"/>
  <c r="C27" i="2"/>
  <c r="C28" i="2"/>
  <c r="C29" i="2"/>
  <c r="C30" i="2"/>
  <c r="D30" i="2" s="1"/>
  <c r="C31" i="2"/>
  <c r="D31" i="2" s="1"/>
  <c r="C32" i="2"/>
  <c r="D32" i="2" s="1"/>
  <c r="C33" i="2"/>
  <c r="C34" i="2"/>
  <c r="C35" i="2"/>
  <c r="C36" i="2"/>
  <c r="C37" i="2"/>
  <c r="C38" i="2"/>
  <c r="D38" i="2" s="1"/>
  <c r="C39" i="2"/>
  <c r="D39" i="2" s="1"/>
  <c r="C40" i="2"/>
  <c r="D40" i="2" s="1"/>
  <c r="C41" i="2"/>
  <c r="C42" i="2"/>
  <c r="C43" i="2"/>
  <c r="C44" i="2"/>
  <c r="C45" i="2"/>
  <c r="C46" i="2"/>
  <c r="D46" i="2" s="1"/>
  <c r="C47" i="2"/>
  <c r="D47" i="2" s="1"/>
  <c r="C48" i="2"/>
  <c r="D48" i="2" s="1"/>
  <c r="C49" i="2"/>
  <c r="C50" i="2"/>
  <c r="C51" i="2"/>
  <c r="C52" i="2"/>
  <c r="C53" i="2"/>
  <c r="C54" i="2"/>
  <c r="D54" i="2" s="1"/>
  <c r="C55" i="2"/>
  <c r="D55" i="2" s="1"/>
  <c r="C56" i="2"/>
  <c r="D56" i="2" s="1"/>
  <c r="C57" i="2"/>
  <c r="C58" i="2"/>
  <c r="C59" i="2"/>
  <c r="C60" i="2"/>
  <c r="C61" i="2"/>
  <c r="C62" i="2"/>
  <c r="D62" i="2" s="1"/>
  <c r="C63" i="2"/>
  <c r="D63" i="2" s="1"/>
  <c r="C64" i="2"/>
  <c r="D64" i="2" s="1"/>
  <c r="C65" i="2"/>
  <c r="C66" i="2"/>
  <c r="C67" i="2"/>
  <c r="C68" i="2"/>
  <c r="C69" i="2"/>
  <c r="C70" i="2"/>
  <c r="D70" i="2" s="1"/>
  <c r="C71" i="2"/>
  <c r="D71" i="2" s="1"/>
  <c r="C72" i="2"/>
  <c r="D72" i="2" s="1"/>
  <c r="C73" i="2"/>
  <c r="C74" i="2"/>
  <c r="C75" i="2"/>
  <c r="C76" i="2"/>
  <c r="C77" i="2"/>
  <c r="C78" i="2"/>
  <c r="D78" i="2" s="1"/>
  <c r="C79" i="2"/>
  <c r="D79" i="2" s="1"/>
  <c r="C80" i="2"/>
  <c r="D80" i="2" s="1"/>
  <c r="C81" i="2"/>
  <c r="C82" i="2"/>
  <c r="C83" i="2"/>
  <c r="C84" i="2"/>
  <c r="C85" i="2"/>
  <c r="C86" i="2"/>
  <c r="D86" i="2" s="1"/>
  <c r="C87" i="2"/>
  <c r="D87" i="2" s="1"/>
  <c r="C3" i="2"/>
  <c r="D3" i="2" s="1"/>
  <c r="H20" i="2" l="1"/>
  <c r="H83" i="2"/>
  <c r="H69" i="2"/>
  <c r="H5" i="2"/>
  <c r="H74" i="2"/>
  <c r="H58" i="2"/>
  <c r="H26" i="2"/>
  <c r="H10" i="2"/>
  <c r="G72" i="2"/>
  <c r="H72" i="2" s="1"/>
  <c r="G73" i="2"/>
  <c r="H73" i="2" s="1"/>
  <c r="G56" i="2"/>
  <c r="H56" i="2" s="1"/>
  <c r="G57" i="2"/>
  <c r="G40" i="2"/>
  <c r="G41" i="2"/>
  <c r="H41" i="2" s="1"/>
  <c r="H40" i="2"/>
  <c r="H24" i="2"/>
  <c r="G24" i="2"/>
  <c r="G25" i="2"/>
  <c r="H25" i="2" s="1"/>
  <c r="G8" i="2"/>
  <c r="H8" i="2" s="1"/>
  <c r="G9" i="2"/>
  <c r="H9" i="2" s="1"/>
  <c r="H29" i="2"/>
  <c r="H65" i="2"/>
  <c r="G87" i="2"/>
  <c r="H87" i="2"/>
  <c r="G79" i="2"/>
  <c r="H79" i="2" s="1"/>
  <c r="G71" i="2"/>
  <c r="H71" i="2" s="1"/>
  <c r="G63" i="2"/>
  <c r="H63" i="2" s="1"/>
  <c r="G55" i="2"/>
  <c r="H55" i="2"/>
  <c r="G47" i="2"/>
  <c r="H47" i="2" s="1"/>
  <c r="G39" i="2"/>
  <c r="H39" i="2" s="1"/>
  <c r="G31" i="2"/>
  <c r="H31" i="2" s="1"/>
  <c r="G23" i="2"/>
  <c r="H23" i="2"/>
  <c r="G15" i="2"/>
  <c r="H15" i="2" s="1"/>
  <c r="G7" i="2"/>
  <c r="H7" i="2" s="1"/>
  <c r="H50" i="2"/>
  <c r="H34" i="2"/>
  <c r="G81" i="2"/>
  <c r="G80" i="2"/>
  <c r="H80" i="2" s="1"/>
  <c r="G65" i="2"/>
  <c r="G64" i="2"/>
  <c r="H64" i="2"/>
  <c r="G49" i="2"/>
  <c r="H49" i="2" s="1"/>
  <c r="G48" i="2"/>
  <c r="H48" i="2" s="1"/>
  <c r="G33" i="2"/>
  <c r="H33" i="2" s="1"/>
  <c r="G32" i="2"/>
  <c r="H32" i="2"/>
  <c r="G17" i="2"/>
  <c r="G16" i="2"/>
  <c r="H16" i="2"/>
  <c r="H43" i="2"/>
  <c r="H81" i="2"/>
  <c r="H57" i="2"/>
  <c r="H17" i="2"/>
  <c r="G86" i="2"/>
  <c r="H86" i="2" s="1"/>
  <c r="H78" i="2"/>
  <c r="G78" i="2"/>
  <c r="H70" i="2"/>
  <c r="G70" i="2"/>
  <c r="G62" i="2"/>
  <c r="H62" i="2" s="1"/>
  <c r="G54" i="2"/>
  <c r="H54" i="2" s="1"/>
  <c r="H46" i="2"/>
  <c r="G46" i="2"/>
  <c r="H38" i="2"/>
  <c r="G38" i="2"/>
  <c r="G30" i="2"/>
  <c r="H30" i="2" s="1"/>
  <c r="G22" i="2"/>
  <c r="H22" i="2" s="1"/>
  <c r="H14" i="2"/>
  <c r="G14" i="2"/>
  <c r="G6" i="2"/>
  <c r="H6" i="2" s="1"/>
  <c r="H76" i="2"/>
  <c r="H51" i="2"/>
  <c r="H37" i="2"/>
  <c r="H75" i="2"/>
  <c r="H35" i="2"/>
  <c r="G69" i="2"/>
  <c r="G37" i="2"/>
  <c r="G5" i="2"/>
  <c r="G45" i="2"/>
  <c r="H45" i="2" s="1"/>
  <c r="G13" i="2"/>
  <c r="H13" i="2" s="1"/>
  <c r="G76" i="2"/>
  <c r="G60" i="2"/>
  <c r="H60" i="2" s="1"/>
  <c r="G44" i="2"/>
  <c r="G20" i="2"/>
  <c r="G83" i="2"/>
  <c r="G67" i="2"/>
  <c r="H67" i="2" s="1"/>
  <c r="G51" i="2"/>
  <c r="G35" i="2"/>
  <c r="G19" i="2"/>
  <c r="H19" i="2" s="1"/>
  <c r="G85" i="2"/>
  <c r="H85" i="2" s="1"/>
  <c r="G53" i="2"/>
  <c r="H53" i="2" s="1"/>
  <c r="G21" i="2"/>
  <c r="H21" i="2" s="1"/>
  <c r="G84" i="2"/>
  <c r="H84" i="2" s="1"/>
  <c r="G68" i="2"/>
  <c r="H68" i="2" s="1"/>
  <c r="G52" i="2"/>
  <c r="H52" i="2" s="1"/>
  <c r="G36" i="2"/>
  <c r="H36" i="2" s="1"/>
  <c r="G28" i="2"/>
  <c r="H28" i="2" s="1"/>
  <c r="G12" i="2"/>
  <c r="H12" i="2" s="1"/>
  <c r="G75" i="2"/>
  <c r="G59" i="2"/>
  <c r="H59" i="2" s="1"/>
  <c r="G43" i="2"/>
  <c r="G27" i="2"/>
  <c r="H27" i="2" s="1"/>
  <c r="G11" i="2"/>
  <c r="H11" i="2" s="1"/>
  <c r="G77" i="2"/>
  <c r="H77" i="2" s="1"/>
  <c r="H44" i="2"/>
  <c r="G4" i="2"/>
  <c r="H4" i="2" s="1"/>
  <c r="G61" i="2"/>
  <c r="H61" i="2" s="1"/>
  <c r="G29" i="2"/>
</calcChain>
</file>

<file path=xl/sharedStrings.xml><?xml version="1.0" encoding="utf-8"?>
<sst xmlns="http://schemas.openxmlformats.org/spreadsheetml/2006/main" count="26" uniqueCount="24">
  <si>
    <t>Time(hrs)</t>
  </si>
  <si>
    <t>Shut-in Pressure</t>
  </si>
  <si>
    <t>Horner's Time</t>
  </si>
  <si>
    <t>tp(hrs)</t>
  </si>
  <si>
    <t>effective time</t>
  </si>
  <si>
    <t>delPws</t>
  </si>
  <si>
    <t>P'</t>
  </si>
  <si>
    <t>Data</t>
  </si>
  <si>
    <t>r(ft)</t>
  </si>
  <si>
    <t>Q(STB/d)</t>
  </si>
  <si>
    <t>h(ft)</t>
  </si>
  <si>
    <t>B(bbl/STB)</t>
  </si>
  <si>
    <t>Ct(psi^-1)</t>
  </si>
  <si>
    <t>µ(cp)</t>
  </si>
  <si>
    <t>Pi(psia)</t>
  </si>
  <si>
    <t>Φ</t>
  </si>
  <si>
    <t>t(hrs)</t>
  </si>
  <si>
    <t>Pwf - Pws</t>
  </si>
  <si>
    <t>Pi-Pws</t>
  </si>
  <si>
    <t>slope(m)</t>
  </si>
  <si>
    <t>s (Skin)</t>
  </si>
  <si>
    <t>k (Permeability)</t>
  </si>
  <si>
    <t>dteff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</si>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</sst>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9" xfId="0" applyFill="1" applyBorder="1"/>
    <xf numFmtId="0" fontId="1" fillId="3" borderId="9" xfId="0" applyFont="1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3" borderId="11" xfId="0" applyFill="1" applyBorder="1"/>
    <xf numFmtId="0" fontId="1" fillId="3" borderId="10" xfId="0" applyFont="1" applyFill="1" applyBorder="1"/>
    <xf numFmtId="0" fontId="1" fillId="3" borderId="5" xfId="0" applyFont="1" applyFill="1" applyBorder="1"/>
    <xf numFmtId="0" fontId="0" fillId="3" borderId="12" xfId="0" applyFill="1" applyBorder="1"/>
    <xf numFmtId="0" fontId="1" fillId="3" borderId="12" xfId="0" applyFont="1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70778652668411E-2"/>
          <c:y val="5.1400554097404488E-2"/>
          <c:w val="0.64499256342957134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P' vs teff</c:v>
          </c:tx>
          <c:xVal>
            <c:numRef>
              <c:f>Solution!$D$4:$D$86</c:f>
              <c:numCache>
                <c:formatCode>General</c:formatCode>
                <c:ptCount val="83"/>
                <c:pt idx="0">
                  <c:v>2.0999737503281206E-3</c:v>
                </c:pt>
                <c:pt idx="1">
                  <c:v>3.3999311918687359E-3</c:v>
                </c:pt>
                <c:pt idx="2">
                  <c:v>4.7998628610611124E-3</c:v>
                </c:pt>
                <c:pt idx="3">
                  <c:v>6.3997561997638187E-3</c:v>
                </c:pt>
                <c:pt idx="4">
                  <c:v>8.1995997814392398E-3</c:v>
                </c:pt>
                <c:pt idx="5">
                  <c:v>1.0199380751882923E-2</c:v>
                </c:pt>
                <c:pt idx="6">
                  <c:v>1.2499070009671901E-2</c:v>
                </c:pt>
                <c:pt idx="7">
                  <c:v>1.5098642919594729E-2</c:v>
                </c:pt>
                <c:pt idx="8">
                  <c:v>1.7998071635181943E-2</c:v>
                </c:pt>
                <c:pt idx="9">
                  <c:v>2.1197325099451738E-2</c:v>
                </c:pt>
                <c:pt idx="10">
                  <c:v>2.4896310011194769E-2</c:v>
                </c:pt>
                <c:pt idx="11">
                  <c:v>2.8994994911592645E-2</c:v>
                </c:pt>
                <c:pt idx="12">
                  <c:v>3.3593281343731247E-2</c:v>
                </c:pt>
                <c:pt idx="13">
                  <c:v>3.8791041116694479E-2</c:v>
                </c:pt>
                <c:pt idx="14">
                  <c:v>4.468810977079312E-2</c:v>
                </c:pt>
                <c:pt idx="15">
                  <c:v>5.1184400944474073E-2</c:v>
                </c:pt>
                <c:pt idx="16">
                  <c:v>5.8679497104285591E-2</c:v>
                </c:pt>
                <c:pt idx="17">
                  <c:v>6.6973290413942066E-2</c:v>
                </c:pt>
                <c:pt idx="18">
                  <c:v>7.6365271983455135E-2</c:v>
                </c:pt>
                <c:pt idx="19">
                  <c:v>8.6855073179408979E-2</c:v>
                </c:pt>
                <c:pt idx="20">
                  <c:v>9.874193034096615E-2</c:v>
                </c:pt>
                <c:pt idx="21">
                  <c:v>0.11202524981842472</c:v>
                </c:pt>
                <c:pt idx="22">
                  <c:v>0.12700391549012621</c:v>
                </c:pt>
                <c:pt idx="23">
                  <c:v>0.14387667713388524</c:v>
                </c:pt>
                <c:pt idx="24">
                  <c:v>0.16284200448374495</c:v>
                </c:pt>
                <c:pt idx="25">
                  <c:v>0.18419782096318088</c:v>
                </c:pt>
                <c:pt idx="26">
                  <c:v>0.20774279463521353</c:v>
                </c:pt>
                <c:pt idx="27">
                  <c:v>0.23566894124919754</c:v>
                </c:pt>
                <c:pt idx="28">
                  <c:v>0.26557949912638323</c:v>
                </c:pt>
                <c:pt idx="29">
                  <c:v>0.29946524064171115</c:v>
                </c:pt>
                <c:pt idx="30">
                  <c:v>0.33831732397127229</c:v>
                </c:pt>
                <c:pt idx="31">
                  <c:v>0.38113337530139801</c:v>
                </c:pt>
                <c:pt idx="32">
                  <c:v>0.4298971092019877</c:v>
                </c:pt>
                <c:pt idx="33">
                  <c:v>0.48459812684733455</c:v>
                </c:pt>
                <c:pt idx="34">
                  <c:v>0.54522477409861947</c:v>
                </c:pt>
                <c:pt idx="35">
                  <c:v>0.61474228577189727</c:v>
                </c:pt>
                <c:pt idx="36">
                  <c:v>0.69213669640475417</c:v>
                </c:pt>
                <c:pt idx="37">
                  <c:v>0.7793675903378896</c:v>
                </c:pt>
                <c:pt idx="38">
                  <c:v>0.87739368316339217</c:v>
                </c:pt>
                <c:pt idx="39">
                  <c:v>0.98716514885231932</c:v>
                </c:pt>
                <c:pt idx="40">
                  <c:v>1.1106091604678392</c:v>
                </c:pt>
                <c:pt idx="41">
                  <c:v>1.2496351744958909</c:v>
                </c:pt>
                <c:pt idx="42">
                  <c:v>1.4051482436827474</c:v>
                </c:pt>
                <c:pt idx="43">
                  <c:v>1.5799994103599753</c:v>
                </c:pt>
                <c:pt idx="44">
                  <c:v>1.7760240289761184</c:v>
                </c:pt>
                <c:pt idx="45">
                  <c:v>1.9960004705328784</c:v>
                </c:pt>
                <c:pt idx="46">
                  <c:v>2.2397368884712514</c:v>
                </c:pt>
                <c:pt idx="47">
                  <c:v>2.5215759849906192</c:v>
                </c:pt>
                <c:pt idx="48">
                  <c:v>2.8314606741573032</c:v>
                </c:pt>
                <c:pt idx="49">
                  <c:v>3.1786965662228455</c:v>
                </c:pt>
                <c:pt idx="50">
                  <c:v>3.5723856685115059</c:v>
                </c:pt>
                <c:pt idx="51">
                  <c:v>4.0118528847829875</c:v>
                </c:pt>
                <c:pt idx="52">
                  <c:v>4.4963503649635035</c:v>
                </c:pt>
                <c:pt idx="53">
                  <c:v>5.043879907621247</c:v>
                </c:pt>
                <c:pt idx="54">
                  <c:v>5.6531492666091454</c:v>
                </c:pt>
                <c:pt idx="55">
                  <c:v>6.3319967923015232</c:v>
                </c:pt>
                <c:pt idx="56">
                  <c:v>7.0877993158494874</c:v>
                </c:pt>
                <c:pt idx="57">
                  <c:v>7.9364827312425552</c:v>
                </c:pt>
                <c:pt idx="58">
                  <c:v>8.8750070474150071</c:v>
                </c:pt>
                <c:pt idx="59">
                  <c:v>9.9266311957434894</c:v>
                </c:pt>
                <c:pt idx="60">
                  <c:v>11.077949516290447</c:v>
                </c:pt>
                <c:pt idx="61">
                  <c:v>12.367245657568239</c:v>
                </c:pt>
                <c:pt idx="62">
                  <c:v>13.787345645284669</c:v>
                </c:pt>
                <c:pt idx="63">
                  <c:v>15.355327203893996</c:v>
                </c:pt>
                <c:pt idx="64">
                  <c:v>17.077589433720124</c:v>
                </c:pt>
                <c:pt idx="65">
                  <c:v>18.974180262949471</c:v>
                </c:pt>
                <c:pt idx="66">
                  <c:v>21.04592314901593</c:v>
                </c:pt>
                <c:pt idx="67">
                  <c:v>23.313477213308044</c:v>
                </c:pt>
                <c:pt idx="68">
                  <c:v>25.777777777777779</c:v>
                </c:pt>
                <c:pt idx="69">
                  <c:v>28.456837733610204</c:v>
                </c:pt>
                <c:pt idx="70">
                  <c:v>31.355119825708059</c:v>
                </c:pt>
                <c:pt idx="71">
                  <c:v>34.471116998627998</c:v>
                </c:pt>
                <c:pt idx="72">
                  <c:v>37.809493057797866</c:v>
                </c:pt>
                <c:pt idx="73">
                  <c:v>41.372515590650096</c:v>
                </c:pt>
                <c:pt idx="74">
                  <c:v>45.15342763873776</c:v>
                </c:pt>
                <c:pt idx="75">
                  <c:v>49.147092264286016</c:v>
                </c:pt>
                <c:pt idx="76">
                  <c:v>53.3382084095064</c:v>
                </c:pt>
                <c:pt idx="77">
                  <c:v>57.715536105032825</c:v>
                </c:pt>
                <c:pt idx="78">
                  <c:v>62.256490952006303</c:v>
                </c:pt>
                <c:pt idx="79">
                  <c:v>66.940131767401894</c:v>
                </c:pt>
                <c:pt idx="80">
                  <c:v>71.734779494525739</c:v>
                </c:pt>
                <c:pt idx="81">
                  <c:v>76.612873980054388</c:v>
                </c:pt>
                <c:pt idx="82">
                  <c:v>81.542655843161285</c:v>
                </c:pt>
              </c:numCache>
            </c:numRef>
          </c:xVal>
          <c:yVal>
            <c:numRef>
              <c:f>Solution!$H$4:$H$86</c:f>
              <c:numCache>
                <c:formatCode>General</c:formatCode>
                <c:ptCount val="83"/>
                <c:pt idx="0">
                  <c:v>8.5484651447335285</c:v>
                </c:pt>
                <c:pt idx="1">
                  <c:v>15.764604994956953</c:v>
                </c:pt>
                <c:pt idx="2">
                  <c:v>17.22727060740964</c:v>
                </c:pt>
                <c:pt idx="3">
                  <c:v>29.741792243976111</c:v>
                </c:pt>
                <c:pt idx="4">
                  <c:v>35.302094194485889</c:v>
                </c:pt>
                <c:pt idx="5">
                  <c:v>39.778181935752947</c:v>
                </c:pt>
                <c:pt idx="6">
                  <c:v>58.241795929976348</c:v>
                </c:pt>
                <c:pt idx="7">
                  <c:v>56.529438847673205</c:v>
                </c:pt>
                <c:pt idx="8">
                  <c:v>74.430889189347411</c:v>
                </c:pt>
                <c:pt idx="9">
                  <c:v>87.692674385504276</c:v>
                </c:pt>
                <c:pt idx="10">
                  <c:v>107.88217300988353</c:v>
                </c:pt>
                <c:pt idx="11">
                  <c:v>114.16659576568181</c:v>
                </c:pt>
                <c:pt idx="12">
                  <c:v>134.08421475633858</c:v>
                </c:pt>
                <c:pt idx="13">
                  <c:v>149.72222618620259</c:v>
                </c:pt>
                <c:pt idx="14">
                  <c:v>175.16777920364484</c:v>
                </c:pt>
                <c:pt idx="15">
                  <c:v>200.5103513875649</c:v>
                </c:pt>
                <c:pt idx="16">
                  <c:v>218.20843834943912</c:v>
                </c:pt>
                <c:pt idx="17">
                  <c:v>240.37179073216697</c:v>
                </c:pt>
                <c:pt idx="18">
                  <c:v>278.47654496699028</c:v>
                </c:pt>
                <c:pt idx="19">
                  <c:v>310.78521807285932</c:v>
                </c:pt>
                <c:pt idx="20">
                  <c:v>342.24649576675392</c:v>
                </c:pt>
                <c:pt idx="21">
                  <c:v>366.5943388945833</c:v>
                </c:pt>
                <c:pt idx="22">
                  <c:v>414.91157244932202</c:v>
                </c:pt>
                <c:pt idx="23">
                  <c:v>443.3302994562697</c:v>
                </c:pt>
                <c:pt idx="24">
                  <c:v>479.62309818998637</c:v>
                </c:pt>
                <c:pt idx="25">
                  <c:v>522.93697087314388</c:v>
                </c:pt>
                <c:pt idx="26">
                  <c:v>548.25298122368565</c:v>
                </c:pt>
                <c:pt idx="27">
                  <c:v>563.17768562337631</c:v>
                </c:pt>
                <c:pt idx="28">
                  <c:v>616.3364974422002</c:v>
                </c:pt>
                <c:pt idx="29">
                  <c:v>627.59093629701511</c:v>
                </c:pt>
                <c:pt idx="30">
                  <c:v>633.8966492699941</c:v>
                </c:pt>
                <c:pt idx="31">
                  <c:v>653.14301164364633</c:v>
                </c:pt>
                <c:pt idx="32">
                  <c:v>641.9705975523201</c:v>
                </c:pt>
                <c:pt idx="33">
                  <c:v>610.4602926086817</c:v>
                </c:pt>
                <c:pt idx="34">
                  <c:v>599.59260425217121</c:v>
                </c:pt>
                <c:pt idx="35">
                  <c:v>547.23240820129354</c:v>
                </c:pt>
                <c:pt idx="36">
                  <c:v>511.09956552784331</c:v>
                </c:pt>
                <c:pt idx="37">
                  <c:v>443.17754259986179</c:v>
                </c:pt>
                <c:pt idx="38">
                  <c:v>406.26339656595553</c:v>
                </c:pt>
                <c:pt idx="39">
                  <c:v>344.12463896495808</c:v>
                </c:pt>
                <c:pt idx="40">
                  <c:v>283.34447132790109</c:v>
                </c:pt>
                <c:pt idx="41">
                  <c:v>242.13994473855314</c:v>
                </c:pt>
                <c:pt idx="42">
                  <c:v>183.27892377306918</c:v>
                </c:pt>
                <c:pt idx="43">
                  <c:v>168.70106138032114</c:v>
                </c:pt>
                <c:pt idx="44">
                  <c:v>129.21634716799261</c:v>
                </c:pt>
                <c:pt idx="45">
                  <c:v>110.91780477509332</c:v>
                </c:pt>
                <c:pt idx="46">
                  <c:v>99.784038234489373</c:v>
                </c:pt>
                <c:pt idx="47">
                  <c:v>82.86866037750724</c:v>
                </c:pt>
                <c:pt idx="48">
                  <c:v>82.433457059871614</c:v>
                </c:pt>
                <c:pt idx="49">
                  <c:v>73.211867853730439</c:v>
                </c:pt>
                <c:pt idx="50">
                  <c:v>78.137080468545818</c:v>
                </c:pt>
                <c:pt idx="51">
                  <c:v>74.210784937774591</c:v>
                </c:pt>
                <c:pt idx="52">
                  <c:v>66.028082218379396</c:v>
                </c:pt>
                <c:pt idx="53">
                  <c:v>64.712283663019079</c:v>
                </c:pt>
                <c:pt idx="54">
                  <c:v>58.935280830470738</c:v>
                </c:pt>
                <c:pt idx="55">
                  <c:v>70.406370947234436</c:v>
                </c:pt>
                <c:pt idx="56">
                  <c:v>76.917917441140077</c:v>
                </c:pt>
                <c:pt idx="57">
                  <c:v>53.582051376662001</c:v>
                </c:pt>
                <c:pt idx="58">
                  <c:v>72.818471858727477</c:v>
                </c:pt>
                <c:pt idx="59">
                  <c:v>46.025547016168701</c:v>
                </c:pt>
                <c:pt idx="60">
                  <c:v>70.716917390105195</c:v>
                </c:pt>
                <c:pt idx="61">
                  <c:v>56.035999097208851</c:v>
                </c:pt>
                <c:pt idx="62">
                  <c:v>66.775445247921184</c:v>
                </c:pt>
                <c:pt idx="63">
                  <c:v>67.261872758292625</c:v>
                </c:pt>
                <c:pt idx="64">
                  <c:v>45.273043542663949</c:v>
                </c:pt>
                <c:pt idx="65">
                  <c:v>64.898049232154619</c:v>
                </c:pt>
                <c:pt idx="66">
                  <c:v>59.874502192262575</c:v>
                </c:pt>
                <c:pt idx="67">
                  <c:v>61.429493936205851</c:v>
                </c:pt>
                <c:pt idx="68">
                  <c:v>54.191072412898279</c:v>
                </c:pt>
                <c:pt idx="69">
                  <c:v>57.809194395321676</c:v>
                </c:pt>
                <c:pt idx="70">
                  <c:v>61.603891679836771</c:v>
                </c:pt>
                <c:pt idx="71">
                  <c:v>60.104203367742315</c:v>
                </c:pt>
                <c:pt idx="72">
                  <c:v>62.563293402045268</c:v>
                </c:pt>
                <c:pt idx="73">
                  <c:v>56.08464061027987</c:v>
                </c:pt>
                <c:pt idx="74">
                  <c:v>59.368628115622151</c:v>
                </c:pt>
                <c:pt idx="75">
                  <c:v>36.039337883018128</c:v>
                </c:pt>
                <c:pt idx="76">
                  <c:v>70.189200357609124</c:v>
                </c:pt>
                <c:pt idx="77">
                  <c:v>59.585307909362797</c:v>
                </c:pt>
                <c:pt idx="78">
                  <c:v>49.954933439947432</c:v>
                </c:pt>
                <c:pt idx="79">
                  <c:v>54.668904731266082</c:v>
                </c:pt>
                <c:pt idx="80">
                  <c:v>55.122601373190825</c:v>
                </c:pt>
                <c:pt idx="81">
                  <c:v>62.768259452036297</c:v>
                </c:pt>
                <c:pt idx="82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5-4C77-88D1-18D02644A1DD}"/>
            </c:ext>
          </c:extLst>
        </c:ser>
        <c:ser>
          <c:idx val="1"/>
          <c:order val="1"/>
          <c:tx>
            <c:v>Pwf-Pws vs teff</c:v>
          </c:tx>
          <c:xVal>
            <c:numRef>
              <c:f>Solution!$D$3:$D$87</c:f>
              <c:numCache>
                <c:formatCode>General</c:formatCode>
                <c:ptCount val="85"/>
                <c:pt idx="0">
                  <c:v>9.9999404765447816E-4</c:v>
                </c:pt>
                <c:pt idx="1">
                  <c:v>2.0999737503281206E-3</c:v>
                </c:pt>
                <c:pt idx="2">
                  <c:v>3.3999311918687359E-3</c:v>
                </c:pt>
                <c:pt idx="3">
                  <c:v>4.7998628610611124E-3</c:v>
                </c:pt>
                <c:pt idx="4">
                  <c:v>6.3997561997638187E-3</c:v>
                </c:pt>
                <c:pt idx="5">
                  <c:v>8.1995997814392398E-3</c:v>
                </c:pt>
                <c:pt idx="6">
                  <c:v>1.0199380751882923E-2</c:v>
                </c:pt>
                <c:pt idx="7">
                  <c:v>1.2499070009671901E-2</c:v>
                </c:pt>
                <c:pt idx="8">
                  <c:v>1.5098642919594729E-2</c:v>
                </c:pt>
                <c:pt idx="9">
                  <c:v>1.7998071635181943E-2</c:v>
                </c:pt>
                <c:pt idx="10">
                  <c:v>2.1197325099451738E-2</c:v>
                </c:pt>
                <c:pt idx="11">
                  <c:v>2.4896310011194769E-2</c:v>
                </c:pt>
                <c:pt idx="12">
                  <c:v>2.8994994911592645E-2</c:v>
                </c:pt>
                <c:pt idx="13">
                  <c:v>3.3593281343731247E-2</c:v>
                </c:pt>
                <c:pt idx="14">
                  <c:v>3.8791041116694479E-2</c:v>
                </c:pt>
                <c:pt idx="15">
                  <c:v>4.468810977079312E-2</c:v>
                </c:pt>
                <c:pt idx="16">
                  <c:v>5.1184400944474073E-2</c:v>
                </c:pt>
                <c:pt idx="17">
                  <c:v>5.8679497104285591E-2</c:v>
                </c:pt>
                <c:pt idx="18">
                  <c:v>6.6973290413942066E-2</c:v>
                </c:pt>
                <c:pt idx="19">
                  <c:v>7.6365271983455135E-2</c:v>
                </c:pt>
                <c:pt idx="20">
                  <c:v>8.6855073179408979E-2</c:v>
                </c:pt>
                <c:pt idx="21">
                  <c:v>9.874193034096615E-2</c:v>
                </c:pt>
                <c:pt idx="22">
                  <c:v>0.11202524981842472</c:v>
                </c:pt>
                <c:pt idx="23">
                  <c:v>0.12700391549012621</c:v>
                </c:pt>
                <c:pt idx="24">
                  <c:v>0.14387667713388524</c:v>
                </c:pt>
                <c:pt idx="25">
                  <c:v>0.16284200448374495</c:v>
                </c:pt>
                <c:pt idx="26">
                  <c:v>0.18419782096318088</c:v>
                </c:pt>
                <c:pt idx="27">
                  <c:v>0.20774279463521353</c:v>
                </c:pt>
                <c:pt idx="28">
                  <c:v>0.23566894124919754</c:v>
                </c:pt>
                <c:pt idx="29">
                  <c:v>0.26557949912638323</c:v>
                </c:pt>
                <c:pt idx="30">
                  <c:v>0.29946524064171115</c:v>
                </c:pt>
                <c:pt idx="31">
                  <c:v>0.33831732397127229</c:v>
                </c:pt>
                <c:pt idx="32">
                  <c:v>0.38113337530139801</c:v>
                </c:pt>
                <c:pt idx="33">
                  <c:v>0.4298971092019877</c:v>
                </c:pt>
                <c:pt idx="34">
                  <c:v>0.48459812684733455</c:v>
                </c:pt>
                <c:pt idx="35">
                  <c:v>0.54522477409861947</c:v>
                </c:pt>
                <c:pt idx="36">
                  <c:v>0.61474228577189727</c:v>
                </c:pt>
                <c:pt idx="37">
                  <c:v>0.69213669640475417</c:v>
                </c:pt>
                <c:pt idx="38">
                  <c:v>0.7793675903378896</c:v>
                </c:pt>
                <c:pt idx="39">
                  <c:v>0.87739368316339217</c:v>
                </c:pt>
                <c:pt idx="40">
                  <c:v>0.98716514885231932</c:v>
                </c:pt>
                <c:pt idx="41">
                  <c:v>1.1106091604678392</c:v>
                </c:pt>
                <c:pt idx="42">
                  <c:v>1.2496351744958909</c:v>
                </c:pt>
                <c:pt idx="43">
                  <c:v>1.4051482436827474</c:v>
                </c:pt>
                <c:pt idx="44">
                  <c:v>1.5799994103599753</c:v>
                </c:pt>
                <c:pt idx="45">
                  <c:v>1.7760240289761184</c:v>
                </c:pt>
                <c:pt idx="46">
                  <c:v>1.9960004705328784</c:v>
                </c:pt>
                <c:pt idx="47">
                  <c:v>2.2397368884712514</c:v>
                </c:pt>
                <c:pt idx="48">
                  <c:v>2.5215759849906192</c:v>
                </c:pt>
                <c:pt idx="49">
                  <c:v>2.8314606741573032</c:v>
                </c:pt>
                <c:pt idx="50">
                  <c:v>3.1786965662228455</c:v>
                </c:pt>
                <c:pt idx="51">
                  <c:v>3.5723856685115059</c:v>
                </c:pt>
                <c:pt idx="52">
                  <c:v>4.0118528847829875</c:v>
                </c:pt>
                <c:pt idx="53">
                  <c:v>4.4963503649635035</c:v>
                </c:pt>
                <c:pt idx="54">
                  <c:v>5.043879907621247</c:v>
                </c:pt>
                <c:pt idx="55">
                  <c:v>5.6531492666091454</c:v>
                </c:pt>
                <c:pt idx="56">
                  <c:v>6.3319967923015232</c:v>
                </c:pt>
                <c:pt idx="57">
                  <c:v>7.0877993158494874</c:v>
                </c:pt>
                <c:pt idx="58">
                  <c:v>7.9364827312425552</c:v>
                </c:pt>
                <c:pt idx="59">
                  <c:v>8.8750070474150071</c:v>
                </c:pt>
                <c:pt idx="60">
                  <c:v>9.9266311957434894</c:v>
                </c:pt>
                <c:pt idx="61">
                  <c:v>11.077949516290447</c:v>
                </c:pt>
                <c:pt idx="62">
                  <c:v>12.367245657568239</c:v>
                </c:pt>
                <c:pt idx="63">
                  <c:v>13.787345645284669</c:v>
                </c:pt>
                <c:pt idx="64">
                  <c:v>15.355327203893996</c:v>
                </c:pt>
                <c:pt idx="65">
                  <c:v>17.077589433720124</c:v>
                </c:pt>
                <c:pt idx="66">
                  <c:v>18.974180262949471</c:v>
                </c:pt>
                <c:pt idx="67">
                  <c:v>21.04592314901593</c:v>
                </c:pt>
                <c:pt idx="68">
                  <c:v>23.313477213308044</c:v>
                </c:pt>
                <c:pt idx="69">
                  <c:v>25.777777777777779</c:v>
                </c:pt>
                <c:pt idx="70">
                  <c:v>28.456837733610204</c:v>
                </c:pt>
                <c:pt idx="71">
                  <c:v>31.355119825708059</c:v>
                </c:pt>
                <c:pt idx="72">
                  <c:v>34.471116998627998</c:v>
                </c:pt>
                <c:pt idx="73">
                  <c:v>37.809493057797866</c:v>
                </c:pt>
                <c:pt idx="74">
                  <c:v>41.372515590650096</c:v>
                </c:pt>
                <c:pt idx="75">
                  <c:v>45.15342763873776</c:v>
                </c:pt>
                <c:pt idx="76">
                  <c:v>49.147092264286016</c:v>
                </c:pt>
                <c:pt idx="77">
                  <c:v>53.3382084095064</c:v>
                </c:pt>
                <c:pt idx="78">
                  <c:v>57.715536105032825</c:v>
                </c:pt>
                <c:pt idx="79">
                  <c:v>62.256490952006303</c:v>
                </c:pt>
                <c:pt idx="80">
                  <c:v>66.940131767401894</c:v>
                </c:pt>
                <c:pt idx="81">
                  <c:v>71.734779494525739</c:v>
                </c:pt>
                <c:pt idx="82">
                  <c:v>76.612873980054388</c:v>
                </c:pt>
                <c:pt idx="83">
                  <c:v>81.542655843161285</c:v>
                </c:pt>
                <c:pt idx="84">
                  <c:v>84</c:v>
                </c:pt>
              </c:numCache>
            </c:numRef>
          </c:xVal>
          <c:yVal>
            <c:numRef>
              <c:f>Solution!$E$3:$E$87</c:f>
              <c:numCache>
                <c:formatCode>General</c:formatCode>
                <c:ptCount val="85"/>
                <c:pt idx="0">
                  <c:v>3.8294595590787139</c:v>
                </c:pt>
                <c:pt idx="1">
                  <c:v>8.3072003626248261</c:v>
                </c:pt>
                <c:pt idx="2">
                  <c:v>14.334768104335126</c:v>
                </c:pt>
                <c:pt idx="3">
                  <c:v>19.359287011470769</c:v>
                </c:pt>
                <c:pt idx="4">
                  <c:v>26.794522637161208</c:v>
                </c:pt>
                <c:pt idx="5">
                  <c:v>34.543467628290273</c:v>
                </c:pt>
                <c:pt idx="6">
                  <c:v>42.342730466799367</c:v>
                </c:pt>
                <c:pt idx="7">
                  <c:v>53.058570313352902</c:v>
                </c:pt>
                <c:pt idx="8">
                  <c:v>62.791391906930585</c:v>
                </c:pt>
                <c:pt idx="9">
                  <c:v>74.781957441764462</c:v>
                </c:pt>
                <c:pt idx="10">
                  <c:v>88.017169479257063</c:v>
                </c:pt>
                <c:pt idx="11">
                  <c:v>104.04583115764126</c:v>
                </c:pt>
                <c:pt idx="12">
                  <c:v>120.18423378959142</c:v>
                </c:pt>
                <c:pt idx="13">
                  <c:v>138.53783310516064</c:v>
                </c:pt>
                <c:pt idx="14">
                  <c:v>158.59968609972293</c:v>
                </c:pt>
                <c:pt idx="15">
                  <c:v>181.71492693779055</c:v>
                </c:pt>
                <c:pt idx="16">
                  <c:v>207.16357148408042</c:v>
                </c:pt>
                <c:pt idx="17">
                  <c:v>235.03520142332036</c:v>
                </c:pt>
                <c:pt idx="18">
                  <c:v>264.80220163314698</c:v>
                </c:pt>
                <c:pt idx="19">
                  <c:v>299.05136371873868</c:v>
                </c:pt>
                <c:pt idx="20">
                  <c:v>336.58601809052652</c:v>
                </c:pt>
                <c:pt idx="21">
                  <c:v>377.78670350527227</c:v>
                </c:pt>
                <c:pt idx="22">
                  <c:v>421.25538337929447</c:v>
                </c:pt>
                <c:pt idx="23">
                  <c:v>470.18947886016576</c:v>
                </c:pt>
                <c:pt idx="24">
                  <c:v>522.179882177732</c:v>
                </c:pt>
                <c:pt idx="25">
                  <c:v>578.03898984816715</c:v>
                </c:pt>
                <c:pt idx="26">
                  <c:v>638.66807830253765</c:v>
                </c:pt>
                <c:pt idx="27">
                  <c:v>700.80550179870261</c:v>
                </c:pt>
                <c:pt idx="28">
                  <c:v>767.54056894449332</c:v>
                </c:pt>
                <c:pt idx="29">
                  <c:v>836.95469367628993</c:v>
                </c:pt>
                <c:pt idx="30">
                  <c:v>907.9692267792052</c:v>
                </c:pt>
                <c:pt idx="31">
                  <c:v>980.76539680879159</c:v>
                </c:pt>
                <c:pt idx="32">
                  <c:v>1054.1386737891471</c:v>
                </c:pt>
                <c:pt idx="33">
                  <c:v>1126.9581524991918</c:v>
                </c:pt>
                <c:pt idx="34">
                  <c:v>1195.8663826135253</c:v>
                </c:pt>
                <c:pt idx="35">
                  <c:v>1262.538498480917</c:v>
                </c:pt>
                <c:pt idx="36">
                  <c:v>1324.4217237049015</c:v>
                </c:pt>
                <c:pt idx="37">
                  <c:v>1381.5726446923427</c:v>
                </c:pt>
                <c:pt idx="38">
                  <c:v>1431.1753914466899</c:v>
                </c:pt>
                <c:pt idx="39">
                  <c:v>1476.5648376982217</c:v>
                </c:pt>
                <c:pt idx="40">
                  <c:v>1514.8310447688154</c:v>
                </c:pt>
                <c:pt idx="41">
                  <c:v>1546.3247326068131</c:v>
                </c:pt>
                <c:pt idx="42">
                  <c:v>1573.2635960775488</c:v>
                </c:pt>
                <c:pt idx="43">
                  <c:v>1593.5477675742959</c:v>
                </c:pt>
                <c:pt idx="44">
                  <c:v>1612.2171273276108</c:v>
                </c:pt>
                <c:pt idx="45">
                  <c:v>1626.4790881791087</c:v>
                </c:pt>
                <c:pt idx="46">
                  <c:v>1638.7031854976822</c:v>
                </c:pt>
                <c:pt idx="47">
                  <c:v>1649.5620520778994</c:v>
                </c:pt>
                <c:pt idx="48">
                  <c:v>1658.8243660075959</c:v>
                </c:pt>
                <c:pt idx="49">
                  <c:v>1667.8461639972629</c:v>
                </c:pt>
                <c:pt idx="50">
                  <c:v>1675.8437151048802</c:v>
                </c:pt>
                <c:pt idx="51">
                  <c:v>1684.4546882526747</c:v>
                </c:pt>
                <c:pt idx="52">
                  <c:v>1692.5839013645582</c:v>
                </c:pt>
                <c:pt idx="53">
                  <c:v>1699.6986581916135</c:v>
                </c:pt>
                <c:pt idx="54">
                  <c:v>1706.72338671951</c:v>
                </c:pt>
                <c:pt idx="55">
                  <c:v>1713.0751490876901</c:v>
                </c:pt>
                <c:pt idx="56">
                  <c:v>1720.623351065401</c:v>
                </c:pt>
                <c:pt idx="57">
                  <c:v>1728.8254394030419</c:v>
                </c:pt>
                <c:pt idx="58">
                  <c:v>1734.5552065941301</c:v>
                </c:pt>
                <c:pt idx="59">
                  <c:v>1742.2556969870748</c:v>
                </c:pt>
                <c:pt idx="60">
                  <c:v>1747.1316287838545</c:v>
                </c:pt>
                <c:pt idx="61">
                  <c:v>1754.4811551961302</c:v>
                </c:pt>
                <c:pt idx="62">
                  <c:v>1760.3229569528912</c:v>
                </c:pt>
                <c:pt idx="63">
                  <c:v>1767.200844213864</c:v>
                </c:pt>
                <c:pt idx="64">
                  <c:v>1774.0691691073762</c:v>
                </c:pt>
                <c:pt idx="65">
                  <c:v>1778.6349219746307</c:v>
                </c:pt>
                <c:pt idx="66">
                  <c:v>1785.1218976069285</c:v>
                </c:pt>
                <c:pt idx="67">
                  <c:v>1791.0158929947902</c:v>
                </c:pt>
                <c:pt idx="68">
                  <c:v>1796.9907502573069</c:v>
                </c:pt>
                <c:pt idx="69">
                  <c:v>1802.1713011755264</c:v>
                </c:pt>
                <c:pt idx="70">
                  <c:v>1807.6137294324271</c:v>
                </c:pt>
                <c:pt idx="71">
                  <c:v>1813.3080293442654</c:v>
                </c:pt>
                <c:pt idx="72">
                  <c:v>1818.7411148976562</c:v>
                </c:pt>
                <c:pt idx="73">
                  <c:v>1824.2651191617952</c:v>
                </c:pt>
                <c:pt idx="74">
                  <c:v>1829.0951575432782</c:v>
                </c:pt>
                <c:pt idx="75">
                  <c:v>1834.0663761873357</c:v>
                </c:pt>
                <c:pt idx="76">
                  <c:v>1836.9949121840864</c:v>
                </c:pt>
                <c:pt idx="77">
                  <c:v>1842.5101160053391</c:v>
                </c:pt>
                <c:pt idx="78">
                  <c:v>1847.02925307241</c:v>
                </c:pt>
                <c:pt idx="79">
                  <c:v>1850.6729389542443</c:v>
                </c:pt>
                <c:pt idx="80">
                  <c:v>1854.4979913820171</c:v>
                </c:pt>
                <c:pt idx="81">
                  <c:v>1858.1823054239567</c:v>
                </c:pt>
                <c:pt idx="82">
                  <c:v>1862.1788856903349</c:v>
                </c:pt>
                <c:pt idx="83">
                  <c:v>1867.1724000309077</c:v>
                </c:pt>
                <c:pt idx="84">
                  <c:v>1867.1824679458468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5-4C77-88D1-18D02644A1DD}"/>
            </c:ext>
          </c:extLst>
        </c:ser>
        <c:ser>
          <c:idx val="2"/>
          <c:order val="2"/>
          <c:tx>
            <c:v>IARF</c:v>
          </c:tx>
          <c:xVal>
            <c:numRef>
              <c:f>Solution!$D$58:$D$85</c:f>
              <c:numCache>
                <c:formatCode>General</c:formatCode>
                <c:ptCount val="28"/>
                <c:pt idx="0">
                  <c:v>5.6531492666091454</c:v>
                </c:pt>
                <c:pt idx="1">
                  <c:v>6.3319967923015232</c:v>
                </c:pt>
                <c:pt idx="2">
                  <c:v>7.0877993158494874</c:v>
                </c:pt>
                <c:pt idx="3">
                  <c:v>7.9364827312425552</c:v>
                </c:pt>
                <c:pt idx="4">
                  <c:v>8.8750070474150071</c:v>
                </c:pt>
                <c:pt idx="5">
                  <c:v>9.9266311957434894</c:v>
                </c:pt>
                <c:pt idx="6">
                  <c:v>11.077949516290447</c:v>
                </c:pt>
                <c:pt idx="7">
                  <c:v>12.367245657568239</c:v>
                </c:pt>
                <c:pt idx="8">
                  <c:v>13.787345645284669</c:v>
                </c:pt>
                <c:pt idx="9">
                  <c:v>15.355327203893996</c:v>
                </c:pt>
                <c:pt idx="10">
                  <c:v>17.077589433720124</c:v>
                </c:pt>
                <c:pt idx="11">
                  <c:v>18.974180262949471</c:v>
                </c:pt>
                <c:pt idx="12">
                  <c:v>21.04592314901593</c:v>
                </c:pt>
                <c:pt idx="13">
                  <c:v>23.313477213308044</c:v>
                </c:pt>
                <c:pt idx="14">
                  <c:v>25.777777777777779</c:v>
                </c:pt>
                <c:pt idx="15">
                  <c:v>28.456837733610204</c:v>
                </c:pt>
                <c:pt idx="16">
                  <c:v>31.355119825708059</c:v>
                </c:pt>
                <c:pt idx="17">
                  <c:v>34.471116998627998</c:v>
                </c:pt>
                <c:pt idx="18">
                  <c:v>37.809493057797866</c:v>
                </c:pt>
                <c:pt idx="19">
                  <c:v>41.372515590650096</c:v>
                </c:pt>
                <c:pt idx="20">
                  <c:v>45.15342763873776</c:v>
                </c:pt>
                <c:pt idx="21">
                  <c:v>49.147092264286016</c:v>
                </c:pt>
                <c:pt idx="22">
                  <c:v>53.3382084095064</c:v>
                </c:pt>
                <c:pt idx="23">
                  <c:v>57.715536105032825</c:v>
                </c:pt>
                <c:pt idx="24">
                  <c:v>62.256490952006303</c:v>
                </c:pt>
                <c:pt idx="25">
                  <c:v>66.940131767401894</c:v>
                </c:pt>
                <c:pt idx="26">
                  <c:v>71.734779494525739</c:v>
                </c:pt>
                <c:pt idx="27">
                  <c:v>76.612873980054388</c:v>
                </c:pt>
              </c:numCache>
            </c:numRef>
          </c:xVal>
          <c:yVal>
            <c:numRef>
              <c:f>Solution!$H$58:$H$86</c:f>
              <c:numCache>
                <c:formatCode>General</c:formatCode>
                <c:ptCount val="29"/>
                <c:pt idx="0">
                  <c:v>58.935280830470738</c:v>
                </c:pt>
                <c:pt idx="1">
                  <c:v>70.406370947234436</c:v>
                </c:pt>
                <c:pt idx="2">
                  <c:v>76.917917441140077</c:v>
                </c:pt>
                <c:pt idx="3">
                  <c:v>53.582051376662001</c:v>
                </c:pt>
                <c:pt idx="4">
                  <c:v>72.818471858727477</c:v>
                </c:pt>
                <c:pt idx="5">
                  <c:v>46.025547016168701</c:v>
                </c:pt>
                <c:pt idx="6">
                  <c:v>70.716917390105195</c:v>
                </c:pt>
                <c:pt idx="7">
                  <c:v>56.035999097208851</c:v>
                </c:pt>
                <c:pt idx="8">
                  <c:v>66.775445247921184</c:v>
                </c:pt>
                <c:pt idx="9">
                  <c:v>67.261872758292625</c:v>
                </c:pt>
                <c:pt idx="10">
                  <c:v>45.273043542663949</c:v>
                </c:pt>
                <c:pt idx="11">
                  <c:v>64.898049232154619</c:v>
                </c:pt>
                <c:pt idx="12">
                  <c:v>59.874502192262575</c:v>
                </c:pt>
                <c:pt idx="13">
                  <c:v>61.429493936205851</c:v>
                </c:pt>
                <c:pt idx="14">
                  <c:v>54.191072412898279</c:v>
                </c:pt>
                <c:pt idx="15">
                  <c:v>57.809194395321676</c:v>
                </c:pt>
                <c:pt idx="16">
                  <c:v>61.603891679836771</c:v>
                </c:pt>
                <c:pt idx="17">
                  <c:v>60.104203367742315</c:v>
                </c:pt>
                <c:pt idx="18">
                  <c:v>62.563293402045268</c:v>
                </c:pt>
                <c:pt idx="19">
                  <c:v>56.08464061027987</c:v>
                </c:pt>
                <c:pt idx="20">
                  <c:v>59.368628115622151</c:v>
                </c:pt>
                <c:pt idx="21">
                  <c:v>36.039337883018128</c:v>
                </c:pt>
                <c:pt idx="22">
                  <c:v>70.189200357609124</c:v>
                </c:pt>
                <c:pt idx="23">
                  <c:v>59.585307909362797</c:v>
                </c:pt>
                <c:pt idx="24">
                  <c:v>49.954933439947432</c:v>
                </c:pt>
                <c:pt idx="25">
                  <c:v>54.668904731266082</c:v>
                </c:pt>
                <c:pt idx="26">
                  <c:v>55.122601373190825</c:v>
                </c:pt>
                <c:pt idx="27">
                  <c:v>62.768259452036297</c:v>
                </c:pt>
                <c:pt idx="28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85-4C77-88D1-18D02644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9040"/>
        <c:axId val="183159616"/>
      </c:scatterChart>
      <c:valAx>
        <c:axId val="1831590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59616"/>
        <c:crosses val="autoZero"/>
        <c:crossBetween val="midCat"/>
      </c:valAx>
      <c:valAx>
        <c:axId val="1831596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9480351414406533"/>
          <c:w val="0.5922200349956255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Pws vs horner's time</c:v>
          </c:tx>
          <c:xVal>
            <c:numRef>
              <c:f>Solution!$C$3:$C$87</c:f>
              <c:numCache>
                <c:formatCode>General</c:formatCode>
                <c:ptCount val="85"/>
                <c:pt idx="0">
                  <c:v>168001</c:v>
                </c:pt>
                <c:pt idx="1">
                  <c:v>80001.000000000015</c:v>
                </c:pt>
                <c:pt idx="2">
                  <c:v>49412.764705882357</c:v>
                </c:pt>
                <c:pt idx="3">
                  <c:v>35001</c:v>
                </c:pt>
                <c:pt idx="4">
                  <c:v>26251</c:v>
                </c:pt>
                <c:pt idx="5">
                  <c:v>20488.804878048777</c:v>
                </c:pt>
                <c:pt idx="6">
                  <c:v>16471.588235294115</c:v>
                </c:pt>
                <c:pt idx="7">
                  <c:v>13440.999999999998</c:v>
                </c:pt>
                <c:pt idx="8">
                  <c:v>11126.827814569535</c:v>
                </c:pt>
                <c:pt idx="9">
                  <c:v>9334.3333333333339</c:v>
                </c:pt>
                <c:pt idx="10">
                  <c:v>7925.5283018867922</c:v>
                </c:pt>
                <c:pt idx="11">
                  <c:v>6747.9879518072294</c:v>
                </c:pt>
                <c:pt idx="12">
                  <c:v>5794.1034482758614</c:v>
                </c:pt>
                <c:pt idx="13">
                  <c:v>5001.0000000000009</c:v>
                </c:pt>
                <c:pt idx="14">
                  <c:v>4330.8969072164946</c:v>
                </c:pt>
                <c:pt idx="15">
                  <c:v>3759.3892617449669</c:v>
                </c:pt>
                <c:pt idx="16">
                  <c:v>3282.2499999999995</c:v>
                </c:pt>
                <c:pt idx="17">
                  <c:v>2863.0102214650765</c:v>
                </c:pt>
                <c:pt idx="18">
                  <c:v>2508.4626865671639</c:v>
                </c:pt>
                <c:pt idx="19">
                  <c:v>2199.952879581152</c:v>
                </c:pt>
                <c:pt idx="20">
                  <c:v>1934.2566168009207</c:v>
                </c:pt>
                <c:pt idx="21">
                  <c:v>1701.4048582995952</c:v>
                </c:pt>
                <c:pt idx="22">
                  <c:v>1499.6619090098127</c:v>
                </c:pt>
                <c:pt idx="23">
                  <c:v>1322.7938630999215</c:v>
                </c:pt>
                <c:pt idx="24">
                  <c:v>1167.6666666666667</c:v>
                </c:pt>
                <c:pt idx="25">
                  <c:v>1031.6748466257668</c:v>
                </c:pt>
                <c:pt idx="26">
                  <c:v>912.062906724512</c:v>
                </c:pt>
                <c:pt idx="27">
                  <c:v>808.69230769230774</c:v>
                </c:pt>
                <c:pt idx="28">
                  <c:v>712.86440677966107</c:v>
                </c:pt>
                <c:pt idx="29">
                  <c:v>632.57894736842104</c:v>
                </c:pt>
                <c:pt idx="30">
                  <c:v>561.00000000000011</c:v>
                </c:pt>
                <c:pt idx="31">
                  <c:v>496.57522123893801</c:v>
                </c:pt>
                <c:pt idx="32">
                  <c:v>440.79057591623035</c:v>
                </c:pt>
                <c:pt idx="33">
                  <c:v>390.7911832946636</c:v>
                </c:pt>
                <c:pt idx="34">
                  <c:v>346.67901234567898</c:v>
                </c:pt>
                <c:pt idx="35">
                  <c:v>308.12979890310783</c:v>
                </c:pt>
                <c:pt idx="36">
                  <c:v>273.28525121555913</c:v>
                </c:pt>
                <c:pt idx="37">
                  <c:v>242.72661870503597</c:v>
                </c:pt>
                <c:pt idx="38">
                  <c:v>215.55938697318004</c:v>
                </c:pt>
                <c:pt idx="39">
                  <c:v>191.47619047619048</c:v>
                </c:pt>
                <c:pt idx="40">
                  <c:v>170.18429003021149</c:v>
                </c:pt>
                <c:pt idx="41">
                  <c:v>151.26833631484791</c:v>
                </c:pt>
                <c:pt idx="42">
                  <c:v>134.43923749007149</c:v>
                </c:pt>
                <c:pt idx="43">
                  <c:v>119.56033874382499</c:v>
                </c:pt>
                <c:pt idx="44">
                  <c:v>106.32915360501568</c:v>
                </c:pt>
                <c:pt idx="45">
                  <c:v>94.593314763231191</c:v>
                </c:pt>
                <c:pt idx="46">
                  <c:v>84.168316831683171</c:v>
                </c:pt>
                <c:pt idx="47">
                  <c:v>75.008810572687224</c:v>
                </c:pt>
                <c:pt idx="48">
                  <c:v>66.625</c:v>
                </c:pt>
                <c:pt idx="49">
                  <c:v>59.333333333333336</c:v>
                </c:pt>
                <c:pt idx="50">
                  <c:v>52.851851851851848</c:v>
                </c:pt>
                <c:pt idx="51">
                  <c:v>47.027397260273972</c:v>
                </c:pt>
                <c:pt idx="52">
                  <c:v>41.875912408759127</c:v>
                </c:pt>
                <c:pt idx="53">
                  <c:v>37.363636363636367</c:v>
                </c:pt>
                <c:pt idx="54">
                  <c:v>33.307692307692307</c:v>
                </c:pt>
                <c:pt idx="55">
                  <c:v>29.717948717948719</c:v>
                </c:pt>
                <c:pt idx="56">
                  <c:v>26.531914893617024</c:v>
                </c:pt>
                <c:pt idx="57">
                  <c:v>23.702702702702702</c:v>
                </c:pt>
                <c:pt idx="58">
                  <c:v>21.168067226890759</c:v>
                </c:pt>
                <c:pt idx="59">
                  <c:v>18.929562433297761</c:v>
                </c:pt>
                <c:pt idx="60">
                  <c:v>16.924170616113745</c:v>
                </c:pt>
                <c:pt idx="61">
                  <c:v>15.165261382799327</c:v>
                </c:pt>
                <c:pt idx="62">
                  <c:v>13.584269662921349</c:v>
                </c:pt>
                <c:pt idx="63">
                  <c:v>12.18508655126498</c:v>
                </c:pt>
                <c:pt idx="64">
                  <c:v>10.940828402366865</c:v>
                </c:pt>
                <c:pt idx="65">
                  <c:v>9.8374539715938969</c:v>
                </c:pt>
                <c:pt idx="66">
                  <c:v>8.8541374474053285</c:v>
                </c:pt>
                <c:pt idx="67">
                  <c:v>7.9825436408977559</c:v>
                </c:pt>
                <c:pt idx="68">
                  <c:v>7.2061322497229403</c:v>
                </c:pt>
                <c:pt idx="69">
                  <c:v>6.5172413793103443</c:v>
                </c:pt>
                <c:pt idx="70">
                  <c:v>5.9036777583187394</c:v>
                </c:pt>
                <c:pt idx="71">
                  <c:v>5.3579766536964986</c:v>
                </c:pt>
                <c:pt idx="72">
                  <c:v>4.8736453769887023</c:v>
                </c:pt>
                <c:pt idx="73">
                  <c:v>4.4433285509325682</c:v>
                </c:pt>
                <c:pt idx="74">
                  <c:v>4.060666788121698</c:v>
                </c:pt>
                <c:pt idx="75">
                  <c:v>3.7206477732793521</c:v>
                </c:pt>
                <c:pt idx="76">
                  <c:v>3.418310061897222</c:v>
                </c:pt>
                <c:pt idx="77">
                  <c:v>3.1497120921305179</c:v>
                </c:pt>
                <c:pt idx="78">
                  <c:v>2.910828025477707</c:v>
                </c:pt>
                <c:pt idx="79">
                  <c:v>2.6985138004246281</c:v>
                </c:pt>
                <c:pt idx="80">
                  <c:v>2.5097052480230047</c:v>
                </c:pt>
                <c:pt idx="81">
                  <c:v>2.3419602204648933</c:v>
                </c:pt>
                <c:pt idx="82">
                  <c:v>2.1928429423459246</c:v>
                </c:pt>
                <c:pt idx="83">
                  <c:v>2.0602713789839067</c:v>
                </c:pt>
                <c:pt idx="84">
                  <c:v>2</c:v>
                </c:pt>
              </c:numCache>
            </c:numRef>
          </c:xVal>
          <c:yVal>
            <c:numRef>
              <c:f>Solution!$B$3:$B$87</c:f>
              <c:numCache>
                <c:formatCode>General</c:formatCode>
                <c:ptCount val="85"/>
                <c:pt idx="0">
                  <c:v>4196.7166366515621</c:v>
                </c:pt>
                <c:pt idx="1">
                  <c:v>4201.1943774551082</c:v>
                </c:pt>
                <c:pt idx="2">
                  <c:v>4207.2219451968185</c:v>
                </c:pt>
                <c:pt idx="3">
                  <c:v>4212.2464641039542</c:v>
                </c:pt>
                <c:pt idx="4">
                  <c:v>4219.6816997296446</c:v>
                </c:pt>
                <c:pt idx="5">
                  <c:v>4227.4306447207737</c:v>
                </c:pt>
                <c:pt idx="6">
                  <c:v>4235.2299075592828</c:v>
                </c:pt>
                <c:pt idx="7">
                  <c:v>4245.9457474058363</c:v>
                </c:pt>
                <c:pt idx="8">
                  <c:v>4255.678568999414</c:v>
                </c:pt>
                <c:pt idx="9">
                  <c:v>4267.6691345342479</c:v>
                </c:pt>
                <c:pt idx="10">
                  <c:v>4280.9043465717405</c:v>
                </c:pt>
                <c:pt idx="11">
                  <c:v>4296.9330082501247</c:v>
                </c:pt>
                <c:pt idx="12">
                  <c:v>4313.0714108820748</c:v>
                </c:pt>
                <c:pt idx="13">
                  <c:v>4331.425010197644</c:v>
                </c:pt>
                <c:pt idx="14">
                  <c:v>4351.4868631922063</c:v>
                </c:pt>
                <c:pt idx="15">
                  <c:v>4374.6021040302739</c:v>
                </c:pt>
                <c:pt idx="16">
                  <c:v>4400.0507485765638</c:v>
                </c:pt>
                <c:pt idx="17">
                  <c:v>4427.9223785158038</c:v>
                </c:pt>
                <c:pt idx="18">
                  <c:v>4457.6893787256304</c:v>
                </c:pt>
                <c:pt idx="19">
                  <c:v>4491.9385408112221</c:v>
                </c:pt>
                <c:pt idx="20">
                  <c:v>4529.4731951830099</c:v>
                </c:pt>
                <c:pt idx="21">
                  <c:v>4570.6738805977557</c:v>
                </c:pt>
                <c:pt idx="22">
                  <c:v>4614.1425604717779</c:v>
                </c:pt>
                <c:pt idx="23">
                  <c:v>4663.0766559526492</c:v>
                </c:pt>
                <c:pt idx="24">
                  <c:v>4715.0670592702154</c:v>
                </c:pt>
                <c:pt idx="25">
                  <c:v>4770.9261669406505</c:v>
                </c:pt>
                <c:pt idx="26">
                  <c:v>4831.555255395021</c:v>
                </c:pt>
                <c:pt idx="27">
                  <c:v>4893.692678891186</c:v>
                </c:pt>
                <c:pt idx="28">
                  <c:v>4960.4277460369767</c:v>
                </c:pt>
                <c:pt idx="29">
                  <c:v>5029.8418707687733</c:v>
                </c:pt>
                <c:pt idx="30">
                  <c:v>5100.8564038716886</c:v>
                </c:pt>
                <c:pt idx="31">
                  <c:v>5173.652573901275</c:v>
                </c:pt>
                <c:pt idx="32">
                  <c:v>5247.0258508816305</c:v>
                </c:pt>
                <c:pt idx="33">
                  <c:v>5319.8453295916752</c:v>
                </c:pt>
                <c:pt idx="34">
                  <c:v>5388.7535597060087</c:v>
                </c:pt>
                <c:pt idx="35">
                  <c:v>5455.4256755734004</c:v>
                </c:pt>
                <c:pt idx="36">
                  <c:v>5517.3089007973849</c:v>
                </c:pt>
                <c:pt idx="37">
                  <c:v>5574.4598217848261</c:v>
                </c:pt>
                <c:pt idx="38">
                  <c:v>5624.0625685391733</c:v>
                </c:pt>
                <c:pt idx="39">
                  <c:v>5669.4520147907051</c:v>
                </c:pt>
                <c:pt idx="40">
                  <c:v>5707.7182218612988</c:v>
                </c:pt>
                <c:pt idx="41">
                  <c:v>5739.2119096992965</c:v>
                </c:pt>
                <c:pt idx="42">
                  <c:v>5766.1507731700322</c:v>
                </c:pt>
                <c:pt idx="43">
                  <c:v>5786.4349446667793</c:v>
                </c:pt>
                <c:pt idx="44">
                  <c:v>5805.1043044200942</c:v>
                </c:pt>
                <c:pt idx="45">
                  <c:v>5819.3662652715921</c:v>
                </c:pt>
                <c:pt idx="46">
                  <c:v>5831.5903625901656</c:v>
                </c:pt>
                <c:pt idx="47">
                  <c:v>5842.4492291703828</c:v>
                </c:pt>
                <c:pt idx="48">
                  <c:v>5851.7115431000793</c:v>
                </c:pt>
                <c:pt idx="49">
                  <c:v>5860.7333410897463</c:v>
                </c:pt>
                <c:pt idx="50">
                  <c:v>5868.7308921973636</c:v>
                </c:pt>
                <c:pt idx="51">
                  <c:v>5877.3418653451581</c:v>
                </c:pt>
                <c:pt idx="52">
                  <c:v>5885.4710784570416</c:v>
                </c:pt>
                <c:pt idx="53">
                  <c:v>5892.5858352840969</c:v>
                </c:pt>
                <c:pt idx="54">
                  <c:v>5899.6105638119934</c:v>
                </c:pt>
                <c:pt idx="55">
                  <c:v>5905.9623261801735</c:v>
                </c:pt>
                <c:pt idx="56">
                  <c:v>5913.5105281578844</c:v>
                </c:pt>
                <c:pt idx="57">
                  <c:v>5921.7126164955253</c:v>
                </c:pt>
                <c:pt idx="58">
                  <c:v>5927.4423836866135</c:v>
                </c:pt>
                <c:pt idx="59">
                  <c:v>5935.1428740795582</c:v>
                </c:pt>
                <c:pt idx="60">
                  <c:v>5940.0188058763379</c:v>
                </c:pt>
                <c:pt idx="61">
                  <c:v>5947.3683322886136</c:v>
                </c:pt>
                <c:pt idx="62">
                  <c:v>5953.2101340453746</c:v>
                </c:pt>
                <c:pt idx="63">
                  <c:v>5960.0880213063474</c:v>
                </c:pt>
                <c:pt idx="64">
                  <c:v>5966.9563461998596</c:v>
                </c:pt>
                <c:pt idx="65">
                  <c:v>5971.5220990671141</c:v>
                </c:pt>
                <c:pt idx="66">
                  <c:v>5978.0090746994119</c:v>
                </c:pt>
                <c:pt idx="67">
                  <c:v>5983.9030700872736</c:v>
                </c:pt>
                <c:pt idx="68">
                  <c:v>5989.8779273497903</c:v>
                </c:pt>
                <c:pt idx="69">
                  <c:v>5995.0584782680098</c:v>
                </c:pt>
                <c:pt idx="70">
                  <c:v>6000.5009065249105</c:v>
                </c:pt>
                <c:pt idx="71">
                  <c:v>6006.1952064367488</c:v>
                </c:pt>
                <c:pt idx="72">
                  <c:v>6011.6282919901396</c:v>
                </c:pt>
                <c:pt idx="73">
                  <c:v>6017.1522962542786</c:v>
                </c:pt>
                <c:pt idx="74">
                  <c:v>6021.9823346357616</c:v>
                </c:pt>
                <c:pt idx="75">
                  <c:v>6026.9535532798191</c:v>
                </c:pt>
                <c:pt idx="76">
                  <c:v>6029.8820892765698</c:v>
                </c:pt>
                <c:pt idx="77">
                  <c:v>6035.3972930978225</c:v>
                </c:pt>
                <c:pt idx="78">
                  <c:v>6039.9164301648934</c:v>
                </c:pt>
                <c:pt idx="79">
                  <c:v>6043.5601160467277</c:v>
                </c:pt>
                <c:pt idx="80">
                  <c:v>6047.3851684745005</c:v>
                </c:pt>
                <c:pt idx="81">
                  <c:v>6051.0694825164401</c:v>
                </c:pt>
                <c:pt idx="82">
                  <c:v>6055.0660627828183</c:v>
                </c:pt>
                <c:pt idx="83">
                  <c:v>6060.0595771233911</c:v>
                </c:pt>
                <c:pt idx="84">
                  <c:v>6060.0696450383302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8B5-A3CD-E9B7048F9466}"/>
            </c:ext>
          </c:extLst>
        </c:ser>
        <c:ser>
          <c:idx val="1"/>
          <c:order val="1"/>
          <c:tx>
            <c:v>IARF</c:v>
          </c:tx>
          <c:trendline>
            <c:trendlineType val="log"/>
            <c:dispRSqr val="1"/>
            <c:dispEq val="1"/>
            <c:trendlineLbl>
              <c:layout>
                <c:manualLayout>
                  <c:x val="0.21666666666666665"/>
                  <c:y val="-0.18620479731700204"/>
                </c:manualLayout>
              </c:layout>
              <c:numFmt formatCode="General" sourceLinked="0"/>
            </c:trendlineLbl>
          </c:trendline>
          <c:xVal>
            <c:numRef>
              <c:f>Solution!$C$58:$C$86</c:f>
              <c:numCache>
                <c:formatCode>General</c:formatCode>
                <c:ptCount val="29"/>
                <c:pt idx="0">
                  <c:v>29.717948717948719</c:v>
                </c:pt>
                <c:pt idx="1">
                  <c:v>26.531914893617024</c:v>
                </c:pt>
                <c:pt idx="2">
                  <c:v>23.702702702702702</c:v>
                </c:pt>
                <c:pt idx="3">
                  <c:v>21.168067226890759</c:v>
                </c:pt>
                <c:pt idx="4">
                  <c:v>18.929562433297761</c:v>
                </c:pt>
                <c:pt idx="5">
                  <c:v>16.924170616113745</c:v>
                </c:pt>
                <c:pt idx="6">
                  <c:v>15.165261382799327</c:v>
                </c:pt>
                <c:pt idx="7">
                  <c:v>13.584269662921349</c:v>
                </c:pt>
                <c:pt idx="8">
                  <c:v>12.18508655126498</c:v>
                </c:pt>
                <c:pt idx="9">
                  <c:v>10.940828402366865</c:v>
                </c:pt>
                <c:pt idx="10">
                  <c:v>9.8374539715938969</c:v>
                </c:pt>
                <c:pt idx="11">
                  <c:v>8.8541374474053285</c:v>
                </c:pt>
                <c:pt idx="12">
                  <c:v>7.9825436408977559</c:v>
                </c:pt>
                <c:pt idx="13">
                  <c:v>7.2061322497229403</c:v>
                </c:pt>
                <c:pt idx="14">
                  <c:v>6.5172413793103443</c:v>
                </c:pt>
                <c:pt idx="15">
                  <c:v>5.9036777583187394</c:v>
                </c:pt>
                <c:pt idx="16">
                  <c:v>5.3579766536964986</c:v>
                </c:pt>
                <c:pt idx="17">
                  <c:v>4.8736453769887023</c:v>
                </c:pt>
                <c:pt idx="18">
                  <c:v>4.4433285509325682</c:v>
                </c:pt>
                <c:pt idx="19">
                  <c:v>4.060666788121698</c:v>
                </c:pt>
                <c:pt idx="20">
                  <c:v>3.7206477732793521</c:v>
                </c:pt>
                <c:pt idx="21">
                  <c:v>3.418310061897222</c:v>
                </c:pt>
                <c:pt idx="22">
                  <c:v>3.1497120921305179</c:v>
                </c:pt>
                <c:pt idx="23">
                  <c:v>2.910828025477707</c:v>
                </c:pt>
                <c:pt idx="24">
                  <c:v>2.6985138004246281</c:v>
                </c:pt>
                <c:pt idx="25">
                  <c:v>2.5097052480230047</c:v>
                </c:pt>
                <c:pt idx="26">
                  <c:v>2.3419602204648933</c:v>
                </c:pt>
                <c:pt idx="27">
                  <c:v>2.1928429423459246</c:v>
                </c:pt>
                <c:pt idx="28">
                  <c:v>2.0602713789839067</c:v>
                </c:pt>
              </c:numCache>
            </c:numRef>
          </c:xVal>
          <c:yVal>
            <c:numRef>
              <c:f>Solution!$B$58:$B$86</c:f>
              <c:numCache>
                <c:formatCode>General</c:formatCode>
                <c:ptCount val="29"/>
                <c:pt idx="0">
                  <c:v>5905.9623261801735</c:v>
                </c:pt>
                <c:pt idx="1">
                  <c:v>5913.5105281578844</c:v>
                </c:pt>
                <c:pt idx="2">
                  <c:v>5921.7126164955253</c:v>
                </c:pt>
                <c:pt idx="3">
                  <c:v>5927.4423836866135</c:v>
                </c:pt>
                <c:pt idx="4">
                  <c:v>5935.1428740795582</c:v>
                </c:pt>
                <c:pt idx="5">
                  <c:v>5940.0188058763379</c:v>
                </c:pt>
                <c:pt idx="6">
                  <c:v>5947.3683322886136</c:v>
                </c:pt>
                <c:pt idx="7">
                  <c:v>5953.2101340453746</c:v>
                </c:pt>
                <c:pt idx="8">
                  <c:v>5960.0880213063474</c:v>
                </c:pt>
                <c:pt idx="9">
                  <c:v>5966.9563461998596</c:v>
                </c:pt>
                <c:pt idx="10">
                  <c:v>5971.5220990671141</c:v>
                </c:pt>
                <c:pt idx="11">
                  <c:v>5978.0090746994119</c:v>
                </c:pt>
                <c:pt idx="12">
                  <c:v>5983.9030700872736</c:v>
                </c:pt>
                <c:pt idx="13">
                  <c:v>5989.8779273497903</c:v>
                </c:pt>
                <c:pt idx="14">
                  <c:v>5995.0584782680098</c:v>
                </c:pt>
                <c:pt idx="15">
                  <c:v>6000.5009065249105</c:v>
                </c:pt>
                <c:pt idx="16">
                  <c:v>6006.1952064367488</c:v>
                </c:pt>
                <c:pt idx="17">
                  <c:v>6011.6282919901396</c:v>
                </c:pt>
                <c:pt idx="18">
                  <c:v>6017.1522962542786</c:v>
                </c:pt>
                <c:pt idx="19">
                  <c:v>6021.9823346357616</c:v>
                </c:pt>
                <c:pt idx="20">
                  <c:v>6026.9535532798191</c:v>
                </c:pt>
                <c:pt idx="21">
                  <c:v>6029.8820892765698</c:v>
                </c:pt>
                <c:pt idx="22">
                  <c:v>6035.3972930978225</c:v>
                </c:pt>
                <c:pt idx="23">
                  <c:v>6039.9164301648934</c:v>
                </c:pt>
                <c:pt idx="24">
                  <c:v>6043.5601160467277</c:v>
                </c:pt>
                <c:pt idx="25">
                  <c:v>6047.3851684745005</c:v>
                </c:pt>
                <c:pt idx="26">
                  <c:v>6051.0694825164401</c:v>
                </c:pt>
                <c:pt idx="27">
                  <c:v>6055.0660627828183</c:v>
                </c:pt>
                <c:pt idx="28">
                  <c:v>6060.0595771233911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0F-48B5-A3CD-E9B7048F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1920"/>
        <c:axId val="183162496"/>
      </c:scatterChart>
      <c:valAx>
        <c:axId val="1831619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62496"/>
        <c:crosses val="autoZero"/>
        <c:crossBetween val="midCat"/>
      </c:valAx>
      <c:valAx>
        <c:axId val="1831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6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9524</xdr:rowOff>
    </xdr:from>
    <xdr:to>
      <xdr:col>13</xdr:col>
      <xdr:colOff>304800</xdr:colOff>
      <xdr:row>13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924175" y="200024"/>
          <a:ext cx="5772150" cy="2400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Analyze the oil-well build-up test data. Reservoir rock and fluid properties are as below: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q = 2000 stb/d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Pi = 6200 psia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Porosity = 0.15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Formation thickness = 125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Cti = 47.4*10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-06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psi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-1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µ= 0.3 cp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Bo= 1.2 RB/stb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Wellbore radius = 0.325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Producing Time = 168 hrs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0</xdr:row>
      <xdr:rowOff>66676</xdr:rowOff>
    </xdr:from>
    <xdr:to>
      <xdr:col>19</xdr:col>
      <xdr:colOff>133351</xdr:colOff>
      <xdr:row>9</xdr:row>
      <xdr:rowOff>9526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𝑤𝑓</m:t>
                        </m:r>
                        <m:r>
                          <a:rPr lang="en-US" sz="1100" b="0" i="1">
                            <a:latin typeface="Cambria Math"/>
                          </a:rPr>
                          <m:t>(∆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𝑡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=0)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−3.23+0.87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𝑠</m:t>
                    </m:r>
                    <m:r>
                      <a:rPr lang="en-US" sz="1100" b="0" i="1">
                        <a:latin typeface="Cambria Math"/>
                      </a:rPr>
                      <m:t>=1.151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𝑤𝑠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𝑤𝑓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(∆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=0)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+3.23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/>
                </a:rPr>
                <a:t>𝑃_𝑖−𝑃_𝑤𝑠=162.6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[𝑙𝑜𝑔((𝑡_𝑝+</a:t>
              </a:r>
              <a:r>
                <a:rPr lang="en-US" sz="1100" b="0" i="0">
                  <a:latin typeface="Cambria Math"/>
                  <a:ea typeface="Cambria Math"/>
                </a:rPr>
                <a:t>∆𝑡)/∆𝑡)]</a:t>
              </a:r>
              <a:endParaRPr lang="en-US" sz="1100"/>
            </a:p>
            <a:p>
              <a:pPr/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</a:t>
              </a:r>
              <a:r>
                <a:rPr lang="en-US" sz="1100" b="0" i="0">
                  <a:latin typeface="Cambria Math"/>
                </a:rPr>
                <a:t>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</a:t>
              </a:r>
              <a:r>
                <a:rPr lang="en-US" sz="1100" b="0" i="0">
                  <a:latin typeface="Cambria Math"/>
                  <a:ea typeface="Cambria Math"/>
                </a:rPr>
                <a:t> ∆𝑡)/(</a:t>
              </a:r>
              <a:r>
                <a:rPr lang="en-US" sz="1100" b="0" i="0">
                  <a:latin typeface="Cambria Math"/>
                </a:rPr>
                <a:t>𝑡_𝑝+</a:t>
              </a:r>
              <a:r>
                <a:rPr lang="en-US" sz="1100" b="0" i="0">
                  <a:latin typeface="Cambria Math"/>
                  <a:ea typeface="Cambria Math"/>
                </a:rPr>
                <a:t>∆𝑡))</a:t>
              </a:r>
              <a:r>
                <a:rPr lang="en-US" sz="1100" b="0" i="0">
                  <a:latin typeface="Cambria Math"/>
                </a:rPr>
                <a:t>+𝑙𝑜𝑔(𝑘/(</a:t>
              </a:r>
              <a:r>
                <a:rPr lang="en-US" sz="1100" b="0" i="0">
                  <a:latin typeface="Cambria Math"/>
                  <a:ea typeface="Cambria Math"/>
                </a:rPr>
                <a:t>∅𝜇𝐶_𝑡 𝑟^2 ))</a:t>
              </a:r>
              <a:r>
                <a:rPr lang="en-US" sz="1100" b="0" i="0">
                  <a:latin typeface="Cambria Math"/>
                </a:rPr>
                <a:t>−3.23+0.87(𝑠)]</a:t>
              </a:r>
              <a:endParaRPr lang="en-US" sz="1100"/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𝑠=1.151[(𝑃_𝑤𝑠−𝑃_(𝑤𝑓(∆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𝑡=0)))/</a:t>
              </a:r>
              <a:r>
                <a:rPr lang="en-US" sz="1100" b="0" i="0">
                  <a:latin typeface="Cambria Math"/>
                </a:rPr>
                <a:t>𝑚−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𝑙𝑜𝑔((𝑡_𝑝 ∆𝑡)/(𝑡_𝑝+∆𝑡))−𝑙𝑜𝑔(𝑘/(∅𝜇𝐶_𝑡 𝑟^2 ))+3.23]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19</xdr:col>
      <xdr:colOff>219075</xdr:colOff>
      <xdr:row>0</xdr:row>
      <xdr:rowOff>76201</xdr:rowOff>
    </xdr:from>
    <xdr:to>
      <xdr:col>21</xdr:col>
      <xdr:colOff>219075</xdr:colOff>
      <xdr:row>3</xdr:row>
      <xdr:rowOff>171451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𝑚=162.6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57150</xdr:colOff>
      <xdr:row>10</xdr:row>
      <xdr:rowOff>23812</xdr:rowOff>
    </xdr:from>
    <xdr:to>
      <xdr:col>17</xdr:col>
      <xdr:colOff>361950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10</xdr:row>
      <xdr:rowOff>61912</xdr:rowOff>
    </xdr:from>
    <xdr:to>
      <xdr:col>26</xdr:col>
      <xdr:colOff>47625</xdr:colOff>
      <xdr:row>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0</xdr:row>
      <xdr:rowOff>85724</xdr:rowOff>
    </xdr:from>
    <xdr:to>
      <xdr:col>24</xdr:col>
      <xdr:colOff>581025</xdr:colOff>
      <xdr:row>5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554200" y="85724"/>
          <a:ext cx="1771650" cy="971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Plots:</a:t>
          </a:r>
        </a:p>
        <a:p>
          <a:r>
            <a:rPr lang="en-US" sz="1100"/>
            <a:t>1)</a:t>
          </a:r>
          <a:r>
            <a:rPr lang="en-US" sz="1100" baseline="0"/>
            <a:t> Log-Log:</a:t>
          </a:r>
        </a:p>
        <a:p>
          <a:r>
            <a:rPr lang="en-US" sz="1100" baseline="0"/>
            <a:t>P' vs teff &amp; Pwf-Pws vs teff</a:t>
          </a:r>
        </a:p>
        <a:p>
          <a:r>
            <a:rPr lang="en-US" sz="1100" baseline="0"/>
            <a:t>2) Semi-Log:</a:t>
          </a:r>
        </a:p>
        <a:p>
          <a:r>
            <a:rPr lang="en-US" sz="1100" baseline="0"/>
            <a:t>Pws  vs time</a:t>
          </a:r>
          <a:endParaRPr lang="en-US" sz="1100"/>
        </a:p>
      </xdr:txBody>
    </xdr:sp>
    <xdr:clientData/>
  </xdr:twoCellAnchor>
  <xdr:twoCellAnchor>
    <xdr:from>
      <xdr:col>10</xdr:col>
      <xdr:colOff>104775</xdr:colOff>
      <xdr:row>25</xdr:row>
      <xdr:rowOff>114300</xdr:rowOff>
    </xdr:from>
    <xdr:to>
      <xdr:col>17</xdr:col>
      <xdr:colOff>400050</xdr:colOff>
      <xdr:row>30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7315200" y="4876800"/>
          <a:ext cx="45624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derivative plot find the IARF region.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Read data point of IARF region and plot them onto the Pws vs horner Time plot. Find the equation of this line. Find the slope of this line.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graph,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slope, m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2.303*56.56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18</xdr:col>
      <xdr:colOff>161925</xdr:colOff>
      <xdr:row>25</xdr:row>
      <xdr:rowOff>57150</xdr:rowOff>
    </xdr:from>
    <xdr:to>
      <xdr:col>23</xdr:col>
      <xdr:colOff>552450</xdr:colOff>
      <xdr:row>26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2249150" y="4819650"/>
          <a:ext cx="34385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Derivative can be plotted with only effective time.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workbookViewId="0">
      <selection activeCell="B21" sqref="B21"/>
    </sheetView>
  </sheetViews>
  <sheetFormatPr defaultRowHeight="15" x14ac:dyDescent="0.25"/>
  <cols>
    <col min="1" max="1" width="9.7109375" customWidth="1"/>
    <col min="2" max="2" width="1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4192.8871770924834</v>
      </c>
    </row>
    <row r="3" spans="1:2" x14ac:dyDescent="0.25">
      <c r="A3">
        <v>1E-3</v>
      </c>
      <c r="B3">
        <v>4196.7166366515621</v>
      </c>
    </row>
    <row r="4" spans="1:2" x14ac:dyDescent="0.25">
      <c r="A4">
        <v>2.0999999999999999E-3</v>
      </c>
      <c r="B4">
        <v>4201.1943774551082</v>
      </c>
    </row>
    <row r="5" spans="1:2" x14ac:dyDescent="0.25">
      <c r="A5">
        <v>3.3999999999999998E-3</v>
      </c>
      <c r="B5">
        <v>4207.2219451968185</v>
      </c>
    </row>
    <row r="6" spans="1:2" x14ac:dyDescent="0.25">
      <c r="A6">
        <v>4.7999999999999996E-3</v>
      </c>
      <c r="B6">
        <v>4212.2464641039542</v>
      </c>
    </row>
    <row r="7" spans="1:2" x14ac:dyDescent="0.25">
      <c r="A7">
        <v>6.4000000000000003E-3</v>
      </c>
      <c r="B7">
        <v>4219.6816997296446</v>
      </c>
    </row>
    <row r="8" spans="1:2" x14ac:dyDescent="0.25">
      <c r="A8">
        <v>8.2000000000000007E-3</v>
      </c>
      <c r="B8">
        <v>4227.4306447207737</v>
      </c>
    </row>
    <row r="9" spans="1:2" x14ac:dyDescent="0.25">
      <c r="A9">
        <v>1.0200000000000001E-2</v>
      </c>
      <c r="B9">
        <v>4235.2299075592828</v>
      </c>
    </row>
    <row r="10" spans="1:2" x14ac:dyDescent="0.25">
      <c r="A10">
        <v>1.2500000000000001E-2</v>
      </c>
      <c r="B10">
        <v>4245.9457474058363</v>
      </c>
    </row>
    <row r="11" spans="1:2" x14ac:dyDescent="0.25">
      <c r="A11">
        <v>1.5100000000000001E-2</v>
      </c>
      <c r="B11">
        <v>4255.678568999414</v>
      </c>
    </row>
    <row r="12" spans="1:2" x14ac:dyDescent="0.25">
      <c r="A12">
        <v>1.7999999999999999E-2</v>
      </c>
      <c r="B12">
        <v>4267.6691345342479</v>
      </c>
    </row>
    <row r="13" spans="1:2" x14ac:dyDescent="0.25">
      <c r="A13">
        <v>2.12E-2</v>
      </c>
      <c r="B13">
        <v>4280.9043465717405</v>
      </c>
    </row>
    <row r="14" spans="1:2" x14ac:dyDescent="0.25">
      <c r="A14">
        <v>2.4899999999999999E-2</v>
      </c>
      <c r="B14">
        <v>4296.9330082501247</v>
      </c>
    </row>
    <row r="15" spans="1:2" x14ac:dyDescent="0.25">
      <c r="A15">
        <v>2.9000000000000001E-2</v>
      </c>
      <c r="B15">
        <v>4313.0714108820748</v>
      </c>
    </row>
    <row r="16" spans="1:2" x14ac:dyDescent="0.25">
      <c r="A16">
        <v>3.3599999999999998E-2</v>
      </c>
      <c r="B16">
        <v>4331.425010197644</v>
      </c>
    </row>
    <row r="17" spans="1:2" x14ac:dyDescent="0.25">
      <c r="A17">
        <v>3.8800000000000001E-2</v>
      </c>
      <c r="B17">
        <v>4351.4868631922063</v>
      </c>
    </row>
    <row r="18" spans="1:2" x14ac:dyDescent="0.25">
      <c r="A18">
        <v>4.4699999999999997E-2</v>
      </c>
      <c r="B18">
        <v>4374.6021040302739</v>
      </c>
    </row>
    <row r="19" spans="1:2" x14ac:dyDescent="0.25">
      <c r="A19">
        <v>5.1200000000000002E-2</v>
      </c>
      <c r="B19">
        <v>4400.0507485765638</v>
      </c>
    </row>
    <row r="20" spans="1:2" x14ac:dyDescent="0.25">
      <c r="A20">
        <v>5.8700000000000002E-2</v>
      </c>
      <c r="B20">
        <v>4427.9223785158038</v>
      </c>
    </row>
    <row r="21" spans="1:2" x14ac:dyDescent="0.25">
      <c r="A21">
        <v>6.7000000000000004E-2</v>
      </c>
      <c r="B21">
        <v>4457.6893787256304</v>
      </c>
    </row>
    <row r="22" spans="1:2" x14ac:dyDescent="0.25">
      <c r="A22">
        <v>7.6399999999999996E-2</v>
      </c>
      <c r="B22">
        <v>4491.9385408112221</v>
      </c>
    </row>
    <row r="23" spans="1:2" x14ac:dyDescent="0.25">
      <c r="A23">
        <v>8.6900000000000005E-2</v>
      </c>
      <c r="B23">
        <v>4529.4731951830099</v>
      </c>
    </row>
    <row r="24" spans="1:2" x14ac:dyDescent="0.25">
      <c r="A24">
        <v>9.8799999999999999E-2</v>
      </c>
      <c r="B24">
        <v>4570.6738805977557</v>
      </c>
    </row>
    <row r="25" spans="1:2" x14ac:dyDescent="0.25">
      <c r="A25">
        <v>0.11210000000000001</v>
      </c>
      <c r="B25">
        <v>4614.1425604717779</v>
      </c>
    </row>
    <row r="26" spans="1:2" x14ac:dyDescent="0.25">
      <c r="A26">
        <v>0.12709999999999999</v>
      </c>
      <c r="B26">
        <v>4663.0766559526492</v>
      </c>
    </row>
    <row r="27" spans="1:2" x14ac:dyDescent="0.25">
      <c r="A27">
        <v>0.14399999999999999</v>
      </c>
      <c r="B27">
        <v>4715.0670592702154</v>
      </c>
    </row>
    <row r="28" spans="1:2" x14ac:dyDescent="0.25">
      <c r="A28">
        <v>0.16300000000000001</v>
      </c>
      <c r="B28">
        <v>4770.9261669406505</v>
      </c>
    </row>
    <row r="29" spans="1:2" x14ac:dyDescent="0.25">
      <c r="A29">
        <v>0.18440000000000001</v>
      </c>
      <c r="B29">
        <v>4831.555255395021</v>
      </c>
    </row>
    <row r="30" spans="1:2" x14ac:dyDescent="0.25">
      <c r="A30">
        <v>0.20799999999999999</v>
      </c>
      <c r="B30">
        <v>4893.692678891186</v>
      </c>
    </row>
    <row r="31" spans="1:2" x14ac:dyDescent="0.25">
      <c r="A31">
        <v>0.23599999999999999</v>
      </c>
      <c r="B31">
        <v>4960.4277460369767</v>
      </c>
    </row>
    <row r="32" spans="1:2" x14ac:dyDescent="0.25">
      <c r="A32">
        <v>0.26600000000000001</v>
      </c>
      <c r="B32">
        <v>5029.8418707687733</v>
      </c>
    </row>
    <row r="33" spans="1:2" x14ac:dyDescent="0.25">
      <c r="A33">
        <v>0.3</v>
      </c>
      <c r="B33">
        <v>5100.8564038716886</v>
      </c>
    </row>
    <row r="34" spans="1:2" x14ac:dyDescent="0.25">
      <c r="A34">
        <v>0.33900000000000002</v>
      </c>
      <c r="B34">
        <v>5173.652573901275</v>
      </c>
    </row>
    <row r="35" spans="1:2" x14ac:dyDescent="0.25">
      <c r="A35">
        <v>0.38200000000000001</v>
      </c>
      <c r="B35">
        <v>5247.0258508816305</v>
      </c>
    </row>
    <row r="36" spans="1:2" x14ac:dyDescent="0.25">
      <c r="A36">
        <v>0.43099999999999999</v>
      </c>
      <c r="B36">
        <v>5319.8453295916752</v>
      </c>
    </row>
    <row r="37" spans="1:2" x14ac:dyDescent="0.25">
      <c r="A37">
        <v>0.48599999999999999</v>
      </c>
      <c r="B37">
        <v>5388.7535597060087</v>
      </c>
    </row>
    <row r="38" spans="1:2" x14ac:dyDescent="0.25">
      <c r="A38">
        <v>0.54700000000000004</v>
      </c>
      <c r="B38">
        <v>5455.4256755734004</v>
      </c>
    </row>
    <row r="39" spans="1:2" x14ac:dyDescent="0.25">
      <c r="A39">
        <v>0.61699999999999999</v>
      </c>
      <c r="B39">
        <v>5517.3089007973849</v>
      </c>
    </row>
    <row r="40" spans="1:2" x14ac:dyDescent="0.25">
      <c r="A40">
        <v>0.69499999999999995</v>
      </c>
      <c r="B40">
        <v>5574.4598217848261</v>
      </c>
    </row>
    <row r="41" spans="1:2" x14ac:dyDescent="0.25">
      <c r="A41">
        <v>0.78300000000000003</v>
      </c>
      <c r="B41">
        <v>5624.0625685391733</v>
      </c>
    </row>
    <row r="42" spans="1:2" x14ac:dyDescent="0.25">
      <c r="A42">
        <v>0.88200000000000001</v>
      </c>
      <c r="B42">
        <v>5669.4520147907051</v>
      </c>
    </row>
    <row r="43" spans="1:2" x14ac:dyDescent="0.25">
      <c r="A43">
        <v>0.99299999999999999</v>
      </c>
      <c r="B43">
        <v>5707.7182218612988</v>
      </c>
    </row>
    <row r="44" spans="1:2" x14ac:dyDescent="0.25">
      <c r="A44">
        <v>1.1180000000000001</v>
      </c>
      <c r="B44">
        <v>5739.2119096992965</v>
      </c>
    </row>
    <row r="45" spans="1:2" x14ac:dyDescent="0.25">
      <c r="A45">
        <v>1.2589999999999999</v>
      </c>
      <c r="B45">
        <v>5766.1507731700322</v>
      </c>
    </row>
    <row r="46" spans="1:2" x14ac:dyDescent="0.25">
      <c r="A46">
        <v>1.417</v>
      </c>
      <c r="B46">
        <v>5786.4349446667793</v>
      </c>
    </row>
    <row r="47" spans="1:2" x14ac:dyDescent="0.25">
      <c r="A47">
        <v>1.595</v>
      </c>
      <c r="B47">
        <v>5805.1043044200942</v>
      </c>
    </row>
    <row r="48" spans="1:2" x14ac:dyDescent="0.25">
      <c r="A48">
        <v>1.7949999999999999</v>
      </c>
      <c r="B48">
        <v>5819.3662652715921</v>
      </c>
    </row>
    <row r="49" spans="1:2" x14ac:dyDescent="0.25">
      <c r="A49">
        <v>2.02</v>
      </c>
      <c r="B49">
        <v>5831.5903625901656</v>
      </c>
    </row>
    <row r="50" spans="1:2" x14ac:dyDescent="0.25">
      <c r="A50">
        <v>2.27</v>
      </c>
      <c r="B50">
        <v>5842.4492291703828</v>
      </c>
    </row>
    <row r="51" spans="1:2" x14ac:dyDescent="0.25">
      <c r="A51">
        <v>2.56</v>
      </c>
      <c r="B51">
        <v>5851.7115431000793</v>
      </c>
    </row>
    <row r="52" spans="1:2" x14ac:dyDescent="0.25">
      <c r="A52">
        <v>2.88</v>
      </c>
      <c r="B52">
        <v>5860.7333410897463</v>
      </c>
    </row>
    <row r="53" spans="1:2" x14ac:dyDescent="0.25">
      <c r="A53">
        <v>3.24</v>
      </c>
      <c r="B53">
        <v>5868.7308921973636</v>
      </c>
    </row>
    <row r="54" spans="1:2" x14ac:dyDescent="0.25">
      <c r="A54">
        <v>3.65</v>
      </c>
      <c r="B54">
        <v>5877.3418653451581</v>
      </c>
    </row>
    <row r="55" spans="1:2" x14ac:dyDescent="0.25">
      <c r="A55">
        <v>4.1100000000000003</v>
      </c>
      <c r="B55">
        <v>5885.4710784570416</v>
      </c>
    </row>
    <row r="56" spans="1:2" x14ac:dyDescent="0.25">
      <c r="A56">
        <v>4.62</v>
      </c>
      <c r="B56">
        <v>5892.5858352840969</v>
      </c>
    </row>
    <row r="57" spans="1:2" x14ac:dyDescent="0.25">
      <c r="A57">
        <v>5.2</v>
      </c>
      <c r="B57">
        <v>5899.6105638119934</v>
      </c>
    </row>
    <row r="58" spans="1:2" x14ac:dyDescent="0.25">
      <c r="A58">
        <v>5.85</v>
      </c>
      <c r="B58">
        <v>5905.9623261801735</v>
      </c>
    </row>
    <row r="59" spans="1:2" x14ac:dyDescent="0.25">
      <c r="A59">
        <v>6.58</v>
      </c>
      <c r="B59">
        <v>5913.5105281578844</v>
      </c>
    </row>
    <row r="60" spans="1:2" x14ac:dyDescent="0.25">
      <c r="A60">
        <v>7.4</v>
      </c>
      <c r="B60">
        <v>5921.7126164955253</v>
      </c>
    </row>
    <row r="61" spans="1:2" x14ac:dyDescent="0.25">
      <c r="A61">
        <v>8.33</v>
      </c>
      <c r="B61">
        <v>5927.4423836866135</v>
      </c>
    </row>
    <row r="62" spans="1:2" x14ac:dyDescent="0.25">
      <c r="A62">
        <v>9.3699999999999992</v>
      </c>
      <c r="B62">
        <v>5935.1428740795582</v>
      </c>
    </row>
    <row r="63" spans="1:2" x14ac:dyDescent="0.25">
      <c r="A63">
        <v>10.55</v>
      </c>
      <c r="B63">
        <v>5940.0188058763379</v>
      </c>
    </row>
    <row r="64" spans="1:2" x14ac:dyDescent="0.25">
      <c r="A64">
        <v>11.86</v>
      </c>
      <c r="B64">
        <v>5947.3683322886136</v>
      </c>
    </row>
    <row r="65" spans="1:2" x14ac:dyDescent="0.25">
      <c r="A65">
        <v>13.35</v>
      </c>
      <c r="B65">
        <v>5953.2101340453746</v>
      </c>
    </row>
    <row r="66" spans="1:2" x14ac:dyDescent="0.25">
      <c r="A66">
        <v>15.02</v>
      </c>
      <c r="B66">
        <v>5960.0880213063474</v>
      </c>
    </row>
    <row r="67" spans="1:2" x14ac:dyDescent="0.25">
      <c r="A67">
        <v>16.899999999999999</v>
      </c>
      <c r="B67">
        <v>5966.9563461998596</v>
      </c>
    </row>
    <row r="68" spans="1:2" x14ac:dyDescent="0.25">
      <c r="A68">
        <v>19.010000000000002</v>
      </c>
      <c r="B68">
        <v>5971.5220990671141</v>
      </c>
    </row>
    <row r="69" spans="1:2" x14ac:dyDescent="0.25">
      <c r="A69">
        <v>21.39</v>
      </c>
      <c r="B69">
        <v>5978.0090746994119</v>
      </c>
    </row>
    <row r="70" spans="1:2" x14ac:dyDescent="0.25">
      <c r="A70">
        <v>24.06</v>
      </c>
      <c r="B70">
        <v>5983.9030700872736</v>
      </c>
    </row>
    <row r="71" spans="1:2" x14ac:dyDescent="0.25">
      <c r="A71">
        <v>27.07</v>
      </c>
      <c r="B71">
        <v>5989.8779273497903</v>
      </c>
    </row>
    <row r="72" spans="1:2" x14ac:dyDescent="0.25">
      <c r="A72">
        <v>30.45</v>
      </c>
      <c r="B72">
        <v>5995.0584782680098</v>
      </c>
    </row>
    <row r="73" spans="1:2" x14ac:dyDescent="0.25">
      <c r="A73">
        <v>34.26</v>
      </c>
      <c r="B73">
        <v>6000.5009065249105</v>
      </c>
    </row>
    <row r="74" spans="1:2" x14ac:dyDescent="0.25">
      <c r="A74">
        <v>38.549999999999997</v>
      </c>
      <c r="B74">
        <v>6006.1952064367488</v>
      </c>
    </row>
    <row r="75" spans="1:2" x14ac:dyDescent="0.25">
      <c r="A75">
        <v>43.37</v>
      </c>
      <c r="B75">
        <v>6011.6282919901396</v>
      </c>
    </row>
    <row r="76" spans="1:2" x14ac:dyDescent="0.25">
      <c r="A76">
        <v>48.79</v>
      </c>
      <c r="B76">
        <v>6017.1522962542786</v>
      </c>
    </row>
    <row r="77" spans="1:2" x14ac:dyDescent="0.25">
      <c r="A77">
        <v>54.89</v>
      </c>
      <c r="B77">
        <v>6021.9823346357616</v>
      </c>
    </row>
    <row r="78" spans="1:2" x14ac:dyDescent="0.25">
      <c r="A78">
        <v>61.75</v>
      </c>
      <c r="B78">
        <v>6026.9535532798191</v>
      </c>
    </row>
    <row r="79" spans="1:2" x14ac:dyDescent="0.25">
      <c r="A79">
        <v>69.47</v>
      </c>
      <c r="B79">
        <v>6029.8820892765698</v>
      </c>
    </row>
    <row r="80" spans="1:2" x14ac:dyDescent="0.25">
      <c r="A80">
        <v>78.150000000000006</v>
      </c>
      <c r="B80">
        <v>6035.3972930978225</v>
      </c>
    </row>
    <row r="81" spans="1:2" x14ac:dyDescent="0.25">
      <c r="A81">
        <v>87.92</v>
      </c>
      <c r="B81">
        <v>6039.9164301648934</v>
      </c>
    </row>
    <row r="82" spans="1:2" x14ac:dyDescent="0.25">
      <c r="A82">
        <v>98.91</v>
      </c>
      <c r="B82">
        <v>6043.5601160467277</v>
      </c>
    </row>
    <row r="83" spans="1:2" x14ac:dyDescent="0.25">
      <c r="A83">
        <v>111.28</v>
      </c>
      <c r="B83">
        <v>6047.3851684745005</v>
      </c>
    </row>
    <row r="84" spans="1:2" x14ac:dyDescent="0.25">
      <c r="A84">
        <v>125.19</v>
      </c>
      <c r="B84">
        <v>6051.0694825164401</v>
      </c>
    </row>
    <row r="85" spans="1:2" x14ac:dyDescent="0.25">
      <c r="A85">
        <v>140.84</v>
      </c>
      <c r="B85">
        <v>6055.0660627828183</v>
      </c>
    </row>
    <row r="86" spans="1:2" x14ac:dyDescent="0.25">
      <c r="A86">
        <v>158.44999999999999</v>
      </c>
      <c r="B86">
        <v>6060.0595771233911</v>
      </c>
    </row>
    <row r="87" spans="1:2" x14ac:dyDescent="0.25">
      <c r="A87">
        <v>168</v>
      </c>
      <c r="B87">
        <v>6060.0696450383302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7"/>
  <sheetViews>
    <sheetView tabSelected="1" topLeftCell="H19" zoomScaleNormal="100" workbookViewId="0">
      <selection activeCell="O40" sqref="O40"/>
    </sheetView>
  </sheetViews>
  <sheetFormatPr defaultRowHeight="15" x14ac:dyDescent="0.25"/>
  <cols>
    <col min="1" max="1" width="9.85546875" customWidth="1"/>
    <col min="2" max="2" width="15.7109375" customWidth="1"/>
    <col min="3" max="3" width="14.42578125" customWidth="1"/>
    <col min="4" max="4" width="13.28515625" customWidth="1"/>
    <col min="7" max="7" width="14.140625" customWidth="1"/>
    <col min="15" max="15" width="10" bestFit="1" customWidth="1"/>
    <col min="17" max="17" width="15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17</v>
      </c>
      <c r="F1" t="s">
        <v>5</v>
      </c>
      <c r="G1" t="s">
        <v>22</v>
      </c>
      <c r="H1" t="s">
        <v>6</v>
      </c>
      <c r="I1" t="s">
        <v>18</v>
      </c>
    </row>
    <row r="2" spans="1:22" x14ac:dyDescent="0.25">
      <c r="A2">
        <v>0</v>
      </c>
      <c r="B2">
        <v>4192.8871770924834</v>
      </c>
      <c r="I2">
        <f>6200-B2</f>
        <v>2007.1128229075166</v>
      </c>
    </row>
    <row r="3" spans="1:22" x14ac:dyDescent="0.25">
      <c r="A3">
        <v>1E-3</v>
      </c>
      <c r="B3">
        <v>4196.7166366515621</v>
      </c>
      <c r="C3">
        <f>($V$6+A3)/A3</f>
        <v>168001</v>
      </c>
      <c r="D3">
        <f>$V$6/C3</f>
        <v>9.9999404765447816E-4</v>
      </c>
      <c r="E3">
        <f>-1*($B$2-B3)</f>
        <v>3.8294595590787139</v>
      </c>
      <c r="F3">
        <f>B3-B2</f>
        <v>3.8294595590787139</v>
      </c>
      <c r="I3">
        <f t="shared" ref="I3:I66" si="0">6200-B3</f>
        <v>2003.2833633484379</v>
      </c>
    </row>
    <row r="4" spans="1:22" x14ac:dyDescent="0.25">
      <c r="A4">
        <v>2.0999999999999999E-3</v>
      </c>
      <c r="B4">
        <v>4201.1943774551082</v>
      </c>
      <c r="C4">
        <f t="shared" ref="C4:C67" si="1">($V$6+A4)/A4</f>
        <v>80001.000000000015</v>
      </c>
      <c r="D4">
        <f t="shared" ref="D4:D67" si="2">$V$6/C4</f>
        <v>2.0999737503281206E-3</v>
      </c>
      <c r="E4">
        <f t="shared" ref="E4:E67" si="3">-1*($B$2-B4)</f>
        <v>8.3072003626248261</v>
      </c>
      <c r="F4">
        <f t="shared" ref="F4:F67" si="4">B4-B3</f>
        <v>4.4777408035461121</v>
      </c>
      <c r="G4">
        <f>D4-D3</f>
        <v>1.0999797026736424E-3</v>
      </c>
      <c r="H4">
        <f>D4*F4/G4</f>
        <v>8.5484651447335285</v>
      </c>
      <c r="I4">
        <f t="shared" si="0"/>
        <v>1998.8056225448918</v>
      </c>
    </row>
    <row r="5" spans="1:22" x14ac:dyDescent="0.25">
      <c r="A5">
        <v>3.3999999999999998E-3</v>
      </c>
      <c r="B5">
        <v>4207.2219451968185</v>
      </c>
      <c r="C5">
        <f t="shared" si="1"/>
        <v>49412.764705882357</v>
      </c>
      <c r="D5">
        <f t="shared" si="2"/>
        <v>3.3999311918687359E-3</v>
      </c>
      <c r="E5">
        <f t="shared" si="3"/>
        <v>14.334768104335126</v>
      </c>
      <c r="F5">
        <f t="shared" si="4"/>
        <v>6.0275677417102997</v>
      </c>
      <c r="G5">
        <f t="shared" ref="G5:G68" si="5">D5-D4</f>
        <v>1.2999574415406153E-3</v>
      </c>
      <c r="H5">
        <f t="shared" ref="H5:H68" si="6">D5*F5/G5</f>
        <v>15.764604994956953</v>
      </c>
      <c r="I5">
        <f t="shared" si="0"/>
        <v>1992.7780548031815</v>
      </c>
    </row>
    <row r="6" spans="1:22" x14ac:dyDescent="0.25">
      <c r="A6">
        <v>4.7999999999999996E-3</v>
      </c>
      <c r="B6">
        <v>4212.2464641039542</v>
      </c>
      <c r="C6">
        <f t="shared" si="1"/>
        <v>35001</v>
      </c>
      <c r="D6">
        <f t="shared" si="2"/>
        <v>4.7998628610611124E-3</v>
      </c>
      <c r="E6">
        <f t="shared" si="3"/>
        <v>19.359287011470769</v>
      </c>
      <c r="F6">
        <f t="shared" si="4"/>
        <v>5.0245189071356435</v>
      </c>
      <c r="G6">
        <f t="shared" si="5"/>
        <v>1.3999316691923765E-3</v>
      </c>
      <c r="H6">
        <f t="shared" si="6"/>
        <v>17.22727060740964</v>
      </c>
      <c r="I6">
        <f t="shared" si="0"/>
        <v>1987.7535358960458</v>
      </c>
      <c r="U6" t="s">
        <v>3</v>
      </c>
      <c r="V6">
        <v>168</v>
      </c>
    </row>
    <row r="7" spans="1:22" x14ac:dyDescent="0.25">
      <c r="A7">
        <v>6.4000000000000003E-3</v>
      </c>
      <c r="B7">
        <v>4219.6816997296446</v>
      </c>
      <c r="C7">
        <f t="shared" si="1"/>
        <v>26251</v>
      </c>
      <c r="D7">
        <f t="shared" si="2"/>
        <v>6.3997561997638187E-3</v>
      </c>
      <c r="E7">
        <f t="shared" si="3"/>
        <v>26.794522637161208</v>
      </c>
      <c r="F7">
        <f t="shared" si="4"/>
        <v>7.4352356256904386</v>
      </c>
      <c r="G7">
        <f t="shared" si="5"/>
        <v>1.5998933387027063E-3</v>
      </c>
      <c r="H7">
        <f t="shared" si="6"/>
        <v>29.741792243976111</v>
      </c>
      <c r="I7">
        <f t="shared" si="0"/>
        <v>1980.3183002703554</v>
      </c>
    </row>
    <row r="8" spans="1:22" x14ac:dyDescent="0.25">
      <c r="A8">
        <v>8.2000000000000007E-3</v>
      </c>
      <c r="B8">
        <v>4227.4306447207737</v>
      </c>
      <c r="C8">
        <f t="shared" si="1"/>
        <v>20488.804878048777</v>
      </c>
      <c r="D8">
        <f t="shared" si="2"/>
        <v>8.1995997814392398E-3</v>
      </c>
      <c r="E8">
        <f t="shared" si="3"/>
        <v>34.543467628290273</v>
      </c>
      <c r="F8">
        <f t="shared" si="4"/>
        <v>7.7489449911290649</v>
      </c>
      <c r="G8">
        <f t="shared" si="5"/>
        <v>1.7998435816754211E-3</v>
      </c>
      <c r="H8">
        <f t="shared" si="6"/>
        <v>35.302094194485889</v>
      </c>
      <c r="I8">
        <f t="shared" si="0"/>
        <v>1972.5693552792263</v>
      </c>
    </row>
    <row r="9" spans="1:22" x14ac:dyDescent="0.25">
      <c r="A9">
        <v>1.0200000000000001E-2</v>
      </c>
      <c r="B9">
        <v>4235.2299075592828</v>
      </c>
      <c r="C9">
        <f t="shared" si="1"/>
        <v>16471.588235294115</v>
      </c>
      <c r="D9">
        <f t="shared" si="2"/>
        <v>1.0199380751882923E-2</v>
      </c>
      <c r="E9">
        <f t="shared" si="3"/>
        <v>42.342730466799367</v>
      </c>
      <c r="F9">
        <f t="shared" si="4"/>
        <v>7.7992628385090939</v>
      </c>
      <c r="G9">
        <f t="shared" si="5"/>
        <v>1.9997809704436834E-3</v>
      </c>
      <c r="H9">
        <f t="shared" si="6"/>
        <v>39.778181935752947</v>
      </c>
      <c r="I9">
        <f t="shared" si="0"/>
        <v>1964.7700924407172</v>
      </c>
    </row>
    <row r="10" spans="1:22" x14ac:dyDescent="0.25">
      <c r="A10">
        <v>1.2500000000000001E-2</v>
      </c>
      <c r="B10">
        <v>4245.9457474058363</v>
      </c>
      <c r="C10">
        <f t="shared" si="1"/>
        <v>13440.999999999998</v>
      </c>
      <c r="D10">
        <f t="shared" si="2"/>
        <v>1.2499070009671901E-2</v>
      </c>
      <c r="E10">
        <f t="shared" si="3"/>
        <v>53.058570313352902</v>
      </c>
      <c r="F10">
        <f t="shared" si="4"/>
        <v>10.715839846553536</v>
      </c>
      <c r="G10">
        <f t="shared" si="5"/>
        <v>2.2996892577889783E-3</v>
      </c>
      <c r="H10">
        <f t="shared" si="6"/>
        <v>58.241795929976348</v>
      </c>
      <c r="I10">
        <f t="shared" si="0"/>
        <v>1954.0542525941637</v>
      </c>
    </row>
    <row r="11" spans="1:22" x14ac:dyDescent="0.25">
      <c r="A11">
        <v>1.5100000000000001E-2</v>
      </c>
      <c r="B11">
        <v>4255.678568999414</v>
      </c>
      <c r="C11">
        <f t="shared" si="1"/>
        <v>11126.827814569535</v>
      </c>
      <c r="D11">
        <f t="shared" si="2"/>
        <v>1.5098642919594729E-2</v>
      </c>
      <c r="E11">
        <f t="shared" si="3"/>
        <v>62.791391906930585</v>
      </c>
      <c r="F11">
        <f t="shared" si="4"/>
        <v>9.7328215935776825</v>
      </c>
      <c r="G11">
        <f t="shared" si="5"/>
        <v>2.5995729099228277E-3</v>
      </c>
      <c r="H11">
        <f t="shared" si="6"/>
        <v>56.529438847673205</v>
      </c>
      <c r="I11">
        <f t="shared" si="0"/>
        <v>1944.321431000586</v>
      </c>
    </row>
    <row r="12" spans="1:22" x14ac:dyDescent="0.25">
      <c r="A12">
        <v>1.7999999999999999E-2</v>
      </c>
      <c r="B12">
        <v>4267.6691345342479</v>
      </c>
      <c r="C12">
        <f t="shared" si="1"/>
        <v>9334.3333333333339</v>
      </c>
      <c r="D12">
        <f t="shared" si="2"/>
        <v>1.7998071635181943E-2</v>
      </c>
      <c r="E12">
        <f t="shared" si="3"/>
        <v>74.781957441764462</v>
      </c>
      <c r="F12">
        <f t="shared" si="4"/>
        <v>11.990565534833877</v>
      </c>
      <c r="G12">
        <f t="shared" si="5"/>
        <v>2.8994287155872135E-3</v>
      </c>
      <c r="H12">
        <f t="shared" si="6"/>
        <v>74.430889189347411</v>
      </c>
      <c r="I12">
        <f t="shared" si="0"/>
        <v>1932.3308654657521</v>
      </c>
    </row>
    <row r="13" spans="1:22" x14ac:dyDescent="0.25">
      <c r="A13">
        <v>2.12E-2</v>
      </c>
      <c r="B13">
        <v>4280.9043465717405</v>
      </c>
      <c r="C13">
        <f t="shared" si="1"/>
        <v>7925.5283018867922</v>
      </c>
      <c r="D13">
        <f t="shared" si="2"/>
        <v>2.1197325099451738E-2</v>
      </c>
      <c r="E13">
        <f t="shared" si="3"/>
        <v>88.017169479257063</v>
      </c>
      <c r="F13">
        <f t="shared" si="4"/>
        <v>13.235212037492602</v>
      </c>
      <c r="G13">
        <f t="shared" si="5"/>
        <v>3.1992534642697953E-3</v>
      </c>
      <c r="H13">
        <f t="shared" si="6"/>
        <v>87.692674385504276</v>
      </c>
      <c r="I13">
        <f t="shared" si="0"/>
        <v>1919.0956534282595</v>
      </c>
    </row>
    <row r="14" spans="1:22" x14ac:dyDescent="0.25">
      <c r="A14">
        <v>2.4899999999999999E-2</v>
      </c>
      <c r="B14">
        <v>4296.9330082501247</v>
      </c>
      <c r="C14">
        <f t="shared" si="1"/>
        <v>6747.9879518072294</v>
      </c>
      <c r="D14">
        <f t="shared" si="2"/>
        <v>2.4896310011194769E-2</v>
      </c>
      <c r="E14">
        <f t="shared" si="3"/>
        <v>104.04583115764126</v>
      </c>
      <c r="F14">
        <f t="shared" si="4"/>
        <v>16.028661678384196</v>
      </c>
      <c r="G14">
        <f t="shared" si="5"/>
        <v>3.6989849117430307E-3</v>
      </c>
      <c r="H14">
        <f t="shared" si="6"/>
        <v>107.88217300988353</v>
      </c>
      <c r="I14">
        <f t="shared" si="0"/>
        <v>1903.0669917498753</v>
      </c>
    </row>
    <row r="15" spans="1:22" x14ac:dyDescent="0.25">
      <c r="A15">
        <v>2.9000000000000001E-2</v>
      </c>
      <c r="B15">
        <v>4313.0714108820748</v>
      </c>
      <c r="C15">
        <f t="shared" si="1"/>
        <v>5794.1034482758614</v>
      </c>
      <c r="D15">
        <f t="shared" si="2"/>
        <v>2.8994994911592645E-2</v>
      </c>
      <c r="E15">
        <f t="shared" si="3"/>
        <v>120.18423378959142</v>
      </c>
      <c r="F15">
        <f t="shared" si="4"/>
        <v>16.138402631950157</v>
      </c>
      <c r="G15">
        <f t="shared" si="5"/>
        <v>4.0986849003978761E-3</v>
      </c>
      <c r="H15">
        <f t="shared" si="6"/>
        <v>114.16659576568181</v>
      </c>
      <c r="I15">
        <f t="shared" si="0"/>
        <v>1886.9285891179252</v>
      </c>
    </row>
    <row r="16" spans="1:22" x14ac:dyDescent="0.25">
      <c r="A16">
        <v>3.3599999999999998E-2</v>
      </c>
      <c r="B16">
        <v>4331.425010197644</v>
      </c>
      <c r="C16">
        <f t="shared" si="1"/>
        <v>5001.0000000000009</v>
      </c>
      <c r="D16">
        <f t="shared" si="2"/>
        <v>3.3593281343731247E-2</v>
      </c>
      <c r="E16">
        <f t="shared" si="3"/>
        <v>138.53783310516064</v>
      </c>
      <c r="F16">
        <f t="shared" si="4"/>
        <v>18.353599315569227</v>
      </c>
      <c r="G16">
        <f t="shared" si="5"/>
        <v>4.5982864321386027E-3</v>
      </c>
      <c r="H16">
        <f t="shared" si="6"/>
        <v>134.08421475633858</v>
      </c>
      <c r="I16">
        <f t="shared" si="0"/>
        <v>1868.574989802356</v>
      </c>
    </row>
    <row r="17" spans="1:20" x14ac:dyDescent="0.25">
      <c r="A17">
        <v>3.8800000000000001E-2</v>
      </c>
      <c r="B17">
        <v>4351.4868631922063</v>
      </c>
      <c r="C17">
        <f t="shared" si="1"/>
        <v>4330.8969072164946</v>
      </c>
      <c r="D17">
        <f t="shared" si="2"/>
        <v>3.8791041116694479E-2</v>
      </c>
      <c r="E17">
        <f t="shared" si="3"/>
        <v>158.59968609972293</v>
      </c>
      <c r="F17">
        <f t="shared" si="4"/>
        <v>20.061852994562287</v>
      </c>
      <c r="G17">
        <f t="shared" si="5"/>
        <v>5.1977597729632313E-3</v>
      </c>
      <c r="H17">
        <f t="shared" si="6"/>
        <v>149.72222618620259</v>
      </c>
      <c r="I17">
        <f t="shared" si="0"/>
        <v>1848.5131368077937</v>
      </c>
    </row>
    <row r="18" spans="1:20" x14ac:dyDescent="0.25">
      <c r="A18">
        <v>4.4699999999999997E-2</v>
      </c>
      <c r="B18">
        <v>4374.6021040302739</v>
      </c>
      <c r="C18">
        <f t="shared" si="1"/>
        <v>3759.3892617449669</v>
      </c>
      <c r="D18">
        <f t="shared" si="2"/>
        <v>4.468810977079312E-2</v>
      </c>
      <c r="E18">
        <f t="shared" si="3"/>
        <v>181.71492693779055</v>
      </c>
      <c r="F18">
        <f t="shared" si="4"/>
        <v>23.115240838067621</v>
      </c>
      <c r="G18">
        <f t="shared" si="5"/>
        <v>5.8970686540986417E-3</v>
      </c>
      <c r="H18">
        <f t="shared" si="6"/>
        <v>175.16777920364484</v>
      </c>
      <c r="I18">
        <f t="shared" si="0"/>
        <v>1825.3978959697261</v>
      </c>
    </row>
    <row r="19" spans="1:20" x14ac:dyDescent="0.25">
      <c r="A19">
        <v>5.1200000000000002E-2</v>
      </c>
      <c r="B19">
        <v>4400.0507485765638</v>
      </c>
      <c r="C19">
        <f t="shared" si="1"/>
        <v>3282.2499999999995</v>
      </c>
      <c r="D19">
        <f t="shared" si="2"/>
        <v>5.1184400944474073E-2</v>
      </c>
      <c r="E19">
        <f t="shared" si="3"/>
        <v>207.16357148408042</v>
      </c>
      <c r="F19">
        <f t="shared" si="4"/>
        <v>25.44864454628987</v>
      </c>
      <c r="G19">
        <f t="shared" si="5"/>
        <v>6.4962911736809528E-3</v>
      </c>
      <c r="H19">
        <f t="shared" si="6"/>
        <v>200.5103513875649</v>
      </c>
      <c r="I19">
        <f t="shared" si="0"/>
        <v>1799.9492514234362</v>
      </c>
    </row>
    <row r="20" spans="1:20" x14ac:dyDescent="0.25">
      <c r="A20">
        <v>5.8700000000000002E-2</v>
      </c>
      <c r="B20">
        <v>4427.9223785158038</v>
      </c>
      <c r="C20">
        <f t="shared" si="1"/>
        <v>2863.0102214650765</v>
      </c>
      <c r="D20">
        <f t="shared" si="2"/>
        <v>5.8679497104285591E-2</v>
      </c>
      <c r="E20">
        <f t="shared" si="3"/>
        <v>235.03520142332036</v>
      </c>
      <c r="F20">
        <f t="shared" si="4"/>
        <v>27.871629939239938</v>
      </c>
      <c r="G20">
        <f t="shared" si="5"/>
        <v>7.4950961598115179E-3</v>
      </c>
      <c r="H20">
        <f t="shared" si="6"/>
        <v>218.20843834943912</v>
      </c>
      <c r="I20">
        <f t="shared" si="0"/>
        <v>1772.0776214841962</v>
      </c>
    </row>
    <row r="21" spans="1:20" x14ac:dyDescent="0.25">
      <c r="A21">
        <v>6.7000000000000004E-2</v>
      </c>
      <c r="B21">
        <v>4457.6893787256304</v>
      </c>
      <c r="C21">
        <f t="shared" si="1"/>
        <v>2508.4626865671639</v>
      </c>
      <c r="D21">
        <f t="shared" si="2"/>
        <v>6.6973290413942066E-2</v>
      </c>
      <c r="E21">
        <f t="shared" si="3"/>
        <v>264.80220163314698</v>
      </c>
      <c r="F21">
        <f t="shared" si="4"/>
        <v>29.76700020982662</v>
      </c>
      <c r="G21">
        <f t="shared" si="5"/>
        <v>8.2937933096564748E-3</v>
      </c>
      <c r="H21">
        <f t="shared" si="6"/>
        <v>240.37179073216697</v>
      </c>
      <c r="I21">
        <f t="shared" si="0"/>
        <v>1742.3106212743696</v>
      </c>
    </row>
    <row r="22" spans="1:20" x14ac:dyDescent="0.25">
      <c r="A22">
        <v>7.6399999999999996E-2</v>
      </c>
      <c r="B22">
        <v>4491.9385408112221</v>
      </c>
      <c r="C22">
        <f t="shared" si="1"/>
        <v>2199.952879581152</v>
      </c>
      <c r="D22">
        <f t="shared" si="2"/>
        <v>7.6365271983455135E-2</v>
      </c>
      <c r="E22">
        <f t="shared" si="3"/>
        <v>299.05136371873868</v>
      </c>
      <c r="F22">
        <f t="shared" si="4"/>
        <v>34.249162085591706</v>
      </c>
      <c r="G22">
        <f t="shared" si="5"/>
        <v>9.3919815695130693E-3</v>
      </c>
      <c r="H22">
        <f t="shared" si="6"/>
        <v>278.47654496699028</v>
      </c>
      <c r="I22">
        <f t="shared" si="0"/>
        <v>1708.0614591887779</v>
      </c>
    </row>
    <row r="23" spans="1:20" x14ac:dyDescent="0.25">
      <c r="A23">
        <v>8.6900000000000005E-2</v>
      </c>
      <c r="B23">
        <v>4529.4731951830099</v>
      </c>
      <c r="C23">
        <f t="shared" si="1"/>
        <v>1934.2566168009207</v>
      </c>
      <c r="D23">
        <f t="shared" si="2"/>
        <v>8.6855073179408979E-2</v>
      </c>
      <c r="E23">
        <f t="shared" si="3"/>
        <v>336.58601809052652</v>
      </c>
      <c r="F23">
        <f t="shared" si="4"/>
        <v>37.534654371787838</v>
      </c>
      <c r="G23">
        <f t="shared" si="5"/>
        <v>1.0489801195953843E-2</v>
      </c>
      <c r="H23">
        <f t="shared" si="6"/>
        <v>310.78521807285932</v>
      </c>
      <c r="I23">
        <f t="shared" si="0"/>
        <v>1670.5268048169901</v>
      </c>
    </row>
    <row r="24" spans="1:20" x14ac:dyDescent="0.25">
      <c r="A24">
        <v>9.8799999999999999E-2</v>
      </c>
      <c r="B24">
        <v>4570.6738805977557</v>
      </c>
      <c r="C24">
        <f t="shared" si="1"/>
        <v>1701.4048582995952</v>
      </c>
      <c r="D24">
        <f t="shared" si="2"/>
        <v>9.874193034096615E-2</v>
      </c>
      <c r="E24">
        <f t="shared" si="3"/>
        <v>377.78670350527227</v>
      </c>
      <c r="F24">
        <f t="shared" si="4"/>
        <v>41.200685414745749</v>
      </c>
      <c r="G24">
        <f t="shared" si="5"/>
        <v>1.1886857161557171E-2</v>
      </c>
      <c r="H24">
        <f t="shared" si="6"/>
        <v>342.24649576675392</v>
      </c>
      <c r="I24">
        <f t="shared" si="0"/>
        <v>1629.3261194022443</v>
      </c>
    </row>
    <row r="25" spans="1:20" x14ac:dyDescent="0.25">
      <c r="A25">
        <v>0.11210000000000001</v>
      </c>
      <c r="B25">
        <v>4614.1425604717779</v>
      </c>
      <c r="C25">
        <f t="shared" si="1"/>
        <v>1499.6619090098127</v>
      </c>
      <c r="D25">
        <f t="shared" si="2"/>
        <v>0.11202524981842472</v>
      </c>
      <c r="E25">
        <f t="shared" si="3"/>
        <v>421.25538337929447</v>
      </c>
      <c r="F25">
        <f t="shared" si="4"/>
        <v>43.4686798740222</v>
      </c>
      <c r="G25">
        <f t="shared" si="5"/>
        <v>1.3283319477458574E-2</v>
      </c>
      <c r="H25">
        <f t="shared" si="6"/>
        <v>366.5943388945833</v>
      </c>
      <c r="I25">
        <f t="shared" si="0"/>
        <v>1585.8574395282221</v>
      </c>
    </row>
    <row r="26" spans="1:20" x14ac:dyDescent="0.25">
      <c r="A26">
        <v>0.12709999999999999</v>
      </c>
      <c r="B26">
        <v>4663.0766559526492</v>
      </c>
      <c r="C26">
        <f t="shared" si="1"/>
        <v>1322.7938630999215</v>
      </c>
      <c r="D26">
        <f t="shared" si="2"/>
        <v>0.12700391549012621</v>
      </c>
      <c r="E26">
        <f t="shared" si="3"/>
        <v>470.18947886016576</v>
      </c>
      <c r="F26">
        <f t="shared" si="4"/>
        <v>48.934095480871292</v>
      </c>
      <c r="G26">
        <f t="shared" si="5"/>
        <v>1.4978665671701488E-2</v>
      </c>
      <c r="H26">
        <f t="shared" si="6"/>
        <v>414.91157244932202</v>
      </c>
      <c r="I26">
        <f t="shared" si="0"/>
        <v>1536.9233440473508</v>
      </c>
    </row>
    <row r="27" spans="1:20" x14ac:dyDescent="0.25">
      <c r="A27">
        <v>0.14399999999999999</v>
      </c>
      <c r="B27">
        <v>4715.0670592702154</v>
      </c>
      <c r="C27">
        <f t="shared" si="1"/>
        <v>1167.6666666666667</v>
      </c>
      <c r="D27">
        <f t="shared" si="2"/>
        <v>0.14387667713388524</v>
      </c>
      <c r="E27">
        <f t="shared" si="3"/>
        <v>522.179882177732</v>
      </c>
      <c r="F27">
        <f t="shared" si="4"/>
        <v>51.990403317566233</v>
      </c>
      <c r="G27">
        <f t="shared" si="5"/>
        <v>1.6872761643759032E-2</v>
      </c>
      <c r="H27">
        <f t="shared" si="6"/>
        <v>443.3302994562697</v>
      </c>
      <c r="I27">
        <f t="shared" si="0"/>
        <v>1484.9329407297846</v>
      </c>
    </row>
    <row r="28" spans="1:20" x14ac:dyDescent="0.25">
      <c r="A28">
        <v>0.16300000000000001</v>
      </c>
      <c r="B28">
        <v>4770.9261669406505</v>
      </c>
      <c r="C28">
        <f t="shared" si="1"/>
        <v>1031.6748466257668</v>
      </c>
      <c r="D28">
        <f t="shared" si="2"/>
        <v>0.16284200448374495</v>
      </c>
      <c r="E28">
        <f t="shared" si="3"/>
        <v>578.03898984816715</v>
      </c>
      <c r="F28">
        <f t="shared" si="4"/>
        <v>55.859107670435151</v>
      </c>
      <c r="G28">
        <f t="shared" si="5"/>
        <v>1.8965327349859701E-2</v>
      </c>
      <c r="H28">
        <f t="shared" si="6"/>
        <v>479.62309818998637</v>
      </c>
      <c r="I28">
        <f t="shared" si="0"/>
        <v>1429.0738330593495</v>
      </c>
    </row>
    <row r="29" spans="1:20" x14ac:dyDescent="0.25">
      <c r="A29">
        <v>0.18440000000000001</v>
      </c>
      <c r="B29">
        <v>4831.555255395021</v>
      </c>
      <c r="C29">
        <f t="shared" si="1"/>
        <v>912.062906724512</v>
      </c>
      <c r="D29">
        <f t="shared" si="2"/>
        <v>0.18419782096318088</v>
      </c>
      <c r="E29">
        <f t="shared" si="3"/>
        <v>638.66807830253765</v>
      </c>
      <c r="F29">
        <f t="shared" si="4"/>
        <v>60.629088454370503</v>
      </c>
      <c r="G29">
        <f t="shared" si="5"/>
        <v>2.1355816479435935E-2</v>
      </c>
      <c r="H29">
        <f t="shared" si="6"/>
        <v>522.93697087314388</v>
      </c>
      <c r="I29">
        <f t="shared" si="0"/>
        <v>1368.444744604979</v>
      </c>
    </row>
    <row r="30" spans="1:20" x14ac:dyDescent="0.25">
      <c r="A30">
        <v>0.20799999999999999</v>
      </c>
      <c r="B30">
        <v>4893.692678891186</v>
      </c>
      <c r="C30">
        <f t="shared" si="1"/>
        <v>808.69230769230774</v>
      </c>
      <c r="D30">
        <f t="shared" si="2"/>
        <v>0.20774279463521353</v>
      </c>
      <c r="E30">
        <f t="shared" si="3"/>
        <v>700.80550179870261</v>
      </c>
      <c r="F30">
        <f t="shared" si="4"/>
        <v>62.137423496164956</v>
      </c>
      <c r="G30">
        <f t="shared" si="5"/>
        <v>2.3544973672032649E-2</v>
      </c>
      <c r="H30">
        <f t="shared" si="6"/>
        <v>548.25298122368565</v>
      </c>
      <c r="I30">
        <f t="shared" si="0"/>
        <v>1306.307321108814</v>
      </c>
    </row>
    <row r="31" spans="1:20" x14ac:dyDescent="0.25">
      <c r="A31">
        <v>0.23599999999999999</v>
      </c>
      <c r="B31">
        <v>4960.4277460369767</v>
      </c>
      <c r="C31">
        <f t="shared" si="1"/>
        <v>712.86440677966107</v>
      </c>
      <c r="D31">
        <f t="shared" si="2"/>
        <v>0.23566894124919754</v>
      </c>
      <c r="E31">
        <f t="shared" si="3"/>
        <v>767.54056894449332</v>
      </c>
      <c r="F31">
        <f t="shared" si="4"/>
        <v>66.735067145790708</v>
      </c>
      <c r="G31">
        <f t="shared" si="5"/>
        <v>2.7926146613984015E-2</v>
      </c>
      <c r="H31">
        <f t="shared" si="6"/>
        <v>563.17768562337631</v>
      </c>
      <c r="I31">
        <f t="shared" si="0"/>
        <v>1239.5722539630233</v>
      </c>
      <c r="S31" t="s">
        <v>19</v>
      </c>
      <c r="T31">
        <f>2.303*56.56</f>
        <v>130.25767999999999</v>
      </c>
    </row>
    <row r="32" spans="1:20" ht="15.75" thickBot="1" x14ac:dyDescent="0.3">
      <c r="A32">
        <v>0.26600000000000001</v>
      </c>
      <c r="B32">
        <v>5029.8418707687733</v>
      </c>
      <c r="C32">
        <f t="shared" si="1"/>
        <v>632.57894736842104</v>
      </c>
      <c r="D32">
        <f t="shared" si="2"/>
        <v>0.26557949912638323</v>
      </c>
      <c r="E32">
        <f t="shared" si="3"/>
        <v>836.95469367628993</v>
      </c>
      <c r="F32">
        <f t="shared" si="4"/>
        <v>69.414124731796619</v>
      </c>
      <c r="G32">
        <f t="shared" si="5"/>
        <v>2.9910557877185689E-2</v>
      </c>
      <c r="H32">
        <f t="shared" si="6"/>
        <v>616.3364974422002</v>
      </c>
      <c r="I32">
        <f t="shared" si="0"/>
        <v>1170.1581292312267</v>
      </c>
    </row>
    <row r="33" spans="1:18" ht="15.75" thickBot="1" x14ac:dyDescent="0.3">
      <c r="A33">
        <v>0.3</v>
      </c>
      <c r="B33">
        <v>5100.8564038716886</v>
      </c>
      <c r="C33">
        <f t="shared" si="1"/>
        <v>561.00000000000011</v>
      </c>
      <c r="D33">
        <f t="shared" si="2"/>
        <v>0.29946524064171115</v>
      </c>
      <c r="E33">
        <f t="shared" si="3"/>
        <v>907.9692267792052</v>
      </c>
      <c r="F33">
        <f t="shared" si="4"/>
        <v>71.014533102915266</v>
      </c>
      <c r="G33">
        <f t="shared" si="5"/>
        <v>3.3885741515327916E-2</v>
      </c>
      <c r="H33">
        <f t="shared" si="6"/>
        <v>627.59093629701511</v>
      </c>
      <c r="I33">
        <f t="shared" si="0"/>
        <v>1099.1435961283114</v>
      </c>
      <c r="K33" s="7" t="s">
        <v>7</v>
      </c>
      <c r="L33" s="8"/>
      <c r="M33" s="8"/>
      <c r="N33" s="9" t="s">
        <v>8</v>
      </c>
      <c r="O33" s="10">
        <v>0.32500000000000001</v>
      </c>
    </row>
    <row r="34" spans="1:18" ht="15.75" thickBot="1" x14ac:dyDescent="0.3">
      <c r="A34">
        <v>0.33900000000000002</v>
      </c>
      <c r="B34">
        <v>5173.652573901275</v>
      </c>
      <c r="C34">
        <f t="shared" si="1"/>
        <v>496.57522123893801</v>
      </c>
      <c r="D34">
        <f t="shared" si="2"/>
        <v>0.33831732397127229</v>
      </c>
      <c r="E34">
        <f t="shared" si="3"/>
        <v>980.76539680879159</v>
      </c>
      <c r="F34">
        <f t="shared" si="4"/>
        <v>72.796170029586392</v>
      </c>
      <c r="G34">
        <f t="shared" si="5"/>
        <v>3.8852083329561138E-2</v>
      </c>
      <c r="H34">
        <f t="shared" si="6"/>
        <v>633.8966492699941</v>
      </c>
      <c r="I34">
        <f t="shared" si="0"/>
        <v>1026.347426098725</v>
      </c>
      <c r="K34" s="11" t="s">
        <v>9</v>
      </c>
      <c r="L34" s="12">
        <v>2000</v>
      </c>
      <c r="M34" s="12"/>
      <c r="N34" s="13" t="s">
        <v>10</v>
      </c>
      <c r="O34" s="14">
        <v>125</v>
      </c>
      <c r="Q34" s="1" t="s">
        <v>23</v>
      </c>
      <c r="R34" s="2"/>
    </row>
    <row r="35" spans="1:18" x14ac:dyDescent="0.25">
      <c r="A35">
        <v>0.38200000000000001</v>
      </c>
      <c r="B35">
        <v>5247.0258508816305</v>
      </c>
      <c r="C35">
        <f t="shared" si="1"/>
        <v>440.79057591623035</v>
      </c>
      <c r="D35">
        <f t="shared" si="2"/>
        <v>0.38113337530139801</v>
      </c>
      <c r="E35">
        <f t="shared" si="3"/>
        <v>1054.1386737891471</v>
      </c>
      <c r="F35">
        <f t="shared" si="4"/>
        <v>73.373276980355513</v>
      </c>
      <c r="G35">
        <f t="shared" si="5"/>
        <v>4.2816051330125726E-2</v>
      </c>
      <c r="H35">
        <f t="shared" si="6"/>
        <v>653.14301164364633</v>
      </c>
      <c r="I35">
        <f t="shared" si="0"/>
        <v>952.9741491183695</v>
      </c>
      <c r="K35" s="15" t="s">
        <v>11</v>
      </c>
      <c r="L35" s="12">
        <v>1.2</v>
      </c>
      <c r="M35" s="12"/>
      <c r="N35" s="13" t="s">
        <v>12</v>
      </c>
      <c r="O35" s="14">
        <f>47.4*10^-6</f>
        <v>4.7399999999999993E-5</v>
      </c>
      <c r="Q35" s="3" t="s">
        <v>21</v>
      </c>
      <c r="R35" s="4">
        <f>162.6*L34*L35*L36/(O34*T31)</f>
        <v>7.1901787288089274</v>
      </c>
    </row>
    <row r="36" spans="1:18" ht="15.75" thickBot="1" x14ac:dyDescent="0.3">
      <c r="A36">
        <v>0.43099999999999999</v>
      </c>
      <c r="B36">
        <v>5319.8453295916752</v>
      </c>
      <c r="C36">
        <f t="shared" si="1"/>
        <v>390.7911832946636</v>
      </c>
      <c r="D36">
        <f t="shared" si="2"/>
        <v>0.4298971092019877</v>
      </c>
      <c r="E36">
        <f t="shared" si="3"/>
        <v>1126.9581524991918</v>
      </c>
      <c r="F36">
        <f t="shared" si="4"/>
        <v>72.819478710044677</v>
      </c>
      <c r="G36">
        <f t="shared" si="5"/>
        <v>4.876373390058969E-2</v>
      </c>
      <c r="H36">
        <f t="shared" si="6"/>
        <v>641.9705975523201</v>
      </c>
      <c r="I36">
        <f t="shared" si="0"/>
        <v>880.15467040832482</v>
      </c>
      <c r="K36" s="15" t="s">
        <v>13</v>
      </c>
      <c r="L36" s="12">
        <v>0.3</v>
      </c>
      <c r="M36" s="12"/>
      <c r="N36" s="13" t="s">
        <v>14</v>
      </c>
      <c r="O36" s="14">
        <v>6200</v>
      </c>
      <c r="Q36" s="5" t="s">
        <v>20</v>
      </c>
      <c r="R36" s="6">
        <f>1.151*(((B44-B2)/T31)-LOG10(D44)-LOG10(R35/(L37*L36*O35*O33^2))+3.23)</f>
        <v>8.6920430512900779</v>
      </c>
    </row>
    <row r="37" spans="1:18" ht="15.75" thickBot="1" x14ac:dyDescent="0.3">
      <c r="A37">
        <v>0.48599999999999999</v>
      </c>
      <c r="B37">
        <v>5388.7535597060087</v>
      </c>
      <c r="C37">
        <f t="shared" si="1"/>
        <v>346.67901234567898</v>
      </c>
      <c r="D37">
        <f t="shared" si="2"/>
        <v>0.48459812684733455</v>
      </c>
      <c r="E37">
        <f t="shared" si="3"/>
        <v>1195.8663826135253</v>
      </c>
      <c r="F37">
        <f t="shared" si="4"/>
        <v>68.908230114333492</v>
      </c>
      <c r="G37">
        <f t="shared" si="5"/>
        <v>5.470101764534685E-2</v>
      </c>
      <c r="H37">
        <f t="shared" si="6"/>
        <v>610.4602926086817</v>
      </c>
      <c r="I37">
        <f t="shared" si="0"/>
        <v>811.24644029399133</v>
      </c>
      <c r="K37" s="16" t="s">
        <v>15</v>
      </c>
      <c r="L37" s="17">
        <v>0.15</v>
      </c>
      <c r="M37" s="17"/>
      <c r="N37" s="18" t="s">
        <v>16</v>
      </c>
      <c r="O37" s="19">
        <v>168</v>
      </c>
    </row>
    <row r="38" spans="1:18" x14ac:dyDescent="0.25">
      <c r="A38">
        <v>0.54700000000000004</v>
      </c>
      <c r="B38">
        <v>5455.4256755734004</v>
      </c>
      <c r="C38">
        <f t="shared" si="1"/>
        <v>308.12979890310783</v>
      </c>
      <c r="D38">
        <f t="shared" si="2"/>
        <v>0.54522477409861947</v>
      </c>
      <c r="E38">
        <f t="shared" si="3"/>
        <v>1262.538498480917</v>
      </c>
      <c r="F38">
        <f t="shared" si="4"/>
        <v>66.672115867391767</v>
      </c>
      <c r="G38">
        <f t="shared" si="5"/>
        <v>6.0626647251284915E-2</v>
      </c>
      <c r="H38">
        <f t="shared" si="6"/>
        <v>599.59260425217121</v>
      </c>
      <c r="I38">
        <f t="shared" si="0"/>
        <v>744.57432442659956</v>
      </c>
    </row>
    <row r="39" spans="1:18" x14ac:dyDescent="0.25">
      <c r="A39">
        <v>0.61699999999999999</v>
      </c>
      <c r="B39">
        <v>5517.3089007973849</v>
      </c>
      <c r="C39">
        <f t="shared" si="1"/>
        <v>273.28525121555913</v>
      </c>
      <c r="D39">
        <f t="shared" si="2"/>
        <v>0.61474228577189727</v>
      </c>
      <c r="E39">
        <f t="shared" si="3"/>
        <v>1324.4217237049015</v>
      </c>
      <c r="F39">
        <f t="shared" si="4"/>
        <v>61.883225223984482</v>
      </c>
      <c r="G39">
        <f t="shared" si="5"/>
        <v>6.9517511673277799E-2</v>
      </c>
      <c r="H39">
        <f t="shared" si="6"/>
        <v>547.23240820129354</v>
      </c>
      <c r="I39">
        <f t="shared" si="0"/>
        <v>682.69109920261508</v>
      </c>
    </row>
    <row r="40" spans="1:18" x14ac:dyDescent="0.25">
      <c r="A40">
        <v>0.69499999999999995</v>
      </c>
      <c r="B40">
        <v>5574.4598217848261</v>
      </c>
      <c r="C40">
        <f t="shared" si="1"/>
        <v>242.72661870503597</v>
      </c>
      <c r="D40">
        <f t="shared" si="2"/>
        <v>0.69213669640475417</v>
      </c>
      <c r="E40">
        <f t="shared" si="3"/>
        <v>1381.5726446923427</v>
      </c>
      <c r="F40">
        <f t="shared" si="4"/>
        <v>57.150920987441168</v>
      </c>
      <c r="G40">
        <f t="shared" si="5"/>
        <v>7.7394410632856903E-2</v>
      </c>
      <c r="H40">
        <f t="shared" si="6"/>
        <v>511.09956552784331</v>
      </c>
      <c r="I40">
        <f t="shared" si="0"/>
        <v>625.54017821517391</v>
      </c>
    </row>
    <row r="41" spans="1:18" x14ac:dyDescent="0.25">
      <c r="A41">
        <v>0.78300000000000003</v>
      </c>
      <c r="B41">
        <v>5624.0625685391733</v>
      </c>
      <c r="C41">
        <f t="shared" si="1"/>
        <v>215.55938697318004</v>
      </c>
      <c r="D41">
        <f t="shared" si="2"/>
        <v>0.7793675903378896</v>
      </c>
      <c r="E41">
        <f t="shared" si="3"/>
        <v>1431.1753914466899</v>
      </c>
      <c r="F41">
        <f t="shared" si="4"/>
        <v>49.602746754347208</v>
      </c>
      <c r="G41">
        <f t="shared" si="5"/>
        <v>8.7230893933135434E-2</v>
      </c>
      <c r="H41">
        <f t="shared" si="6"/>
        <v>443.17754259986179</v>
      </c>
      <c r="I41">
        <f t="shared" si="0"/>
        <v>575.9374314608267</v>
      </c>
    </row>
    <row r="42" spans="1:18" x14ac:dyDescent="0.25">
      <c r="A42">
        <v>0.88200000000000001</v>
      </c>
      <c r="B42">
        <v>5669.4520147907051</v>
      </c>
      <c r="C42">
        <f t="shared" si="1"/>
        <v>191.47619047619048</v>
      </c>
      <c r="D42">
        <f t="shared" si="2"/>
        <v>0.87739368316339217</v>
      </c>
      <c r="E42">
        <f t="shared" si="3"/>
        <v>1476.5648376982217</v>
      </c>
      <c r="F42">
        <f t="shared" si="4"/>
        <v>45.389446251531808</v>
      </c>
      <c r="G42">
        <f t="shared" si="5"/>
        <v>9.8026092825502564E-2</v>
      </c>
      <c r="H42">
        <f t="shared" si="6"/>
        <v>406.26339656595553</v>
      </c>
      <c r="I42">
        <f t="shared" si="0"/>
        <v>530.54798520929489</v>
      </c>
    </row>
    <row r="43" spans="1:18" x14ac:dyDescent="0.25">
      <c r="A43">
        <v>0.99299999999999999</v>
      </c>
      <c r="B43">
        <v>5707.7182218612988</v>
      </c>
      <c r="C43">
        <f t="shared" si="1"/>
        <v>170.18429003021149</v>
      </c>
      <c r="D43">
        <f t="shared" si="2"/>
        <v>0.98716514885231932</v>
      </c>
      <c r="E43">
        <f t="shared" si="3"/>
        <v>1514.8310447688154</v>
      </c>
      <c r="F43">
        <f t="shared" si="4"/>
        <v>38.266207070593737</v>
      </c>
      <c r="G43">
        <f t="shared" si="5"/>
        <v>0.10977146568892715</v>
      </c>
      <c r="H43">
        <f t="shared" si="6"/>
        <v>344.12463896495808</v>
      </c>
      <c r="I43">
        <f t="shared" si="0"/>
        <v>492.28177813870116</v>
      </c>
    </row>
    <row r="44" spans="1:18" x14ac:dyDescent="0.25">
      <c r="A44">
        <v>1.1180000000000001</v>
      </c>
      <c r="B44">
        <v>5739.2119096992965</v>
      </c>
      <c r="C44">
        <f t="shared" si="1"/>
        <v>151.26833631484791</v>
      </c>
      <c r="D44">
        <f t="shared" si="2"/>
        <v>1.1106091604678392</v>
      </c>
      <c r="E44">
        <f t="shared" si="3"/>
        <v>1546.3247326068131</v>
      </c>
      <c r="F44">
        <f t="shared" si="4"/>
        <v>31.493687837997641</v>
      </c>
      <c r="G44">
        <f t="shared" si="5"/>
        <v>0.12344401161551988</v>
      </c>
      <c r="H44">
        <f t="shared" si="6"/>
        <v>283.34447132790109</v>
      </c>
      <c r="I44">
        <f t="shared" si="0"/>
        <v>460.78809030070352</v>
      </c>
    </row>
    <row r="45" spans="1:18" x14ac:dyDescent="0.25">
      <c r="A45">
        <v>1.2589999999999999</v>
      </c>
      <c r="B45">
        <v>5766.1507731700322</v>
      </c>
      <c r="C45">
        <f t="shared" si="1"/>
        <v>134.43923749007149</v>
      </c>
      <c r="D45">
        <f t="shared" si="2"/>
        <v>1.2496351744958909</v>
      </c>
      <c r="E45">
        <f t="shared" si="3"/>
        <v>1573.2635960775488</v>
      </c>
      <c r="F45">
        <f t="shared" si="4"/>
        <v>26.938863470735669</v>
      </c>
      <c r="G45">
        <f t="shared" si="5"/>
        <v>0.1390260140280517</v>
      </c>
      <c r="H45">
        <f t="shared" si="6"/>
        <v>242.13994473855314</v>
      </c>
      <c r="I45">
        <f t="shared" si="0"/>
        <v>433.84922682996785</v>
      </c>
    </row>
    <row r="46" spans="1:18" x14ac:dyDescent="0.25">
      <c r="A46">
        <v>1.417</v>
      </c>
      <c r="B46">
        <v>5786.4349446667793</v>
      </c>
      <c r="C46">
        <f t="shared" si="1"/>
        <v>119.56033874382499</v>
      </c>
      <c r="D46">
        <f t="shared" si="2"/>
        <v>1.4051482436827474</v>
      </c>
      <c r="E46">
        <f t="shared" si="3"/>
        <v>1593.5477675742959</v>
      </c>
      <c r="F46">
        <f t="shared" si="4"/>
        <v>20.284171496747149</v>
      </c>
      <c r="G46">
        <f t="shared" si="5"/>
        <v>0.15551306918685648</v>
      </c>
      <c r="H46">
        <f t="shared" si="6"/>
        <v>183.27892377306918</v>
      </c>
      <c r="I46">
        <f t="shared" si="0"/>
        <v>413.5650553332207</v>
      </c>
    </row>
    <row r="47" spans="1:18" x14ac:dyDescent="0.25">
      <c r="A47">
        <v>1.595</v>
      </c>
      <c r="B47">
        <v>5805.1043044200942</v>
      </c>
      <c r="C47">
        <f t="shared" si="1"/>
        <v>106.32915360501568</v>
      </c>
      <c r="D47">
        <f t="shared" si="2"/>
        <v>1.5799994103599753</v>
      </c>
      <c r="E47">
        <f t="shared" si="3"/>
        <v>1612.2171273276108</v>
      </c>
      <c r="F47">
        <f t="shared" si="4"/>
        <v>18.669359753314893</v>
      </c>
      <c r="G47">
        <f t="shared" si="5"/>
        <v>0.17485116667722789</v>
      </c>
      <c r="H47">
        <f t="shared" si="6"/>
        <v>168.70106138032114</v>
      </c>
      <c r="I47">
        <f t="shared" si="0"/>
        <v>394.89569557990581</v>
      </c>
    </row>
    <row r="48" spans="1:18" x14ac:dyDescent="0.25">
      <c r="A48">
        <v>1.7949999999999999</v>
      </c>
      <c r="B48">
        <v>5819.3662652715921</v>
      </c>
      <c r="C48">
        <f t="shared" si="1"/>
        <v>94.593314763231191</v>
      </c>
      <c r="D48">
        <f t="shared" si="2"/>
        <v>1.7760240289761184</v>
      </c>
      <c r="E48">
        <f t="shared" si="3"/>
        <v>1626.4790881791087</v>
      </c>
      <c r="F48">
        <f t="shared" si="4"/>
        <v>14.261960851497861</v>
      </c>
      <c r="G48">
        <f t="shared" si="5"/>
        <v>0.19602461861614318</v>
      </c>
      <c r="H48">
        <f t="shared" si="6"/>
        <v>129.21634716799261</v>
      </c>
      <c r="I48">
        <f t="shared" si="0"/>
        <v>380.63373472840794</v>
      </c>
    </row>
    <row r="49" spans="1:9" x14ac:dyDescent="0.25">
      <c r="A49">
        <v>2.02</v>
      </c>
      <c r="B49">
        <v>5831.5903625901656</v>
      </c>
      <c r="C49">
        <f t="shared" si="1"/>
        <v>84.168316831683171</v>
      </c>
      <c r="D49">
        <f t="shared" si="2"/>
        <v>1.9960004705328784</v>
      </c>
      <c r="E49">
        <f t="shared" si="3"/>
        <v>1638.7031854976822</v>
      </c>
      <c r="F49">
        <f t="shared" si="4"/>
        <v>12.224097318573513</v>
      </c>
      <c r="G49">
        <f t="shared" si="5"/>
        <v>0.21997644155675999</v>
      </c>
      <c r="H49">
        <f t="shared" si="6"/>
        <v>110.91780477509332</v>
      </c>
      <c r="I49">
        <f t="shared" si="0"/>
        <v>368.40963740983443</v>
      </c>
    </row>
    <row r="50" spans="1:9" x14ac:dyDescent="0.25">
      <c r="A50">
        <v>2.27</v>
      </c>
      <c r="B50">
        <v>5842.4492291703828</v>
      </c>
      <c r="C50">
        <f t="shared" si="1"/>
        <v>75.008810572687224</v>
      </c>
      <c r="D50">
        <f t="shared" si="2"/>
        <v>2.2397368884712514</v>
      </c>
      <c r="E50">
        <f t="shared" si="3"/>
        <v>1649.5620520778994</v>
      </c>
      <c r="F50">
        <f t="shared" si="4"/>
        <v>10.858866580217182</v>
      </c>
      <c r="G50">
        <f t="shared" si="5"/>
        <v>0.24373641793837297</v>
      </c>
      <c r="H50">
        <f t="shared" si="6"/>
        <v>99.784038234489373</v>
      </c>
      <c r="I50">
        <f t="shared" si="0"/>
        <v>357.55077082961725</v>
      </c>
    </row>
    <row r="51" spans="1:9" x14ac:dyDescent="0.25">
      <c r="A51">
        <v>2.56</v>
      </c>
      <c r="B51">
        <v>5851.7115431000793</v>
      </c>
      <c r="C51">
        <f t="shared" si="1"/>
        <v>66.625</v>
      </c>
      <c r="D51">
        <f t="shared" si="2"/>
        <v>2.5215759849906192</v>
      </c>
      <c r="E51">
        <f t="shared" si="3"/>
        <v>1658.8243660075959</v>
      </c>
      <c r="F51">
        <f t="shared" si="4"/>
        <v>9.2623139296965746</v>
      </c>
      <c r="G51">
        <f t="shared" si="5"/>
        <v>0.28183909651936778</v>
      </c>
      <c r="H51">
        <f t="shared" si="6"/>
        <v>82.86866037750724</v>
      </c>
      <c r="I51">
        <f t="shared" si="0"/>
        <v>348.28845689992067</v>
      </c>
    </row>
    <row r="52" spans="1:9" x14ac:dyDescent="0.25">
      <c r="A52">
        <v>2.88</v>
      </c>
      <c r="B52">
        <v>5860.7333410897463</v>
      </c>
      <c r="C52">
        <f t="shared" si="1"/>
        <v>59.333333333333336</v>
      </c>
      <c r="D52">
        <f t="shared" si="2"/>
        <v>2.8314606741573032</v>
      </c>
      <c r="E52">
        <f t="shared" si="3"/>
        <v>1667.8461639972629</v>
      </c>
      <c r="F52">
        <f t="shared" si="4"/>
        <v>9.0217979896669931</v>
      </c>
      <c r="G52">
        <f t="shared" si="5"/>
        <v>0.30988468916668399</v>
      </c>
      <c r="H52">
        <f t="shared" si="6"/>
        <v>82.433457059871614</v>
      </c>
      <c r="I52">
        <f t="shared" si="0"/>
        <v>339.26665891025368</v>
      </c>
    </row>
    <row r="53" spans="1:9" x14ac:dyDescent="0.25">
      <c r="A53">
        <v>3.24</v>
      </c>
      <c r="B53">
        <v>5868.7308921973636</v>
      </c>
      <c r="C53">
        <f t="shared" si="1"/>
        <v>52.851851851851848</v>
      </c>
      <c r="D53">
        <f t="shared" si="2"/>
        <v>3.1786965662228455</v>
      </c>
      <c r="E53">
        <f t="shared" si="3"/>
        <v>1675.8437151048802</v>
      </c>
      <c r="F53">
        <f t="shared" si="4"/>
        <v>7.9975511076172552</v>
      </c>
      <c r="G53">
        <f t="shared" si="5"/>
        <v>0.34723589206554228</v>
      </c>
      <c r="H53">
        <f t="shared" si="6"/>
        <v>73.211867853730439</v>
      </c>
      <c r="I53">
        <f t="shared" si="0"/>
        <v>331.26910780263643</v>
      </c>
    </row>
    <row r="54" spans="1:9" x14ac:dyDescent="0.25">
      <c r="A54">
        <v>3.65</v>
      </c>
      <c r="B54">
        <v>5877.3418653451581</v>
      </c>
      <c r="C54">
        <f t="shared" si="1"/>
        <v>47.027397260273972</v>
      </c>
      <c r="D54">
        <f t="shared" si="2"/>
        <v>3.5723856685115059</v>
      </c>
      <c r="E54">
        <f t="shared" si="3"/>
        <v>1684.4546882526747</v>
      </c>
      <c r="F54">
        <f t="shared" si="4"/>
        <v>8.6109731477945388</v>
      </c>
      <c r="G54">
        <f t="shared" si="5"/>
        <v>0.39368910228866039</v>
      </c>
      <c r="H54">
        <f t="shared" si="6"/>
        <v>78.137080468545818</v>
      </c>
      <c r="I54">
        <f t="shared" si="0"/>
        <v>322.65813465484189</v>
      </c>
    </row>
    <row r="55" spans="1:9" x14ac:dyDescent="0.25">
      <c r="A55">
        <v>4.1100000000000003</v>
      </c>
      <c r="B55">
        <v>5885.4710784570416</v>
      </c>
      <c r="C55">
        <f t="shared" si="1"/>
        <v>41.875912408759127</v>
      </c>
      <c r="D55">
        <f t="shared" si="2"/>
        <v>4.0118528847829875</v>
      </c>
      <c r="E55">
        <f t="shared" si="3"/>
        <v>1692.5839013645582</v>
      </c>
      <c r="F55">
        <f t="shared" si="4"/>
        <v>8.1292131118834732</v>
      </c>
      <c r="G55">
        <f t="shared" si="5"/>
        <v>0.43946721627148166</v>
      </c>
      <c r="H55">
        <f t="shared" si="6"/>
        <v>74.210784937774591</v>
      </c>
      <c r="I55">
        <f t="shared" si="0"/>
        <v>314.52892154295841</v>
      </c>
    </row>
    <row r="56" spans="1:9" x14ac:dyDescent="0.25">
      <c r="A56">
        <v>4.62</v>
      </c>
      <c r="B56">
        <v>5892.5858352840969</v>
      </c>
      <c r="C56">
        <f t="shared" si="1"/>
        <v>37.363636363636367</v>
      </c>
      <c r="D56">
        <f t="shared" si="2"/>
        <v>4.4963503649635035</v>
      </c>
      <c r="E56">
        <f t="shared" si="3"/>
        <v>1699.6986581916135</v>
      </c>
      <c r="F56">
        <f t="shared" si="4"/>
        <v>7.1147568270553165</v>
      </c>
      <c r="G56">
        <f t="shared" si="5"/>
        <v>0.48449748018051597</v>
      </c>
      <c r="H56">
        <f t="shared" si="6"/>
        <v>66.028082218379396</v>
      </c>
      <c r="I56">
        <f t="shared" si="0"/>
        <v>307.4141647159031</v>
      </c>
    </row>
    <row r="57" spans="1:9" x14ac:dyDescent="0.25">
      <c r="A57">
        <v>5.2</v>
      </c>
      <c r="B57">
        <v>5899.6105638119934</v>
      </c>
      <c r="C57">
        <f t="shared" si="1"/>
        <v>33.307692307692307</v>
      </c>
      <c r="D57">
        <f t="shared" si="2"/>
        <v>5.043879907621247</v>
      </c>
      <c r="E57">
        <f t="shared" si="3"/>
        <v>1706.72338671951</v>
      </c>
      <c r="F57">
        <f t="shared" si="4"/>
        <v>7.0247285278965137</v>
      </c>
      <c r="G57">
        <f t="shared" si="5"/>
        <v>0.54752954265774356</v>
      </c>
      <c r="H57">
        <f t="shared" si="6"/>
        <v>64.712283663019079</v>
      </c>
      <c r="I57">
        <f t="shared" si="0"/>
        <v>300.38943618800658</v>
      </c>
    </row>
    <row r="58" spans="1:9" x14ac:dyDescent="0.25">
      <c r="A58">
        <v>5.85</v>
      </c>
      <c r="B58">
        <v>5905.9623261801735</v>
      </c>
      <c r="C58">
        <f t="shared" si="1"/>
        <v>29.717948717948719</v>
      </c>
      <c r="D58">
        <f t="shared" si="2"/>
        <v>5.6531492666091454</v>
      </c>
      <c r="E58">
        <f t="shared" si="3"/>
        <v>1713.0751490876901</v>
      </c>
      <c r="F58">
        <f t="shared" si="4"/>
        <v>6.3517623681800615</v>
      </c>
      <c r="G58">
        <f t="shared" si="5"/>
        <v>0.60926935898789836</v>
      </c>
      <c r="H58">
        <f t="shared" si="6"/>
        <v>58.935280830470738</v>
      </c>
      <c r="I58">
        <f t="shared" si="0"/>
        <v>294.03767381982652</v>
      </c>
    </row>
    <row r="59" spans="1:9" x14ac:dyDescent="0.25">
      <c r="A59">
        <v>6.58</v>
      </c>
      <c r="B59">
        <v>5913.5105281578844</v>
      </c>
      <c r="C59">
        <f t="shared" si="1"/>
        <v>26.531914893617024</v>
      </c>
      <c r="D59">
        <f t="shared" si="2"/>
        <v>6.3319967923015232</v>
      </c>
      <c r="E59">
        <f t="shared" si="3"/>
        <v>1720.623351065401</v>
      </c>
      <c r="F59">
        <f t="shared" si="4"/>
        <v>7.5482019777109599</v>
      </c>
      <c r="G59">
        <f t="shared" si="5"/>
        <v>0.67884752569237783</v>
      </c>
      <c r="H59">
        <f t="shared" si="6"/>
        <v>70.406370947234436</v>
      </c>
      <c r="I59">
        <f t="shared" si="0"/>
        <v>286.48947184211556</v>
      </c>
    </row>
    <row r="60" spans="1:9" x14ac:dyDescent="0.25">
      <c r="A60">
        <v>7.4</v>
      </c>
      <c r="B60">
        <v>5921.7126164955253</v>
      </c>
      <c r="C60">
        <f t="shared" si="1"/>
        <v>23.702702702702702</v>
      </c>
      <c r="D60">
        <f t="shared" si="2"/>
        <v>7.0877993158494874</v>
      </c>
      <c r="E60">
        <f t="shared" si="3"/>
        <v>1728.8254394030419</v>
      </c>
      <c r="F60">
        <f t="shared" si="4"/>
        <v>8.2020883376408165</v>
      </c>
      <c r="G60">
        <f t="shared" si="5"/>
        <v>0.75580252354796418</v>
      </c>
      <c r="H60">
        <f t="shared" si="6"/>
        <v>76.917917441140077</v>
      </c>
      <c r="I60">
        <f t="shared" si="0"/>
        <v>278.28738350447475</v>
      </c>
    </row>
    <row r="61" spans="1:9" x14ac:dyDescent="0.25">
      <c r="A61">
        <v>8.33</v>
      </c>
      <c r="B61">
        <v>5927.4423836866135</v>
      </c>
      <c r="C61">
        <f t="shared" si="1"/>
        <v>21.168067226890759</v>
      </c>
      <c r="D61">
        <f t="shared" si="2"/>
        <v>7.9364827312425552</v>
      </c>
      <c r="E61">
        <f t="shared" si="3"/>
        <v>1734.5552065941301</v>
      </c>
      <c r="F61">
        <f t="shared" si="4"/>
        <v>5.7297671910882855</v>
      </c>
      <c r="G61">
        <f t="shared" si="5"/>
        <v>0.8486834153930678</v>
      </c>
      <c r="H61">
        <f t="shared" si="6"/>
        <v>53.582051376662001</v>
      </c>
      <c r="I61">
        <f t="shared" si="0"/>
        <v>272.55761631338646</v>
      </c>
    </row>
    <row r="62" spans="1:9" x14ac:dyDescent="0.25">
      <c r="A62">
        <v>9.3699999999999992</v>
      </c>
      <c r="B62">
        <v>5935.1428740795582</v>
      </c>
      <c r="C62">
        <f t="shared" si="1"/>
        <v>18.929562433297761</v>
      </c>
      <c r="D62">
        <f t="shared" si="2"/>
        <v>8.8750070474150071</v>
      </c>
      <c r="E62">
        <f t="shared" si="3"/>
        <v>1742.2556969870748</v>
      </c>
      <c r="F62">
        <f t="shared" si="4"/>
        <v>7.70049039294463</v>
      </c>
      <c r="G62">
        <f t="shared" si="5"/>
        <v>0.93852431617245191</v>
      </c>
      <c r="H62">
        <f t="shared" si="6"/>
        <v>72.818471858727477</v>
      </c>
      <c r="I62">
        <f t="shared" si="0"/>
        <v>264.85712592044183</v>
      </c>
    </row>
    <row r="63" spans="1:9" x14ac:dyDescent="0.25">
      <c r="A63">
        <v>10.55</v>
      </c>
      <c r="B63">
        <v>5940.0188058763379</v>
      </c>
      <c r="C63">
        <f t="shared" si="1"/>
        <v>16.924170616113745</v>
      </c>
      <c r="D63">
        <f t="shared" si="2"/>
        <v>9.9266311957434894</v>
      </c>
      <c r="E63">
        <f t="shared" si="3"/>
        <v>1747.1316287838545</v>
      </c>
      <c r="F63">
        <f t="shared" si="4"/>
        <v>4.875931796779696</v>
      </c>
      <c r="G63">
        <f t="shared" si="5"/>
        <v>1.0516241483284823</v>
      </c>
      <c r="H63">
        <f t="shared" si="6"/>
        <v>46.025547016168701</v>
      </c>
      <c r="I63">
        <f t="shared" si="0"/>
        <v>259.98119412366214</v>
      </c>
    </row>
    <row r="64" spans="1:9" x14ac:dyDescent="0.25">
      <c r="A64">
        <v>11.86</v>
      </c>
      <c r="B64">
        <v>5947.3683322886136</v>
      </c>
      <c r="C64">
        <f t="shared" si="1"/>
        <v>15.165261382799327</v>
      </c>
      <c r="D64">
        <f t="shared" si="2"/>
        <v>11.077949516290447</v>
      </c>
      <c r="E64">
        <f t="shared" si="3"/>
        <v>1754.4811551961302</v>
      </c>
      <c r="F64">
        <f t="shared" si="4"/>
        <v>7.3495264122757362</v>
      </c>
      <c r="G64">
        <f t="shared" si="5"/>
        <v>1.1513183205469577</v>
      </c>
      <c r="H64">
        <f t="shared" si="6"/>
        <v>70.716917390105195</v>
      </c>
      <c r="I64">
        <f t="shared" si="0"/>
        <v>252.6316677113864</v>
      </c>
    </row>
    <row r="65" spans="1:9" x14ac:dyDescent="0.25">
      <c r="A65">
        <v>13.35</v>
      </c>
      <c r="B65">
        <v>5953.2101340453746</v>
      </c>
      <c r="C65">
        <f t="shared" si="1"/>
        <v>13.584269662921349</v>
      </c>
      <c r="D65">
        <f t="shared" si="2"/>
        <v>12.367245657568239</v>
      </c>
      <c r="E65">
        <f t="shared" si="3"/>
        <v>1760.3229569528912</v>
      </c>
      <c r="F65">
        <f t="shared" si="4"/>
        <v>5.841801756761015</v>
      </c>
      <c r="G65">
        <f t="shared" si="5"/>
        <v>1.2892961412777915</v>
      </c>
      <c r="H65">
        <f t="shared" si="6"/>
        <v>56.035999097208851</v>
      </c>
      <c r="I65">
        <f t="shared" si="0"/>
        <v>246.78986595462538</v>
      </c>
    </row>
    <row r="66" spans="1:9" x14ac:dyDescent="0.25">
      <c r="A66">
        <v>15.02</v>
      </c>
      <c r="B66">
        <v>5960.0880213063474</v>
      </c>
      <c r="C66">
        <f t="shared" si="1"/>
        <v>12.18508655126498</v>
      </c>
      <c r="D66">
        <f t="shared" si="2"/>
        <v>13.787345645284669</v>
      </c>
      <c r="E66">
        <f t="shared" si="3"/>
        <v>1767.200844213864</v>
      </c>
      <c r="F66">
        <f t="shared" si="4"/>
        <v>6.8778872609727841</v>
      </c>
      <c r="G66">
        <f t="shared" si="5"/>
        <v>1.42009998771643</v>
      </c>
      <c r="H66">
        <f t="shared" si="6"/>
        <v>66.775445247921184</v>
      </c>
      <c r="I66">
        <f t="shared" si="0"/>
        <v>239.9119786936526</v>
      </c>
    </row>
    <row r="67" spans="1:9" x14ac:dyDescent="0.25">
      <c r="A67">
        <v>16.899999999999999</v>
      </c>
      <c r="B67">
        <v>5966.9563461998596</v>
      </c>
      <c r="C67">
        <f t="shared" si="1"/>
        <v>10.940828402366865</v>
      </c>
      <c r="D67">
        <f t="shared" si="2"/>
        <v>15.355327203893996</v>
      </c>
      <c r="E67">
        <f t="shared" si="3"/>
        <v>1774.0691691073762</v>
      </c>
      <c r="F67">
        <f t="shared" si="4"/>
        <v>6.868324893512181</v>
      </c>
      <c r="G67">
        <f t="shared" si="5"/>
        <v>1.5679815586093273</v>
      </c>
      <c r="H67">
        <f t="shared" si="6"/>
        <v>67.261872758292625</v>
      </c>
      <c r="I67">
        <f t="shared" ref="I67:I87" si="7">6200-B67</f>
        <v>233.04365380014042</v>
      </c>
    </row>
    <row r="68" spans="1:9" x14ac:dyDescent="0.25">
      <c r="A68">
        <v>19.010000000000002</v>
      </c>
      <c r="B68">
        <v>5971.5220990671141</v>
      </c>
      <c r="C68">
        <f t="shared" ref="C68:C87" si="8">($V$6+A68)/A68</f>
        <v>9.8374539715938969</v>
      </c>
      <c r="D68">
        <f t="shared" ref="D68:D87" si="9">$V$6/C68</f>
        <v>17.077589433720124</v>
      </c>
      <c r="E68">
        <f t="shared" ref="E68:E87" si="10">-1*($B$2-B68)</f>
        <v>1778.6349219746307</v>
      </c>
      <c r="F68">
        <f t="shared" ref="F68:F87" si="11">B68-B67</f>
        <v>4.5657528672545595</v>
      </c>
      <c r="G68">
        <f t="shared" si="5"/>
        <v>1.7222622298261285</v>
      </c>
      <c r="H68">
        <f t="shared" si="6"/>
        <v>45.273043542663949</v>
      </c>
      <c r="I68">
        <f t="shared" si="7"/>
        <v>228.47790093288586</v>
      </c>
    </row>
    <row r="69" spans="1:9" x14ac:dyDescent="0.25">
      <c r="A69">
        <v>21.39</v>
      </c>
      <c r="B69">
        <v>5978.0090746994119</v>
      </c>
      <c r="C69">
        <f t="shared" si="8"/>
        <v>8.8541374474053285</v>
      </c>
      <c r="D69">
        <f t="shared" si="9"/>
        <v>18.974180262949471</v>
      </c>
      <c r="E69">
        <f t="shared" si="10"/>
        <v>1785.1218976069285</v>
      </c>
      <c r="F69">
        <f t="shared" si="11"/>
        <v>6.4869756322977992</v>
      </c>
      <c r="G69">
        <f t="shared" ref="G69:G87" si="12">D69-D68</f>
        <v>1.8965908292293463</v>
      </c>
      <c r="H69">
        <f t="shared" ref="H69:H87" si="13">D69*F69/G69</f>
        <v>64.898049232154619</v>
      </c>
      <c r="I69">
        <f t="shared" si="7"/>
        <v>221.99092530058806</v>
      </c>
    </row>
    <row r="70" spans="1:9" x14ac:dyDescent="0.25">
      <c r="A70">
        <v>24.06</v>
      </c>
      <c r="B70">
        <v>5983.9030700872736</v>
      </c>
      <c r="C70">
        <f t="shared" si="8"/>
        <v>7.9825436408977559</v>
      </c>
      <c r="D70">
        <f t="shared" si="9"/>
        <v>21.04592314901593</v>
      </c>
      <c r="E70">
        <f t="shared" si="10"/>
        <v>1791.0158929947902</v>
      </c>
      <c r="F70">
        <f t="shared" si="11"/>
        <v>5.8939953878616507</v>
      </c>
      <c r="G70">
        <f t="shared" si="12"/>
        <v>2.0717428860664597</v>
      </c>
      <c r="H70">
        <f t="shared" si="13"/>
        <v>59.874502192262575</v>
      </c>
      <c r="I70">
        <f t="shared" si="7"/>
        <v>216.09692991272641</v>
      </c>
    </row>
    <row r="71" spans="1:9" x14ac:dyDescent="0.25">
      <c r="A71">
        <v>27.07</v>
      </c>
      <c r="B71">
        <v>5989.8779273497903</v>
      </c>
      <c r="C71">
        <f t="shared" si="8"/>
        <v>7.2061322497229403</v>
      </c>
      <c r="D71">
        <f t="shared" si="9"/>
        <v>23.313477213308044</v>
      </c>
      <c r="E71">
        <f t="shared" si="10"/>
        <v>1796.9907502573069</v>
      </c>
      <c r="F71">
        <f t="shared" si="11"/>
        <v>5.9748572625167071</v>
      </c>
      <c r="G71">
        <f t="shared" si="12"/>
        <v>2.2675540642921135</v>
      </c>
      <c r="H71">
        <f t="shared" si="13"/>
        <v>61.429493936205851</v>
      </c>
      <c r="I71">
        <f t="shared" si="7"/>
        <v>210.1220726502097</v>
      </c>
    </row>
    <row r="72" spans="1:9" x14ac:dyDescent="0.25">
      <c r="A72">
        <v>30.45</v>
      </c>
      <c r="B72">
        <v>5995.0584782680098</v>
      </c>
      <c r="C72">
        <f t="shared" si="8"/>
        <v>6.5172413793103443</v>
      </c>
      <c r="D72">
        <f t="shared" si="9"/>
        <v>25.777777777777779</v>
      </c>
      <c r="E72">
        <f t="shared" si="10"/>
        <v>1802.1713011755264</v>
      </c>
      <c r="F72">
        <f t="shared" si="11"/>
        <v>5.1805509182195237</v>
      </c>
      <c r="G72">
        <f t="shared" si="12"/>
        <v>2.4643005644697347</v>
      </c>
      <c r="H72">
        <f t="shared" si="13"/>
        <v>54.191072412898279</v>
      </c>
      <c r="I72">
        <f t="shared" si="7"/>
        <v>204.94152173199018</v>
      </c>
    </row>
    <row r="73" spans="1:9" x14ac:dyDescent="0.25">
      <c r="A73">
        <v>34.26</v>
      </c>
      <c r="B73">
        <v>6000.5009065249105</v>
      </c>
      <c r="C73">
        <f t="shared" si="8"/>
        <v>5.9036777583187394</v>
      </c>
      <c r="D73">
        <f t="shared" si="9"/>
        <v>28.456837733610204</v>
      </c>
      <c r="E73">
        <f t="shared" si="10"/>
        <v>1807.6137294324271</v>
      </c>
      <c r="F73">
        <f t="shared" si="11"/>
        <v>5.4424282569007119</v>
      </c>
      <c r="G73">
        <f t="shared" si="12"/>
        <v>2.6790599558324253</v>
      </c>
      <c r="H73">
        <f t="shared" si="13"/>
        <v>57.809194395321676</v>
      </c>
      <c r="I73">
        <f t="shared" si="7"/>
        <v>199.49909347508947</v>
      </c>
    </row>
    <row r="74" spans="1:9" x14ac:dyDescent="0.25">
      <c r="A74">
        <v>38.549999999999997</v>
      </c>
      <c r="B74">
        <v>6006.1952064367488</v>
      </c>
      <c r="C74">
        <f t="shared" si="8"/>
        <v>5.3579766536964986</v>
      </c>
      <c r="D74">
        <f t="shared" si="9"/>
        <v>31.355119825708059</v>
      </c>
      <c r="E74">
        <f t="shared" si="10"/>
        <v>1813.3080293442654</v>
      </c>
      <c r="F74">
        <f t="shared" si="11"/>
        <v>5.6942999118382431</v>
      </c>
      <c r="G74">
        <f t="shared" si="12"/>
        <v>2.8982820920978547</v>
      </c>
      <c r="H74">
        <f t="shared" si="13"/>
        <v>61.603891679836771</v>
      </c>
      <c r="I74">
        <f t="shared" si="7"/>
        <v>193.80479356325122</v>
      </c>
    </row>
    <row r="75" spans="1:9" x14ac:dyDescent="0.25">
      <c r="A75">
        <v>43.37</v>
      </c>
      <c r="B75">
        <v>6011.6282919901396</v>
      </c>
      <c r="C75">
        <f t="shared" si="8"/>
        <v>4.8736453769887023</v>
      </c>
      <c r="D75">
        <f t="shared" si="9"/>
        <v>34.471116998627998</v>
      </c>
      <c r="E75">
        <f t="shared" si="10"/>
        <v>1818.7411148976562</v>
      </c>
      <c r="F75">
        <f t="shared" si="11"/>
        <v>5.4330855533908107</v>
      </c>
      <c r="G75">
        <f t="shared" si="12"/>
        <v>3.1159971729199398</v>
      </c>
      <c r="H75">
        <f t="shared" si="13"/>
        <v>60.104203367742315</v>
      </c>
      <c r="I75">
        <f t="shared" si="7"/>
        <v>188.37170800986041</v>
      </c>
    </row>
    <row r="76" spans="1:9" x14ac:dyDescent="0.25">
      <c r="A76">
        <v>48.79</v>
      </c>
      <c r="B76">
        <v>6017.1522962542786</v>
      </c>
      <c r="C76">
        <f t="shared" si="8"/>
        <v>4.4433285509325682</v>
      </c>
      <c r="D76">
        <f t="shared" si="9"/>
        <v>37.809493057797866</v>
      </c>
      <c r="E76">
        <f t="shared" si="10"/>
        <v>1824.2651191617952</v>
      </c>
      <c r="F76">
        <f t="shared" si="11"/>
        <v>5.5240042641389664</v>
      </c>
      <c r="G76">
        <f t="shared" si="12"/>
        <v>3.3383760591698675</v>
      </c>
      <c r="H76">
        <f t="shared" si="13"/>
        <v>62.563293402045268</v>
      </c>
      <c r="I76">
        <f t="shared" si="7"/>
        <v>182.84770374572145</v>
      </c>
    </row>
    <row r="77" spans="1:9" x14ac:dyDescent="0.25">
      <c r="A77">
        <v>54.89</v>
      </c>
      <c r="B77">
        <v>6021.9823346357616</v>
      </c>
      <c r="C77">
        <f t="shared" si="8"/>
        <v>4.060666788121698</v>
      </c>
      <c r="D77">
        <f t="shared" si="9"/>
        <v>41.372515590650096</v>
      </c>
      <c r="E77">
        <f t="shared" si="10"/>
        <v>1829.0951575432782</v>
      </c>
      <c r="F77">
        <f t="shared" si="11"/>
        <v>4.8300383814830639</v>
      </c>
      <c r="G77">
        <f t="shared" si="12"/>
        <v>3.56302253285223</v>
      </c>
      <c r="H77">
        <f t="shared" si="13"/>
        <v>56.08464061027987</v>
      </c>
      <c r="I77">
        <f t="shared" si="7"/>
        <v>178.01766536423838</v>
      </c>
    </row>
    <row r="78" spans="1:9" x14ac:dyDescent="0.25">
      <c r="A78">
        <v>61.75</v>
      </c>
      <c r="B78">
        <v>6026.9535532798191</v>
      </c>
      <c r="C78">
        <f t="shared" si="8"/>
        <v>3.7206477732793521</v>
      </c>
      <c r="D78">
        <f t="shared" si="9"/>
        <v>45.15342763873776</v>
      </c>
      <c r="E78">
        <f t="shared" si="10"/>
        <v>1834.0663761873357</v>
      </c>
      <c r="F78">
        <f t="shared" si="11"/>
        <v>4.9712186440574442</v>
      </c>
      <c r="G78">
        <f t="shared" si="12"/>
        <v>3.7809120480876643</v>
      </c>
      <c r="H78">
        <f t="shared" si="13"/>
        <v>59.368628115622151</v>
      </c>
      <c r="I78">
        <f t="shared" si="7"/>
        <v>173.04644672018094</v>
      </c>
    </row>
    <row r="79" spans="1:9" x14ac:dyDescent="0.25">
      <c r="A79">
        <v>69.47</v>
      </c>
      <c r="B79">
        <v>6029.8820892765698</v>
      </c>
      <c r="C79">
        <f t="shared" si="8"/>
        <v>3.418310061897222</v>
      </c>
      <c r="D79">
        <f t="shared" si="9"/>
        <v>49.147092264286016</v>
      </c>
      <c r="E79">
        <f t="shared" si="10"/>
        <v>1836.9949121840864</v>
      </c>
      <c r="F79">
        <f t="shared" si="11"/>
        <v>2.9285359967507247</v>
      </c>
      <c r="G79">
        <f t="shared" si="12"/>
        <v>3.9936646255482557</v>
      </c>
      <c r="H79">
        <f t="shared" si="13"/>
        <v>36.039337883018128</v>
      </c>
      <c r="I79">
        <f t="shared" si="7"/>
        <v>170.11791072343021</v>
      </c>
    </row>
    <row r="80" spans="1:9" x14ac:dyDescent="0.25">
      <c r="A80">
        <v>78.150000000000006</v>
      </c>
      <c r="B80">
        <v>6035.3972930978225</v>
      </c>
      <c r="C80">
        <f t="shared" si="8"/>
        <v>3.1497120921305179</v>
      </c>
      <c r="D80">
        <f t="shared" si="9"/>
        <v>53.3382084095064</v>
      </c>
      <c r="E80">
        <f t="shared" si="10"/>
        <v>1842.5101160053391</v>
      </c>
      <c r="F80">
        <f t="shared" si="11"/>
        <v>5.5152038212527259</v>
      </c>
      <c r="G80">
        <f t="shared" si="12"/>
        <v>4.1911161452203842</v>
      </c>
      <c r="H80">
        <f t="shared" si="13"/>
        <v>70.189200357609124</v>
      </c>
      <c r="I80">
        <f t="shared" si="7"/>
        <v>164.60270690217749</v>
      </c>
    </row>
    <row r="81" spans="1:9" x14ac:dyDescent="0.25">
      <c r="A81">
        <v>87.92</v>
      </c>
      <c r="B81">
        <v>6039.9164301648934</v>
      </c>
      <c r="C81">
        <f t="shared" si="8"/>
        <v>2.910828025477707</v>
      </c>
      <c r="D81">
        <f t="shared" si="9"/>
        <v>57.715536105032825</v>
      </c>
      <c r="E81">
        <f t="shared" si="10"/>
        <v>1847.02925307241</v>
      </c>
      <c r="F81">
        <f t="shared" si="11"/>
        <v>4.5191370670709148</v>
      </c>
      <c r="G81">
        <f t="shared" si="12"/>
        <v>4.3773276955264251</v>
      </c>
      <c r="H81">
        <f t="shared" si="13"/>
        <v>59.585307909362797</v>
      </c>
      <c r="I81">
        <f t="shared" si="7"/>
        <v>160.08356983510657</v>
      </c>
    </row>
    <row r="82" spans="1:9" x14ac:dyDescent="0.25">
      <c r="A82">
        <v>98.91</v>
      </c>
      <c r="B82">
        <v>6043.5601160467277</v>
      </c>
      <c r="C82">
        <f t="shared" si="8"/>
        <v>2.6985138004246281</v>
      </c>
      <c r="D82">
        <f t="shared" si="9"/>
        <v>62.256490952006303</v>
      </c>
      <c r="E82">
        <f t="shared" si="10"/>
        <v>1850.6729389542443</v>
      </c>
      <c r="F82">
        <f t="shared" si="11"/>
        <v>3.6436858818342444</v>
      </c>
      <c r="G82">
        <f t="shared" si="12"/>
        <v>4.5409548469734773</v>
      </c>
      <c r="H82">
        <f t="shared" si="13"/>
        <v>49.954933439947432</v>
      </c>
      <c r="I82">
        <f t="shared" si="7"/>
        <v>156.43988395327233</v>
      </c>
    </row>
    <row r="83" spans="1:9" x14ac:dyDescent="0.25">
      <c r="A83">
        <v>111.28</v>
      </c>
      <c r="B83">
        <v>6047.3851684745005</v>
      </c>
      <c r="C83">
        <f t="shared" si="8"/>
        <v>2.5097052480230047</v>
      </c>
      <c r="D83">
        <f t="shared" si="9"/>
        <v>66.940131767401894</v>
      </c>
      <c r="E83">
        <f t="shared" si="10"/>
        <v>1854.4979913820171</v>
      </c>
      <c r="F83">
        <f t="shared" si="11"/>
        <v>3.8250524277727891</v>
      </c>
      <c r="G83">
        <f t="shared" si="12"/>
        <v>4.6836408153955915</v>
      </c>
      <c r="H83">
        <f t="shared" si="13"/>
        <v>54.668904731266082</v>
      </c>
      <c r="I83">
        <f t="shared" si="7"/>
        <v>152.61483152549954</v>
      </c>
    </row>
    <row r="84" spans="1:9" x14ac:dyDescent="0.25">
      <c r="A84">
        <v>125.19</v>
      </c>
      <c r="B84">
        <v>6051.0694825164401</v>
      </c>
      <c r="C84">
        <f t="shared" si="8"/>
        <v>2.3419602204648933</v>
      </c>
      <c r="D84">
        <f t="shared" si="9"/>
        <v>71.734779494525739</v>
      </c>
      <c r="E84">
        <f t="shared" si="10"/>
        <v>1858.1823054239567</v>
      </c>
      <c r="F84">
        <f t="shared" si="11"/>
        <v>3.684314041939615</v>
      </c>
      <c r="G84">
        <f t="shared" si="12"/>
        <v>4.794647727123845</v>
      </c>
      <c r="H84">
        <f t="shared" si="13"/>
        <v>55.122601373190825</v>
      </c>
      <c r="I84">
        <f t="shared" si="7"/>
        <v>148.93051748355992</v>
      </c>
    </row>
    <row r="85" spans="1:9" x14ac:dyDescent="0.25">
      <c r="A85">
        <v>140.84</v>
      </c>
      <c r="B85">
        <v>6055.0660627828183</v>
      </c>
      <c r="C85">
        <f t="shared" si="8"/>
        <v>2.1928429423459246</v>
      </c>
      <c r="D85">
        <f t="shared" si="9"/>
        <v>76.612873980054388</v>
      </c>
      <c r="E85">
        <f t="shared" si="10"/>
        <v>1862.1788856903349</v>
      </c>
      <c r="F85">
        <f t="shared" si="11"/>
        <v>3.9965802663782597</v>
      </c>
      <c r="G85">
        <f t="shared" si="12"/>
        <v>4.8780944855286492</v>
      </c>
      <c r="H85">
        <f t="shared" si="13"/>
        <v>62.768259452036297</v>
      </c>
      <c r="I85">
        <f t="shared" si="7"/>
        <v>144.93393721718166</v>
      </c>
    </row>
    <row r="86" spans="1:9" x14ac:dyDescent="0.25">
      <c r="A86">
        <v>158.44999999999999</v>
      </c>
      <c r="B86">
        <v>6060.0595771233911</v>
      </c>
      <c r="C86">
        <f t="shared" si="8"/>
        <v>2.0602713789839067</v>
      </c>
      <c r="D86">
        <f t="shared" si="9"/>
        <v>81.542655843161285</v>
      </c>
      <c r="E86">
        <f t="shared" si="10"/>
        <v>1867.1724000309077</v>
      </c>
      <c r="F86">
        <f t="shared" si="11"/>
        <v>4.9935143405728013</v>
      </c>
      <c r="G86">
        <f t="shared" si="12"/>
        <v>4.9297818631068964</v>
      </c>
      <c r="H86">
        <f t="shared" si="13"/>
        <v>82.596843557819938</v>
      </c>
      <c r="I86">
        <f t="shared" si="7"/>
        <v>139.94042287660886</v>
      </c>
    </row>
    <row r="87" spans="1:9" x14ac:dyDescent="0.25">
      <c r="A87">
        <v>168</v>
      </c>
      <c r="B87">
        <v>6060.0696450383302</v>
      </c>
      <c r="C87">
        <f t="shared" si="8"/>
        <v>2</v>
      </c>
      <c r="D87">
        <f t="shared" si="9"/>
        <v>84</v>
      </c>
      <c r="E87">
        <f t="shared" si="10"/>
        <v>1867.1824679458468</v>
      </c>
      <c r="F87">
        <f t="shared" si="11"/>
        <v>1.0067914939099865E-2</v>
      </c>
      <c r="G87">
        <f t="shared" si="12"/>
        <v>2.4573441568387153</v>
      </c>
      <c r="H87">
        <f t="shared" si="13"/>
        <v>0.34415401380828864</v>
      </c>
      <c r="I87">
        <f t="shared" si="7"/>
        <v>139.93035496166976</v>
      </c>
    </row>
  </sheetData>
  <mergeCells count="1">
    <mergeCell ref="Q34:R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Gabani</dc:creator>
  <cp:lastModifiedBy>Mohit Gabani</cp:lastModifiedBy>
  <dcterms:created xsi:type="dcterms:W3CDTF">2021-10-22T10:12:17Z</dcterms:created>
  <dcterms:modified xsi:type="dcterms:W3CDTF">2023-12-01T07:23:29Z</dcterms:modified>
</cp:coreProperties>
</file>