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vilwadekar/Desktop/Enterprise/Module 6/"/>
    </mc:Choice>
  </mc:AlternateContent>
  <xr:revisionPtr revIDLastSave="0" documentId="13_ncr:1_{B0DDC3BF-978A-B44D-8E2A-23ED96636E0F}" xr6:coauthVersionLast="47" xr6:coauthVersionMax="47" xr10:uidLastSave="{00000000-0000-0000-0000-000000000000}"/>
  <bookViews>
    <workbookView xWindow="0" yWindow="780" windowWidth="34200" windowHeight="19860" activeTab="1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1'!$V$39:$AD$47</definedName>
    <definedName name="solver_adj" localSheetId="1" hidden="1">'Part 2'!$C$15:$C$20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1'!$AB$48:$AD$48</definedName>
    <definedName name="solver_lhs1" localSheetId="1" hidden="1">'Part 2'!$B$25</definedName>
    <definedName name="solver_lhs2" localSheetId="0" hidden="1">'Part 1'!$AE$39:$AE$44</definedName>
    <definedName name="solver_lhs2" localSheetId="1" hidden="1">'Part 2'!$C$21</definedName>
    <definedName name="solver_lhs3" localSheetId="0" hidden="1">'Part 1'!$AE$39:$AE$47</definedName>
    <definedName name="solver_lin" localSheetId="0" hidden="1">1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2</definedName>
    <definedName name="solver_nwt" localSheetId="0" hidden="1">1</definedName>
    <definedName name="solver_opt" localSheetId="0" hidden="1">'Part 1'!$AG$47</definedName>
    <definedName name="solver_opt" localSheetId="1" hidden="1">'Part 2'!$C$52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hs1" localSheetId="0" hidden="1">'Part 1'!$AB$50:$AD$50</definedName>
    <definedName name="solver_rhs1" localSheetId="1" hidden="1">'Part 2'!$C$25</definedName>
    <definedName name="solver_rhs2" localSheetId="0" hidden="1">'Part 1'!$AG$39:$AG$44</definedName>
    <definedName name="solver_rhs2" localSheetId="1" hidden="1">1</definedName>
    <definedName name="solver_rhs3" localSheetId="0" hidden="1">'Part 1'!$V$48:$AD$48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2" l="1"/>
  <c r="D44" i="2"/>
  <c r="AG47" i="1"/>
  <c r="O38" i="1"/>
  <c r="AD48" i="1"/>
  <c r="AC48" i="1"/>
  <c r="AB48" i="1"/>
  <c r="AA48" i="1"/>
  <c r="Z48" i="1"/>
  <c r="Y48" i="1"/>
  <c r="X48" i="1"/>
  <c r="W48" i="1"/>
  <c r="V48" i="1"/>
  <c r="AE47" i="1"/>
  <c r="AE46" i="1"/>
  <c r="AE45" i="1"/>
  <c r="AE44" i="1"/>
  <c r="AE43" i="1"/>
  <c r="AE42" i="1"/>
  <c r="AE41" i="1"/>
  <c r="AE40" i="1"/>
  <c r="AE39" i="1"/>
  <c r="O32" i="1"/>
  <c r="N32" i="1"/>
  <c r="M32" i="1"/>
  <c r="P31" i="1"/>
  <c r="P30" i="1"/>
  <c r="P29" i="1"/>
  <c r="P28" i="1"/>
  <c r="P27" i="1"/>
  <c r="P26" i="1"/>
  <c r="C50" i="2"/>
  <c r="C48" i="2" a="1"/>
  <c r="C48" i="2" s="1"/>
  <c r="C45" i="2" a="1"/>
  <c r="C45" i="2" s="1"/>
  <c r="C41" i="2" a="1"/>
  <c r="C41" i="2" s="1"/>
  <c r="C36" i="2" a="1"/>
  <c r="C36" i="2" s="1"/>
  <c r="D16" i="2"/>
  <c r="D17" i="2"/>
  <c r="D18" i="2"/>
  <c r="D19" i="2"/>
  <c r="D20" i="2"/>
  <c r="D15" i="2"/>
  <c r="C21" i="2"/>
  <c r="B25" i="2"/>
  <c r="C30" i="2" a="1"/>
  <c r="C30" i="2" s="1"/>
  <c r="D50" i="2"/>
  <c r="D49" i="2"/>
  <c r="D48" i="2"/>
  <c r="D47" i="2"/>
  <c r="D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C52" i="2" l="1"/>
  <c r="D21" i="2"/>
  <c r="W31" i="1" l="1"/>
  <c r="X31" i="1"/>
  <c r="Y31" i="1"/>
  <c r="Z31" i="1"/>
  <c r="AA31" i="1"/>
  <c r="AB31" i="1"/>
  <c r="AC31" i="1"/>
  <c r="AD31" i="1"/>
  <c r="V31" i="1"/>
  <c r="AE23" i="1"/>
  <c r="AE24" i="1"/>
  <c r="AE25" i="1"/>
  <c r="AE26" i="1"/>
  <c r="AE27" i="1"/>
  <c r="AE28" i="1"/>
  <c r="AE29" i="1"/>
  <c r="AE30" i="1"/>
  <c r="AE22" i="1"/>
  <c r="AG30" i="1"/>
  <c r="O18" i="1"/>
  <c r="N12" i="1" l="1"/>
  <c r="O12" i="1"/>
  <c r="M12" i="1"/>
  <c r="P7" i="1"/>
  <c r="P8" i="1"/>
  <c r="P9" i="1"/>
  <c r="P10" i="1"/>
  <c r="P11" i="1"/>
  <c r="P6" i="1"/>
  <c r="H22" i="1"/>
  <c r="G22" i="1"/>
  <c r="F22" i="1"/>
  <c r="E22" i="1"/>
  <c r="D22" i="1"/>
  <c r="G21" i="1"/>
  <c r="F21" i="1"/>
  <c r="E21" i="1"/>
  <c r="D21" i="1"/>
  <c r="F20" i="1"/>
  <c r="E20" i="1"/>
  <c r="D20" i="1"/>
  <c r="E19" i="1"/>
  <c r="D19" i="1"/>
  <c r="D18" i="1"/>
  <c r="D30" i="1"/>
  <c r="E30" i="1"/>
  <c r="D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<sst xmlns="http://schemas.openxmlformats.org/spreadsheetml/2006/main" count="258" uniqueCount="71">
  <si>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</si>
  <si>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</si>
  <si>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</si>
  <si>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</si>
  <si>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</si>
  <si>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</si>
  <si>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</si>
  <si>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</si>
  <si>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</si>
  <si>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</si>
  <si>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</si>
  <si>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</si>
  <si>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</si>
  <si>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</si>
  <si>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</si>
  <si>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</si>
  <si>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</si>
  <si>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</si>
  <si>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</si>
  <si>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</si>
  <si>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</si>
  <si>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</si>
  <si>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</si>
  <si>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</si>
  <si>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</si>
  <si>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</si>
  <si>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</si>
  <si>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Descision Variable</t>
  </si>
  <si>
    <t>Shipped from</t>
  </si>
  <si>
    <t>Shipped to</t>
  </si>
  <si>
    <t>Demand</t>
  </si>
  <si>
    <t>=</t>
  </si>
  <si>
    <t>Supply</t>
  </si>
  <si>
    <t>Total Cost</t>
  </si>
  <si>
    <t>Sources</t>
  </si>
  <si>
    <t>Destination</t>
  </si>
  <si>
    <t>&lt;=</t>
  </si>
  <si>
    <t>Percentage</t>
  </si>
  <si>
    <t>Investment allocated</t>
  </si>
  <si>
    <t>Total</t>
  </si>
  <si>
    <t>return obtained</t>
  </si>
  <si>
    <t>targeted returns</t>
  </si>
  <si>
    <t>Auto Correlation</t>
  </si>
  <si>
    <t>x1^2</t>
  </si>
  <si>
    <t>x2^2</t>
  </si>
  <si>
    <t>x3^2</t>
  </si>
  <si>
    <t>x4^2</t>
  </si>
  <si>
    <t>x5^2</t>
  </si>
  <si>
    <t>x6^2</t>
  </si>
  <si>
    <t>x1x2</t>
  </si>
  <si>
    <t>x1x3</t>
  </si>
  <si>
    <t>x1x4</t>
  </si>
  <si>
    <t>x1x5</t>
  </si>
  <si>
    <t>x1x6</t>
  </si>
  <si>
    <t>x2x3</t>
  </si>
  <si>
    <t>x2x4</t>
  </si>
  <si>
    <t>x2x5</t>
  </si>
  <si>
    <t>x2x6</t>
  </si>
  <si>
    <t>x3x4</t>
  </si>
  <si>
    <t>x3x5</t>
  </si>
  <si>
    <t>x3x6</t>
  </si>
  <si>
    <t>x4x5</t>
  </si>
  <si>
    <t>x4x6</t>
  </si>
  <si>
    <t>x5x6</t>
  </si>
  <si>
    <t>variance</t>
  </si>
  <si>
    <t>Variance</t>
  </si>
  <si>
    <t>Return</t>
  </si>
  <si>
    <t>Portfolio</t>
  </si>
  <si>
    <t>Expected return</t>
  </si>
  <si>
    <t>Observed Return</t>
  </si>
  <si>
    <t>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</si>
</sst>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"/>
    <numFmt numFmtId="172" formatCode="&quot;$&quot;#,##0.0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rgb="FF0070C0"/>
      <name val="Calibri"/>
      <family val="2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</cellStyleXfs>
  <cellXfs count="8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9" fontId="9" fillId="2" borderId="5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6" fontId="12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 wrapText="1"/>
    </xf>
    <xf numFmtId="1" fontId="12" fillId="0" borderId="10" xfId="0" applyNumberFormat="1" applyFont="1" applyBorder="1" applyAlignment="1">
      <alignment horizontal="center" vertical="center" wrapText="1"/>
    </xf>
    <xf numFmtId="1" fontId="12" fillId="0" borderId="9" xfId="0" applyNumberFormat="1" applyFont="1" applyBorder="1" applyAlignment="1">
      <alignment horizontal="center" vertical="center" wrapText="1"/>
    </xf>
    <xf numFmtId="1" fontId="12" fillId="0" borderId="11" xfId="0" applyNumberFormat="1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9" fontId="16" fillId="0" borderId="17" xfId="0" applyNumberFormat="1" applyFont="1" applyBorder="1" applyAlignment="1">
      <alignment horizontal="center"/>
    </xf>
    <xf numFmtId="9" fontId="16" fillId="0" borderId="5" xfId="0" applyNumberFormat="1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164" fontId="16" fillId="0" borderId="16" xfId="0" applyNumberFormat="1" applyFont="1" applyBorder="1" applyAlignment="1">
      <alignment horizontal="center"/>
    </xf>
    <xf numFmtId="164" fontId="16" fillId="0" borderId="5" xfId="0" applyNumberFormat="1" applyFont="1" applyBorder="1" applyAlignment="1">
      <alignment horizontal="center"/>
    </xf>
    <xf numFmtId="0" fontId="14" fillId="5" borderId="12" xfId="3" applyBorder="1" applyAlignment="1">
      <alignment horizontal="center"/>
    </xf>
    <xf numFmtId="0" fontId="14" fillId="5" borderId="13" xfId="3" applyBorder="1" applyAlignment="1">
      <alignment horizontal="center"/>
    </xf>
    <xf numFmtId="0" fontId="14" fillId="5" borderId="24" xfId="3" applyBorder="1" applyAlignment="1">
      <alignment horizontal="center"/>
    </xf>
    <xf numFmtId="0" fontId="14" fillId="5" borderId="15" xfId="3" applyBorder="1" applyAlignment="1">
      <alignment horizontal="center"/>
    </xf>
    <xf numFmtId="0" fontId="14" fillId="5" borderId="14" xfId="3" applyBorder="1" applyAlignment="1">
      <alignment horizontal="center"/>
    </xf>
    <xf numFmtId="0" fontId="14" fillId="5" borderId="19" xfId="3" applyBorder="1" applyAlignment="1">
      <alignment horizontal="center"/>
    </xf>
    <xf numFmtId="0" fontId="14" fillId="5" borderId="20" xfId="3" applyBorder="1" applyAlignment="1">
      <alignment horizontal="center"/>
    </xf>
    <xf numFmtId="0" fontId="14" fillId="5" borderId="21" xfId="3" applyBorder="1" applyAlignment="1">
      <alignment horizontal="center"/>
    </xf>
    <xf numFmtId="0" fontId="14" fillId="5" borderId="22" xfId="3" applyBorder="1" applyAlignment="1">
      <alignment horizontal="center"/>
    </xf>
    <xf numFmtId="0" fontId="14" fillId="6" borderId="17" xfId="4" applyBorder="1" applyAlignment="1">
      <alignment horizontal="center"/>
    </xf>
    <xf numFmtId="0" fontId="14" fillId="6" borderId="18" xfId="4" applyBorder="1" applyAlignment="1">
      <alignment horizontal="center"/>
    </xf>
    <xf numFmtId="0" fontId="14" fillId="6" borderId="5" xfId="4" applyBorder="1" applyAlignment="1">
      <alignment horizontal="center"/>
    </xf>
    <xf numFmtId="0" fontId="14" fillId="5" borderId="8" xfId="3" applyBorder="1" applyAlignment="1">
      <alignment horizontal="center" vertical="center" wrapText="1"/>
    </xf>
    <xf numFmtId="0" fontId="14" fillId="5" borderId="10" xfId="3" applyBorder="1" applyAlignment="1">
      <alignment horizontal="center" vertical="center" wrapText="1"/>
    </xf>
    <xf numFmtId="0" fontId="14" fillId="5" borderId="11" xfId="3" applyBorder="1" applyAlignment="1">
      <alignment horizontal="center" vertical="center" wrapText="1"/>
    </xf>
    <xf numFmtId="0" fontId="14" fillId="5" borderId="9" xfId="3" applyBorder="1" applyAlignment="1">
      <alignment horizontal="center" vertical="center" wrapText="1"/>
    </xf>
    <xf numFmtId="0" fontId="14" fillId="5" borderId="8" xfId="3" applyBorder="1" applyAlignment="1">
      <alignment horizontal="center" vertical="center"/>
    </xf>
    <xf numFmtId="0" fontId="14" fillId="4" borderId="8" xfId="2" applyBorder="1" applyAlignment="1">
      <alignment horizontal="center" vertical="center"/>
    </xf>
    <xf numFmtId="1" fontId="14" fillId="4" borderId="8" xfId="2" applyNumberFormat="1" applyBorder="1" applyAlignment="1">
      <alignment horizontal="center" vertical="center"/>
    </xf>
    <xf numFmtId="172" fontId="14" fillId="4" borderId="9" xfId="2" applyNumberFormat="1" applyBorder="1" applyAlignment="1">
      <alignment horizontal="center" vertical="center"/>
    </xf>
    <xf numFmtId="172" fontId="14" fillId="4" borderId="8" xfId="2" applyNumberFormat="1" applyBorder="1" applyAlignment="1">
      <alignment horizontal="center" vertical="center"/>
    </xf>
    <xf numFmtId="10" fontId="16" fillId="0" borderId="11" xfId="0" applyNumberFormat="1" applyFont="1" applyBorder="1" applyAlignment="1">
      <alignment horizontal="center"/>
    </xf>
    <xf numFmtId="0" fontId="16" fillId="0" borderId="8" xfId="0" applyFont="1" applyBorder="1"/>
    <xf numFmtId="0" fontId="17" fillId="0" borderId="8" xfId="0" applyFont="1" applyBorder="1" applyAlignment="1">
      <alignment horizontal="right" vertical="center"/>
    </xf>
    <xf numFmtId="0" fontId="17" fillId="0" borderId="8" xfId="0" applyFont="1" applyBorder="1" applyAlignment="1">
      <alignment horizontal="center" vertical="center"/>
    </xf>
    <xf numFmtId="9" fontId="17" fillId="0" borderId="8" xfId="0" applyNumberFormat="1" applyFont="1" applyBorder="1" applyAlignment="1">
      <alignment horizontal="center" vertical="center"/>
    </xf>
    <xf numFmtId="0" fontId="15" fillId="3" borderId="8" xfId="1" applyBorder="1" applyAlignment="1">
      <alignment horizontal="right" vertical="center"/>
    </xf>
    <xf numFmtId="0" fontId="15" fillId="3" borderId="8" xfId="1" applyBorder="1" applyAlignment="1">
      <alignment horizontal="center" vertical="center"/>
    </xf>
    <xf numFmtId="9" fontId="15" fillId="3" borderId="8" xfId="1" applyNumberFormat="1" applyBorder="1" applyAlignment="1">
      <alignment horizontal="center" vertical="center"/>
    </xf>
    <xf numFmtId="0" fontId="14" fillId="5" borderId="8" xfId="3" applyBorder="1" applyAlignment="1">
      <alignment horizontal="center"/>
    </xf>
    <xf numFmtId="9" fontId="16" fillId="0" borderId="8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</cellXfs>
  <cellStyles count="5">
    <cellStyle name="20% - Accent5" xfId="3" builtinId="46"/>
    <cellStyle name="60% - Accent4" xfId="2" builtinId="44"/>
    <cellStyle name="60% - Accent6" xfId="4" builtinId="5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Stock Returns vs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92D050"/>
                </a:solidFill>
                <a:ln w="63500">
                  <a:solidFill>
                    <a:srgbClr val="92D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647-5646-A318-EF8FB3DB71D8}"/>
              </c:ext>
            </c:extLst>
          </c:dPt>
          <c:xVal>
            <c:numRef>
              <c:f>'Part 2'!$N$5:$N$11</c:f>
              <c:numCache>
                <c:formatCode>General</c:formatCode>
                <c:ptCount val="7"/>
                <c:pt idx="0">
                  <c:v>2E-3</c:v>
                </c:pt>
                <c:pt idx="1">
                  <c:v>0.09</c:v>
                </c:pt>
                <c:pt idx="2">
                  <c:v>0.08</c:v>
                </c:pt>
                <c:pt idx="3">
                  <c:v>4.4999999999999998E-2</c:v>
                </c:pt>
                <c:pt idx="4">
                  <c:v>5.5E-2</c:v>
                </c:pt>
                <c:pt idx="5">
                  <c:v>0.01</c:v>
                </c:pt>
                <c:pt idx="6">
                  <c:v>7.7000000000000002E-3</c:v>
                </c:pt>
              </c:numCache>
            </c:numRef>
          </c:xVal>
          <c:yVal>
            <c:numRef>
              <c:f>'Part 2'!$O$5:$O$11</c:f>
              <c:numCache>
                <c:formatCode>0%</c:formatCode>
                <c:ptCount val="7"/>
                <c:pt idx="0">
                  <c:v>0.06</c:v>
                </c:pt>
                <c:pt idx="1">
                  <c:v>0.26</c:v>
                </c:pt>
                <c:pt idx="2">
                  <c:v>0.27</c:v>
                </c:pt>
                <c:pt idx="3">
                  <c:v>0.18</c:v>
                </c:pt>
                <c:pt idx="4">
                  <c:v>0.19</c:v>
                </c:pt>
                <c:pt idx="5">
                  <c:v>7.0000000000000007E-2</c:v>
                </c:pt>
                <c:pt idx="6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7-5646-A318-EF8FB3DB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564672"/>
        <c:axId val="510477167"/>
      </c:scatterChart>
      <c:valAx>
        <c:axId val="14395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77167"/>
        <c:crosses val="autoZero"/>
        <c:crossBetween val="midCat"/>
      </c:valAx>
      <c:valAx>
        <c:axId val="5104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Return vs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479489653244086E-2"/>
          <c:y val="9.5876134245605482E-2"/>
          <c:w val="0.85688764077803992"/>
          <c:h val="0.8302069421965332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92D050"/>
                </a:solidFill>
                <a:ln w="50800">
                  <a:solidFill>
                    <a:srgbClr val="92D05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C-4341-B1E4-A366FF17CA7A}"/>
              </c:ext>
            </c:extLst>
          </c:dPt>
          <c:xVal>
            <c:numRef>
              <c:f>'Part 2'!$R$5:$R$12</c:f>
              <c:numCache>
                <c:formatCode>General</c:formatCode>
                <c:ptCount val="8"/>
                <c:pt idx="0">
                  <c:v>1.67E-3</c:v>
                </c:pt>
                <c:pt idx="1">
                  <c:v>1.6999999999999999E-3</c:v>
                </c:pt>
                <c:pt idx="2">
                  <c:v>2.5000000000000001E-3</c:v>
                </c:pt>
                <c:pt idx="3">
                  <c:v>4.1999999999999997E-3</c:v>
                </c:pt>
                <c:pt idx="4">
                  <c:v>6.7000000000000002E-3</c:v>
                </c:pt>
                <c:pt idx="5">
                  <c:v>7.7000000000000002E-3</c:v>
                </c:pt>
                <c:pt idx="6">
                  <c:v>0.01</c:v>
                </c:pt>
                <c:pt idx="7">
                  <c:v>2.3300000000000001E-2</c:v>
                </c:pt>
              </c:numCache>
            </c:numRef>
          </c:xVal>
          <c:yVal>
            <c:numRef>
              <c:f>'Part 2'!$S$5:$S$12</c:f>
              <c:numCache>
                <c:formatCode>0%</c:formatCode>
                <c:ptCount val="8"/>
                <c:pt idx="0">
                  <c:v>0.09</c:v>
                </c:pt>
                <c:pt idx="1">
                  <c:v>0.1</c:v>
                </c:pt>
                <c:pt idx="2">
                  <c:v>0.13</c:v>
                </c:pt>
                <c:pt idx="3">
                  <c:v>0.16</c:v>
                </c:pt>
                <c:pt idx="4">
                  <c:v>0.19</c:v>
                </c:pt>
                <c:pt idx="5">
                  <c:v>0.2</c:v>
                </c:pt>
                <c:pt idx="6">
                  <c:v>0.22</c:v>
                </c:pt>
                <c:pt idx="7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C-4341-B1E4-A366FF17C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98591"/>
        <c:axId val="400981855"/>
      </c:scatterChart>
      <c:valAx>
        <c:axId val="4010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81855"/>
        <c:crosses val="autoZero"/>
        <c:crossBetween val="midCat"/>
      </c:valAx>
      <c:valAx>
        <c:axId val="4009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98591"/>
        <c:crosses val="autoZero"/>
        <c:crossBetween val="midCat"/>
      </c:valAx>
      <c:spPr>
        <a:noFill/>
        <a:ln w="15875"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14</xdr:row>
      <xdr:rowOff>0</xdr:rowOff>
    </xdr:from>
    <xdr:to>
      <xdr:col>10</xdr:col>
      <xdr:colOff>629920</xdr:colOff>
      <xdr:row>33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1E7F4-952E-38A3-D5DF-359EA2B14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375920</xdr:colOff>
      <xdr:row>13</xdr:row>
      <xdr:rowOff>182880</xdr:rowOff>
    </xdr:from>
    <xdr:to>
      <xdr:col>18</xdr:col>
      <xdr:colOff>10160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6B1FC-24A7-C1A6-0E8D-BA60406B1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3:AG50"/>
  <sheetViews>
    <sheetView zoomScale="112" zoomScaleNormal="115" workbookViewId="0">
      <selection activeCell="G1" sqref="G1"/>
    </sheetView>
  </sheetViews>
  <sheetFormatPr baseColWidth="10" defaultColWidth="11" defaultRowHeight="16" x14ac:dyDescent="0.2"/>
  <cols>
    <col min="1" max="2" width="11" style="27"/>
    <col min="3" max="3" width="18.33203125" style="27" customWidth="1"/>
    <col min="4" max="9" width="16.33203125" style="27" customWidth="1"/>
    <col min="10" max="10" width="18" style="27" customWidth="1"/>
    <col min="11" max="11" width="16.33203125" style="27" bestFit="1" customWidth="1"/>
    <col min="12" max="12" width="15.83203125" style="27" customWidth="1"/>
    <col min="13" max="13" width="13" style="27" customWidth="1"/>
    <col min="14" max="14" width="13.6640625" style="27" customWidth="1"/>
    <col min="15" max="15" width="13.5" style="27" customWidth="1"/>
    <col min="16" max="16" width="9.33203125" style="27" customWidth="1"/>
    <col min="17" max="17" width="7.1640625" style="27" customWidth="1"/>
    <col min="18" max="18" width="9.5" style="27" customWidth="1"/>
    <col min="19" max="19" width="13.33203125" style="27" customWidth="1"/>
    <col min="20" max="20" width="9.83203125" style="27" customWidth="1"/>
    <col min="21" max="21" width="10.83203125" style="27" bestFit="1" customWidth="1"/>
    <col min="22" max="22" width="9.5" style="27" customWidth="1"/>
    <col min="23" max="23" width="10.83203125" style="27" customWidth="1"/>
    <col min="24" max="24" width="9.6640625" style="27" customWidth="1"/>
    <col min="25" max="25" width="8.6640625" style="27" customWidth="1"/>
    <col min="26" max="26" width="8.83203125" style="27" customWidth="1"/>
    <col min="27" max="27" width="9.6640625" style="27" bestFit="1" customWidth="1"/>
    <col min="28" max="28" width="10.83203125" style="27" bestFit="1" customWidth="1"/>
    <col min="29" max="29" width="8.1640625" style="27" customWidth="1"/>
    <col min="30" max="30" width="6.6640625" style="27" bestFit="1" customWidth="1"/>
    <col min="31" max="31" width="12.1640625" style="27" bestFit="1" customWidth="1"/>
    <col min="32" max="32" width="9.33203125" style="27" bestFit="1" customWidth="1"/>
    <col min="33" max="33" width="8.6640625" style="27" customWidth="1"/>
    <col min="34" max="16384" width="11" style="27"/>
  </cols>
  <sheetData>
    <row r="3" spans="3:30" ht="19" customHeight="1" x14ac:dyDescent="0.2">
      <c r="C3" s="17"/>
      <c r="D3" s="30" t="s">
        <v>0</v>
      </c>
      <c r="E3" s="30"/>
      <c r="F3" s="30"/>
      <c r="L3" s="27" t="s">
        <v>27</v>
      </c>
    </row>
    <row r="4" spans="3:30" ht="40" x14ac:dyDescent="0.2">
      <c r="C4" s="18" t="s">
        <v>1</v>
      </c>
      <c r="D4" s="20" t="s">
        <v>2</v>
      </c>
      <c r="E4" s="20" t="s">
        <v>3</v>
      </c>
      <c r="F4" s="20" t="s">
        <v>4</v>
      </c>
      <c r="H4" s="18" t="s">
        <v>1</v>
      </c>
      <c r="I4" s="19" t="s">
        <v>11</v>
      </c>
      <c r="M4" s="34" t="s">
        <v>35</v>
      </c>
      <c r="N4" s="34"/>
      <c r="O4" s="34"/>
      <c r="V4" s="34" t="s">
        <v>70</v>
      </c>
      <c r="W4" s="34"/>
      <c r="X4" s="34"/>
      <c r="Y4" s="34"/>
      <c r="Z4" s="34"/>
      <c r="AA4" s="34"/>
      <c r="AB4" s="34"/>
      <c r="AC4" s="34"/>
      <c r="AD4" s="34"/>
    </row>
    <row r="5" spans="3:30" ht="20" x14ac:dyDescent="0.2">
      <c r="C5" s="17" t="s">
        <v>5</v>
      </c>
      <c r="D5" s="14">
        <v>11</v>
      </c>
      <c r="E5" s="14">
        <v>10</v>
      </c>
      <c r="F5" s="14">
        <v>11</v>
      </c>
      <c r="H5" s="17" t="s">
        <v>5</v>
      </c>
      <c r="I5" s="13">
        <v>55</v>
      </c>
      <c r="L5" s="33"/>
      <c r="M5" s="64" t="s">
        <v>2</v>
      </c>
      <c r="N5" s="64" t="s">
        <v>3</v>
      </c>
      <c r="O5" s="64" t="s">
        <v>4</v>
      </c>
      <c r="P5" s="33" t="s">
        <v>28</v>
      </c>
      <c r="Q5" s="33"/>
      <c r="R5" s="33" t="s">
        <v>32</v>
      </c>
      <c r="T5" s="40"/>
      <c r="U5" s="40"/>
      <c r="V5" s="64" t="s">
        <v>5</v>
      </c>
      <c r="W5" s="65" t="s">
        <v>6</v>
      </c>
      <c r="X5" s="65" t="s">
        <v>7</v>
      </c>
      <c r="Y5" s="65" t="s">
        <v>8</v>
      </c>
      <c r="Z5" s="65" t="s">
        <v>9</v>
      </c>
      <c r="AA5" s="65" t="s">
        <v>10</v>
      </c>
      <c r="AB5" s="65" t="s">
        <v>2</v>
      </c>
      <c r="AC5" s="65" t="s">
        <v>3</v>
      </c>
      <c r="AD5" s="65" t="s">
        <v>4</v>
      </c>
    </row>
    <row r="6" spans="3:30" ht="24" customHeight="1" x14ac:dyDescent="0.2">
      <c r="C6" s="17" t="s">
        <v>6</v>
      </c>
      <c r="D6" s="15">
        <v>11</v>
      </c>
      <c r="E6" s="15">
        <v>10</v>
      </c>
      <c r="F6" s="15">
        <v>10</v>
      </c>
      <c r="H6" s="17" t="s">
        <v>6</v>
      </c>
      <c r="I6" s="13">
        <v>35</v>
      </c>
      <c r="L6" s="64" t="s">
        <v>5</v>
      </c>
      <c r="M6" s="33">
        <v>0</v>
      </c>
      <c r="N6" s="33">
        <v>55</v>
      </c>
      <c r="O6" s="33">
        <v>0</v>
      </c>
      <c r="P6" s="69">
        <f>SUM(M6:O6)</f>
        <v>55</v>
      </c>
      <c r="Q6" s="33" t="s">
        <v>31</v>
      </c>
      <c r="R6" s="13">
        <v>55</v>
      </c>
      <c r="T6" s="41" t="s">
        <v>34</v>
      </c>
      <c r="U6" s="65" t="s">
        <v>5</v>
      </c>
      <c r="V6" s="35">
        <v>1000</v>
      </c>
      <c r="W6" s="36">
        <v>3</v>
      </c>
      <c r="X6" s="36">
        <v>5</v>
      </c>
      <c r="Y6" s="36">
        <v>5</v>
      </c>
      <c r="Z6" s="36">
        <v>4</v>
      </c>
      <c r="AA6" s="36">
        <v>3</v>
      </c>
      <c r="AB6" s="36">
        <v>11</v>
      </c>
      <c r="AC6" s="36">
        <v>10</v>
      </c>
      <c r="AD6" s="36">
        <v>11</v>
      </c>
    </row>
    <row r="7" spans="3:30" ht="25" customHeight="1" x14ac:dyDescent="0.2">
      <c r="C7" s="17" t="s">
        <v>7</v>
      </c>
      <c r="D7" s="15">
        <v>13</v>
      </c>
      <c r="E7" s="15">
        <v>12</v>
      </c>
      <c r="F7" s="15">
        <v>11</v>
      </c>
      <c r="H7" s="17" t="s">
        <v>7</v>
      </c>
      <c r="I7" s="13">
        <v>45</v>
      </c>
      <c r="L7" s="64" t="s">
        <v>6</v>
      </c>
      <c r="M7" s="33">
        <v>0</v>
      </c>
      <c r="N7" s="33">
        <v>0</v>
      </c>
      <c r="O7" s="33">
        <v>35</v>
      </c>
      <c r="P7" s="69">
        <f t="shared" ref="P7:P11" si="0">SUM(M7:O7)</f>
        <v>35</v>
      </c>
      <c r="Q7" s="33" t="s">
        <v>31</v>
      </c>
      <c r="R7" s="13">
        <v>35</v>
      </c>
      <c r="T7" s="41"/>
      <c r="U7" s="66" t="s">
        <v>6</v>
      </c>
      <c r="V7" s="37">
        <v>3</v>
      </c>
      <c r="W7" s="38">
        <v>1000</v>
      </c>
      <c r="X7" s="38">
        <v>3</v>
      </c>
      <c r="Y7" s="38">
        <v>3</v>
      </c>
      <c r="Z7" s="38">
        <v>3</v>
      </c>
      <c r="AA7" s="38">
        <v>5</v>
      </c>
      <c r="AB7" s="38">
        <v>11</v>
      </c>
      <c r="AC7" s="38">
        <v>10</v>
      </c>
      <c r="AD7" s="38">
        <v>10</v>
      </c>
    </row>
    <row r="8" spans="3:30" ht="20" x14ac:dyDescent="0.2">
      <c r="C8" s="17" t="s">
        <v>8</v>
      </c>
      <c r="D8" s="15">
        <v>11</v>
      </c>
      <c r="E8" s="15">
        <v>12</v>
      </c>
      <c r="F8" s="15">
        <v>11</v>
      </c>
      <c r="H8" s="17" t="s">
        <v>8</v>
      </c>
      <c r="I8" s="13">
        <v>60</v>
      </c>
      <c r="L8" s="64" t="s">
        <v>7</v>
      </c>
      <c r="M8" s="33">
        <v>0</v>
      </c>
      <c r="N8" s="33">
        <v>0</v>
      </c>
      <c r="O8" s="33">
        <v>45</v>
      </c>
      <c r="P8" s="69">
        <f t="shared" si="0"/>
        <v>45</v>
      </c>
      <c r="Q8" s="33" t="s">
        <v>31</v>
      </c>
      <c r="R8" s="13">
        <v>45</v>
      </c>
      <c r="T8" s="41"/>
      <c r="U8" s="66" t="s">
        <v>7</v>
      </c>
      <c r="V8" s="37">
        <v>5</v>
      </c>
      <c r="W8" s="38">
        <v>3</v>
      </c>
      <c r="X8" s="38">
        <v>1000</v>
      </c>
      <c r="Y8" s="38">
        <v>4</v>
      </c>
      <c r="Z8" s="38">
        <v>5</v>
      </c>
      <c r="AA8" s="38">
        <v>4</v>
      </c>
      <c r="AB8" s="38">
        <v>13</v>
      </c>
      <c r="AC8" s="38">
        <v>12</v>
      </c>
      <c r="AD8" s="38">
        <v>11</v>
      </c>
    </row>
    <row r="9" spans="3:30" ht="20" x14ac:dyDescent="0.2">
      <c r="C9" s="17" t="s">
        <v>9</v>
      </c>
      <c r="D9" s="15">
        <v>12</v>
      </c>
      <c r="E9" s="15">
        <v>12</v>
      </c>
      <c r="F9" s="15">
        <v>13</v>
      </c>
      <c r="H9" s="17" t="s">
        <v>9</v>
      </c>
      <c r="I9" s="13">
        <v>50</v>
      </c>
      <c r="L9" s="64" t="s">
        <v>8</v>
      </c>
      <c r="M9" s="33">
        <v>60</v>
      </c>
      <c r="N9" s="33">
        <v>0</v>
      </c>
      <c r="O9" s="33">
        <v>0</v>
      </c>
      <c r="P9" s="69">
        <f t="shared" si="0"/>
        <v>60</v>
      </c>
      <c r="Q9" s="33" t="s">
        <v>31</v>
      </c>
      <c r="R9" s="13">
        <v>60</v>
      </c>
      <c r="T9" s="41"/>
      <c r="U9" s="66" t="s">
        <v>8</v>
      </c>
      <c r="V9" s="37">
        <v>5</v>
      </c>
      <c r="W9" s="38">
        <v>3</v>
      </c>
      <c r="X9" s="38">
        <v>4</v>
      </c>
      <c r="Y9" s="38">
        <v>1000</v>
      </c>
      <c r="Z9" s="38">
        <v>3</v>
      </c>
      <c r="AA9" s="38">
        <v>4</v>
      </c>
      <c r="AB9" s="38">
        <v>11</v>
      </c>
      <c r="AC9" s="38">
        <v>12</v>
      </c>
      <c r="AD9" s="38">
        <v>11</v>
      </c>
    </row>
    <row r="10" spans="3:30" ht="20" x14ac:dyDescent="0.2">
      <c r="C10" s="17" t="s">
        <v>10</v>
      </c>
      <c r="D10" s="15">
        <v>14</v>
      </c>
      <c r="E10" s="15">
        <v>13</v>
      </c>
      <c r="F10" s="15">
        <v>14</v>
      </c>
      <c r="H10" s="17" t="s">
        <v>10</v>
      </c>
      <c r="I10" s="13">
        <v>55</v>
      </c>
      <c r="L10" s="64" t="s">
        <v>9</v>
      </c>
      <c r="M10" s="33">
        <v>50</v>
      </c>
      <c r="N10" s="33">
        <v>0</v>
      </c>
      <c r="O10" s="33">
        <v>0</v>
      </c>
      <c r="P10" s="69">
        <f t="shared" si="0"/>
        <v>50</v>
      </c>
      <c r="Q10" s="33" t="s">
        <v>31</v>
      </c>
      <c r="R10" s="13">
        <v>50</v>
      </c>
      <c r="T10" s="41"/>
      <c r="U10" s="66" t="s">
        <v>9</v>
      </c>
      <c r="V10" s="37">
        <v>4</v>
      </c>
      <c r="W10" s="38">
        <v>3</v>
      </c>
      <c r="X10" s="38">
        <v>5</v>
      </c>
      <c r="Y10" s="38">
        <v>3</v>
      </c>
      <c r="Z10" s="38">
        <v>1000</v>
      </c>
      <c r="AA10" s="38">
        <v>3</v>
      </c>
      <c r="AB10" s="38">
        <v>12</v>
      </c>
      <c r="AC10" s="38">
        <v>12</v>
      </c>
      <c r="AD10" s="38">
        <v>13</v>
      </c>
    </row>
    <row r="11" spans="3:30" ht="19" x14ac:dyDescent="0.2">
      <c r="C11" s="29" t="s">
        <v>12</v>
      </c>
      <c r="D11" s="29"/>
      <c r="E11" s="29"/>
      <c r="F11" s="29"/>
      <c r="L11" s="64" t="s">
        <v>10</v>
      </c>
      <c r="M11" s="33">
        <v>0</v>
      </c>
      <c r="N11" s="33">
        <v>25</v>
      </c>
      <c r="O11" s="33">
        <v>30</v>
      </c>
      <c r="P11" s="69">
        <f t="shared" si="0"/>
        <v>55</v>
      </c>
      <c r="Q11" s="33" t="s">
        <v>31</v>
      </c>
      <c r="R11" s="13">
        <v>55</v>
      </c>
      <c r="T11" s="41"/>
      <c r="U11" s="66" t="s">
        <v>10</v>
      </c>
      <c r="V11" s="37">
        <v>3</v>
      </c>
      <c r="W11" s="38">
        <v>5</v>
      </c>
      <c r="X11" s="38">
        <v>4</v>
      </c>
      <c r="Y11" s="38">
        <v>4</v>
      </c>
      <c r="Z11" s="38">
        <v>3</v>
      </c>
      <c r="AA11" s="38">
        <v>1000</v>
      </c>
      <c r="AB11" s="38">
        <v>14</v>
      </c>
      <c r="AC11" s="38">
        <v>13</v>
      </c>
      <c r="AD11" s="38">
        <v>14</v>
      </c>
    </row>
    <row r="12" spans="3:30" ht="23" customHeight="1" x14ac:dyDescent="0.2">
      <c r="L12" s="33" t="s">
        <v>29</v>
      </c>
      <c r="M12" s="69">
        <f>SUM(M6:M11)</f>
        <v>110</v>
      </c>
      <c r="N12" s="69">
        <f t="shared" ref="N12:O12" si="1">SUM(N6:N11)</f>
        <v>80</v>
      </c>
      <c r="O12" s="69">
        <f t="shared" si="1"/>
        <v>110</v>
      </c>
      <c r="P12" s="33"/>
      <c r="Q12" s="33"/>
      <c r="R12" s="33"/>
      <c r="T12" s="41"/>
      <c r="U12" s="66" t="s">
        <v>2</v>
      </c>
      <c r="V12" s="37">
        <v>1000</v>
      </c>
      <c r="W12" s="38">
        <v>1000</v>
      </c>
      <c r="X12" s="38">
        <v>1000</v>
      </c>
      <c r="Y12" s="38">
        <v>1000</v>
      </c>
      <c r="Z12" s="38">
        <v>1000</v>
      </c>
      <c r="AA12" s="38">
        <v>1000</v>
      </c>
      <c r="AB12" s="38">
        <v>1000</v>
      </c>
      <c r="AC12" s="38">
        <v>5</v>
      </c>
      <c r="AD12" s="38">
        <v>3</v>
      </c>
    </row>
    <row r="13" spans="3:30" ht="22" customHeight="1" x14ac:dyDescent="0.2">
      <c r="L13" s="33"/>
      <c r="M13" s="33" t="s">
        <v>36</v>
      </c>
      <c r="N13" s="33" t="s">
        <v>36</v>
      </c>
      <c r="O13" s="33" t="s">
        <v>36</v>
      </c>
      <c r="P13" s="33"/>
      <c r="Q13" s="33"/>
      <c r="R13" s="33"/>
      <c r="T13" s="41"/>
      <c r="U13" s="66" t="s">
        <v>3</v>
      </c>
      <c r="V13" s="37">
        <v>1000</v>
      </c>
      <c r="W13" s="38">
        <v>1000</v>
      </c>
      <c r="X13" s="38">
        <v>1000</v>
      </c>
      <c r="Y13" s="38">
        <v>1000</v>
      </c>
      <c r="Z13" s="38">
        <v>1000</v>
      </c>
      <c r="AA13" s="38">
        <v>1000</v>
      </c>
      <c r="AB13" s="38">
        <v>5</v>
      </c>
      <c r="AC13" s="38">
        <v>1000</v>
      </c>
      <c r="AD13" s="38">
        <v>4</v>
      </c>
    </row>
    <row r="14" spans="3:30" ht="19" x14ac:dyDescent="0.2">
      <c r="L14" s="33" t="s">
        <v>30</v>
      </c>
      <c r="M14" s="33">
        <v>110</v>
      </c>
      <c r="N14" s="33">
        <v>80</v>
      </c>
      <c r="O14" s="33">
        <v>115</v>
      </c>
      <c r="P14" s="33"/>
      <c r="Q14" s="33"/>
      <c r="R14" s="33"/>
      <c r="T14" s="41"/>
      <c r="U14" s="66" t="s">
        <v>4</v>
      </c>
      <c r="V14" s="37">
        <v>1000</v>
      </c>
      <c r="W14" s="38">
        <v>1000</v>
      </c>
      <c r="X14" s="38">
        <v>1000</v>
      </c>
      <c r="Y14" s="38">
        <v>1000</v>
      </c>
      <c r="Z14" s="38">
        <v>1000</v>
      </c>
      <c r="AA14" s="38">
        <v>1000</v>
      </c>
      <c r="AB14" s="38">
        <v>3</v>
      </c>
      <c r="AC14" s="38">
        <v>4</v>
      </c>
      <c r="AD14" s="38">
        <v>1000</v>
      </c>
    </row>
    <row r="15" spans="3:30" ht="18.75" customHeight="1" x14ac:dyDescent="0.2">
      <c r="C15" s="17"/>
      <c r="D15" s="31" t="s">
        <v>13</v>
      </c>
      <c r="E15" s="31"/>
      <c r="F15" s="31"/>
      <c r="G15" s="31"/>
      <c r="H15" s="31"/>
      <c r="I15" s="31"/>
    </row>
    <row r="16" spans="3:30" ht="20" x14ac:dyDescent="0.2">
      <c r="C16" s="18" t="s">
        <v>1</v>
      </c>
      <c r="D16" s="17" t="s">
        <v>5</v>
      </c>
      <c r="E16" s="17" t="s">
        <v>6</v>
      </c>
      <c r="F16" s="17" t="s">
        <v>7</v>
      </c>
      <c r="G16" s="17" t="s">
        <v>8</v>
      </c>
      <c r="H16" s="17" t="s">
        <v>9</v>
      </c>
      <c r="I16" s="17" t="s">
        <v>10</v>
      </c>
    </row>
    <row r="17" spans="3:33" ht="20" x14ac:dyDescent="0.2">
      <c r="C17" s="17" t="s">
        <v>5</v>
      </c>
      <c r="D17" s="21" t="s">
        <v>14</v>
      </c>
      <c r="E17" s="21">
        <v>3</v>
      </c>
      <c r="F17" s="21">
        <v>5</v>
      </c>
      <c r="G17" s="21">
        <v>5</v>
      </c>
      <c r="H17" s="21">
        <v>4</v>
      </c>
      <c r="I17" s="21">
        <v>3</v>
      </c>
      <c r="O17" s="68" t="s">
        <v>33</v>
      </c>
    </row>
    <row r="18" spans="3:33" ht="20" x14ac:dyDescent="0.2">
      <c r="C18" s="17" t="s">
        <v>6</v>
      </c>
      <c r="D18" s="21">
        <f>E17</f>
        <v>3</v>
      </c>
      <c r="E18" s="21" t="s">
        <v>14</v>
      </c>
      <c r="F18" s="21">
        <v>3</v>
      </c>
      <c r="G18" s="21">
        <v>3</v>
      </c>
      <c r="H18" s="21">
        <v>3</v>
      </c>
      <c r="I18" s="21">
        <v>5</v>
      </c>
      <c r="O18" s="72">
        <f>SUMPRODUCT(D5:F10,M6:O11)</f>
        <v>3400</v>
      </c>
    </row>
    <row r="19" spans="3:33" ht="20" x14ac:dyDescent="0.2">
      <c r="C19" s="17" t="s">
        <v>7</v>
      </c>
      <c r="D19" s="21">
        <f>F17</f>
        <v>5</v>
      </c>
      <c r="E19" s="21">
        <f>F18</f>
        <v>3</v>
      </c>
      <c r="F19" s="21" t="s">
        <v>14</v>
      </c>
      <c r="G19" s="21">
        <v>4</v>
      </c>
      <c r="H19" s="21">
        <v>5</v>
      </c>
      <c r="I19" s="21">
        <v>4</v>
      </c>
    </row>
    <row r="20" spans="3:33" ht="39" customHeight="1" x14ac:dyDescent="0.2">
      <c r="C20" s="17" t="s">
        <v>8</v>
      </c>
      <c r="D20" s="21">
        <f>G17</f>
        <v>5</v>
      </c>
      <c r="E20" s="21">
        <f>G18</f>
        <v>3</v>
      </c>
      <c r="F20" s="21">
        <f>G19</f>
        <v>4</v>
      </c>
      <c r="G20" s="21" t="s">
        <v>14</v>
      </c>
      <c r="H20" s="21">
        <v>3</v>
      </c>
      <c r="I20" s="21">
        <v>4</v>
      </c>
      <c r="V20" s="34" t="s">
        <v>70</v>
      </c>
      <c r="W20" s="34"/>
      <c r="X20" s="34"/>
      <c r="Y20" s="34"/>
      <c r="Z20" s="34"/>
      <c r="AA20" s="34"/>
      <c r="AB20" s="34"/>
      <c r="AC20" s="34"/>
      <c r="AD20" s="34"/>
    </row>
    <row r="21" spans="3:33" ht="20" x14ac:dyDescent="0.2">
      <c r="C21" s="17" t="s">
        <v>9</v>
      </c>
      <c r="D21" s="21">
        <f>H17</f>
        <v>4</v>
      </c>
      <c r="E21" s="21">
        <f>H18</f>
        <v>3</v>
      </c>
      <c r="F21" s="21">
        <f>H19</f>
        <v>5</v>
      </c>
      <c r="G21" s="21">
        <f>H20</f>
        <v>3</v>
      </c>
      <c r="H21" s="21" t="s">
        <v>14</v>
      </c>
      <c r="I21" s="21">
        <v>3</v>
      </c>
      <c r="V21" s="64" t="s">
        <v>5</v>
      </c>
      <c r="W21" s="64" t="s">
        <v>6</v>
      </c>
      <c r="X21" s="64" t="s">
        <v>7</v>
      </c>
      <c r="Y21" s="64" t="s">
        <v>8</v>
      </c>
      <c r="Z21" s="64" t="s">
        <v>9</v>
      </c>
      <c r="AA21" s="64" t="s">
        <v>10</v>
      </c>
      <c r="AB21" s="64" t="s">
        <v>2</v>
      </c>
      <c r="AC21" s="64" t="s">
        <v>3</v>
      </c>
      <c r="AD21" s="64" t="s">
        <v>4</v>
      </c>
      <c r="AE21" s="33" t="s">
        <v>28</v>
      </c>
      <c r="AG21" s="27" t="s">
        <v>32</v>
      </c>
    </row>
    <row r="22" spans="3:33" ht="22" customHeight="1" x14ac:dyDescent="0.2">
      <c r="C22" s="17" t="s">
        <v>10</v>
      </c>
      <c r="D22" s="21">
        <f>I17</f>
        <v>3</v>
      </c>
      <c r="E22" s="21">
        <f>I18</f>
        <v>5</v>
      </c>
      <c r="F22" s="21">
        <f>I19</f>
        <v>4</v>
      </c>
      <c r="G22" s="21">
        <f>I20</f>
        <v>4</v>
      </c>
      <c r="H22" s="21">
        <f>I21</f>
        <v>3</v>
      </c>
      <c r="I22" s="21" t="s">
        <v>14</v>
      </c>
      <c r="T22" s="34" t="s">
        <v>34</v>
      </c>
      <c r="U22" s="64" t="s">
        <v>5</v>
      </c>
      <c r="V22" s="35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55</v>
      </c>
      <c r="AB22" s="36">
        <v>0</v>
      </c>
      <c r="AC22" s="36">
        <v>0</v>
      </c>
      <c r="AD22" s="36">
        <v>0</v>
      </c>
      <c r="AE22" s="70">
        <f>SUM(V22:AD22)</f>
        <v>55</v>
      </c>
      <c r="AF22" s="33" t="s">
        <v>31</v>
      </c>
      <c r="AG22" s="13">
        <v>55</v>
      </c>
    </row>
    <row r="23" spans="3:33" ht="26" customHeight="1" x14ac:dyDescent="0.2">
      <c r="C23" s="32" t="s">
        <v>26</v>
      </c>
      <c r="D23" s="32"/>
      <c r="E23" s="32"/>
      <c r="F23" s="32"/>
      <c r="G23" s="32"/>
      <c r="H23" s="32"/>
      <c r="I23" s="32"/>
      <c r="L23" s="27" t="s">
        <v>27</v>
      </c>
      <c r="T23" s="34"/>
      <c r="U23" s="67" t="s">
        <v>6</v>
      </c>
      <c r="V23" s="37">
        <v>0</v>
      </c>
      <c r="W23" s="38">
        <v>0</v>
      </c>
      <c r="X23" s="38">
        <v>35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70">
        <f t="shared" ref="AE23:AE30" si="2">SUM(V23:AD23)</f>
        <v>35</v>
      </c>
      <c r="AF23" s="33" t="s">
        <v>31</v>
      </c>
      <c r="AG23" s="28">
        <v>35</v>
      </c>
    </row>
    <row r="24" spans="3:33" ht="19" x14ac:dyDescent="0.2">
      <c r="M24" s="34" t="s">
        <v>35</v>
      </c>
      <c r="N24" s="34"/>
      <c r="O24" s="34"/>
      <c r="T24" s="34"/>
      <c r="U24" s="67" t="s">
        <v>7</v>
      </c>
      <c r="V24" s="37">
        <v>0</v>
      </c>
      <c r="W24" s="38">
        <v>35</v>
      </c>
      <c r="X24" s="38">
        <v>0</v>
      </c>
      <c r="Y24" s="38">
        <v>10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70">
        <f t="shared" si="2"/>
        <v>45</v>
      </c>
      <c r="AF24" s="33" t="s">
        <v>31</v>
      </c>
      <c r="AG24" s="28">
        <v>45</v>
      </c>
    </row>
    <row r="25" spans="3:33" ht="21" thickBot="1" x14ac:dyDescent="0.25">
      <c r="H25" s="1" t="s">
        <v>14</v>
      </c>
      <c r="L25" s="33"/>
      <c r="M25" s="64" t="s">
        <v>2</v>
      </c>
      <c r="N25" s="64" t="s">
        <v>3</v>
      </c>
      <c r="O25" s="64" t="s">
        <v>4</v>
      </c>
      <c r="P25" s="33" t="s">
        <v>28</v>
      </c>
      <c r="Q25" s="33"/>
      <c r="R25" s="33" t="s">
        <v>32</v>
      </c>
      <c r="T25" s="34"/>
      <c r="U25" s="67" t="s">
        <v>8</v>
      </c>
      <c r="V25" s="37">
        <v>0</v>
      </c>
      <c r="W25" s="38">
        <v>0</v>
      </c>
      <c r="X25" s="38">
        <v>10</v>
      </c>
      <c r="Y25" s="38">
        <v>0</v>
      </c>
      <c r="Z25" s="38">
        <v>50</v>
      </c>
      <c r="AA25" s="38">
        <v>0</v>
      </c>
      <c r="AB25" s="38">
        <v>0</v>
      </c>
      <c r="AC25" s="38">
        <v>0</v>
      </c>
      <c r="AD25" s="38">
        <v>0</v>
      </c>
      <c r="AE25" s="70">
        <f t="shared" si="2"/>
        <v>60</v>
      </c>
      <c r="AF25" s="33" t="s">
        <v>31</v>
      </c>
      <c r="AG25" s="28">
        <v>60</v>
      </c>
    </row>
    <row r="26" spans="3:33" ht="19" customHeight="1" x14ac:dyDescent="0.2">
      <c r="C26" s="17"/>
      <c r="D26" s="31" t="s">
        <v>0</v>
      </c>
      <c r="E26" s="31"/>
      <c r="F26" s="31"/>
      <c r="L26" s="64" t="s">
        <v>5</v>
      </c>
      <c r="M26" s="33">
        <v>0</v>
      </c>
      <c r="N26" s="33">
        <v>55</v>
      </c>
      <c r="O26" s="33">
        <v>0</v>
      </c>
      <c r="P26" s="69">
        <f>SUM(M26:O26)</f>
        <v>55</v>
      </c>
      <c r="Q26" s="33" t="s">
        <v>31</v>
      </c>
      <c r="R26" s="13">
        <v>55</v>
      </c>
      <c r="T26" s="34"/>
      <c r="U26" s="67" t="s">
        <v>9</v>
      </c>
      <c r="V26" s="37">
        <v>0</v>
      </c>
      <c r="W26" s="38">
        <v>0</v>
      </c>
      <c r="X26" s="38">
        <v>0</v>
      </c>
      <c r="Y26" s="38">
        <v>50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70">
        <f t="shared" si="2"/>
        <v>50</v>
      </c>
      <c r="AF26" s="33" t="s">
        <v>31</v>
      </c>
      <c r="AG26" s="28">
        <v>50</v>
      </c>
    </row>
    <row r="27" spans="3:33" ht="24" customHeight="1" x14ac:dyDescent="0.2">
      <c r="C27" s="18" t="s">
        <v>16</v>
      </c>
      <c r="D27" s="17" t="s">
        <v>2</v>
      </c>
      <c r="E27" s="17" t="s">
        <v>3</v>
      </c>
      <c r="F27" s="17" t="s">
        <v>4</v>
      </c>
      <c r="L27" s="64" t="s">
        <v>6</v>
      </c>
      <c r="M27" s="33">
        <v>0</v>
      </c>
      <c r="N27" s="33">
        <v>0</v>
      </c>
      <c r="O27" s="33">
        <v>35</v>
      </c>
      <c r="P27" s="69">
        <f t="shared" ref="P27:P31" si="3">SUM(M27:O27)</f>
        <v>35</v>
      </c>
      <c r="Q27" s="33" t="s">
        <v>31</v>
      </c>
      <c r="R27" s="13">
        <v>35</v>
      </c>
      <c r="T27" s="34"/>
      <c r="U27" s="67" t="s">
        <v>10</v>
      </c>
      <c r="V27" s="37">
        <v>55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70">
        <f t="shared" si="2"/>
        <v>55</v>
      </c>
      <c r="AF27" s="33" t="s">
        <v>31</v>
      </c>
      <c r="AG27" s="28">
        <v>55</v>
      </c>
    </row>
    <row r="28" spans="3:33" ht="36.75" customHeight="1" x14ac:dyDescent="0.2">
      <c r="C28" s="17" t="s">
        <v>2</v>
      </c>
      <c r="D28" s="21" t="s">
        <v>14</v>
      </c>
      <c r="E28" s="21">
        <v>5</v>
      </c>
      <c r="F28" s="21">
        <v>3</v>
      </c>
      <c r="L28" s="64" t="s">
        <v>7</v>
      </c>
      <c r="M28" s="33">
        <v>0</v>
      </c>
      <c r="N28" s="33">
        <v>0</v>
      </c>
      <c r="O28" s="33">
        <v>45</v>
      </c>
      <c r="P28" s="69">
        <f t="shared" si="3"/>
        <v>45</v>
      </c>
      <c r="Q28" s="33" t="s">
        <v>31</v>
      </c>
      <c r="R28" s="13">
        <v>45</v>
      </c>
      <c r="T28" s="34"/>
      <c r="U28" s="64" t="s">
        <v>2</v>
      </c>
      <c r="V28" s="37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70">
        <f t="shared" si="2"/>
        <v>0</v>
      </c>
    </row>
    <row r="29" spans="3:33" ht="20" x14ac:dyDescent="0.2">
      <c r="C29" s="17" t="s">
        <v>3</v>
      </c>
      <c r="D29" s="21">
        <f>E28</f>
        <v>5</v>
      </c>
      <c r="E29" s="21" t="s">
        <v>15</v>
      </c>
      <c r="F29" s="21">
        <v>4</v>
      </c>
      <c r="L29" s="64" t="s">
        <v>8</v>
      </c>
      <c r="M29" s="33">
        <v>60</v>
      </c>
      <c r="N29" s="33">
        <v>0</v>
      </c>
      <c r="O29" s="33">
        <v>0</v>
      </c>
      <c r="P29" s="69">
        <f t="shared" si="3"/>
        <v>60</v>
      </c>
      <c r="Q29" s="33" t="s">
        <v>31</v>
      </c>
      <c r="R29" s="13">
        <v>60</v>
      </c>
      <c r="T29" s="34"/>
      <c r="U29" s="67" t="s">
        <v>3</v>
      </c>
      <c r="V29" s="37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70">
        <f t="shared" si="2"/>
        <v>0</v>
      </c>
      <c r="AG29" s="68" t="s">
        <v>33</v>
      </c>
    </row>
    <row r="30" spans="3:33" ht="20" x14ac:dyDescent="0.2">
      <c r="C30" s="17" t="s">
        <v>4</v>
      </c>
      <c r="D30" s="21">
        <f>F28</f>
        <v>3</v>
      </c>
      <c r="E30" s="21">
        <f>F29</f>
        <v>4</v>
      </c>
      <c r="F30" s="21" t="s">
        <v>15</v>
      </c>
      <c r="L30" s="64" t="s">
        <v>9</v>
      </c>
      <c r="M30" s="33">
        <v>50</v>
      </c>
      <c r="N30" s="33">
        <v>0</v>
      </c>
      <c r="O30" s="33">
        <v>0</v>
      </c>
      <c r="P30" s="69">
        <f t="shared" si="3"/>
        <v>50</v>
      </c>
      <c r="Q30" s="33" t="s">
        <v>31</v>
      </c>
      <c r="R30" s="13">
        <v>50</v>
      </c>
      <c r="T30" s="34"/>
      <c r="U30" s="67" t="s">
        <v>4</v>
      </c>
      <c r="V30" s="37">
        <v>0</v>
      </c>
      <c r="W30" s="38">
        <v>0</v>
      </c>
      <c r="X30" s="38">
        <v>0</v>
      </c>
      <c r="Y30" s="38">
        <v>0</v>
      </c>
      <c r="Z30" s="38">
        <v>0</v>
      </c>
      <c r="AA30" s="38">
        <v>0</v>
      </c>
      <c r="AB30" s="38">
        <v>0</v>
      </c>
      <c r="AC30" s="38">
        <v>0</v>
      </c>
      <c r="AD30" s="38">
        <v>0</v>
      </c>
      <c r="AE30" s="70">
        <f t="shared" si="2"/>
        <v>0</v>
      </c>
      <c r="AG30" s="71">
        <f>SUMPRODUCT(V6:AD14,V22:AD30)</f>
        <v>920</v>
      </c>
    </row>
    <row r="31" spans="3:33" ht="25" customHeight="1" x14ac:dyDescent="0.2">
      <c r="C31" s="29" t="s">
        <v>17</v>
      </c>
      <c r="D31" s="29"/>
      <c r="E31" s="29"/>
      <c r="F31" s="29"/>
      <c r="L31" s="64" t="s">
        <v>10</v>
      </c>
      <c r="M31" s="33">
        <v>0</v>
      </c>
      <c r="N31" s="33">
        <v>35</v>
      </c>
      <c r="O31" s="33">
        <v>20</v>
      </c>
      <c r="P31" s="69">
        <f t="shared" si="3"/>
        <v>55</v>
      </c>
      <c r="Q31" s="33" t="s">
        <v>31</v>
      </c>
      <c r="R31" s="13">
        <v>55</v>
      </c>
      <c r="U31" s="33" t="s">
        <v>29</v>
      </c>
      <c r="V31" s="70">
        <f>SUM(V22:V30)</f>
        <v>55</v>
      </c>
      <c r="W31" s="70">
        <f t="shared" ref="W31:AD31" si="4">SUM(W22:W30)</f>
        <v>35</v>
      </c>
      <c r="X31" s="70">
        <f t="shared" si="4"/>
        <v>45</v>
      </c>
      <c r="Y31" s="70">
        <f t="shared" si="4"/>
        <v>60</v>
      </c>
      <c r="Z31" s="70">
        <f t="shared" si="4"/>
        <v>50</v>
      </c>
      <c r="AA31" s="70">
        <f t="shared" si="4"/>
        <v>55</v>
      </c>
      <c r="AB31" s="70">
        <f t="shared" si="4"/>
        <v>0</v>
      </c>
      <c r="AC31" s="70">
        <f t="shared" si="4"/>
        <v>0</v>
      </c>
      <c r="AD31" s="70">
        <f t="shared" si="4"/>
        <v>0</v>
      </c>
    </row>
    <row r="32" spans="3:33" x14ac:dyDescent="0.2">
      <c r="L32" s="33" t="s">
        <v>29</v>
      </c>
      <c r="M32" s="69">
        <f>SUM(M26:M31)</f>
        <v>110</v>
      </c>
      <c r="N32" s="69">
        <f t="shared" ref="N32" si="5">SUM(N26:N31)</f>
        <v>90</v>
      </c>
      <c r="O32" s="69">
        <f t="shared" ref="O32" si="6">SUM(O26:O31)</f>
        <v>100</v>
      </c>
      <c r="P32" s="33"/>
      <c r="Q32" s="33"/>
      <c r="R32" s="33"/>
      <c r="AB32" s="33" t="s">
        <v>36</v>
      </c>
      <c r="AC32" s="33" t="s">
        <v>36</v>
      </c>
      <c r="AD32" s="33" t="s">
        <v>36</v>
      </c>
    </row>
    <row r="33" spans="12:33" x14ac:dyDescent="0.2">
      <c r="L33" s="33"/>
      <c r="M33" s="33" t="s">
        <v>36</v>
      </c>
      <c r="N33" s="33" t="s">
        <v>36</v>
      </c>
      <c r="O33" s="33" t="s">
        <v>36</v>
      </c>
      <c r="P33" s="33"/>
      <c r="Q33" s="33"/>
      <c r="R33" s="33"/>
      <c r="U33" s="33" t="s">
        <v>30</v>
      </c>
      <c r="AB33" s="33">
        <v>110</v>
      </c>
      <c r="AC33" s="33">
        <v>80</v>
      </c>
      <c r="AD33" s="33">
        <v>115</v>
      </c>
    </row>
    <row r="34" spans="12:33" x14ac:dyDescent="0.2">
      <c r="L34" s="33" t="s">
        <v>30</v>
      </c>
      <c r="M34" s="33">
        <v>120</v>
      </c>
      <c r="N34" s="33">
        <v>90</v>
      </c>
      <c r="O34" s="33">
        <v>125</v>
      </c>
      <c r="P34" s="33"/>
      <c r="Q34" s="33"/>
      <c r="R34" s="33"/>
    </row>
    <row r="37" spans="12:33" x14ac:dyDescent="0.2">
      <c r="O37" s="68" t="s">
        <v>33</v>
      </c>
      <c r="V37" s="34" t="s">
        <v>70</v>
      </c>
      <c r="W37" s="34"/>
      <c r="X37" s="34"/>
      <c r="Y37" s="34"/>
      <c r="Z37" s="34"/>
      <c r="AA37" s="34"/>
      <c r="AB37" s="34"/>
      <c r="AC37" s="34"/>
      <c r="AD37" s="34"/>
    </row>
    <row r="38" spans="12:33" ht="34" x14ac:dyDescent="0.2">
      <c r="O38" s="72">
        <f>SUMPRODUCT(D5:F10,M26:O31)</f>
        <v>3390</v>
      </c>
      <c r="V38" s="64" t="s">
        <v>5</v>
      </c>
      <c r="W38" s="64" t="s">
        <v>6</v>
      </c>
      <c r="X38" s="64" t="s">
        <v>7</v>
      </c>
      <c r="Y38" s="64" t="s">
        <v>8</v>
      </c>
      <c r="Z38" s="64" t="s">
        <v>9</v>
      </c>
      <c r="AA38" s="64" t="s">
        <v>10</v>
      </c>
      <c r="AB38" s="64" t="s">
        <v>2</v>
      </c>
      <c r="AC38" s="64" t="s">
        <v>3</v>
      </c>
      <c r="AD38" s="64" t="s">
        <v>4</v>
      </c>
      <c r="AE38" s="33" t="s">
        <v>28</v>
      </c>
      <c r="AG38" s="27" t="s">
        <v>32</v>
      </c>
    </row>
    <row r="39" spans="12:33" ht="19" x14ac:dyDescent="0.2">
      <c r="T39" s="34" t="s">
        <v>34</v>
      </c>
      <c r="U39" s="64" t="s">
        <v>5</v>
      </c>
      <c r="V39" s="35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55</v>
      </c>
      <c r="AB39" s="36">
        <v>0</v>
      </c>
      <c r="AC39" s="36">
        <v>0</v>
      </c>
      <c r="AD39" s="36">
        <v>0</v>
      </c>
      <c r="AE39" s="70">
        <f>SUM(V39:AD39)</f>
        <v>55</v>
      </c>
      <c r="AF39" s="33" t="s">
        <v>31</v>
      </c>
      <c r="AG39" s="13">
        <v>55</v>
      </c>
    </row>
    <row r="40" spans="12:33" ht="19" x14ac:dyDescent="0.2">
      <c r="T40" s="34"/>
      <c r="U40" s="67" t="s">
        <v>6</v>
      </c>
      <c r="V40" s="37">
        <v>0</v>
      </c>
      <c r="W40" s="38">
        <v>0</v>
      </c>
      <c r="X40" s="38">
        <v>35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70">
        <f t="shared" ref="AE40:AE47" si="7">SUM(V40:AD40)</f>
        <v>35</v>
      </c>
      <c r="AF40" s="33" t="s">
        <v>31</v>
      </c>
      <c r="AG40" s="28">
        <v>35</v>
      </c>
    </row>
    <row r="41" spans="12:33" ht="19" x14ac:dyDescent="0.2">
      <c r="T41" s="34"/>
      <c r="U41" s="67" t="s">
        <v>7</v>
      </c>
      <c r="V41" s="37">
        <v>0</v>
      </c>
      <c r="W41" s="38">
        <v>35</v>
      </c>
      <c r="X41" s="38">
        <v>0</v>
      </c>
      <c r="Y41" s="38">
        <v>10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70">
        <f t="shared" si="7"/>
        <v>45</v>
      </c>
      <c r="AF41" s="33" t="s">
        <v>31</v>
      </c>
      <c r="AG41" s="28">
        <v>45</v>
      </c>
    </row>
    <row r="42" spans="12:33" ht="19" x14ac:dyDescent="0.2">
      <c r="T42" s="34"/>
      <c r="U42" s="67" t="s">
        <v>8</v>
      </c>
      <c r="V42" s="37">
        <v>0</v>
      </c>
      <c r="W42" s="38">
        <v>0</v>
      </c>
      <c r="X42" s="38">
        <v>10</v>
      </c>
      <c r="Y42" s="38">
        <v>0</v>
      </c>
      <c r="Z42" s="38">
        <v>50</v>
      </c>
      <c r="AA42" s="38">
        <v>0</v>
      </c>
      <c r="AB42" s="38">
        <v>0</v>
      </c>
      <c r="AC42" s="38">
        <v>0</v>
      </c>
      <c r="AD42" s="38">
        <v>0</v>
      </c>
      <c r="AE42" s="70">
        <f t="shared" si="7"/>
        <v>60</v>
      </c>
      <c r="AF42" s="33" t="s">
        <v>31</v>
      </c>
      <c r="AG42" s="28">
        <v>60</v>
      </c>
    </row>
    <row r="43" spans="12:33" ht="19" x14ac:dyDescent="0.2">
      <c r="T43" s="34"/>
      <c r="U43" s="67" t="s">
        <v>9</v>
      </c>
      <c r="V43" s="37">
        <v>0</v>
      </c>
      <c r="W43" s="38">
        <v>0</v>
      </c>
      <c r="X43" s="38">
        <v>0</v>
      </c>
      <c r="Y43" s="38">
        <v>50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70">
        <f t="shared" si="7"/>
        <v>50</v>
      </c>
      <c r="AF43" s="33" t="s">
        <v>31</v>
      </c>
      <c r="AG43" s="28">
        <v>50</v>
      </c>
    </row>
    <row r="44" spans="12:33" ht="19" x14ac:dyDescent="0.2">
      <c r="T44" s="34"/>
      <c r="U44" s="67" t="s">
        <v>10</v>
      </c>
      <c r="V44" s="37">
        <v>55</v>
      </c>
      <c r="W44" s="38">
        <v>0</v>
      </c>
      <c r="X44" s="38">
        <v>0</v>
      </c>
      <c r="Y44" s="38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70">
        <f t="shared" si="7"/>
        <v>55</v>
      </c>
      <c r="AF44" s="33" t="s">
        <v>31</v>
      </c>
      <c r="AG44" s="28">
        <v>55</v>
      </c>
    </row>
    <row r="45" spans="12:33" ht="19" x14ac:dyDescent="0.2">
      <c r="T45" s="34"/>
      <c r="U45" s="64" t="s">
        <v>2</v>
      </c>
      <c r="V45" s="37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70">
        <f t="shared" si="7"/>
        <v>0</v>
      </c>
    </row>
    <row r="46" spans="12:33" ht="19" x14ac:dyDescent="0.2">
      <c r="T46" s="34"/>
      <c r="U46" s="67" t="s">
        <v>3</v>
      </c>
      <c r="V46" s="37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70">
        <f t="shared" si="7"/>
        <v>0</v>
      </c>
      <c r="AG46" s="68" t="s">
        <v>33</v>
      </c>
    </row>
    <row r="47" spans="12:33" ht="19" x14ac:dyDescent="0.2">
      <c r="T47" s="34"/>
      <c r="U47" s="67" t="s">
        <v>4</v>
      </c>
      <c r="V47" s="37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70">
        <f t="shared" si="7"/>
        <v>0</v>
      </c>
      <c r="AG47" s="72">
        <f>SUMPRODUCT(V6:AD14,V39:AD47)</f>
        <v>920</v>
      </c>
    </row>
    <row r="48" spans="12:33" x14ac:dyDescent="0.2">
      <c r="U48" s="33" t="s">
        <v>29</v>
      </c>
      <c r="V48" s="70">
        <f>SUM(V39:V47)</f>
        <v>55</v>
      </c>
      <c r="W48" s="70">
        <f t="shared" ref="W48" si="8">SUM(W39:W47)</f>
        <v>35</v>
      </c>
      <c r="X48" s="70">
        <f t="shared" ref="X48" si="9">SUM(X39:X47)</f>
        <v>45</v>
      </c>
      <c r="Y48" s="70">
        <f t="shared" ref="Y48" si="10">SUM(Y39:Y47)</f>
        <v>60</v>
      </c>
      <c r="Z48" s="70">
        <f t="shared" ref="Z48" si="11">SUM(Z39:Z47)</f>
        <v>50</v>
      </c>
      <c r="AA48" s="70">
        <f t="shared" ref="AA48" si="12">SUM(AA39:AA47)</f>
        <v>55</v>
      </c>
      <c r="AB48" s="70">
        <f t="shared" ref="AB48" si="13">SUM(AB39:AB47)</f>
        <v>0</v>
      </c>
      <c r="AC48" s="70">
        <f t="shared" ref="AC48" si="14">SUM(AC39:AC47)</f>
        <v>0</v>
      </c>
      <c r="AD48" s="70">
        <f t="shared" ref="AD48" si="15">SUM(AD39:AD47)</f>
        <v>0</v>
      </c>
    </row>
    <row r="49" spans="21:30" x14ac:dyDescent="0.2">
      <c r="AB49" s="33" t="s">
        <v>36</v>
      </c>
      <c r="AC49" s="33" t="s">
        <v>36</v>
      </c>
      <c r="AD49" s="33" t="s">
        <v>36</v>
      </c>
    </row>
    <row r="50" spans="21:30" x14ac:dyDescent="0.2">
      <c r="U50" s="33" t="s">
        <v>30</v>
      </c>
      <c r="AB50" s="33">
        <v>120</v>
      </c>
      <c r="AC50" s="33">
        <v>90</v>
      </c>
      <c r="AD50" s="33">
        <v>125</v>
      </c>
    </row>
  </sheetData>
  <mergeCells count="8">
    <mergeCell ref="V37:AD37"/>
    <mergeCell ref="T39:T47"/>
    <mergeCell ref="M4:O4"/>
    <mergeCell ref="T22:T30"/>
    <mergeCell ref="T6:T14"/>
    <mergeCell ref="V20:AD20"/>
    <mergeCell ref="V4:AD4"/>
    <mergeCell ref="M24:O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S52"/>
  <sheetViews>
    <sheetView tabSelected="1" zoomScale="125" workbookViewId="0">
      <selection activeCell="D3" sqref="D3"/>
    </sheetView>
  </sheetViews>
  <sheetFormatPr baseColWidth="10" defaultColWidth="11" defaultRowHeight="16" x14ac:dyDescent="0.2"/>
  <cols>
    <col min="2" max="2" width="20" customWidth="1"/>
    <col min="3" max="3" width="22" customWidth="1"/>
    <col min="4" max="4" width="18.5" bestFit="1" customWidth="1"/>
    <col min="5" max="5" width="14.1640625" customWidth="1"/>
    <col min="6" max="11" width="16.1640625" customWidth="1"/>
    <col min="13" max="13" width="14.6640625" bestFit="1" customWidth="1"/>
    <col min="17" max="17" width="14.33203125" bestFit="1" customWidth="1"/>
    <col min="18" max="18" width="12.1640625" customWidth="1"/>
    <col min="19" max="19" width="15" customWidth="1"/>
  </cols>
  <sheetData>
    <row r="4" spans="2:19" x14ac:dyDescent="0.2">
      <c r="E4" s="6"/>
      <c r="F4" s="23" t="s">
        <v>19</v>
      </c>
      <c r="G4" s="25" t="s">
        <v>20</v>
      </c>
      <c r="H4" s="25" t="s">
        <v>21</v>
      </c>
      <c r="I4" s="25" t="s">
        <v>22</v>
      </c>
      <c r="J4" s="25" t="s">
        <v>23</v>
      </c>
      <c r="K4" s="25" t="s">
        <v>24</v>
      </c>
      <c r="M4" s="74"/>
      <c r="N4" s="75" t="s">
        <v>65</v>
      </c>
      <c r="O4" s="75" t="s">
        <v>66</v>
      </c>
      <c r="Q4" s="81" t="s">
        <v>68</v>
      </c>
      <c r="R4" s="81" t="s">
        <v>65</v>
      </c>
      <c r="S4" s="81" t="s">
        <v>69</v>
      </c>
    </row>
    <row r="5" spans="2:19" ht="17" thickBot="1" x14ac:dyDescent="0.25">
      <c r="B5" s="3"/>
      <c r="C5" s="4" t="s">
        <v>18</v>
      </c>
      <c r="E5" s="7"/>
      <c r="F5" s="24"/>
      <c r="G5" s="26"/>
      <c r="H5" s="26"/>
      <c r="I5" s="26"/>
      <c r="J5" s="26"/>
      <c r="K5" s="26"/>
      <c r="M5" s="75" t="s">
        <v>19</v>
      </c>
      <c r="N5" s="76">
        <v>2E-3</v>
      </c>
      <c r="O5" s="77">
        <v>0.06</v>
      </c>
      <c r="Q5" s="82">
        <v>7.0000000000000007E-2</v>
      </c>
      <c r="R5" s="83">
        <v>1.67E-3</v>
      </c>
      <c r="S5" s="82">
        <v>0.09</v>
      </c>
    </row>
    <row r="6" spans="2:19" ht="18" thickTop="1" thickBot="1" x14ac:dyDescent="0.25">
      <c r="B6" s="5" t="s">
        <v>19</v>
      </c>
      <c r="C6" s="12">
        <v>0.06</v>
      </c>
      <c r="E6" s="8" t="s">
        <v>19</v>
      </c>
      <c r="F6" s="9">
        <v>2E-3</v>
      </c>
      <c r="G6" s="10">
        <v>-8.9999999999999998E-4</v>
      </c>
      <c r="H6" s="10">
        <v>6.9999999999999999E-4</v>
      </c>
      <c r="I6" s="10">
        <v>8.0000000000000004E-4</v>
      </c>
      <c r="J6" s="10">
        <v>-5.0000000000000001E-4</v>
      </c>
      <c r="K6" s="10">
        <v>3.0000000000000001E-3</v>
      </c>
      <c r="M6" s="75" t="s">
        <v>20</v>
      </c>
      <c r="N6" s="76">
        <v>0.09</v>
      </c>
      <c r="O6" s="77">
        <v>0.26</v>
      </c>
      <c r="Q6" s="82">
        <v>0.1</v>
      </c>
      <c r="R6" s="83">
        <v>1.6999999999999999E-3</v>
      </c>
      <c r="S6" s="82">
        <v>0.1</v>
      </c>
    </row>
    <row r="7" spans="2:19" ht="17" thickBot="1" x14ac:dyDescent="0.25">
      <c r="B7" s="5" t="s">
        <v>20</v>
      </c>
      <c r="C7" s="12">
        <v>0.26</v>
      </c>
      <c r="E7" s="8" t="s">
        <v>20</v>
      </c>
      <c r="F7" s="11"/>
      <c r="G7" s="10">
        <v>0.09</v>
      </c>
      <c r="H7" s="10">
        <v>5.4999999999999997E-3</v>
      </c>
      <c r="I7" s="10">
        <v>5.4999999999999997E-3</v>
      </c>
      <c r="J7" s="10">
        <v>-5.0000000000000001E-3</v>
      </c>
      <c r="K7" s="10">
        <v>5.0000000000000001E-3</v>
      </c>
      <c r="M7" s="75" t="s">
        <v>21</v>
      </c>
      <c r="N7" s="76">
        <v>0.08</v>
      </c>
      <c r="O7" s="77">
        <v>0.27</v>
      </c>
      <c r="Q7" s="82">
        <v>0.13</v>
      </c>
      <c r="R7" s="83">
        <v>2.5000000000000001E-3</v>
      </c>
      <c r="S7" s="82">
        <v>0.13</v>
      </c>
    </row>
    <row r="8" spans="2:19" ht="17" thickBot="1" x14ac:dyDescent="0.25">
      <c r="B8" s="5" t="s">
        <v>21</v>
      </c>
      <c r="C8" s="12">
        <v>0.27</v>
      </c>
      <c r="E8" s="8" t="s">
        <v>21</v>
      </c>
      <c r="F8" s="11"/>
      <c r="G8" s="11"/>
      <c r="H8" s="10">
        <v>0.08</v>
      </c>
      <c r="I8" s="10">
        <v>4.0000000000000001E-3</v>
      </c>
      <c r="J8" s="10">
        <v>-3.5000000000000003E-2</v>
      </c>
      <c r="K8" s="10">
        <v>-6.0000000000000001E-3</v>
      </c>
      <c r="M8" s="75" t="s">
        <v>22</v>
      </c>
      <c r="N8" s="76">
        <v>4.4999999999999998E-2</v>
      </c>
      <c r="O8" s="77">
        <v>0.18</v>
      </c>
      <c r="Q8" s="82">
        <v>0.16</v>
      </c>
      <c r="R8" s="83">
        <v>4.1999999999999997E-3</v>
      </c>
      <c r="S8" s="82">
        <v>0.16</v>
      </c>
    </row>
    <row r="9" spans="2:19" ht="17" thickBot="1" x14ac:dyDescent="0.25">
      <c r="B9" s="5" t="s">
        <v>22</v>
      </c>
      <c r="C9" s="12">
        <v>0.18</v>
      </c>
      <c r="E9" s="8" t="s">
        <v>22</v>
      </c>
      <c r="F9" s="11"/>
      <c r="G9" s="11"/>
      <c r="H9" s="11"/>
      <c r="I9" s="10">
        <v>4.4999999999999998E-2</v>
      </c>
      <c r="J9" s="10">
        <v>-5.0000000000000001E-3</v>
      </c>
      <c r="K9" s="10">
        <v>-4.0000000000000001E-3</v>
      </c>
      <c r="M9" s="75" t="s">
        <v>23</v>
      </c>
      <c r="N9" s="76">
        <v>5.5E-2</v>
      </c>
      <c r="O9" s="77">
        <v>0.19</v>
      </c>
      <c r="Q9" s="82">
        <v>0.19</v>
      </c>
      <c r="R9" s="83">
        <v>6.7000000000000002E-3</v>
      </c>
      <c r="S9" s="82">
        <v>0.19</v>
      </c>
    </row>
    <row r="10" spans="2:19" ht="17" thickBot="1" x14ac:dyDescent="0.25">
      <c r="B10" s="5" t="s">
        <v>23</v>
      </c>
      <c r="C10" s="12">
        <v>0.19</v>
      </c>
      <c r="E10" s="8" t="s">
        <v>23</v>
      </c>
      <c r="F10" s="11"/>
      <c r="G10" s="11"/>
      <c r="H10" s="11"/>
      <c r="I10" s="11"/>
      <c r="J10" s="10">
        <v>5.5E-2</v>
      </c>
      <c r="K10" s="10">
        <v>-5.0000000000000001E-3</v>
      </c>
      <c r="M10" s="75" t="s">
        <v>24</v>
      </c>
      <c r="N10" s="76">
        <v>0.01</v>
      </c>
      <c r="O10" s="77">
        <v>7.0000000000000007E-2</v>
      </c>
      <c r="Q10" s="82">
        <v>0.2</v>
      </c>
      <c r="R10" s="83">
        <v>7.7000000000000002E-3</v>
      </c>
      <c r="S10" s="82">
        <v>0.2</v>
      </c>
    </row>
    <row r="11" spans="2:19" ht="17" thickBot="1" x14ac:dyDescent="0.25">
      <c r="B11" s="5" t="s">
        <v>24</v>
      </c>
      <c r="C11" s="12">
        <v>7.0000000000000007E-2</v>
      </c>
      <c r="E11" s="8" t="s">
        <v>24</v>
      </c>
      <c r="F11" s="11"/>
      <c r="G11" s="11"/>
      <c r="H11" s="11"/>
      <c r="I11" s="11"/>
      <c r="J11" s="11"/>
      <c r="K11" s="16">
        <v>0.01</v>
      </c>
      <c r="M11" s="78" t="s">
        <v>67</v>
      </c>
      <c r="N11" s="79">
        <v>7.7000000000000002E-3</v>
      </c>
      <c r="O11" s="80">
        <v>0.2</v>
      </c>
      <c r="Q11" s="82">
        <v>0.22</v>
      </c>
      <c r="R11" s="83">
        <v>0.01</v>
      </c>
      <c r="S11" s="82">
        <v>0.22</v>
      </c>
    </row>
    <row r="12" spans="2:19" ht="19" x14ac:dyDescent="0.2">
      <c r="E12" s="2"/>
      <c r="F12" s="22" t="s">
        <v>25</v>
      </c>
      <c r="G12" s="22"/>
      <c r="H12" s="22"/>
      <c r="I12" s="22"/>
      <c r="J12" s="22"/>
      <c r="K12" s="22"/>
      <c r="Q12" s="82">
        <v>0.25</v>
      </c>
      <c r="R12" s="83">
        <v>2.3300000000000001E-2</v>
      </c>
      <c r="S12" s="82">
        <v>0.25</v>
      </c>
    </row>
    <row r="13" spans="2:19" ht="17" thickBot="1" x14ac:dyDescent="0.25"/>
    <row r="14" spans="2:19" x14ac:dyDescent="0.2">
      <c r="B14" s="42"/>
      <c r="C14" s="52" t="s">
        <v>37</v>
      </c>
      <c r="D14" s="53" t="s">
        <v>38</v>
      </c>
    </row>
    <row r="15" spans="2:19" x14ac:dyDescent="0.2">
      <c r="B15" s="54" t="s">
        <v>19</v>
      </c>
      <c r="C15" s="73">
        <v>0.84156320892625169</v>
      </c>
      <c r="D15" s="43">
        <f>C15*500000</f>
        <v>420781.60446312587</v>
      </c>
    </row>
    <row r="16" spans="2:19" x14ac:dyDescent="0.2">
      <c r="B16" s="55" t="s">
        <v>20</v>
      </c>
      <c r="C16" s="73">
        <v>2.6901714091229639E-2</v>
      </c>
      <c r="D16" s="43">
        <f t="shared" ref="D16:D20" si="0">C16*500000</f>
        <v>13450.857045614819</v>
      </c>
    </row>
    <row r="17" spans="2:4" x14ac:dyDescent="0.2">
      <c r="B17" s="55" t="s">
        <v>21</v>
      </c>
      <c r="C17" s="73">
        <v>4.0397565142861684E-2</v>
      </c>
      <c r="D17" s="43">
        <f t="shared" si="0"/>
        <v>20198.782571430842</v>
      </c>
    </row>
    <row r="18" spans="2:4" x14ac:dyDescent="0.2">
      <c r="B18" s="55" t="s">
        <v>22</v>
      </c>
      <c r="C18" s="73">
        <v>2.2863080252161421E-2</v>
      </c>
      <c r="D18" s="43">
        <f t="shared" si="0"/>
        <v>11431.54012608071</v>
      </c>
    </row>
    <row r="19" spans="2:4" x14ac:dyDescent="0.2">
      <c r="B19" s="55" t="s">
        <v>23</v>
      </c>
      <c r="C19" s="73">
        <v>6.8274431587495368E-2</v>
      </c>
      <c r="D19" s="43">
        <f t="shared" si="0"/>
        <v>34137.215793747688</v>
      </c>
    </row>
    <row r="20" spans="2:4" x14ac:dyDescent="0.2">
      <c r="B20" s="55" t="s">
        <v>24</v>
      </c>
      <c r="C20" s="73">
        <v>0</v>
      </c>
      <c r="D20" s="43">
        <f t="shared" si="0"/>
        <v>0</v>
      </c>
    </row>
    <row r="21" spans="2:4" ht="17" thickBot="1" x14ac:dyDescent="0.25">
      <c r="B21" s="61" t="s">
        <v>39</v>
      </c>
      <c r="C21" s="62">
        <f>SUM(C15:C20)</f>
        <v>0.99999999999999978</v>
      </c>
      <c r="D21" s="63">
        <f>SUM(D15:D20)</f>
        <v>499999.99999999988</v>
      </c>
    </row>
    <row r="22" spans="2:4" x14ac:dyDescent="0.2">
      <c r="B22" s="39"/>
      <c r="C22" s="39"/>
      <c r="D22" s="39"/>
    </row>
    <row r="23" spans="2:4" ht="17" thickBot="1" x14ac:dyDescent="0.25">
      <c r="B23" s="39"/>
      <c r="C23" s="39"/>
      <c r="D23" s="39"/>
    </row>
    <row r="24" spans="2:4" x14ac:dyDescent="0.2">
      <c r="B24" s="56" t="s">
        <v>40</v>
      </c>
      <c r="C24" s="53" t="s">
        <v>41</v>
      </c>
      <c r="D24" s="39"/>
    </row>
    <row r="25" spans="2:4" ht="17" thickBot="1" x14ac:dyDescent="0.25">
      <c r="B25" s="44">
        <f>SUMPRODUCT(C15:C20,C6:C11)</f>
        <v>8.5483077234880647E-2</v>
      </c>
      <c r="C25" s="45">
        <v>0.2</v>
      </c>
      <c r="D25" s="39"/>
    </row>
    <row r="26" spans="2:4" x14ac:dyDescent="0.2">
      <c r="B26" s="39"/>
      <c r="C26" s="39"/>
      <c r="D26" s="39"/>
    </row>
    <row r="27" spans="2:4" x14ac:dyDescent="0.2">
      <c r="B27" s="39"/>
      <c r="C27" s="39"/>
      <c r="D27" s="39"/>
    </row>
    <row r="28" spans="2:4" ht="17" thickBot="1" x14ac:dyDescent="0.25">
      <c r="B28" s="39"/>
      <c r="C28" s="39"/>
      <c r="D28" s="39"/>
    </row>
    <row r="29" spans="2:4" x14ac:dyDescent="0.2">
      <c r="B29" s="57" t="s">
        <v>42</v>
      </c>
      <c r="C29" s="58"/>
      <c r="D29" s="59"/>
    </row>
    <row r="30" spans="2:4" x14ac:dyDescent="0.2">
      <c r="B30" s="46" t="s">
        <v>43</v>
      </c>
      <c r="C30" s="47" cm="1">
        <f t="array" ref="C30:C35">C15:C20*C15:C20</f>
        <v>0.70822863461824992</v>
      </c>
      <c r="D30" s="43">
        <f>F6</f>
        <v>2E-3</v>
      </c>
    </row>
    <row r="31" spans="2:4" x14ac:dyDescent="0.2">
      <c r="B31" s="46" t="s">
        <v>44</v>
      </c>
      <c r="C31" s="47">
        <v>7.2370222104626333E-4</v>
      </c>
      <c r="D31" s="43">
        <f>G7</f>
        <v>0.09</v>
      </c>
    </row>
    <row r="32" spans="2:4" x14ac:dyDescent="0.2">
      <c r="B32" s="46" t="s">
        <v>45</v>
      </c>
      <c r="C32" s="47">
        <v>1.6319632694717535E-3</v>
      </c>
      <c r="D32" s="43">
        <f>H8</f>
        <v>0.08</v>
      </c>
    </row>
    <row r="33" spans="2:4" x14ac:dyDescent="0.2">
      <c r="B33" s="46" t="s">
        <v>46</v>
      </c>
      <c r="C33" s="47">
        <v>5.227204386167735E-4</v>
      </c>
      <c r="D33" s="43">
        <f>I9</f>
        <v>4.4999999999999998E-2</v>
      </c>
    </row>
    <row r="34" spans="2:4" x14ac:dyDescent="0.2">
      <c r="B34" s="46" t="s">
        <v>47</v>
      </c>
      <c r="C34" s="47">
        <v>4.6613980085955849E-3</v>
      </c>
      <c r="D34" s="43">
        <f>J10</f>
        <v>5.5E-2</v>
      </c>
    </row>
    <row r="35" spans="2:4" x14ac:dyDescent="0.2">
      <c r="B35" s="46" t="s">
        <v>48</v>
      </c>
      <c r="C35" s="47">
        <v>0</v>
      </c>
      <c r="D35" s="50">
        <f>K11</f>
        <v>0.01</v>
      </c>
    </row>
    <row r="36" spans="2:4" x14ac:dyDescent="0.2">
      <c r="B36" s="46" t="s">
        <v>49</v>
      </c>
      <c r="C36" s="47" cm="1">
        <f t="array" ref="C36:C40">2*C15*C16:C20</f>
        <v>4.5278985672463558E-2</v>
      </c>
      <c r="D36" s="43">
        <f>G6</f>
        <v>-8.9999999999999998E-4</v>
      </c>
    </row>
    <row r="37" spans="2:4" x14ac:dyDescent="0.2">
      <c r="B37" s="46" t="s">
        <v>50</v>
      </c>
      <c r="C37" s="47">
        <v>6.7994209108867942E-2</v>
      </c>
      <c r="D37" s="43">
        <f>H6</f>
        <v>6.9999999999999999E-4</v>
      </c>
    </row>
    <row r="38" spans="2:4" x14ac:dyDescent="0.2">
      <c r="B38" s="46" t="s">
        <v>51</v>
      </c>
      <c r="C38" s="47">
        <v>3.8481454365894764E-2</v>
      </c>
      <c r="D38" s="43">
        <f>I6</f>
        <v>8.0000000000000004E-4</v>
      </c>
    </row>
    <row r="39" spans="2:4" x14ac:dyDescent="0.2">
      <c r="B39" s="46" t="s">
        <v>52</v>
      </c>
      <c r="C39" s="47">
        <v>0.11491449946877688</v>
      </c>
      <c r="D39" s="43">
        <f>J6</f>
        <v>-5.0000000000000001E-4</v>
      </c>
    </row>
    <row r="40" spans="2:4" x14ac:dyDescent="0.2">
      <c r="B40" s="46" t="s">
        <v>53</v>
      </c>
      <c r="C40" s="47">
        <v>0</v>
      </c>
      <c r="D40" s="43">
        <f>K6</f>
        <v>3.0000000000000001E-3</v>
      </c>
    </row>
    <row r="41" spans="2:4" x14ac:dyDescent="0.2">
      <c r="B41" s="46" t="s">
        <v>54</v>
      </c>
      <c r="C41" s="47" cm="1">
        <f t="array" ref="C41:C44">2*C16*C17:C20</f>
        <v>2.173527494910179E-3</v>
      </c>
      <c r="D41" s="43">
        <f>H7</f>
        <v>5.4999999999999997E-3</v>
      </c>
    </row>
    <row r="42" spans="2:4" x14ac:dyDescent="0.2">
      <c r="B42" s="46" t="s">
        <v>55</v>
      </c>
      <c r="C42" s="47">
        <v>1.23011209637697E-3</v>
      </c>
      <c r="D42" s="43">
        <f>I7</f>
        <v>5.4999999999999997E-3</v>
      </c>
    </row>
    <row r="43" spans="2:4" x14ac:dyDescent="0.2">
      <c r="B43" s="46" t="s">
        <v>56</v>
      </c>
      <c r="C43" s="47">
        <v>3.6733984766160362E-3</v>
      </c>
      <c r="D43" s="43">
        <f>J7</f>
        <v>-5.0000000000000001E-3</v>
      </c>
    </row>
    <row r="44" spans="2:4" x14ac:dyDescent="0.2">
      <c r="B44" s="46" t="s">
        <v>57</v>
      </c>
      <c r="C44" s="47">
        <v>0</v>
      </c>
      <c r="D44" s="43">
        <f>K7</f>
        <v>5.0000000000000001E-3</v>
      </c>
    </row>
    <row r="45" spans="2:4" x14ac:dyDescent="0.2">
      <c r="B45" s="46" t="s">
        <v>58</v>
      </c>
      <c r="C45" s="47" cm="1">
        <f t="array" ref="C45:C47">2*C17*C18:C20</f>
        <v>1.8472255477063311E-3</v>
      </c>
      <c r="D45" s="43">
        <f>I8</f>
        <v>4.0000000000000001E-3</v>
      </c>
    </row>
    <row r="46" spans="2:4" x14ac:dyDescent="0.2">
      <c r="B46" s="46" t="s">
        <v>59</v>
      </c>
      <c r="C46" s="47">
        <v>5.5162415952953953E-3</v>
      </c>
      <c r="D46" s="43">
        <f>J8</f>
        <v>-3.5000000000000003E-2</v>
      </c>
    </row>
    <row r="47" spans="2:4" x14ac:dyDescent="0.2">
      <c r="B47" s="46" t="s">
        <v>60</v>
      </c>
      <c r="C47" s="47">
        <v>0</v>
      </c>
      <c r="D47" s="43">
        <f>K8</f>
        <v>-6.0000000000000001E-3</v>
      </c>
    </row>
    <row r="48" spans="2:4" x14ac:dyDescent="0.2">
      <c r="B48" s="46" t="s">
        <v>61</v>
      </c>
      <c r="C48" s="47" cm="1">
        <f t="array" ref="C48:C49">2*C18*C19:C20</f>
        <v>3.1219276171112224E-3</v>
      </c>
      <c r="D48" s="43">
        <f>J9</f>
        <v>-5.0000000000000001E-3</v>
      </c>
    </row>
    <row r="49" spans="2:4" x14ac:dyDescent="0.2">
      <c r="B49" s="46" t="s">
        <v>62</v>
      </c>
      <c r="C49" s="47">
        <v>0</v>
      </c>
      <c r="D49" s="43">
        <f>K9</f>
        <v>-4.0000000000000001E-3</v>
      </c>
    </row>
    <row r="50" spans="2:4" ht="17" thickBot="1" x14ac:dyDescent="0.25">
      <c r="B50" s="48" t="s">
        <v>63</v>
      </c>
      <c r="C50" s="47">
        <f>2*C19*C20</f>
        <v>0</v>
      </c>
      <c r="D50" s="51">
        <f>K11</f>
        <v>0.01</v>
      </c>
    </row>
    <row r="51" spans="2:4" ht="17" thickBot="1" x14ac:dyDescent="0.25">
      <c r="B51" s="39"/>
      <c r="C51" s="39"/>
      <c r="D51" s="39"/>
    </row>
    <row r="52" spans="2:4" ht="17" thickBot="1" x14ac:dyDescent="0.25">
      <c r="B52" s="60" t="s">
        <v>64</v>
      </c>
      <c r="C52" s="49">
        <f>SUMPRODUCT(C30:C50,D30:D50)</f>
        <v>1.671283447567163E-3</v>
      </c>
      <c r="D52" s="39"/>
    </row>
  </sheetData>
  <mergeCells count="8">
    <mergeCell ref="B29:D29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Sharvil Kishor Wadekar</cp:lastModifiedBy>
  <dcterms:created xsi:type="dcterms:W3CDTF">2020-12-01T18:44:30Z</dcterms:created>
  <dcterms:modified xsi:type="dcterms:W3CDTF">2024-03-29T21:39:07Z</dcterms:modified>
</cp:coreProperties>
</file>