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mc:AlternateContent xmlns:mc="http://schemas.openxmlformats.org/markup-compatibility/2006">
    <mc:Choice Requires="x15">
      <x15ac:absPath xmlns:x15ac="http://schemas.microsoft.com/office/spreadsheetml/2010/11/ac" url="C:\Users\deing\Downloads\"/>
    </mc:Choice>
  </mc:AlternateContent>
  <xr:revisionPtr revIDLastSave="0" documentId="8_{E481D665-A728-47AF-82B9-592691322B0D}" xr6:coauthVersionLast="47" xr6:coauthVersionMax="47" xr10:uidLastSave="{00000000-0000-0000-0000-000000000000}"/>
  <bookViews>
    <workbookView xWindow="-120" yWindow="-120" windowWidth="19440" windowHeight="10320" xr2:uid="{00000000-000D-0000-FFFF-FFFF00000000}"/>
  </bookViews>
  <sheets>
    <sheet name="Overview of D-Mart" sheetId="7" r:id="rId1"/>
    <sheet name="Income statement" sheetId="9" r:id="rId2"/>
    <sheet name="Balance Sheet" sheetId="10" r:id="rId3"/>
    <sheet name="Cash Flow" sheetId="11" r:id="rId4"/>
    <sheet name="Ratio Analysis" sheetId="12" r:id="rId5"/>
  </sheets>
  <definedNames>
    <definedName name="UPDATE">#REF!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11" l="1"/>
  <c r="F15" i="11"/>
  <c r="G15" i="11"/>
  <c r="H15" i="11"/>
  <c r="D15" i="11"/>
  <c r="D46" i="10"/>
  <c r="E46" i="10"/>
  <c r="F46" i="10"/>
  <c r="G46" i="10"/>
  <c r="C46" i="10"/>
  <c r="D45" i="10"/>
  <c r="E45" i="10"/>
  <c r="F45" i="10"/>
  <c r="G45" i="10"/>
  <c r="C45" i="10"/>
  <c r="D38" i="10"/>
  <c r="E38" i="10"/>
  <c r="F38" i="10"/>
  <c r="G38" i="10"/>
  <c r="C38" i="10"/>
  <c r="D35" i="10"/>
  <c r="E35" i="10"/>
  <c r="F35" i="10"/>
  <c r="G35" i="10"/>
  <c r="C35" i="10"/>
  <c r="D28" i="10"/>
  <c r="E28" i="10"/>
  <c r="F28" i="10"/>
  <c r="G28" i="10"/>
  <c r="C28" i="10"/>
  <c r="D27" i="10"/>
  <c r="E27" i="10"/>
  <c r="F27" i="10"/>
  <c r="G27" i="10"/>
  <c r="C27" i="10"/>
  <c r="D21" i="10"/>
  <c r="E21" i="10"/>
  <c r="F21" i="10"/>
  <c r="G21" i="10"/>
  <c r="C21" i="10"/>
  <c r="C16" i="10"/>
  <c r="D15" i="10"/>
  <c r="E15" i="10"/>
  <c r="F15" i="10"/>
  <c r="G15" i="10"/>
  <c r="C15" i="10"/>
  <c r="D13" i="10"/>
  <c r="E13" i="10"/>
  <c r="F13" i="10"/>
  <c r="G13" i="10"/>
  <c r="C13" i="10"/>
  <c r="D37" i="9"/>
  <c r="E37" i="9"/>
  <c r="F37" i="9"/>
  <c r="G37" i="9"/>
  <c r="C37" i="9"/>
  <c r="D33" i="9"/>
  <c r="E33" i="9"/>
  <c r="F33" i="9"/>
  <c r="G33" i="9"/>
  <c r="C33" i="9"/>
  <c r="D32" i="9"/>
  <c r="E32" i="9"/>
  <c r="F32" i="9"/>
  <c r="G32" i="9"/>
  <c r="C32" i="9"/>
  <c r="D26" i="9"/>
  <c r="E26" i="9"/>
  <c r="F26" i="9"/>
  <c r="G26" i="9"/>
  <c r="C26" i="9"/>
  <c r="C25" i="9"/>
  <c r="D13" i="9"/>
  <c r="E13" i="9"/>
  <c r="F13" i="9"/>
  <c r="G13" i="9"/>
  <c r="C13" i="9"/>
  <c r="D17" i="9"/>
  <c r="E17" i="9"/>
  <c r="F17" i="9"/>
  <c r="G17" i="9"/>
  <c r="C17" i="9"/>
</calcChain>
</file>

<file path=xl/sharedStrings.xml><?xml version="1.0" encoding="utf-8"?>
<sst xmlns="http://schemas.openxmlformats.org/spreadsheetml/2006/main" count="109" uniqueCount="99">
  <si>
    <t>Other Income</t>
  </si>
  <si>
    <t>Equity Share Capital</t>
  </si>
  <si>
    <t>Other Assets</t>
  </si>
  <si>
    <t>Other Expenses</t>
  </si>
  <si>
    <t>Overview of D - Mart Company</t>
  </si>
  <si>
    <t>Background and Founding</t>
  </si>
  <si>
    <r>
      <t>Founder:</t>
    </r>
    <r>
      <rPr>
        <sz val="16"/>
        <color theme="1"/>
        <rFont val="Calibri"/>
        <family val="2"/>
        <scheme val="minor"/>
      </rPr>
      <t xml:space="preserve"> Radhakishan Damani, a seasoned investor and entrepreneur.</t>
    </r>
  </si>
  <si>
    <r>
      <t>Year Founded:</t>
    </r>
    <r>
      <rPr>
        <sz val="16"/>
        <color theme="1"/>
        <rFont val="Calibri"/>
        <family val="2"/>
        <scheme val="minor"/>
      </rPr>
      <t xml:space="preserve"> 2002.</t>
    </r>
  </si>
  <si>
    <r>
      <t>Headquarters:</t>
    </r>
    <r>
      <rPr>
        <sz val="16"/>
        <color theme="1"/>
        <rFont val="Calibri"/>
        <family val="2"/>
        <scheme val="minor"/>
      </rPr>
      <t xml:space="preserve"> Mumbai, Maharashtra, India.</t>
    </r>
  </si>
  <si>
    <r>
      <t>Parent Company:</t>
    </r>
    <r>
      <rPr>
        <sz val="16"/>
        <color theme="1"/>
        <rFont val="Calibri"/>
        <family val="2"/>
        <scheme val="minor"/>
      </rPr>
      <t xml:space="preserve"> Avenue Supermarts Limited.</t>
    </r>
  </si>
  <si>
    <r>
      <t>Initial Concept:</t>
    </r>
    <r>
      <rPr>
        <sz val="16"/>
        <color theme="1"/>
        <rFont val="Calibri"/>
        <family val="2"/>
        <scheme val="minor"/>
      </rPr>
      <t xml:space="preserve"> Provide everyday low prices across a broad range of product categories.</t>
    </r>
  </si>
  <si>
    <t>Financial Performance</t>
  </si>
  <si>
    <r>
      <t>Profitability:</t>
    </r>
    <r>
      <rPr>
        <sz val="16"/>
        <color theme="1"/>
        <rFont val="Calibri"/>
        <family val="2"/>
        <scheme val="minor"/>
      </rPr>
      <t xml:space="preserve"> D-Mart is known for its strong financial performance, consistently posting profits due to its efficient cost management and high inventory turnover.</t>
    </r>
  </si>
  <si>
    <r>
      <t>IPO and Market Capitalization:</t>
    </r>
    <r>
      <rPr>
        <sz val="16"/>
        <color theme="1"/>
        <rFont val="Calibri"/>
        <family val="2"/>
        <scheme val="minor"/>
      </rPr>
      <t xml:space="preserve"> Avenue Supermarts went public in 2017, and its IPO was highly successful. The company's stock has performed well, making it one of the most valuable retail companies in India.</t>
    </r>
  </si>
  <si>
    <t>Consolidated Profit &amp; Loss account</t>
  </si>
  <si>
    <t>------------------- in Rs. Cr. -------------------</t>
  </si>
  <si>
    <t>Mar 24</t>
  </si>
  <si>
    <t>12 mths</t>
  </si>
  <si>
    <t>Revenue From Operations [Gross]</t>
  </si>
  <si>
    <t>Less: Excise/Sevice Tax/Other Levies</t>
  </si>
  <si>
    <t>Revenue From Operations [Net]</t>
  </si>
  <si>
    <t>Other Operating Revenues</t>
  </si>
  <si>
    <t>Total Operating Revenues</t>
  </si>
  <si>
    <t>Total Revenue</t>
  </si>
  <si>
    <t>EXPENSES</t>
  </si>
  <si>
    <t>Purchase Of Stock-In Trade</t>
  </si>
  <si>
    <t>Changes In Inventories Of FG,WIP And Stock-In Trade</t>
  </si>
  <si>
    <t>Employee Benefit Expenses</t>
  </si>
  <si>
    <t>Finance Costs</t>
  </si>
  <si>
    <t>Depreciation And Amortisation Expenses</t>
  </si>
  <si>
    <t>Total Expenses</t>
  </si>
  <si>
    <t>Profit/Loss Before Exceptional, ExtraOrdinary Items And Tax</t>
  </si>
  <si>
    <t>Profit/Loss Before Tax</t>
  </si>
  <si>
    <t>Tax Expenses-Continued Operations</t>
  </si>
  <si>
    <t>Current Tax</t>
  </si>
  <si>
    <t>Deferred Tax</t>
  </si>
  <si>
    <t>Tax For Earlier Years</t>
  </si>
  <si>
    <t>Total Tax Expenses</t>
  </si>
  <si>
    <t>Profit/Loss After Tax And Before ExtraOrdinary Items</t>
  </si>
  <si>
    <t>Profit/Loss From Continuing Operations</t>
  </si>
  <si>
    <t>Profit/Loss For The Period</t>
  </si>
  <si>
    <t>Minority Interest</t>
  </si>
  <si>
    <r>
      <t>Source : </t>
    </r>
    <r>
      <rPr>
        <b/>
        <sz val="8"/>
        <color rgb="FFFB9646"/>
        <rFont val="Tahoma"/>
        <family val="2"/>
      </rPr>
      <t>Dion Global Solutions Limited</t>
    </r>
  </si>
  <si>
    <t>INCOME STATEMENT</t>
  </si>
  <si>
    <t>NET INCOME</t>
  </si>
  <si>
    <t>Avenue Supermarts</t>
  </si>
  <si>
    <t>Previous Years �</t>
  </si>
  <si>
    <t>Standalone Balance Sheet</t>
  </si>
  <si>
    <t>EQUITIES AND LIABILITIES</t>
  </si>
  <si>
    <t>SHAREHOLDER'S FUNDS</t>
  </si>
  <si>
    <t>Total Share Capital</t>
  </si>
  <si>
    <t>Reserves and Surplus</t>
  </si>
  <si>
    <t>Total Reserves and Surplus</t>
  </si>
  <si>
    <t>Total Shareholders Funds</t>
  </si>
  <si>
    <t>NON-CURRENT LIABILITIES</t>
  </si>
  <si>
    <t>Long Term Borrowings</t>
  </si>
  <si>
    <t>Deferred Tax Liabilities [Net]</t>
  </si>
  <si>
    <t>Other Long Term Liabilities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</si>
  <si>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</si>
  <si>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</si>
  <si>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</si>
  <si>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</si>
  <si>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</si>
  <si>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</si>
  <si>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</si>
  <si>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</si>
  <si>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</si>
  <si>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</si>
  <si>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</si>
  <si>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</si>
  <si>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</si>
  <si>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Fixed Assets</t>
  </si>
  <si>
    <t>Non-Current Investments</t>
  </si>
  <si>
    <t>Other Non-Current Assets</t>
  </si>
  <si>
    <t>Total Non-Current Assets</t>
  </si>
  <si>
    <t>CURRENT ASSETS</t>
  </si>
  <si>
    <t>Current Investments</t>
  </si>
  <si>
    <t>Inventories</t>
  </si>
  <si>
    <t>Trade Receivables</t>
  </si>
  <si>
    <t>Cash And Cash Equivalents</t>
  </si>
  <si>
    <t>OtherCurrentAssets</t>
  </si>
  <si>
    <t>Total Current Assets</t>
  </si>
  <si>
    <t>Total Assets</t>
  </si>
  <si>
    <t>Total share capital+Total Reserves and surplus</t>
  </si>
  <si>
    <t>Total Current Asset + Total Non - Current Assest</t>
  </si>
  <si>
    <t>Cash Flow</t>
  </si>
  <si>
    <t>Mar '24</t>
  </si>
  <si>
    <t>Mar '23</t>
  </si>
  <si>
    <t>Mar '22</t>
  </si>
  <si>
    <t>Mar '21</t>
  </si>
  <si>
    <t>Mar '20</t>
  </si>
  <si>
    <t>Net Profit Before Tax</t>
  </si>
  <si>
    <t>Net Cash From Operating Activities</t>
  </si>
  <si>
    <t>Net Cash (used in)/from</t>
  </si>
  <si>
    <t>Investing Activities</t>
  </si>
  <si>
    <t>Net Cash (used in)/from Financing Activities</t>
  </si>
  <si>
    <t>Net (decrease)/increase In Cash and Cash Equivalents</t>
  </si>
  <si>
    <t>Opening Cash &amp; Cash Equivalents</t>
  </si>
  <si>
    <t>Closing Cash &amp; Cash Equivalents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</si>
</sst>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u/>
      <sz val="11"/>
      <color theme="10"/>
      <name val="Calibri"/>
      <family val="2"/>
    </font>
    <font>
      <b/>
      <sz val="16"/>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b/>
      <sz val="18"/>
      <color rgb="FFFF0000"/>
      <name val="Calibri"/>
      <family val="2"/>
      <scheme val="minor"/>
    </font>
    <font>
      <b/>
      <sz val="16"/>
      <color rgb="FFFF0000"/>
      <name val="Calibri"/>
      <family val="2"/>
      <scheme val="minor"/>
    </font>
    <font>
      <b/>
      <sz val="9"/>
      <color theme="1"/>
      <name val="Arial"/>
      <family val="2"/>
    </font>
    <font>
      <sz val="9"/>
      <color theme="1"/>
      <name val="Arial"/>
      <family val="2"/>
    </font>
    <font>
      <sz val="11"/>
      <color theme="1"/>
      <name val="Arial"/>
      <family val="2"/>
    </font>
    <font>
      <b/>
      <sz val="8"/>
      <color rgb="FF000000"/>
      <name val="Tahoma"/>
      <family val="2"/>
    </font>
    <font>
      <b/>
      <sz val="8"/>
      <color rgb="FFFB9646"/>
      <name val="Tahoma"/>
      <family val="2"/>
    </font>
    <font>
      <b/>
      <sz val="14"/>
      <color theme="1"/>
      <name val="Arial"/>
      <family val="2"/>
    </font>
    <font>
      <b/>
      <sz val="12"/>
      <color theme="1"/>
      <name val="Arial"/>
      <family val="2"/>
    </font>
    <font>
      <sz val="12"/>
      <color theme="1"/>
      <name val="Arial"/>
      <family val="2"/>
    </font>
    <font>
      <b/>
      <sz val="11"/>
      <color theme="1"/>
      <name val="Arial"/>
      <family val="2"/>
    </font>
    <font>
      <i/>
      <sz val="11"/>
      <color theme="1"/>
      <name val="Arial"/>
      <family val="2"/>
    </font>
    <font>
      <b/>
      <i/>
      <sz val="11"/>
      <color theme="1"/>
      <name val="Arial"/>
      <family val="2"/>
    </font>
    <font>
      <b/>
      <sz val="12"/>
      <color rgb="FFC00000"/>
      <name val="Calibri"/>
      <family val="2"/>
      <scheme val="minor"/>
    </font>
    <font>
      <sz val="11"/>
      <color rgb="FFC00000"/>
      <name val="Calibri"/>
      <family val="2"/>
      <scheme val="minor"/>
    </font>
    <font>
      <sz val="16"/>
      <color rgb="FFC00000"/>
      <name val="Calibri"/>
      <family val="2"/>
      <scheme val="minor"/>
    </font>
    <font>
      <b/>
      <sz val="22"/>
      <color rgb="FFC00000"/>
      <name val="Calibri"/>
      <family val="2"/>
      <scheme val="minor"/>
    </font>
    <font>
      <b/>
      <sz val="22"/>
      <color theme="1"/>
      <name val="Calibri"/>
      <family val="2"/>
      <scheme val="minor"/>
    </font>
    <font>
      <sz val="2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8EBEF"/>
        <bgColor indexed="64"/>
      </patternFill>
    </fill>
  </fills>
  <borders count="6">
    <border>
      <left/>
      <right/>
      <top/>
      <bottom/>
      <diagonal/>
    </border>
    <border>
      <left style="medium">
        <color rgb="FFEEEEEE"/>
      </left>
      <right style="medium">
        <color rgb="FFEEEEEE"/>
      </right>
      <top/>
      <bottom/>
      <diagonal/>
    </border>
    <border>
      <left style="medium">
        <color rgb="FFEEEEEE"/>
      </left>
      <right/>
      <top/>
      <bottom/>
      <diagonal/>
    </border>
    <border>
      <left/>
      <right style="medium">
        <color rgb="FFEEEEEE"/>
      </right>
      <top/>
      <bottom/>
      <diagonal/>
    </border>
    <border>
      <left style="medium">
        <color rgb="FFEEEEEE"/>
      </left>
      <right style="medium">
        <color rgb="FFEEEEEE"/>
      </right>
      <top style="thin">
        <color indexed="64"/>
      </top>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9">
    <xf numFmtId="0" fontId="0" fillId="0" borderId="0" xfId="0"/>
    <xf numFmtId="0" fontId="0" fillId="0" borderId="0" xfId="0" applyAlignment="1">
      <alignment horizontal="left" vertical="center" indent="1"/>
    </xf>
    <xf numFmtId="0" fontId="2" fillId="0" borderId="0" xfId="0" applyFont="1" applyAlignment="1">
      <alignment horizontal="left" vertical="center" indent="1"/>
    </xf>
    <xf numFmtId="0" fontId="4" fillId="0" borderId="0" xfId="0" applyFont="1"/>
    <xf numFmtId="0" fontId="5" fillId="0" borderId="0" xfId="0" applyFont="1"/>
    <xf numFmtId="0" fontId="6" fillId="0" borderId="0" xfId="0" applyFont="1" applyAlignment="1">
      <alignment vertical="center"/>
    </xf>
    <xf numFmtId="0" fontId="7" fillId="0" borderId="0" xfId="0" applyFont="1" applyAlignment="1">
      <alignment vertical="center"/>
    </xf>
    <xf numFmtId="0" fontId="0" fillId="2" borderId="0" xfId="0" applyFill="1"/>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right" vertical="center" wrapText="1"/>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4" fontId="0" fillId="2" borderId="0" xfId="0" applyNumberFormat="1" applyFill="1"/>
    <xf numFmtId="0" fontId="10" fillId="2" borderId="1" xfId="0" applyFont="1" applyFill="1" applyBorder="1" applyAlignment="1">
      <alignment vertical="center" wrapText="1"/>
    </xf>
    <xf numFmtId="0" fontId="10" fillId="2" borderId="1" xfId="0" applyFont="1" applyFill="1" applyBorder="1" applyAlignment="1">
      <alignment horizontal="right" vertical="center" wrapText="1"/>
    </xf>
    <xf numFmtId="0" fontId="8" fillId="3" borderId="0" xfId="0" applyFont="1" applyFill="1" applyAlignment="1">
      <alignment vertical="center" wrapText="1"/>
    </xf>
    <xf numFmtId="0" fontId="8" fillId="2" borderId="2" xfId="0" applyFont="1" applyFill="1" applyBorder="1" applyAlignment="1">
      <alignment vertical="center" wrapText="1"/>
    </xf>
    <xf numFmtId="0" fontId="8" fillId="2" borderId="3" xfId="0" applyFont="1" applyFill="1" applyBorder="1" applyAlignment="1">
      <alignment vertical="center" wrapText="1"/>
    </xf>
    <xf numFmtId="0" fontId="9" fillId="2" borderId="0" xfId="0" applyFont="1" applyFill="1" applyAlignment="1">
      <alignment vertical="center" wrapText="1"/>
    </xf>
    <xf numFmtId="0" fontId="10" fillId="2" borderId="0" xfId="0" applyFont="1" applyFill="1" applyAlignment="1">
      <alignment vertical="center" wrapText="1"/>
    </xf>
    <xf numFmtId="0" fontId="11" fillId="2" borderId="0" xfId="0" applyFont="1" applyFill="1" applyAlignment="1">
      <alignment horizontal="left" vertical="center" wrapText="1"/>
    </xf>
    <xf numFmtId="0" fontId="13" fillId="3" borderId="1" xfId="0" applyFont="1" applyFill="1" applyBorder="1" applyAlignment="1">
      <alignment vertical="center" wrapText="1"/>
    </xf>
    <xf numFmtId="0" fontId="14" fillId="2" borderId="1" xfId="0" applyFont="1" applyFill="1" applyBorder="1" applyAlignment="1">
      <alignment vertical="center" wrapText="1"/>
    </xf>
    <xf numFmtId="4" fontId="14" fillId="2" borderId="1" xfId="0" applyNumberFormat="1" applyFont="1" applyFill="1" applyBorder="1" applyAlignment="1">
      <alignment horizontal="right" vertical="center" wrapText="1"/>
    </xf>
    <xf numFmtId="0" fontId="15" fillId="2" borderId="1" xfId="0" applyFont="1" applyFill="1" applyBorder="1" applyAlignment="1">
      <alignment vertical="center" wrapText="1"/>
    </xf>
    <xf numFmtId="4" fontId="15" fillId="2" borderId="1" xfId="0" applyNumberFormat="1" applyFont="1" applyFill="1" applyBorder="1" applyAlignment="1">
      <alignment horizontal="right" vertical="center" wrapText="1"/>
    </xf>
    <xf numFmtId="0" fontId="14" fillId="3" borderId="1" xfId="0" applyFont="1" applyFill="1" applyBorder="1" applyAlignment="1">
      <alignment vertical="center" wrapText="1"/>
    </xf>
    <xf numFmtId="4" fontId="14" fillId="3" borderId="1" xfId="0" applyNumberFormat="1" applyFont="1" applyFill="1" applyBorder="1" applyAlignment="1">
      <alignment horizontal="right" vertical="center" wrapText="1"/>
    </xf>
    <xf numFmtId="0" fontId="15" fillId="2" borderId="4" xfId="0" applyFont="1" applyFill="1" applyBorder="1" applyAlignment="1">
      <alignment vertical="center" wrapText="1"/>
    </xf>
    <xf numFmtId="4" fontId="15" fillId="2" borderId="4" xfId="0" applyNumberFormat="1" applyFont="1" applyFill="1" applyBorder="1" applyAlignment="1">
      <alignment horizontal="right" vertical="center" wrapText="1"/>
    </xf>
    <xf numFmtId="0" fontId="16" fillId="3" borderId="1" xfId="0" applyFont="1" applyFill="1" applyBorder="1" applyAlignment="1">
      <alignment vertical="center" wrapText="1"/>
    </xf>
    <xf numFmtId="4" fontId="16" fillId="3" borderId="1" xfId="0" applyNumberFormat="1" applyFont="1" applyFill="1" applyBorder="1" applyAlignment="1">
      <alignment horizontal="right" vertical="center" wrapText="1"/>
    </xf>
    <xf numFmtId="0" fontId="14" fillId="3" borderId="4" xfId="0" applyFont="1" applyFill="1" applyBorder="1" applyAlignment="1">
      <alignment vertical="center" wrapText="1"/>
    </xf>
    <xf numFmtId="4" fontId="14" fillId="3" borderId="4" xfId="0" applyNumberFormat="1" applyFont="1" applyFill="1" applyBorder="1" applyAlignment="1">
      <alignment horizontal="right" vertical="center" wrapText="1"/>
    </xf>
    <xf numFmtId="0" fontId="14" fillId="2" borderId="2" xfId="0" applyFont="1" applyFill="1" applyBorder="1" applyAlignment="1">
      <alignment vertical="center" wrapText="1"/>
    </xf>
    <xf numFmtId="0" fontId="14" fillId="2" borderId="3" xfId="0" applyFont="1" applyFill="1" applyBorder="1" applyAlignment="1">
      <alignment vertical="center" wrapText="1"/>
    </xf>
    <xf numFmtId="0" fontId="14" fillId="2" borderId="4" xfId="0" applyFont="1" applyFill="1" applyBorder="1" applyAlignment="1">
      <alignment vertical="center" wrapText="1"/>
    </xf>
    <xf numFmtId="4" fontId="14" fillId="2" borderId="4" xfId="0" applyNumberFormat="1" applyFont="1" applyFill="1" applyBorder="1" applyAlignment="1">
      <alignment horizontal="right" vertical="center" wrapText="1"/>
    </xf>
    <xf numFmtId="4" fontId="10" fillId="2" borderId="1" xfId="0" applyNumberFormat="1" applyFont="1" applyFill="1" applyBorder="1" applyAlignment="1">
      <alignment horizontal="right" vertical="center" wrapText="1"/>
    </xf>
    <xf numFmtId="0" fontId="17" fillId="2" borderId="1" xfId="0" applyFont="1" applyFill="1" applyBorder="1" applyAlignment="1">
      <alignment vertical="center" wrapText="1"/>
    </xf>
    <xf numFmtId="4" fontId="17" fillId="2" borderId="1" xfId="0" applyNumberFormat="1" applyFont="1" applyFill="1" applyBorder="1" applyAlignment="1">
      <alignment horizontal="right" vertical="center" wrapText="1"/>
    </xf>
    <xf numFmtId="0" fontId="17" fillId="2" borderId="1" xfId="0" applyFont="1" applyFill="1" applyBorder="1" applyAlignment="1">
      <alignment horizontal="right" vertical="center" wrapText="1"/>
    </xf>
    <xf numFmtId="0" fontId="16" fillId="2" borderId="1" xfId="0" applyFont="1" applyFill="1" applyBorder="1" applyAlignment="1">
      <alignment vertical="center" wrapText="1"/>
    </xf>
    <xf numFmtId="4" fontId="16" fillId="2" borderId="1" xfId="0" applyNumberFormat="1" applyFont="1" applyFill="1" applyBorder="1" applyAlignment="1">
      <alignment horizontal="right" vertical="center" wrapText="1"/>
    </xf>
    <xf numFmtId="0" fontId="16" fillId="2" borderId="1" xfId="0" applyFont="1" applyFill="1" applyBorder="1" applyAlignment="1">
      <alignment horizontal="right" vertical="center" wrapText="1"/>
    </xf>
    <xf numFmtId="0" fontId="18" fillId="2" borderId="1" xfId="0" applyFont="1" applyFill="1" applyBorder="1" applyAlignment="1">
      <alignment vertical="center" wrapText="1"/>
    </xf>
    <xf numFmtId="4" fontId="18" fillId="2" borderId="1" xfId="0" applyNumberFormat="1" applyFont="1" applyFill="1" applyBorder="1" applyAlignment="1">
      <alignment horizontal="right" vertical="center" wrapText="1"/>
    </xf>
    <xf numFmtId="0" fontId="18" fillId="2" borderId="2" xfId="0" applyFont="1" applyFill="1" applyBorder="1" applyAlignment="1">
      <alignment vertical="center" wrapText="1"/>
    </xf>
    <xf numFmtId="0" fontId="18" fillId="2" borderId="3" xfId="0" applyFont="1" applyFill="1" applyBorder="1" applyAlignment="1">
      <alignment vertical="center" wrapText="1"/>
    </xf>
    <xf numFmtId="0" fontId="18" fillId="2" borderId="1" xfId="0" applyFont="1" applyFill="1" applyBorder="1" applyAlignment="1">
      <alignment horizontal="right" vertical="center" wrapText="1"/>
    </xf>
    <xf numFmtId="0" fontId="10" fillId="3" borderId="1" xfId="0" applyFont="1" applyFill="1" applyBorder="1" applyAlignment="1">
      <alignment vertical="center" wrapText="1"/>
    </xf>
    <xf numFmtId="4" fontId="10" fillId="3" borderId="1" xfId="0" applyNumberFormat="1" applyFont="1" applyFill="1" applyBorder="1" applyAlignment="1">
      <alignment horizontal="right" vertical="center" wrapText="1"/>
    </xf>
    <xf numFmtId="0" fontId="16" fillId="3" borderId="1" xfId="0" applyFont="1" applyFill="1" applyBorder="1" applyAlignment="1">
      <alignment horizontal="center" vertical="center" wrapText="1"/>
    </xf>
    <xf numFmtId="17" fontId="16" fillId="2" borderId="1" xfId="0" applyNumberFormat="1" applyFont="1" applyFill="1" applyBorder="1" applyAlignment="1">
      <alignment horizontal="right" vertical="center" wrapText="1"/>
    </xf>
    <xf numFmtId="0" fontId="0" fillId="2" borderId="0" xfId="0" applyFont="1" applyFill="1"/>
    <xf numFmtId="0" fontId="16" fillId="3" borderId="0" xfId="0" applyFont="1" applyFill="1" applyAlignment="1">
      <alignment vertical="center" wrapText="1"/>
    </xf>
    <xf numFmtId="0" fontId="16" fillId="2" borderId="0" xfId="0" applyFont="1" applyFill="1" applyAlignment="1">
      <alignment vertical="center" wrapText="1"/>
    </xf>
    <xf numFmtId="0" fontId="1" fillId="2" borderId="0" xfId="1" applyFill="1" applyAlignment="1" applyProtection="1">
      <alignment horizontal="right" vertical="center" wrapText="1"/>
    </xf>
    <xf numFmtId="0" fontId="14" fillId="2" borderId="1" xfId="0" applyFont="1" applyFill="1" applyBorder="1" applyAlignment="1">
      <alignment horizontal="right" vertical="center" wrapText="1"/>
    </xf>
    <xf numFmtId="17" fontId="14" fillId="2" borderId="1" xfId="0" applyNumberFormat="1" applyFont="1" applyFill="1" applyBorder="1" applyAlignment="1">
      <alignment horizontal="right" vertical="center" wrapText="1"/>
    </xf>
    <xf numFmtId="0" fontId="3" fillId="2" borderId="0" xfId="0" applyFont="1" applyFill="1"/>
    <xf numFmtId="0" fontId="14" fillId="3" borderId="0" xfId="0" applyFont="1" applyFill="1" applyAlignment="1">
      <alignment vertical="center" wrapText="1"/>
    </xf>
    <xf numFmtId="0" fontId="15" fillId="2" borderId="1" xfId="0" applyFont="1" applyFill="1" applyBorder="1" applyAlignment="1">
      <alignment horizontal="right" vertical="center" wrapText="1"/>
    </xf>
    <xf numFmtId="0" fontId="14" fillId="3" borderId="1" xfId="0" applyFont="1" applyFill="1" applyBorder="1" applyAlignment="1">
      <alignment horizontal="right" vertical="center" wrapText="1"/>
    </xf>
    <xf numFmtId="0" fontId="3" fillId="0" borderId="0" xfId="0" applyFont="1"/>
    <xf numFmtId="0" fontId="19" fillId="2" borderId="0" xfId="0" applyFont="1" applyFill="1"/>
    <xf numFmtId="0" fontId="19" fillId="0" borderId="0" xfId="0" applyFont="1"/>
    <xf numFmtId="0" fontId="14" fillId="3" borderId="4" xfId="0" applyFont="1" applyFill="1" applyBorder="1" applyAlignment="1">
      <alignment horizontal="right" vertical="center" wrapText="1"/>
    </xf>
    <xf numFmtId="0" fontId="20" fillId="0" borderId="0" xfId="0" applyFont="1"/>
    <xf numFmtId="0" fontId="21" fillId="0" borderId="0" xfId="0" applyFont="1"/>
    <xf numFmtId="0" fontId="13" fillId="3" borderId="4" xfId="0" applyFont="1" applyFill="1" applyBorder="1" applyAlignment="1">
      <alignment vertical="center" wrapText="1"/>
    </xf>
    <xf numFmtId="0" fontId="14" fillId="3" borderId="1" xfId="0" applyFont="1" applyFill="1" applyBorder="1" applyAlignment="1">
      <alignment horizontal="center" vertical="center" wrapText="1"/>
    </xf>
    <xf numFmtId="0" fontId="15" fillId="2" borderId="1" xfId="0" applyFont="1" applyFill="1" applyBorder="1" applyAlignment="1">
      <alignment horizontal="right" vertical="center" wrapText="1"/>
    </xf>
    <xf numFmtId="0" fontId="14" fillId="2" borderId="4" xfId="0" applyFont="1" applyFill="1" applyBorder="1" applyAlignment="1">
      <alignment horizontal="right" vertical="center" wrapText="1"/>
    </xf>
    <xf numFmtId="0" fontId="15" fillId="2" borderId="5" xfId="0" applyFont="1" applyFill="1" applyBorder="1" applyAlignment="1">
      <alignment vertical="center" wrapText="1"/>
    </xf>
    <xf numFmtId="0" fontId="23" fillId="0" borderId="0" xfId="0" applyFont="1"/>
    <xf numFmtId="0" fontId="24" fillId="0" borderId="0" xfId="0" applyFont="1"/>
    <xf numFmtId="0" fontId="22"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image" Target="../media/image3.gif"/></Relationships>
</file>

<file path=xl/drawings/_rels/drawing3.xml.rels><?xml version="1.0" encoding="UTF-8" standalone="yes"?>
<Relationships xmlns="http://schemas.openxmlformats.org/package/2006/relationships"><Relationship Id="rId1" Type="http://schemas.openxmlformats.org/officeDocument/2006/relationships/image" Target="../media/image3.gif"/></Relationships>
</file>

<file path=xl/drawings/_rels/drawing4.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xdr:from>
      <xdr:col>0</xdr:col>
      <xdr:colOff>333375</xdr:colOff>
      <xdr:row>21</xdr:row>
      <xdr:rowOff>152399</xdr:rowOff>
    </xdr:from>
    <xdr:to>
      <xdr:col>9</xdr:col>
      <xdr:colOff>504825</xdr:colOff>
      <xdr:row>34</xdr:row>
      <xdr:rowOff>47624</xdr:rowOff>
    </xdr:to>
    <xdr:sp macro="" textlink="">
      <xdr:nvSpPr>
        <xdr:cNvPr id="2" name="Rectangle: Rounded Corners 1">
          <a:extLst>
            <a:ext uri="{FF2B5EF4-FFF2-40B4-BE49-F238E27FC236}">
              <a16:creationId xmlns:a16="http://schemas.microsoft.com/office/drawing/2014/main" id="{1BE3169A-8F40-5C1D-9B52-8721C4506CFB}"/>
            </a:ext>
          </a:extLst>
        </xdr:cNvPr>
        <xdr:cNvSpPr/>
      </xdr:nvSpPr>
      <xdr:spPr>
        <a:xfrm>
          <a:off x="333375" y="5019674"/>
          <a:ext cx="5657850" cy="2371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a:solidFill>
                <a:schemeClr val="lt1"/>
              </a:solidFill>
              <a:effectLst/>
              <a:latin typeface="+mn-lt"/>
              <a:ea typeface="+mn-ea"/>
              <a:cs typeface="+mn-cs"/>
            </a:rPr>
            <a:t>D'Mart is an Indian chain of hypermarkets established by </a:t>
          </a:r>
          <a:r>
            <a:rPr lang="en-IN" sz="1600" b="1" i="0">
              <a:solidFill>
                <a:srgbClr val="FF0000"/>
              </a:solidFill>
              <a:effectLst/>
              <a:latin typeface="+mn-lt"/>
              <a:ea typeface="+mn-ea"/>
              <a:cs typeface="+mn-cs"/>
            </a:rPr>
            <a:t>DMart owner Radhakishan Damani</a:t>
          </a:r>
          <a:r>
            <a:rPr lang="en-IN" sz="1600" b="0" i="0">
              <a:solidFill>
                <a:srgbClr val="FF0000"/>
              </a:solidFill>
              <a:effectLst/>
              <a:latin typeface="+mn-lt"/>
              <a:ea typeface="+mn-ea"/>
              <a:cs typeface="+mn-cs"/>
            </a:rPr>
            <a:t> </a:t>
          </a:r>
          <a:r>
            <a:rPr lang="en-IN" sz="1600" b="0" i="0">
              <a:solidFill>
                <a:schemeClr val="lt1"/>
              </a:solidFill>
              <a:effectLst/>
              <a:latin typeface="+mn-lt"/>
              <a:ea typeface="+mn-ea"/>
              <a:cs typeface="+mn-cs"/>
            </a:rPr>
            <a:t>on May 15, 2002. DMart has </a:t>
          </a:r>
          <a:r>
            <a:rPr lang="en-IN" sz="1600" b="1" i="0">
              <a:solidFill>
                <a:schemeClr val="lt1"/>
              </a:solidFill>
              <a:effectLst/>
              <a:latin typeface="+mn-lt"/>
              <a:ea typeface="+mn-ea"/>
              <a:cs typeface="+mn-cs"/>
            </a:rPr>
            <a:t>214 stores</a:t>
          </a:r>
          <a:r>
            <a:rPr lang="en-IN" sz="1600" b="0" i="0">
              <a:solidFill>
                <a:schemeClr val="lt1"/>
              </a:solidFill>
              <a:effectLst/>
              <a:latin typeface="+mn-lt"/>
              <a:ea typeface="+mn-ea"/>
              <a:cs typeface="+mn-cs"/>
            </a:rPr>
            <a:t> in 72 cities across 11 states in India including Maharashtra, Andhra Pradesh, Telangana, Gujarat, Madhya Pradesh, Chhattisgarh, Rajasthan, National Capital Region, Tamil Nadu, Karnataka, Uttar Pradesh, Daman, and Punjab. So, let's get started with the </a:t>
          </a:r>
          <a:r>
            <a:rPr lang="en-IN" sz="1600" b="1" i="0">
              <a:solidFill>
                <a:schemeClr val="lt1"/>
              </a:solidFill>
              <a:effectLst/>
              <a:latin typeface="+mn-lt"/>
              <a:ea typeface="+mn-ea"/>
              <a:cs typeface="+mn-cs"/>
            </a:rPr>
            <a:t>D'mart case study</a:t>
          </a:r>
          <a:r>
            <a:rPr lang="en-IN" sz="1600" b="0" i="0">
              <a:solidFill>
                <a:schemeClr val="lt1"/>
              </a:solidFill>
              <a:effectLst/>
              <a:latin typeface="+mn-lt"/>
              <a:ea typeface="+mn-ea"/>
              <a:cs typeface="+mn-cs"/>
            </a:rPr>
            <a:t>.</a:t>
          </a:r>
          <a:endParaRPr lang="en-IN" sz="1600"/>
        </a:p>
      </xdr:txBody>
    </xdr:sp>
    <xdr:clientData/>
  </xdr:twoCellAnchor>
  <xdr:twoCellAnchor>
    <xdr:from>
      <xdr:col>11</xdr:col>
      <xdr:colOff>38100</xdr:colOff>
      <xdr:row>17</xdr:row>
      <xdr:rowOff>171449</xdr:rowOff>
    </xdr:from>
    <xdr:to>
      <xdr:col>20</xdr:col>
      <xdr:colOff>371475</xdr:colOff>
      <xdr:row>33</xdr:row>
      <xdr:rowOff>142874</xdr:rowOff>
    </xdr:to>
    <xdr:sp macro="" textlink="">
      <xdr:nvSpPr>
        <xdr:cNvPr id="3" name="Rectangle: Rounded Corners 2">
          <a:extLst>
            <a:ext uri="{FF2B5EF4-FFF2-40B4-BE49-F238E27FC236}">
              <a16:creationId xmlns:a16="http://schemas.microsoft.com/office/drawing/2014/main" id="{05BDB79E-BB89-83B9-BF11-F894B2CD3452}"/>
            </a:ext>
          </a:extLst>
        </xdr:cNvPr>
        <xdr:cNvSpPr/>
      </xdr:nvSpPr>
      <xdr:spPr>
        <a:xfrm>
          <a:off x="6743700" y="4276724"/>
          <a:ext cx="5819775" cy="3019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a:solidFill>
                <a:schemeClr val="lt1"/>
              </a:solidFill>
              <a:effectLst/>
              <a:latin typeface="+mn-lt"/>
              <a:ea typeface="+mn-ea"/>
              <a:cs typeface="+mn-cs"/>
            </a:rPr>
            <a:t>Mumbai headquartered DMart is owned and operated by </a:t>
          </a:r>
          <a:r>
            <a:rPr lang="en-IN" sz="1600" b="1" i="0">
              <a:solidFill>
                <a:schemeClr val="lt1"/>
              </a:solidFill>
              <a:effectLst/>
              <a:latin typeface="+mn-lt"/>
              <a:ea typeface="+mn-ea"/>
              <a:cs typeface="+mn-cs"/>
            </a:rPr>
            <a:t>Avenue Supermarts Ltd. (ASL). </a:t>
          </a:r>
          <a:r>
            <a:rPr lang="en-IN" sz="1600" b="0" i="0">
              <a:solidFill>
                <a:schemeClr val="lt1"/>
              </a:solidFill>
              <a:effectLst/>
              <a:latin typeface="+mn-lt"/>
              <a:ea typeface="+mn-ea"/>
              <a:cs typeface="+mn-cs"/>
            </a:rPr>
            <a:t>After the IPO posting (as Avenue Supermarts Ltd.), it made a record opening on the National Stock Exchange(NSE). </a:t>
          </a:r>
          <a:r>
            <a:rPr lang="en-IN" sz="1600" b="1" i="0">
              <a:solidFill>
                <a:schemeClr val="lt1"/>
              </a:solidFill>
              <a:effectLst/>
              <a:latin typeface="+mn-lt"/>
              <a:ea typeface="+mn-ea"/>
              <a:cs typeface="+mn-cs"/>
            </a:rPr>
            <a:t>DMart’s valuation</a:t>
          </a:r>
          <a:r>
            <a:rPr lang="en-IN" sz="1600" b="0" i="0">
              <a:solidFill>
                <a:schemeClr val="lt1"/>
              </a:solidFill>
              <a:effectLst/>
              <a:latin typeface="+mn-lt"/>
              <a:ea typeface="+mn-ea"/>
              <a:cs typeface="+mn-cs"/>
            </a:rPr>
            <a:t> rose to </a:t>
          </a:r>
          <a:r>
            <a:rPr lang="en-IN" sz="1600" b="1" i="0">
              <a:solidFill>
                <a:schemeClr val="lt1"/>
              </a:solidFill>
              <a:effectLst/>
              <a:latin typeface="+mn-lt"/>
              <a:ea typeface="+mn-ea"/>
              <a:cs typeface="+mn-cs"/>
            </a:rPr>
            <a:t>₹39,988 crore</a:t>
          </a:r>
          <a:r>
            <a:rPr lang="en-IN" sz="1600" b="0" i="0">
              <a:solidFill>
                <a:schemeClr val="lt1"/>
              </a:solidFill>
              <a:effectLst/>
              <a:latin typeface="+mn-lt"/>
              <a:ea typeface="+mn-ea"/>
              <a:cs typeface="+mn-cs"/>
            </a:rPr>
            <a:t> after the close of the stock on 22 March 2017. This made DMart the 65th most significant Indian firm, followed by </a:t>
          </a:r>
          <a:r>
            <a:rPr lang="en-IN" sz="1600" b="0" i="0" u="sng">
              <a:solidFill>
                <a:schemeClr val="lt1"/>
              </a:solidFill>
              <a:effectLst/>
              <a:latin typeface="+mn-lt"/>
              <a:ea typeface="+mn-ea"/>
              <a:cs typeface="+mn-cs"/>
              <a:hlinkClick xmlns:r="http://schemas.openxmlformats.org/officeDocument/2006/relationships" r:id=""/>
            </a:rPr>
            <a:t>Britannia Industries</a:t>
          </a:r>
          <a:r>
            <a:rPr lang="en-IN" sz="1600" b="0" i="0">
              <a:solidFill>
                <a:schemeClr val="lt1"/>
              </a:solidFill>
              <a:effectLst/>
              <a:latin typeface="+mn-lt"/>
              <a:ea typeface="+mn-ea"/>
              <a:cs typeface="+mn-cs"/>
            </a:rPr>
            <a:t>, Marico, and Bank of Baroda. As of 21 November 2019, the market capitalization of DMart was around </a:t>
          </a:r>
          <a:r>
            <a:rPr lang="en-IN" sz="1600" b="1" i="0">
              <a:solidFill>
                <a:schemeClr val="lt1"/>
              </a:solidFill>
              <a:effectLst/>
              <a:latin typeface="+mn-lt"/>
              <a:ea typeface="+mn-ea"/>
              <a:cs typeface="+mn-cs"/>
            </a:rPr>
            <a:t>₹114,000 crore,</a:t>
          </a:r>
          <a:r>
            <a:rPr lang="en-IN" sz="1600" b="0" i="0">
              <a:solidFill>
                <a:schemeClr val="lt1"/>
              </a:solidFill>
              <a:effectLst/>
              <a:latin typeface="+mn-lt"/>
              <a:ea typeface="+mn-ea"/>
              <a:cs typeface="+mn-cs"/>
            </a:rPr>
            <a:t> taking it on 33rd position of all recorded organizations on the Bombay Stock Exchange.</a:t>
          </a:r>
          <a:endParaRPr lang="en-IN" sz="1600"/>
        </a:p>
      </xdr:txBody>
    </xdr:sp>
    <xdr:clientData/>
  </xdr:twoCellAnchor>
  <xdr:twoCellAnchor editAs="oneCell">
    <xdr:from>
      <xdr:col>0</xdr:col>
      <xdr:colOff>180974</xdr:colOff>
      <xdr:row>2</xdr:row>
      <xdr:rowOff>28575</xdr:rowOff>
    </xdr:from>
    <xdr:to>
      <xdr:col>10</xdr:col>
      <xdr:colOff>361949</xdr:colOff>
      <xdr:row>20</xdr:row>
      <xdr:rowOff>76200</xdr:rowOff>
    </xdr:to>
    <xdr:pic>
      <xdr:nvPicPr>
        <xdr:cNvPr id="5" name="Picture 4">
          <a:extLst>
            <a:ext uri="{FF2B5EF4-FFF2-40B4-BE49-F238E27FC236}">
              <a16:creationId xmlns:a16="http://schemas.microsoft.com/office/drawing/2014/main" id="{F20B3373-480C-89AD-60C4-89D045ABCC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4" y="485775"/>
          <a:ext cx="6276975" cy="426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76200</xdr:colOff>
      <xdr:row>6</xdr:row>
      <xdr:rowOff>76200</xdr:rowOff>
    </xdr:to>
    <xdr:pic>
      <xdr:nvPicPr>
        <xdr:cNvPr id="2" name="Picture 1">
          <a:extLst>
            <a:ext uri="{FF2B5EF4-FFF2-40B4-BE49-F238E27FC236}">
              <a16:creationId xmlns:a16="http://schemas.microsoft.com/office/drawing/2014/main" id="{2F35EF77-3BB9-D712-EA07-B0EC59476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62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76200</xdr:colOff>
      <xdr:row>8</xdr:row>
      <xdr:rowOff>76200</xdr:rowOff>
    </xdr:to>
    <xdr:pic>
      <xdr:nvPicPr>
        <xdr:cNvPr id="3" name="Picture 2">
          <a:extLst>
            <a:ext uri="{FF2B5EF4-FFF2-40B4-BE49-F238E27FC236}">
              <a16:creationId xmlns:a16="http://schemas.microsoft.com/office/drawing/2014/main" id="{377DF1FD-94C4-4E19-E755-99AE321FC9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43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76200</xdr:colOff>
      <xdr:row>44</xdr:row>
      <xdr:rowOff>76200</xdr:rowOff>
    </xdr:to>
    <xdr:pic>
      <xdr:nvPicPr>
        <xdr:cNvPr id="4" name="Picture 3">
          <a:extLst>
            <a:ext uri="{FF2B5EF4-FFF2-40B4-BE49-F238E27FC236}">
              <a16:creationId xmlns:a16="http://schemas.microsoft.com/office/drawing/2014/main" id="{649F3E41-2858-4EB4-C0C5-ABF83C33DA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897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76200</xdr:colOff>
      <xdr:row>6</xdr:row>
      <xdr:rowOff>76200</xdr:rowOff>
    </xdr:to>
    <xdr:pic>
      <xdr:nvPicPr>
        <xdr:cNvPr id="2" name="Picture 1">
          <a:extLst>
            <a:ext uri="{FF2B5EF4-FFF2-40B4-BE49-F238E27FC236}">
              <a16:creationId xmlns:a16="http://schemas.microsoft.com/office/drawing/2014/main" id="{6952CFF8-40C5-33FA-D2EE-01457D6FB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43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76200</xdr:colOff>
      <xdr:row>8</xdr:row>
      <xdr:rowOff>76200</xdr:rowOff>
    </xdr:to>
    <xdr:pic>
      <xdr:nvPicPr>
        <xdr:cNvPr id="3" name="Picture 2">
          <a:extLst>
            <a:ext uri="{FF2B5EF4-FFF2-40B4-BE49-F238E27FC236}">
              <a16:creationId xmlns:a16="http://schemas.microsoft.com/office/drawing/2014/main" id="{9EEE462A-8FE5-D365-6BA0-BA3E7E8DE2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324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xdr:col>
      <xdr:colOff>76200</xdr:colOff>
      <xdr:row>6</xdr:row>
      <xdr:rowOff>76200</xdr:rowOff>
    </xdr:to>
    <xdr:pic>
      <xdr:nvPicPr>
        <xdr:cNvPr id="2" name="Picture 1">
          <a:extLst>
            <a:ext uri="{FF2B5EF4-FFF2-40B4-BE49-F238E27FC236}">
              <a16:creationId xmlns:a16="http://schemas.microsoft.com/office/drawing/2014/main" id="{CF7253E3-43C1-0A77-3121-A01B6AC18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943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76200</xdr:colOff>
      <xdr:row>8</xdr:row>
      <xdr:rowOff>76200</xdr:rowOff>
    </xdr:to>
    <xdr:pic>
      <xdr:nvPicPr>
        <xdr:cNvPr id="3" name="Picture 2">
          <a:extLst>
            <a:ext uri="{FF2B5EF4-FFF2-40B4-BE49-F238E27FC236}">
              <a16:creationId xmlns:a16="http://schemas.microsoft.com/office/drawing/2014/main" id="{ED45DF3A-CB9B-C047-1ADF-003722A43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2324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76200</xdr:colOff>
      <xdr:row>19</xdr:row>
      <xdr:rowOff>76200</xdr:rowOff>
    </xdr:to>
    <xdr:pic>
      <xdr:nvPicPr>
        <xdr:cNvPr id="4" name="Picture 3">
          <a:extLst>
            <a:ext uri="{FF2B5EF4-FFF2-40B4-BE49-F238E27FC236}">
              <a16:creationId xmlns:a16="http://schemas.microsoft.com/office/drawing/2014/main" id="{0E86F70A-0D94-D11D-CF63-6B7F200B2C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077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javascript:void(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A6772-C670-41AA-90C1-E60C28343D7A}">
  <dimension ref="D2:AE17"/>
  <sheetViews>
    <sheetView showGridLines="0" tabSelected="1" workbookViewId="0">
      <selection activeCell="L2" sqref="L2"/>
    </sheetView>
  </sheetViews>
  <sheetFormatPr defaultRowHeight="15" x14ac:dyDescent="0.25"/>
  <sheetData>
    <row r="2" spans="4:31" ht="28.5" x14ac:dyDescent="0.45">
      <c r="D2" s="78" t="s">
        <v>4</v>
      </c>
      <c r="E2" s="76"/>
      <c r="F2" s="76"/>
      <c r="G2" s="76"/>
      <c r="H2" s="76"/>
      <c r="I2" s="77"/>
    </row>
    <row r="5" spans="4:31" ht="21" x14ac:dyDescent="0.25">
      <c r="L5" s="6" t="s">
        <v>5</v>
      </c>
    </row>
    <row r="6" spans="4:31" x14ac:dyDescent="0.25">
      <c r="L6" s="1"/>
    </row>
    <row r="7" spans="4:31" ht="21" x14ac:dyDescent="0.35">
      <c r="L7" s="2" t="s">
        <v>6</v>
      </c>
      <c r="M7" s="3"/>
      <c r="N7" s="3"/>
      <c r="O7" s="3"/>
      <c r="P7" s="3"/>
      <c r="Q7" s="3"/>
      <c r="R7" s="3"/>
      <c r="S7" s="3"/>
      <c r="T7" s="3"/>
    </row>
    <row r="8" spans="4:31" ht="21" x14ac:dyDescent="0.35">
      <c r="L8" s="2" t="s">
        <v>7</v>
      </c>
      <c r="M8" s="3"/>
      <c r="N8" s="3"/>
      <c r="O8" s="3"/>
      <c r="P8" s="3"/>
      <c r="Q8" s="3"/>
      <c r="R8" s="3"/>
      <c r="S8" s="3"/>
      <c r="T8" s="3"/>
    </row>
    <row r="9" spans="4:31" ht="21" x14ac:dyDescent="0.35">
      <c r="L9" s="2" t="s">
        <v>8</v>
      </c>
      <c r="M9" s="3"/>
      <c r="N9" s="3"/>
      <c r="O9" s="3"/>
      <c r="P9" s="3"/>
      <c r="Q9" s="3"/>
      <c r="R9" s="3"/>
      <c r="S9" s="3"/>
      <c r="T9" s="3"/>
    </row>
    <row r="10" spans="4:31" ht="21" x14ac:dyDescent="0.35">
      <c r="L10" s="2" t="s">
        <v>9</v>
      </c>
      <c r="M10" s="3"/>
      <c r="N10" s="3"/>
      <c r="O10" s="3"/>
      <c r="P10" s="3"/>
      <c r="Q10" s="3"/>
      <c r="R10" s="3"/>
      <c r="S10" s="3"/>
      <c r="T10" s="3"/>
    </row>
    <row r="11" spans="4:31" ht="21" x14ac:dyDescent="0.35">
      <c r="L11" s="2" t="s">
        <v>10</v>
      </c>
      <c r="M11" s="3"/>
      <c r="N11" s="3"/>
      <c r="O11" s="3"/>
      <c r="P11" s="3"/>
      <c r="Q11" s="3"/>
      <c r="R11" s="3"/>
      <c r="S11" s="3"/>
      <c r="T11" s="3"/>
    </row>
    <row r="12" spans="4:31" ht="21" x14ac:dyDescent="0.35">
      <c r="L12" s="3"/>
      <c r="M12" s="3"/>
      <c r="N12" s="3"/>
      <c r="O12" s="3"/>
      <c r="P12" s="3"/>
      <c r="Q12" s="3"/>
      <c r="R12" s="3"/>
      <c r="S12" s="3"/>
      <c r="T12" s="3"/>
    </row>
    <row r="14" spans="4:31" ht="23.25" x14ac:dyDescent="0.35">
      <c r="L14" s="5" t="s">
        <v>11</v>
      </c>
      <c r="M14" s="4"/>
      <c r="N14" s="4"/>
    </row>
    <row r="15" spans="4:31" x14ac:dyDescent="0.25">
      <c r="L15" s="1"/>
    </row>
    <row r="16" spans="4:31" ht="21" x14ac:dyDescent="0.35">
      <c r="L16" s="2" t="s">
        <v>12</v>
      </c>
      <c r="M16" s="3"/>
      <c r="N16" s="3"/>
      <c r="O16" s="3"/>
      <c r="P16" s="3"/>
      <c r="Q16" s="3"/>
      <c r="R16" s="3"/>
      <c r="S16" s="3"/>
      <c r="T16" s="3"/>
      <c r="U16" s="3"/>
      <c r="V16" s="3"/>
      <c r="W16" s="3"/>
      <c r="X16" s="3"/>
      <c r="Y16" s="3"/>
      <c r="Z16" s="3"/>
      <c r="AA16" s="3"/>
      <c r="AB16" s="3"/>
      <c r="AC16" s="3"/>
      <c r="AD16" s="3"/>
      <c r="AE16" s="3"/>
    </row>
    <row r="17" spans="12:31" ht="21" x14ac:dyDescent="0.35">
      <c r="L17" s="2" t="s">
        <v>13</v>
      </c>
      <c r="M17" s="3"/>
      <c r="N17" s="3"/>
      <c r="O17" s="3"/>
      <c r="P17" s="3"/>
      <c r="Q17" s="3"/>
      <c r="R17" s="3"/>
      <c r="S17" s="3"/>
      <c r="T17" s="3"/>
      <c r="U17" s="3"/>
      <c r="V17" s="3"/>
      <c r="W17" s="3"/>
      <c r="X17" s="3"/>
      <c r="Y17" s="3"/>
      <c r="Z17" s="3"/>
      <c r="AA17" s="3"/>
      <c r="AB17" s="3"/>
      <c r="AC17" s="3"/>
      <c r="AD17" s="3"/>
      <c r="AE17" s="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E548-F3F9-4693-B4AD-905D7AF17B01}">
  <dimension ref="B5:L46"/>
  <sheetViews>
    <sheetView showGridLines="0" topLeftCell="A23" workbookViewId="0">
      <selection activeCell="G5" sqref="G5"/>
    </sheetView>
  </sheetViews>
  <sheetFormatPr defaultRowHeight="15" x14ac:dyDescent="0.25"/>
  <cols>
    <col min="2" max="2" width="30.5703125" customWidth="1"/>
    <col min="3" max="3" width="18.7109375" customWidth="1"/>
    <col min="4" max="4" width="16" customWidth="1"/>
    <col min="5" max="5" width="15.85546875" customWidth="1"/>
    <col min="6" max="6" width="14.5703125" customWidth="1"/>
    <col min="7" max="7" width="14.42578125" customWidth="1"/>
  </cols>
  <sheetData>
    <row r="5" spans="2:12" ht="45" x14ac:dyDescent="0.25">
      <c r="B5" s="22" t="s">
        <v>14</v>
      </c>
      <c r="C5" s="53" t="s">
        <v>15</v>
      </c>
    </row>
    <row r="6" spans="2:12" x14ac:dyDescent="0.25">
      <c r="B6" s="43"/>
      <c r="C6" s="45" t="s">
        <v>16</v>
      </c>
      <c r="D6" s="54">
        <v>44986</v>
      </c>
      <c r="E6" s="54">
        <v>44621</v>
      </c>
      <c r="F6" s="54">
        <v>44256</v>
      </c>
      <c r="G6" s="54">
        <v>43891</v>
      </c>
      <c r="H6" s="55"/>
      <c r="I6" s="55"/>
      <c r="J6" s="55"/>
      <c r="K6" s="55"/>
      <c r="L6" s="55"/>
    </row>
    <row r="7" spans="2:12" x14ac:dyDescent="0.25">
      <c r="B7" s="56"/>
      <c r="C7" s="56"/>
      <c r="D7" s="56"/>
      <c r="E7" s="56"/>
      <c r="F7" s="56"/>
      <c r="G7" s="56"/>
      <c r="H7" s="56"/>
      <c r="I7" s="56"/>
      <c r="J7" s="56"/>
      <c r="K7" s="56"/>
      <c r="L7" s="56"/>
    </row>
    <row r="8" spans="2:12" x14ac:dyDescent="0.25">
      <c r="B8" s="14"/>
      <c r="C8" s="15">
        <v>2024</v>
      </c>
      <c r="D8" s="15">
        <v>2023</v>
      </c>
      <c r="E8" s="15">
        <v>2022</v>
      </c>
      <c r="F8" s="15">
        <v>2021</v>
      </c>
      <c r="G8" s="15">
        <v>2020</v>
      </c>
      <c r="H8" s="55"/>
      <c r="I8" s="55"/>
      <c r="J8" s="55"/>
      <c r="K8" s="55"/>
      <c r="L8" s="55"/>
    </row>
    <row r="9" spans="2:12" x14ac:dyDescent="0.25">
      <c r="B9" s="16"/>
      <c r="C9" s="16"/>
      <c r="D9" s="16"/>
      <c r="E9" s="16"/>
      <c r="F9" s="16"/>
      <c r="G9" s="16"/>
      <c r="H9" s="16"/>
      <c r="I9" s="16"/>
      <c r="J9" s="16"/>
      <c r="K9" s="16"/>
      <c r="L9" s="16"/>
    </row>
    <row r="10" spans="2:12" ht="15.75" x14ac:dyDescent="0.25">
      <c r="B10" s="35" t="s">
        <v>43</v>
      </c>
      <c r="C10" s="36"/>
      <c r="D10" s="10"/>
      <c r="E10" s="10"/>
      <c r="F10" s="10"/>
      <c r="G10" s="10"/>
      <c r="H10" s="7"/>
      <c r="I10" s="7"/>
      <c r="J10" s="7"/>
      <c r="K10" s="7"/>
      <c r="L10" s="7"/>
    </row>
    <row r="11" spans="2:12" ht="30" x14ac:dyDescent="0.25">
      <c r="B11" s="43" t="s">
        <v>18</v>
      </c>
      <c r="C11" s="44">
        <v>50788.83</v>
      </c>
      <c r="D11" s="44">
        <v>47016.17</v>
      </c>
      <c r="E11" s="44">
        <v>33794.9</v>
      </c>
      <c r="F11" s="44">
        <v>26311.61</v>
      </c>
      <c r="G11" s="44">
        <v>27210.560000000001</v>
      </c>
      <c r="H11" s="7"/>
      <c r="I11" s="7"/>
      <c r="J11" s="7"/>
      <c r="K11" s="7"/>
      <c r="L11" s="7"/>
    </row>
    <row r="12" spans="2:12" ht="28.5" x14ac:dyDescent="0.25">
      <c r="B12" s="14" t="s">
        <v>19</v>
      </c>
      <c r="C12" s="15">
        <v>0</v>
      </c>
      <c r="D12" s="39">
        <v>4310.75</v>
      </c>
      <c r="E12" s="39">
        <v>2936.5</v>
      </c>
      <c r="F12" s="39">
        <v>2239.79</v>
      </c>
      <c r="G12" s="39">
        <v>2377.91</v>
      </c>
      <c r="H12" s="7"/>
      <c r="I12" s="7"/>
      <c r="J12" s="7"/>
      <c r="K12" s="7"/>
      <c r="L12" s="7"/>
    </row>
    <row r="13" spans="2:12" ht="31.5" x14ac:dyDescent="0.25">
      <c r="B13" s="23" t="s">
        <v>20</v>
      </c>
      <c r="C13" s="24">
        <f>SUM(C11:C12)</f>
        <v>50788.83</v>
      </c>
      <c r="D13" s="24">
        <f t="shared" ref="D13:G13" si="0">SUM(D11:D12)</f>
        <v>51326.92</v>
      </c>
      <c r="E13" s="24">
        <f t="shared" si="0"/>
        <v>36731.4</v>
      </c>
      <c r="F13" s="24">
        <f t="shared" si="0"/>
        <v>28551.4</v>
      </c>
      <c r="G13" s="24">
        <f t="shared" si="0"/>
        <v>29588.47</v>
      </c>
      <c r="H13" s="7"/>
      <c r="I13" s="7"/>
      <c r="J13" s="7"/>
      <c r="K13" s="7"/>
      <c r="L13" s="7"/>
    </row>
    <row r="14" spans="2:12" x14ac:dyDescent="0.25">
      <c r="B14" s="14" t="s">
        <v>21</v>
      </c>
      <c r="C14" s="15">
        <v>0</v>
      </c>
      <c r="D14" s="15">
        <v>134.13999999999999</v>
      </c>
      <c r="E14" s="15">
        <v>117.87</v>
      </c>
      <c r="F14" s="15">
        <v>71.239999999999995</v>
      </c>
      <c r="G14" s="15">
        <v>37.549999999999997</v>
      </c>
      <c r="H14" s="7"/>
      <c r="I14" s="7"/>
      <c r="J14" s="7"/>
      <c r="K14" s="7"/>
      <c r="L14" s="7"/>
    </row>
    <row r="15" spans="2:12" x14ac:dyDescent="0.25">
      <c r="B15" s="43" t="s">
        <v>22</v>
      </c>
      <c r="C15" s="44">
        <v>50788.83</v>
      </c>
      <c r="D15" s="44">
        <v>42839.56</v>
      </c>
      <c r="E15" s="44">
        <v>30976.27</v>
      </c>
      <c r="F15" s="44">
        <v>24143.06</v>
      </c>
      <c r="G15" s="44">
        <v>24870.2</v>
      </c>
      <c r="H15" s="7"/>
      <c r="I15" s="7"/>
      <c r="J15" s="7"/>
      <c r="K15" s="7"/>
      <c r="L15" s="7"/>
    </row>
    <row r="16" spans="2:12" x14ac:dyDescent="0.25">
      <c r="B16" s="14" t="s">
        <v>0</v>
      </c>
      <c r="C16" s="15">
        <v>146.44999999999999</v>
      </c>
      <c r="D16" s="15">
        <v>129.34</v>
      </c>
      <c r="E16" s="15">
        <v>117.49</v>
      </c>
      <c r="F16" s="15">
        <v>196.21</v>
      </c>
      <c r="G16" s="15">
        <v>59.99</v>
      </c>
      <c r="H16" s="7"/>
      <c r="I16" s="7"/>
      <c r="J16" s="7"/>
      <c r="K16" s="7"/>
      <c r="L16" s="7"/>
    </row>
    <row r="17" spans="2:12" ht="15.75" x14ac:dyDescent="0.25">
      <c r="B17" s="33" t="s">
        <v>23</v>
      </c>
      <c r="C17" s="34">
        <f>SUM(C15:C16)</f>
        <v>50935.28</v>
      </c>
      <c r="D17" s="34">
        <f t="shared" ref="D17:G17" si="1">SUM(D15:D16)</f>
        <v>42968.899999999994</v>
      </c>
      <c r="E17" s="34">
        <f t="shared" si="1"/>
        <v>31093.760000000002</v>
      </c>
      <c r="F17" s="34">
        <f t="shared" si="1"/>
        <v>24339.27</v>
      </c>
      <c r="G17" s="34">
        <f t="shared" si="1"/>
        <v>24930.190000000002</v>
      </c>
      <c r="H17" s="7"/>
      <c r="I17" s="7"/>
      <c r="J17" s="7"/>
      <c r="K17" s="7"/>
      <c r="L17" s="7"/>
    </row>
    <row r="18" spans="2:12" ht="26.25" customHeight="1" x14ac:dyDescent="0.25">
      <c r="B18" s="35" t="s">
        <v>24</v>
      </c>
      <c r="C18" s="36"/>
      <c r="D18" s="10"/>
      <c r="E18" s="10"/>
      <c r="F18" s="10"/>
      <c r="G18" s="10"/>
      <c r="H18" s="7"/>
      <c r="I18" s="7"/>
      <c r="J18" s="7"/>
      <c r="K18" s="7"/>
      <c r="L18" s="7"/>
    </row>
    <row r="19" spans="2:12" ht="27" customHeight="1" x14ac:dyDescent="0.25">
      <c r="B19" s="40" t="s">
        <v>25</v>
      </c>
      <c r="C19" s="41">
        <v>43958.31</v>
      </c>
      <c r="D19" s="41">
        <v>36884.769999999997</v>
      </c>
      <c r="E19" s="41">
        <v>26891.77</v>
      </c>
      <c r="F19" s="41">
        <v>20855.560000000001</v>
      </c>
      <c r="G19" s="41">
        <v>21441.68</v>
      </c>
      <c r="H19" s="7"/>
      <c r="I19" s="7"/>
      <c r="J19" s="7"/>
      <c r="K19" s="7"/>
      <c r="L19" s="7"/>
    </row>
    <row r="20" spans="2:12" ht="24.75" customHeight="1" x14ac:dyDescent="0.25">
      <c r="B20" s="40" t="s">
        <v>26</v>
      </c>
      <c r="C20" s="42">
        <v>-683.77</v>
      </c>
      <c r="D20" s="42">
        <v>-500.82</v>
      </c>
      <c r="E20" s="42">
        <v>-494.38</v>
      </c>
      <c r="F20" s="42">
        <v>-300.88</v>
      </c>
      <c r="G20" s="42">
        <v>-338.75</v>
      </c>
      <c r="H20" s="7"/>
      <c r="I20" s="7"/>
      <c r="J20" s="7"/>
      <c r="K20" s="7"/>
      <c r="L20" s="7"/>
    </row>
    <row r="21" spans="2:12" x14ac:dyDescent="0.25">
      <c r="B21" s="40" t="s">
        <v>27</v>
      </c>
      <c r="C21" s="42">
        <v>906.12</v>
      </c>
      <c r="D21" s="42">
        <v>746.97</v>
      </c>
      <c r="E21" s="42">
        <v>616.21</v>
      </c>
      <c r="F21" s="42">
        <v>536.57000000000005</v>
      </c>
      <c r="G21" s="42">
        <v>456.1</v>
      </c>
      <c r="H21" s="7"/>
      <c r="I21" s="7"/>
      <c r="J21" s="7"/>
      <c r="K21" s="7"/>
      <c r="L21" s="7"/>
    </row>
    <row r="22" spans="2:12" x14ac:dyDescent="0.25">
      <c r="B22" s="40" t="s">
        <v>28</v>
      </c>
      <c r="C22" s="42">
        <v>58.13</v>
      </c>
      <c r="D22" s="42">
        <v>67.41</v>
      </c>
      <c r="E22" s="42">
        <v>53.79</v>
      </c>
      <c r="F22" s="42">
        <v>41.65</v>
      </c>
      <c r="G22" s="42">
        <v>69.12</v>
      </c>
      <c r="H22" s="7"/>
      <c r="I22" s="7"/>
      <c r="J22" s="7"/>
      <c r="K22" s="7"/>
      <c r="L22" s="7"/>
    </row>
    <row r="23" spans="2:12" ht="24" customHeight="1" x14ac:dyDescent="0.25">
      <c r="B23" s="40" t="s">
        <v>29</v>
      </c>
      <c r="C23" s="42">
        <v>730.76</v>
      </c>
      <c r="D23" s="42">
        <v>638.87</v>
      </c>
      <c r="E23" s="42">
        <v>498.08</v>
      </c>
      <c r="F23" s="42">
        <v>414.16</v>
      </c>
      <c r="G23" s="42">
        <v>374.41</v>
      </c>
      <c r="H23" s="7"/>
      <c r="I23" s="7"/>
      <c r="J23" s="7"/>
      <c r="K23" s="7"/>
      <c r="L23" s="7"/>
    </row>
    <row r="24" spans="2:12" x14ac:dyDescent="0.25">
      <c r="B24" s="40" t="s">
        <v>3</v>
      </c>
      <c r="C24" s="41">
        <v>2504.4</v>
      </c>
      <c r="D24" s="41">
        <v>2071.61</v>
      </c>
      <c r="E24" s="41">
        <v>1464.17</v>
      </c>
      <c r="F24" s="41">
        <v>1308.76</v>
      </c>
      <c r="G24" s="41">
        <v>1182.8599999999999</v>
      </c>
      <c r="H24" s="7"/>
      <c r="I24" s="7"/>
      <c r="J24" s="7"/>
      <c r="K24" s="7"/>
      <c r="L24" s="7"/>
    </row>
    <row r="25" spans="2:12" ht="31.5" customHeight="1" x14ac:dyDescent="0.25">
      <c r="B25" s="31" t="s">
        <v>30</v>
      </c>
      <c r="C25" s="32">
        <f>SUM(C19:C24)</f>
        <v>47473.950000000004</v>
      </c>
      <c r="D25" s="32">
        <v>39908.81</v>
      </c>
      <c r="E25" s="32">
        <v>29029.64</v>
      </c>
      <c r="F25" s="32">
        <v>22855.82</v>
      </c>
      <c r="G25" s="32">
        <v>23185.42</v>
      </c>
      <c r="H25" s="7"/>
      <c r="I25" s="7"/>
      <c r="J25" s="7"/>
      <c r="K25" s="7"/>
      <c r="L25" s="7"/>
    </row>
    <row r="26" spans="2:12" ht="63" x14ac:dyDescent="0.25">
      <c r="B26" s="33" t="s">
        <v>31</v>
      </c>
      <c r="C26" s="34">
        <f>C17-C25</f>
        <v>3461.3299999999945</v>
      </c>
      <c r="D26" s="34">
        <f t="shared" ref="D26:G26" si="2">D17-D25</f>
        <v>3060.0899999999965</v>
      </c>
      <c r="E26" s="34">
        <f t="shared" si="2"/>
        <v>2064.1200000000026</v>
      </c>
      <c r="F26" s="34">
        <f t="shared" si="2"/>
        <v>1483.4500000000007</v>
      </c>
      <c r="G26" s="34">
        <f t="shared" si="2"/>
        <v>1744.7700000000041</v>
      </c>
      <c r="H26" s="7"/>
      <c r="I26" s="7"/>
      <c r="J26" s="7"/>
      <c r="K26" s="7"/>
      <c r="L26" s="7"/>
    </row>
    <row r="27" spans="2:12" ht="24.75" customHeight="1" x14ac:dyDescent="0.25">
      <c r="B27" s="46" t="s">
        <v>32</v>
      </c>
      <c r="C27" s="47">
        <v>3461.33</v>
      </c>
      <c r="D27" s="47">
        <v>3060.09</v>
      </c>
      <c r="E27" s="47">
        <v>2064.12</v>
      </c>
      <c r="F27" s="47">
        <v>1483.45</v>
      </c>
      <c r="G27" s="47">
        <v>1744.77</v>
      </c>
      <c r="H27" s="7"/>
      <c r="I27" s="7"/>
      <c r="J27" s="7"/>
      <c r="K27" s="7"/>
      <c r="L27" s="7"/>
    </row>
    <row r="28" spans="2:12" ht="24" customHeight="1" x14ac:dyDescent="0.25">
      <c r="B28" s="48" t="s">
        <v>33</v>
      </c>
      <c r="C28" s="49"/>
      <c r="D28" s="50"/>
      <c r="E28" s="50"/>
      <c r="F28" s="50"/>
      <c r="G28" s="50"/>
      <c r="H28" s="7"/>
      <c r="I28" s="7"/>
      <c r="J28" s="13"/>
      <c r="K28" s="7"/>
      <c r="L28" s="7"/>
    </row>
    <row r="29" spans="2:12" x14ac:dyDescent="0.25">
      <c r="B29" s="40" t="s">
        <v>34</v>
      </c>
      <c r="C29" s="42">
        <v>925.72</v>
      </c>
      <c r="D29" s="42">
        <v>807.7</v>
      </c>
      <c r="E29" s="42">
        <v>546.33000000000004</v>
      </c>
      <c r="F29" s="42">
        <v>394.69</v>
      </c>
      <c r="G29" s="42">
        <v>459.74</v>
      </c>
      <c r="H29" s="7"/>
      <c r="I29" s="7"/>
      <c r="J29" s="7"/>
      <c r="K29" s="7"/>
      <c r="L29" s="7"/>
    </row>
    <row r="30" spans="2:12" x14ac:dyDescent="0.25">
      <c r="B30" s="40" t="s">
        <v>35</v>
      </c>
      <c r="C30" s="42">
        <v>0</v>
      </c>
      <c r="D30" s="42">
        <v>12.82</v>
      </c>
      <c r="E30" s="42">
        <v>12.1</v>
      </c>
      <c r="F30" s="42">
        <v>3.17</v>
      </c>
      <c r="G30" s="42">
        <v>-15.97</v>
      </c>
      <c r="H30" s="7"/>
      <c r="I30" s="7"/>
      <c r="J30" s="7"/>
      <c r="K30" s="7"/>
      <c r="L30" s="7"/>
    </row>
    <row r="31" spans="2:12" ht="19.5" customHeight="1" x14ac:dyDescent="0.25">
      <c r="B31" s="40" t="s">
        <v>36</v>
      </c>
      <c r="C31" s="42">
        <v>0</v>
      </c>
      <c r="D31" s="42">
        <v>-138.77000000000001</v>
      </c>
      <c r="E31" s="42">
        <v>13.29</v>
      </c>
      <c r="F31" s="42">
        <v>-13.84</v>
      </c>
      <c r="G31" s="42">
        <v>0.02</v>
      </c>
      <c r="H31" s="7"/>
      <c r="I31" s="7"/>
      <c r="J31" s="7"/>
      <c r="K31" s="7"/>
      <c r="L31" s="7"/>
    </row>
    <row r="32" spans="2:12" x14ac:dyDescent="0.25">
      <c r="B32" s="46" t="s">
        <v>37</v>
      </c>
      <c r="C32" s="50">
        <f>SUM(C29:C31)</f>
        <v>925.72</v>
      </c>
      <c r="D32" s="50">
        <f t="shared" ref="D32:G32" si="3">SUM(D29:D31)</f>
        <v>681.75000000000011</v>
      </c>
      <c r="E32" s="50">
        <f t="shared" si="3"/>
        <v>571.72</v>
      </c>
      <c r="F32" s="50">
        <f t="shared" si="3"/>
        <v>384.02000000000004</v>
      </c>
      <c r="G32" s="50">
        <f t="shared" si="3"/>
        <v>443.78999999999996</v>
      </c>
      <c r="H32" s="7"/>
      <c r="I32" s="7"/>
      <c r="J32" s="7"/>
      <c r="K32" s="7"/>
      <c r="L32" s="7"/>
    </row>
    <row r="33" spans="2:12" ht="29.25" customHeight="1" x14ac:dyDescent="0.25">
      <c r="B33" s="37" t="s">
        <v>38</v>
      </c>
      <c r="C33" s="38">
        <f>C27-C32</f>
        <v>2535.6099999999997</v>
      </c>
      <c r="D33" s="38">
        <f t="shared" ref="D33:G33" si="4">D27-D32</f>
        <v>2378.34</v>
      </c>
      <c r="E33" s="38">
        <f t="shared" si="4"/>
        <v>1492.3999999999999</v>
      </c>
      <c r="F33" s="38">
        <f t="shared" si="4"/>
        <v>1099.43</v>
      </c>
      <c r="G33" s="38">
        <f t="shared" si="4"/>
        <v>1300.98</v>
      </c>
      <c r="H33" s="7"/>
      <c r="I33" s="7"/>
      <c r="J33" s="7"/>
      <c r="K33" s="7"/>
      <c r="L33" s="7"/>
    </row>
    <row r="34" spans="2:12" ht="26.25" customHeight="1" x14ac:dyDescent="0.25">
      <c r="B34" s="14" t="s">
        <v>39</v>
      </c>
      <c r="C34" s="39">
        <v>2535.61</v>
      </c>
      <c r="D34" s="39">
        <v>2378.34</v>
      </c>
      <c r="E34" s="39">
        <v>1492.4</v>
      </c>
      <c r="F34" s="39">
        <v>1099.43</v>
      </c>
      <c r="G34" s="39">
        <v>1300.98</v>
      </c>
      <c r="H34" s="7"/>
      <c r="I34" s="7"/>
      <c r="J34" s="7"/>
      <c r="K34" s="7"/>
      <c r="L34" s="7"/>
    </row>
    <row r="35" spans="2:12" x14ac:dyDescent="0.25">
      <c r="B35" s="51" t="s">
        <v>40</v>
      </c>
      <c r="C35" s="52">
        <v>2535.61</v>
      </c>
      <c r="D35" s="52">
        <v>2378.34</v>
      </c>
      <c r="E35" s="52">
        <v>1492.4</v>
      </c>
      <c r="F35" s="52">
        <v>1099.43</v>
      </c>
      <c r="G35" s="52">
        <v>1300.98</v>
      </c>
      <c r="H35" s="7"/>
      <c r="I35" s="7"/>
      <c r="J35" s="7"/>
      <c r="K35" s="7"/>
      <c r="L35" s="7"/>
    </row>
    <row r="36" spans="2:12" x14ac:dyDescent="0.25">
      <c r="B36" s="14" t="s">
        <v>41</v>
      </c>
      <c r="C36" s="15">
        <v>0.56000000000000005</v>
      </c>
      <c r="D36" s="15">
        <v>0.17</v>
      </c>
      <c r="E36" s="15">
        <v>0.15</v>
      </c>
      <c r="F36" s="15">
        <v>0.06</v>
      </c>
      <c r="G36" s="15">
        <v>0.1</v>
      </c>
      <c r="H36" s="7"/>
      <c r="I36" s="7"/>
      <c r="J36" s="7"/>
      <c r="K36" s="7"/>
      <c r="L36" s="7"/>
    </row>
    <row r="37" spans="2:12" x14ac:dyDescent="0.25">
      <c r="B37" s="29" t="s">
        <v>44</v>
      </c>
      <c r="C37" s="30">
        <f>SUM(C35:C36)</f>
        <v>2536.17</v>
      </c>
      <c r="D37" s="30">
        <f t="shared" ref="D37:G37" si="5">SUM(D35:D36)</f>
        <v>2378.5100000000002</v>
      </c>
      <c r="E37" s="30">
        <f t="shared" si="5"/>
        <v>1492.5500000000002</v>
      </c>
      <c r="F37" s="30">
        <f t="shared" si="5"/>
        <v>1099.49</v>
      </c>
      <c r="G37" s="30">
        <f t="shared" si="5"/>
        <v>1301.08</v>
      </c>
      <c r="H37" s="7"/>
      <c r="I37" s="7"/>
      <c r="J37" s="7"/>
      <c r="K37" s="7"/>
      <c r="L37" s="7"/>
    </row>
    <row r="38" spans="2:12" ht="24" customHeight="1" x14ac:dyDescent="0.25">
      <c r="B38" s="17"/>
      <c r="C38" s="18"/>
      <c r="D38" s="10"/>
      <c r="E38" s="10"/>
      <c r="F38" s="10"/>
      <c r="G38" s="10"/>
      <c r="H38" s="7"/>
      <c r="I38" s="7"/>
      <c r="J38" s="7"/>
      <c r="K38" s="7"/>
      <c r="L38" s="7"/>
    </row>
    <row r="39" spans="2:12" ht="24" customHeight="1" x14ac:dyDescent="0.25">
      <c r="B39" s="17"/>
      <c r="C39" s="18"/>
      <c r="D39" s="10"/>
      <c r="E39" s="10"/>
      <c r="F39" s="10"/>
      <c r="G39" s="10"/>
      <c r="H39" s="7"/>
      <c r="I39" s="7"/>
      <c r="J39" s="7"/>
      <c r="K39" s="7"/>
      <c r="L39" s="7"/>
    </row>
    <row r="40" spans="2:12" x14ac:dyDescent="0.25">
      <c r="B40" s="11"/>
      <c r="C40" s="12"/>
      <c r="D40" s="12"/>
      <c r="E40" s="12"/>
      <c r="F40" s="12"/>
      <c r="G40" s="12"/>
      <c r="H40" s="7"/>
      <c r="I40" s="7"/>
      <c r="J40" s="7"/>
      <c r="K40" s="7"/>
      <c r="L40" s="7"/>
    </row>
    <row r="41" spans="2:12" x14ac:dyDescent="0.25">
      <c r="B41" s="11"/>
      <c r="C41" s="12"/>
      <c r="D41" s="12"/>
      <c r="E41" s="12"/>
      <c r="F41" s="12"/>
      <c r="G41" s="12"/>
      <c r="H41" s="7"/>
      <c r="I41" s="7"/>
      <c r="J41" s="7"/>
      <c r="K41" s="7"/>
      <c r="L41" s="7"/>
    </row>
    <row r="42" spans="2:12" ht="23.25" customHeight="1" x14ac:dyDescent="0.25">
      <c r="B42" s="17"/>
      <c r="C42" s="18"/>
      <c r="D42" s="10"/>
      <c r="E42" s="10"/>
      <c r="F42" s="10"/>
      <c r="G42" s="10"/>
      <c r="H42" s="7"/>
      <c r="I42" s="7"/>
      <c r="J42" s="7"/>
      <c r="K42" s="7"/>
      <c r="L42" s="7"/>
    </row>
    <row r="43" spans="2:12" x14ac:dyDescent="0.25">
      <c r="B43" s="14"/>
      <c r="C43" s="15"/>
      <c r="D43" s="7"/>
      <c r="E43" s="7"/>
      <c r="F43" s="7"/>
      <c r="G43" s="7"/>
      <c r="H43" s="7"/>
      <c r="I43" s="7"/>
      <c r="J43" s="7"/>
      <c r="K43" s="7"/>
      <c r="L43" s="7"/>
    </row>
    <row r="44" spans="2:12" x14ac:dyDescent="0.25">
      <c r="B44" s="19"/>
      <c r="C44" s="19"/>
      <c r="D44" s="19"/>
      <c r="E44" s="19"/>
      <c r="F44" s="19"/>
      <c r="G44" s="19"/>
      <c r="H44" s="7"/>
      <c r="I44" s="7"/>
      <c r="J44" s="7"/>
      <c r="K44" s="7"/>
      <c r="L44" s="7"/>
    </row>
    <row r="45" spans="2:12" x14ac:dyDescent="0.25">
      <c r="B45" s="20"/>
      <c r="C45" s="20"/>
      <c r="D45" s="20"/>
      <c r="E45" s="20"/>
      <c r="F45" s="20"/>
      <c r="G45" s="20"/>
      <c r="H45" s="7"/>
      <c r="I45" s="7"/>
      <c r="J45" s="7"/>
      <c r="K45" s="7"/>
      <c r="L45" s="7"/>
    </row>
    <row r="46" spans="2:12" x14ac:dyDescent="0.25">
      <c r="B46" s="21" t="s">
        <v>42</v>
      </c>
      <c r="C46" s="21"/>
      <c r="D46" s="21"/>
      <c r="E46" s="21"/>
      <c r="F46" s="21"/>
      <c r="G46" s="21"/>
      <c r="H46" s="7"/>
      <c r="I46" s="7"/>
      <c r="J46" s="7"/>
      <c r="K46" s="7"/>
      <c r="L46" s="7"/>
    </row>
  </sheetData>
  <mergeCells count="11">
    <mergeCell ref="B39:C39"/>
    <mergeCell ref="B42:C42"/>
    <mergeCell ref="B44:G44"/>
    <mergeCell ref="B45:G45"/>
    <mergeCell ref="B46:G46"/>
    <mergeCell ref="B7:L7"/>
    <mergeCell ref="B9:L9"/>
    <mergeCell ref="B10:C10"/>
    <mergeCell ref="B18:C18"/>
    <mergeCell ref="B28:C28"/>
    <mergeCell ref="B38:C3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6081A-E5A0-408B-A399-7E821C6DAB38}">
  <dimension ref="B4:O46"/>
  <sheetViews>
    <sheetView showGridLines="0" topLeftCell="A7" workbookViewId="0">
      <selection activeCell="I29" sqref="I29"/>
    </sheetView>
  </sheetViews>
  <sheetFormatPr defaultRowHeight="15" x14ac:dyDescent="0.25"/>
  <cols>
    <col min="2" max="2" width="36.140625" customWidth="1"/>
    <col min="3" max="3" width="14.42578125" customWidth="1"/>
    <col min="4" max="4" width="13.7109375" customWidth="1"/>
    <col min="5" max="5" width="13" customWidth="1"/>
    <col min="6" max="6" width="12.5703125" customWidth="1"/>
    <col min="7" max="7" width="14" customWidth="1"/>
    <col min="8" max="8" width="10" customWidth="1"/>
  </cols>
  <sheetData>
    <row r="4" spans="2:13" ht="30" x14ac:dyDescent="0.25">
      <c r="B4" s="57" t="s">
        <v>45</v>
      </c>
      <c r="C4" s="58" t="s">
        <v>46</v>
      </c>
    </row>
    <row r="5" spans="2:13" ht="36" x14ac:dyDescent="0.25">
      <c r="B5" s="8" t="s">
        <v>47</v>
      </c>
      <c r="C5" s="9" t="s">
        <v>15</v>
      </c>
    </row>
    <row r="6" spans="2:13" ht="15.75" x14ac:dyDescent="0.25">
      <c r="B6" s="23"/>
      <c r="C6" s="59" t="s">
        <v>16</v>
      </c>
      <c r="D6" s="60">
        <v>44986</v>
      </c>
      <c r="E6" s="60">
        <v>44621</v>
      </c>
      <c r="F6" s="60">
        <v>44256</v>
      </c>
      <c r="G6" s="60">
        <v>43891</v>
      </c>
      <c r="H6" s="61"/>
    </row>
    <row r="7" spans="2:13" ht="15.75" x14ac:dyDescent="0.25">
      <c r="B7" s="62"/>
      <c r="C7" s="62"/>
      <c r="D7" s="62"/>
      <c r="E7" s="62"/>
      <c r="F7" s="62"/>
      <c r="G7" s="62"/>
      <c r="H7" s="62"/>
    </row>
    <row r="8" spans="2:13" ht="15.75" x14ac:dyDescent="0.25">
      <c r="B8" s="25"/>
      <c r="C8" s="63" t="s">
        <v>17</v>
      </c>
      <c r="D8" s="63" t="s">
        <v>17</v>
      </c>
      <c r="E8" s="63" t="s">
        <v>17</v>
      </c>
      <c r="F8" s="63" t="s">
        <v>17</v>
      </c>
      <c r="G8" s="63" t="s">
        <v>17</v>
      </c>
      <c r="H8" s="61"/>
    </row>
    <row r="9" spans="2:13" ht="15.75" x14ac:dyDescent="0.25">
      <c r="B9" s="62"/>
      <c r="C9" s="62"/>
      <c r="D9" s="62"/>
      <c r="E9" s="62"/>
      <c r="F9" s="62"/>
      <c r="G9" s="62"/>
      <c r="H9" s="62"/>
    </row>
    <row r="10" spans="2:13" ht="24" customHeight="1" x14ac:dyDescent="0.25">
      <c r="B10" s="35" t="s">
        <v>48</v>
      </c>
      <c r="C10" s="36"/>
      <c r="D10" s="59"/>
      <c r="E10" s="59"/>
      <c r="F10" s="59"/>
      <c r="G10" s="59"/>
      <c r="H10" s="61"/>
    </row>
    <row r="11" spans="2:13" ht="24" customHeight="1" x14ac:dyDescent="0.25">
      <c r="B11" s="35" t="s">
        <v>49</v>
      </c>
      <c r="C11" s="36"/>
      <c r="D11" s="59"/>
      <c r="E11" s="59"/>
      <c r="F11" s="59"/>
      <c r="G11" s="59"/>
      <c r="H11" s="61"/>
    </row>
    <row r="12" spans="2:13" ht="15.75" x14ac:dyDescent="0.25">
      <c r="B12" s="25" t="s">
        <v>1</v>
      </c>
      <c r="C12" s="63">
        <v>650.73</v>
      </c>
      <c r="D12" s="63">
        <v>648.26</v>
      </c>
      <c r="E12" s="63">
        <v>647.77</v>
      </c>
      <c r="F12" s="63">
        <v>647.77</v>
      </c>
      <c r="G12" s="63">
        <v>647.77</v>
      </c>
      <c r="H12" s="61"/>
    </row>
    <row r="13" spans="2:13" ht="15.75" x14ac:dyDescent="0.25">
      <c r="B13" s="27" t="s">
        <v>50</v>
      </c>
      <c r="C13" s="64">
        <f>SUM(C12)</f>
        <v>650.73</v>
      </c>
      <c r="D13" s="64">
        <f t="shared" ref="D13:G13" si="0">SUM(D12)</f>
        <v>648.26</v>
      </c>
      <c r="E13" s="64">
        <f t="shared" si="0"/>
        <v>647.77</v>
      </c>
      <c r="F13" s="64">
        <f t="shared" si="0"/>
        <v>647.77</v>
      </c>
      <c r="G13" s="64">
        <f t="shared" si="0"/>
        <v>647.77</v>
      </c>
      <c r="H13" s="61"/>
    </row>
    <row r="14" spans="2:13" ht="15.75" x14ac:dyDescent="0.25">
      <c r="B14" s="25" t="s">
        <v>51</v>
      </c>
      <c r="C14" s="26">
        <v>18629.88</v>
      </c>
      <c r="D14" s="26">
        <v>15854.27</v>
      </c>
      <c r="E14" s="26">
        <v>13276.34</v>
      </c>
      <c r="F14" s="26">
        <v>11657.51</v>
      </c>
      <c r="G14" s="26">
        <v>10487.75</v>
      </c>
      <c r="H14" s="61"/>
    </row>
    <row r="15" spans="2:13" ht="15.75" x14ac:dyDescent="0.25">
      <c r="B15" s="27" t="s">
        <v>52</v>
      </c>
      <c r="C15" s="28">
        <f>SUM(C14)</f>
        <v>18629.88</v>
      </c>
      <c r="D15" s="28">
        <f t="shared" ref="D15:G15" si="1">SUM(D14)</f>
        <v>15854.27</v>
      </c>
      <c r="E15" s="28">
        <f t="shared" si="1"/>
        <v>13276.34</v>
      </c>
      <c r="F15" s="28">
        <f t="shared" si="1"/>
        <v>11657.51</v>
      </c>
      <c r="G15" s="28">
        <f t="shared" si="1"/>
        <v>10487.75</v>
      </c>
      <c r="I15" s="61"/>
    </row>
    <row r="16" spans="2:13" ht="15.75" x14ac:dyDescent="0.25">
      <c r="B16" s="33" t="s">
        <v>53</v>
      </c>
      <c r="C16" s="34">
        <f>SUM(C13+C15)</f>
        <v>19280.61</v>
      </c>
      <c r="D16" s="34">
        <v>16502.53</v>
      </c>
      <c r="E16" s="34">
        <v>13924.11</v>
      </c>
      <c r="F16" s="34">
        <v>12305.28</v>
      </c>
      <c r="G16" s="34">
        <v>11135.52</v>
      </c>
      <c r="I16" s="66" t="s">
        <v>83</v>
      </c>
      <c r="J16" s="67"/>
      <c r="K16" s="67"/>
      <c r="L16" s="67"/>
      <c r="M16" s="67"/>
    </row>
    <row r="17" spans="2:8" ht="24" customHeight="1" x14ac:dyDescent="0.25">
      <c r="B17" s="35" t="s">
        <v>54</v>
      </c>
      <c r="C17" s="36"/>
      <c r="D17" s="59"/>
      <c r="E17" s="59"/>
      <c r="F17" s="59"/>
      <c r="G17" s="59"/>
      <c r="H17" s="61"/>
    </row>
    <row r="18" spans="2:8" ht="15.75" x14ac:dyDescent="0.25">
      <c r="B18" s="25" t="s">
        <v>55</v>
      </c>
      <c r="C18" s="63">
        <v>314.75</v>
      </c>
      <c r="D18" s="63">
        <v>0</v>
      </c>
      <c r="E18" s="63">
        <v>0</v>
      </c>
      <c r="F18" s="63">
        <v>0</v>
      </c>
      <c r="G18" s="63">
        <v>0</v>
      </c>
      <c r="H18" s="61"/>
    </row>
    <row r="19" spans="2:8" ht="15.75" x14ac:dyDescent="0.25">
      <c r="B19" s="25" t="s">
        <v>56</v>
      </c>
      <c r="C19" s="63">
        <v>94.04</v>
      </c>
      <c r="D19" s="63">
        <v>78.5</v>
      </c>
      <c r="E19" s="63">
        <v>64.84</v>
      </c>
      <c r="F19" s="63">
        <v>51.9</v>
      </c>
      <c r="G19" s="63">
        <v>48.2</v>
      </c>
      <c r="H19" s="61"/>
    </row>
    <row r="20" spans="2:8" ht="15.75" x14ac:dyDescent="0.25">
      <c r="B20" s="25" t="s">
        <v>57</v>
      </c>
      <c r="C20" s="63">
        <v>0.37</v>
      </c>
      <c r="D20" s="63">
        <v>329.7</v>
      </c>
      <c r="E20" s="63">
        <v>320.72000000000003</v>
      </c>
      <c r="F20" s="63">
        <v>217.36</v>
      </c>
      <c r="G20" s="63">
        <v>178.6</v>
      </c>
      <c r="H20" s="61"/>
    </row>
    <row r="21" spans="2:8" ht="36" x14ac:dyDescent="0.25">
      <c r="B21" s="71" t="s">
        <v>58</v>
      </c>
      <c r="C21" s="68">
        <f>SUM(C18:C20)</f>
        <v>409.16</v>
      </c>
      <c r="D21" s="68">
        <f t="shared" ref="D21:G21" si="2">SUM(D18:D20)</f>
        <v>408.2</v>
      </c>
      <c r="E21" s="68">
        <f t="shared" si="2"/>
        <v>385.56000000000006</v>
      </c>
      <c r="F21" s="68">
        <f t="shared" si="2"/>
        <v>269.26</v>
      </c>
      <c r="G21" s="68">
        <f t="shared" si="2"/>
        <v>226.8</v>
      </c>
      <c r="H21" s="61"/>
    </row>
    <row r="22" spans="2:8" ht="15.75" x14ac:dyDescent="0.25">
      <c r="B22" s="35" t="s">
        <v>59</v>
      </c>
      <c r="C22" s="36"/>
      <c r="D22" s="59"/>
      <c r="E22" s="59"/>
      <c r="F22" s="59"/>
      <c r="G22" s="59"/>
      <c r="H22" s="61"/>
    </row>
    <row r="23" spans="2:8" ht="15.75" x14ac:dyDescent="0.25">
      <c r="B23" s="25" t="s">
        <v>60</v>
      </c>
      <c r="C23" s="63">
        <v>148.99</v>
      </c>
      <c r="D23" s="63">
        <v>0</v>
      </c>
      <c r="E23" s="63">
        <v>0</v>
      </c>
      <c r="F23" s="63">
        <v>0</v>
      </c>
      <c r="G23" s="63">
        <v>3.73</v>
      </c>
      <c r="H23" s="61"/>
    </row>
    <row r="24" spans="2:8" ht="15.75" x14ac:dyDescent="0.25">
      <c r="B24" s="25" t="s">
        <v>61</v>
      </c>
      <c r="C24" s="63">
        <v>952.76</v>
      </c>
      <c r="D24" s="63">
        <v>701.28</v>
      </c>
      <c r="E24" s="63">
        <v>531.21</v>
      </c>
      <c r="F24" s="63">
        <v>565.54</v>
      </c>
      <c r="G24" s="63">
        <v>445.97</v>
      </c>
      <c r="H24" s="61"/>
    </row>
    <row r="25" spans="2:8" ht="15.75" x14ac:dyDescent="0.25">
      <c r="B25" s="25" t="s">
        <v>62</v>
      </c>
      <c r="C25" s="63">
        <v>719.13</v>
      </c>
      <c r="D25" s="63">
        <v>585.54</v>
      </c>
      <c r="E25" s="63">
        <v>529.69000000000005</v>
      </c>
      <c r="F25" s="63">
        <v>484.11</v>
      </c>
      <c r="G25" s="63">
        <v>257.77999999999997</v>
      </c>
      <c r="H25" s="61"/>
    </row>
    <row r="26" spans="2:8" ht="15.75" x14ac:dyDescent="0.25">
      <c r="B26" s="25" t="s">
        <v>63</v>
      </c>
      <c r="C26" s="63">
        <v>55.47</v>
      </c>
      <c r="D26" s="63">
        <v>46.05</v>
      </c>
      <c r="E26" s="63">
        <v>33.39</v>
      </c>
      <c r="F26" s="63">
        <v>22.2</v>
      </c>
      <c r="G26" s="63">
        <v>14.33</v>
      </c>
      <c r="H26" s="61"/>
    </row>
    <row r="27" spans="2:8" ht="15.75" x14ac:dyDescent="0.25">
      <c r="B27" s="27" t="s">
        <v>64</v>
      </c>
      <c r="C27" s="28">
        <f>SUM(C23:C26)</f>
        <v>1876.3500000000001</v>
      </c>
      <c r="D27" s="28">
        <f t="shared" ref="D27:G27" si="3">SUM(D23:D26)</f>
        <v>1332.87</v>
      </c>
      <c r="E27" s="28">
        <f t="shared" si="3"/>
        <v>1094.2900000000002</v>
      </c>
      <c r="F27" s="28">
        <f t="shared" si="3"/>
        <v>1071.8500000000001</v>
      </c>
      <c r="G27" s="28">
        <f t="shared" si="3"/>
        <v>721.81000000000006</v>
      </c>
      <c r="H27" s="61"/>
    </row>
    <row r="28" spans="2:8" ht="15.75" x14ac:dyDescent="0.25">
      <c r="B28" s="27" t="s">
        <v>65</v>
      </c>
      <c r="C28" s="28">
        <f>SUM(C16+C21+C27)</f>
        <v>21566.12</v>
      </c>
      <c r="D28" s="28">
        <f t="shared" ref="D28:G28" si="4">SUM(D16+D21+D27)</f>
        <v>18243.599999999999</v>
      </c>
      <c r="E28" s="28">
        <f t="shared" si="4"/>
        <v>15403.960000000001</v>
      </c>
      <c r="F28" s="28">
        <f t="shared" si="4"/>
        <v>13646.390000000001</v>
      </c>
      <c r="G28" s="28">
        <f t="shared" si="4"/>
        <v>12084.13</v>
      </c>
      <c r="H28" s="61"/>
    </row>
    <row r="29" spans="2:8" ht="15.75" x14ac:dyDescent="0.25">
      <c r="B29" s="35" t="s">
        <v>66</v>
      </c>
      <c r="C29" s="36"/>
      <c r="D29" s="59"/>
      <c r="E29" s="59"/>
      <c r="F29" s="59"/>
      <c r="G29" s="59"/>
      <c r="H29" s="61"/>
    </row>
    <row r="30" spans="2:8" ht="24" customHeight="1" x14ac:dyDescent="0.25">
      <c r="B30" s="35" t="s">
        <v>67</v>
      </c>
      <c r="C30" s="36"/>
      <c r="D30" s="59"/>
      <c r="E30" s="59"/>
      <c r="F30" s="59"/>
      <c r="G30" s="59"/>
      <c r="H30" s="61"/>
    </row>
    <row r="31" spans="2:8" ht="15.75" x14ac:dyDescent="0.25">
      <c r="B31" s="25" t="s">
        <v>68</v>
      </c>
      <c r="C31" s="26">
        <v>13939.17</v>
      </c>
      <c r="D31" s="26">
        <v>10747.98</v>
      </c>
      <c r="E31" s="26">
        <v>8723.1</v>
      </c>
      <c r="F31" s="26">
        <v>6619.9</v>
      </c>
      <c r="G31" s="26">
        <v>5707.69</v>
      </c>
      <c r="H31" s="61"/>
    </row>
    <row r="32" spans="2:8" ht="15.75" x14ac:dyDescent="0.25">
      <c r="B32" s="25" t="s">
        <v>69</v>
      </c>
      <c r="C32" s="63">
        <v>0</v>
      </c>
      <c r="D32" s="63">
        <v>10.029999999999999</v>
      </c>
      <c r="E32" s="63">
        <v>9.52</v>
      </c>
      <c r="F32" s="63">
        <v>9.4499999999999993</v>
      </c>
      <c r="G32" s="63">
        <v>11.19</v>
      </c>
      <c r="H32" s="61"/>
    </row>
    <row r="33" spans="2:15" ht="15.75" x14ac:dyDescent="0.25">
      <c r="B33" s="25" t="s">
        <v>70</v>
      </c>
      <c r="C33" s="63">
        <v>0</v>
      </c>
      <c r="D33" s="63">
        <v>828.9</v>
      </c>
      <c r="E33" s="26">
        <v>1073.1400000000001</v>
      </c>
      <c r="F33" s="26">
        <v>1006.21</v>
      </c>
      <c r="G33" s="63">
        <v>361.94</v>
      </c>
      <c r="H33" s="61"/>
    </row>
    <row r="34" spans="2:15" ht="15.75" x14ac:dyDescent="0.25">
      <c r="B34" s="25" t="s">
        <v>2</v>
      </c>
      <c r="C34" s="63">
        <v>0</v>
      </c>
      <c r="D34" s="63">
        <v>78.5</v>
      </c>
      <c r="E34" s="63">
        <v>96.11</v>
      </c>
      <c r="F34" s="63">
        <v>91.49</v>
      </c>
      <c r="G34" s="63">
        <v>16.53</v>
      </c>
      <c r="H34" s="61"/>
    </row>
    <row r="35" spans="2:15" ht="18" x14ac:dyDescent="0.25">
      <c r="B35" s="71" t="s">
        <v>71</v>
      </c>
      <c r="C35" s="34">
        <f>SUM(C31:C34)</f>
        <v>13939.17</v>
      </c>
      <c r="D35" s="34">
        <f t="shared" ref="D35:G35" si="5">SUM(D31:D34)</f>
        <v>11665.41</v>
      </c>
      <c r="E35" s="34">
        <f t="shared" si="5"/>
        <v>9901.8700000000008</v>
      </c>
      <c r="F35" s="34">
        <f t="shared" si="5"/>
        <v>7727.0499999999993</v>
      </c>
      <c r="G35" s="34">
        <f t="shared" si="5"/>
        <v>6097.3499999999985</v>
      </c>
      <c r="H35" s="61"/>
    </row>
    <row r="36" spans="2:15" ht="15.75" x14ac:dyDescent="0.25">
      <c r="B36" s="25" t="s">
        <v>72</v>
      </c>
      <c r="C36" s="63">
        <v>964.17</v>
      </c>
      <c r="D36" s="63">
        <v>774.72</v>
      </c>
      <c r="E36" s="63">
        <v>532.30999999999995</v>
      </c>
      <c r="F36" s="63">
        <v>402.3</v>
      </c>
      <c r="G36" s="63">
        <v>287.3</v>
      </c>
      <c r="H36" s="61"/>
    </row>
    <row r="37" spans="2:15" ht="15.75" x14ac:dyDescent="0.25">
      <c r="B37" s="25" t="s">
        <v>73</v>
      </c>
      <c r="C37" s="63">
        <v>602.5</v>
      </c>
      <c r="D37" s="63">
        <v>466.06</v>
      </c>
      <c r="E37" s="26">
        <v>1618.64</v>
      </c>
      <c r="F37" s="26">
        <v>1556.15</v>
      </c>
      <c r="G37" s="26">
        <v>3407.21</v>
      </c>
      <c r="H37" s="61"/>
    </row>
    <row r="38" spans="2:15" ht="18" x14ac:dyDescent="0.25">
      <c r="B38" s="71" t="s">
        <v>74</v>
      </c>
      <c r="C38" s="34">
        <f>SUM(C35:C37)</f>
        <v>15505.84</v>
      </c>
      <c r="D38" s="34">
        <f t="shared" ref="D38:G38" si="6">SUM(D35:D37)</f>
        <v>12906.189999999999</v>
      </c>
      <c r="E38" s="34">
        <f t="shared" si="6"/>
        <v>12052.82</v>
      </c>
      <c r="F38" s="34">
        <f t="shared" si="6"/>
        <v>9685.5</v>
      </c>
      <c r="G38" s="34">
        <f t="shared" si="6"/>
        <v>9791.8599999999988</v>
      </c>
      <c r="H38" s="61"/>
    </row>
    <row r="39" spans="2:15" ht="15.75" x14ac:dyDescent="0.25">
      <c r="B39" s="35" t="s">
        <v>75</v>
      </c>
      <c r="C39" s="36"/>
      <c r="D39" s="59"/>
      <c r="E39" s="59"/>
      <c r="F39" s="59"/>
      <c r="G39" s="59"/>
      <c r="H39" s="61"/>
    </row>
    <row r="40" spans="2:15" ht="15.75" x14ac:dyDescent="0.25">
      <c r="B40" s="25" t="s">
        <v>76</v>
      </c>
      <c r="C40" s="63">
        <v>106.66</v>
      </c>
      <c r="D40" s="63">
        <v>202.19</v>
      </c>
      <c r="E40" s="63">
        <v>0</v>
      </c>
      <c r="F40" s="63">
        <v>0</v>
      </c>
      <c r="G40" s="63">
        <v>0</v>
      </c>
      <c r="H40" s="61"/>
    </row>
    <row r="41" spans="2:15" ht="15.75" x14ac:dyDescent="0.25">
      <c r="B41" s="25" t="s">
        <v>77</v>
      </c>
      <c r="C41" s="26">
        <v>3723.43</v>
      </c>
      <c r="D41" s="26">
        <v>3055.56</v>
      </c>
      <c r="E41" s="26">
        <v>2586.89</v>
      </c>
      <c r="F41" s="26">
        <v>2167.33</v>
      </c>
      <c r="G41" s="26">
        <v>1909.43</v>
      </c>
      <c r="H41" s="61"/>
    </row>
    <row r="42" spans="2:15" ht="15.75" x14ac:dyDescent="0.25">
      <c r="B42" s="25" t="s">
        <v>78</v>
      </c>
      <c r="C42" s="63">
        <v>393.34</v>
      </c>
      <c r="D42" s="63">
        <v>246.59</v>
      </c>
      <c r="E42" s="63">
        <v>230.86</v>
      </c>
      <c r="F42" s="63">
        <v>72.099999999999994</v>
      </c>
      <c r="G42" s="63">
        <v>48.53</v>
      </c>
      <c r="H42" s="61"/>
    </row>
    <row r="43" spans="2:15" ht="15.75" x14ac:dyDescent="0.25">
      <c r="B43" s="25" t="s">
        <v>79</v>
      </c>
      <c r="C43" s="63">
        <v>559.86</v>
      </c>
      <c r="D43" s="26">
        <v>1372.81</v>
      </c>
      <c r="E43" s="63">
        <v>284.31</v>
      </c>
      <c r="F43" s="26">
        <v>1431.99</v>
      </c>
      <c r="G43" s="63">
        <v>92.24</v>
      </c>
      <c r="H43" s="61"/>
    </row>
    <row r="44" spans="2:15" ht="15.75" x14ac:dyDescent="0.25">
      <c r="B44" s="25" t="s">
        <v>80</v>
      </c>
      <c r="C44" s="26">
        <v>1276.99</v>
      </c>
      <c r="D44" s="63">
        <v>460.26</v>
      </c>
      <c r="E44" s="63">
        <v>249.08</v>
      </c>
      <c r="F44" s="63">
        <v>289.47000000000003</v>
      </c>
      <c r="G44" s="63">
        <v>242.07</v>
      </c>
      <c r="H44" s="61"/>
    </row>
    <row r="45" spans="2:15" ht="15.75" x14ac:dyDescent="0.25">
      <c r="B45" s="27" t="s">
        <v>81</v>
      </c>
      <c r="C45" s="28">
        <f>SUM(C40:C44)</f>
        <v>6060.2799999999988</v>
      </c>
      <c r="D45" s="28">
        <f t="shared" ref="D45:G45" si="7">SUM(D40:D44)</f>
        <v>5337.41</v>
      </c>
      <c r="E45" s="28">
        <f t="shared" si="7"/>
        <v>3351.14</v>
      </c>
      <c r="F45" s="28">
        <f t="shared" si="7"/>
        <v>3960.8900000000003</v>
      </c>
      <c r="G45" s="28">
        <f t="shared" si="7"/>
        <v>2292.27</v>
      </c>
      <c r="H45" s="61"/>
      <c r="I45" s="69"/>
      <c r="J45" s="69"/>
      <c r="K45" s="69"/>
      <c r="L45" s="69"/>
      <c r="M45" s="69"/>
      <c r="N45" s="69"/>
      <c r="O45" s="69"/>
    </row>
    <row r="46" spans="2:15" ht="21" x14ac:dyDescent="0.35">
      <c r="B46" s="71" t="s">
        <v>82</v>
      </c>
      <c r="C46" s="34">
        <f>SUM(C38+C45)</f>
        <v>21566.12</v>
      </c>
      <c r="D46" s="34">
        <f t="shared" ref="D46:G46" si="8">SUM(D38+D45)</f>
        <v>18243.599999999999</v>
      </c>
      <c r="E46" s="34">
        <f t="shared" si="8"/>
        <v>15403.96</v>
      </c>
      <c r="F46" s="34">
        <f t="shared" si="8"/>
        <v>13646.39</v>
      </c>
      <c r="G46" s="34">
        <f t="shared" si="8"/>
        <v>12084.13</v>
      </c>
      <c r="H46" s="61"/>
      <c r="I46" s="70" t="s">
        <v>84</v>
      </c>
      <c r="J46" s="70"/>
      <c r="K46" s="70"/>
      <c r="L46" s="70"/>
      <c r="M46" s="70"/>
      <c r="N46" s="69"/>
      <c r="O46" s="69"/>
    </row>
  </sheetData>
  <mergeCells count="9">
    <mergeCell ref="B29:C29"/>
    <mergeCell ref="B30:C30"/>
    <mergeCell ref="B39:C39"/>
    <mergeCell ref="B7:H7"/>
    <mergeCell ref="B9:H9"/>
    <mergeCell ref="B10:C10"/>
    <mergeCell ref="B11:C11"/>
    <mergeCell ref="B17:C17"/>
    <mergeCell ref="B22:C22"/>
  </mergeCells>
  <hyperlinks>
    <hyperlink ref="C4" r:id="rId1" display="javascript:void(0);" xr:uid="{ED234B7E-2645-45A8-8D2E-5A8D00B996B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B9847-56AA-436F-9ADF-C2F7595718BC}">
  <dimension ref="C4:H21"/>
  <sheetViews>
    <sheetView showGridLines="0" topLeftCell="D4" workbookViewId="0">
      <selection activeCell="O8" sqref="O8"/>
    </sheetView>
  </sheetViews>
  <sheetFormatPr defaultRowHeight="15" x14ac:dyDescent="0.25"/>
  <cols>
    <col min="3" max="3" width="31" customWidth="1"/>
    <col min="4" max="4" width="15.5703125" customWidth="1"/>
    <col min="5" max="5" width="11.5703125" customWidth="1"/>
    <col min="6" max="6" width="13.28515625" customWidth="1"/>
    <col min="7" max="7" width="13.140625" customWidth="1"/>
    <col min="8" max="8" width="15.140625" customWidth="1"/>
  </cols>
  <sheetData>
    <row r="4" spans="3:8" x14ac:dyDescent="0.25">
      <c r="C4" s="57" t="s">
        <v>45</v>
      </c>
      <c r="D4" s="58" t="s">
        <v>46</v>
      </c>
    </row>
    <row r="5" spans="3:8" ht="47.25" x14ac:dyDescent="0.25">
      <c r="C5" s="27" t="s">
        <v>85</v>
      </c>
      <c r="D5" s="72" t="s">
        <v>15</v>
      </c>
      <c r="E5" s="65"/>
      <c r="F5" s="65"/>
      <c r="G5" s="65"/>
      <c r="H5" s="65"/>
    </row>
    <row r="6" spans="3:8" ht="15.75" x14ac:dyDescent="0.25">
      <c r="C6" s="23"/>
      <c r="D6" s="59" t="s">
        <v>86</v>
      </c>
      <c r="E6" s="59" t="s">
        <v>87</v>
      </c>
      <c r="F6" s="59" t="s">
        <v>88</v>
      </c>
      <c r="G6" s="59" t="s">
        <v>89</v>
      </c>
      <c r="H6" s="59" t="s">
        <v>90</v>
      </c>
    </row>
    <row r="7" spans="3:8" ht="15.75" x14ac:dyDescent="0.25">
      <c r="C7" s="62"/>
      <c r="D7" s="62"/>
      <c r="E7" s="62"/>
      <c r="F7" s="62"/>
      <c r="G7" s="62"/>
      <c r="H7" s="62"/>
    </row>
    <row r="8" spans="3:8" x14ac:dyDescent="0.25">
      <c r="C8" s="25"/>
      <c r="D8" s="63">
        <v>2024</v>
      </c>
      <c r="E8" s="63">
        <v>2023</v>
      </c>
      <c r="F8" s="63">
        <v>2022</v>
      </c>
      <c r="G8" s="63">
        <v>2021</v>
      </c>
      <c r="H8" s="63">
        <v>2020</v>
      </c>
    </row>
    <row r="9" spans="3:8" ht="8.25" customHeight="1" x14ac:dyDescent="0.25">
      <c r="C9" s="62"/>
      <c r="D9" s="62"/>
      <c r="E9" s="62"/>
      <c r="F9" s="62"/>
      <c r="G9" s="62"/>
      <c r="H9" s="62"/>
    </row>
    <row r="10" spans="3:8" ht="15.75" x14ac:dyDescent="0.25">
      <c r="C10" s="37" t="s">
        <v>91</v>
      </c>
      <c r="D10" s="74">
        <v>3611.38</v>
      </c>
      <c r="E10" s="74">
        <v>3231.16</v>
      </c>
      <c r="F10" s="74">
        <v>2181.73</v>
      </c>
      <c r="G10" s="74">
        <v>1544.79</v>
      </c>
      <c r="H10" s="74">
        <v>1782.89</v>
      </c>
    </row>
    <row r="11" spans="3:8" ht="33" customHeight="1" x14ac:dyDescent="0.25">
      <c r="C11" s="25" t="s">
        <v>92</v>
      </c>
      <c r="D11" s="63">
        <v>2743.02</v>
      </c>
      <c r="E11" s="63">
        <v>2677.97</v>
      </c>
      <c r="F11" s="63">
        <v>1315.16</v>
      </c>
      <c r="G11" s="63">
        <v>1385.47</v>
      </c>
      <c r="H11" s="63">
        <v>1287.3900000000001</v>
      </c>
    </row>
    <row r="12" spans="3:8" ht="21.75" customHeight="1" x14ac:dyDescent="0.25">
      <c r="C12" s="25" t="s">
        <v>93</v>
      </c>
      <c r="D12" s="73">
        <v>-2584.2399999999998</v>
      </c>
      <c r="E12" s="73">
        <v>-2442.1799999999998</v>
      </c>
      <c r="F12" s="73">
        <v>-1292.1500000000001</v>
      </c>
      <c r="G12" s="73">
        <v>-1155.48</v>
      </c>
      <c r="H12" s="73">
        <v>-4699.58</v>
      </c>
    </row>
    <row r="13" spans="3:8" ht="23.25" customHeight="1" x14ac:dyDescent="0.25">
      <c r="C13" s="25" t="s">
        <v>94</v>
      </c>
      <c r="D13" s="73"/>
      <c r="E13" s="73"/>
      <c r="F13" s="73"/>
      <c r="G13" s="73"/>
      <c r="H13" s="73"/>
    </row>
    <row r="14" spans="3:8" ht="30.75" customHeight="1" x14ac:dyDescent="0.25">
      <c r="C14" s="25" t="s">
        <v>95</v>
      </c>
      <c r="D14" s="63">
        <v>-86.69</v>
      </c>
      <c r="E14" s="63">
        <v>-132.41</v>
      </c>
      <c r="F14" s="63">
        <v>-120.75</v>
      </c>
      <c r="G14" s="63">
        <v>-140.25</v>
      </c>
      <c r="H14" s="63">
        <v>3383.53</v>
      </c>
    </row>
    <row r="15" spans="3:8" ht="45.75" customHeight="1" x14ac:dyDescent="0.25">
      <c r="C15" s="37" t="s">
        <v>96</v>
      </c>
      <c r="D15" s="74">
        <f>SUM(D11:D14)</f>
        <v>72.090000000000202</v>
      </c>
      <c r="E15" s="74">
        <f t="shared" ref="E15:H15" si="0">SUM(E11:E14)</f>
        <v>103.37999999999997</v>
      </c>
      <c r="F15" s="74">
        <f t="shared" si="0"/>
        <v>-97.740000000000009</v>
      </c>
      <c r="G15" s="74">
        <f t="shared" si="0"/>
        <v>89.740000000000009</v>
      </c>
      <c r="H15" s="74">
        <f t="shared" si="0"/>
        <v>-28.6599999999994</v>
      </c>
    </row>
    <row r="16" spans="3:8" ht="42" customHeight="1" x14ac:dyDescent="0.25">
      <c r="C16" s="25" t="s">
        <v>97</v>
      </c>
      <c r="D16" s="63">
        <v>186.83</v>
      </c>
      <c r="E16" s="63">
        <v>83.45</v>
      </c>
      <c r="F16" s="63">
        <v>181.19</v>
      </c>
      <c r="G16" s="63">
        <v>91.45</v>
      </c>
      <c r="H16" s="63">
        <v>120.11</v>
      </c>
    </row>
    <row r="17" spans="3:8" ht="25.5" customHeight="1" x14ac:dyDescent="0.25">
      <c r="C17" s="25" t="s">
        <v>98</v>
      </c>
      <c r="D17" s="63">
        <v>258.92</v>
      </c>
      <c r="E17" s="63">
        <v>186.83</v>
      </c>
      <c r="F17" s="63">
        <v>83.45</v>
      </c>
      <c r="G17" s="63">
        <v>181.19</v>
      </c>
      <c r="H17" s="63">
        <v>91.45</v>
      </c>
    </row>
    <row r="18" spans="3:8" ht="15.75" x14ac:dyDescent="0.25">
      <c r="C18" s="25"/>
      <c r="D18" s="63"/>
      <c r="E18" s="61"/>
      <c r="F18" s="61"/>
      <c r="G18" s="61"/>
      <c r="H18" s="61"/>
    </row>
    <row r="19" spans="3:8" x14ac:dyDescent="0.25">
      <c r="C19" s="75"/>
      <c r="D19" s="75"/>
      <c r="E19" s="75"/>
      <c r="F19" s="75"/>
      <c r="G19" s="75"/>
      <c r="H19" s="75"/>
    </row>
    <row r="20" spans="3:8" x14ac:dyDescent="0.25">
      <c r="C20" s="20"/>
      <c r="D20" s="20"/>
      <c r="E20" s="20"/>
      <c r="F20" s="20"/>
      <c r="G20" s="20"/>
      <c r="H20" s="20"/>
    </row>
    <row r="21" spans="3:8" x14ac:dyDescent="0.25">
      <c r="C21" s="21" t="s">
        <v>42</v>
      </c>
      <c r="D21" s="21"/>
      <c r="E21" s="21"/>
      <c r="F21" s="21"/>
      <c r="G21" s="21"/>
      <c r="H21" s="21"/>
    </row>
  </sheetData>
  <mergeCells count="10">
    <mergeCell ref="C19:H19"/>
    <mergeCell ref="C20:H20"/>
    <mergeCell ref="C21:H21"/>
    <mergeCell ref="C7:H7"/>
    <mergeCell ref="C9:H9"/>
    <mergeCell ref="D12:D13"/>
    <mergeCell ref="E12:E13"/>
    <mergeCell ref="F12:F13"/>
    <mergeCell ref="G12:G13"/>
    <mergeCell ref="H12:H13"/>
  </mergeCells>
  <hyperlinks>
    <hyperlink ref="D4" r:id="rId1" display="javascript:void(0);" xr:uid="{F37FB391-0191-4938-8B1A-010D23F79217}"/>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952E3-736B-43ED-9BB8-5D65A3CB2328}">
  <dimension ref="A1"/>
  <sheetViews>
    <sheetView workbookViewId="0">
      <selection activeCell="I13" sqref="I13"/>
    </sheetView>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 of D-Mart</vt:lpstr>
      <vt:lpstr>Income statement</vt:lpstr>
      <vt:lpstr>Balance Sheet</vt:lpstr>
      <vt:lpstr>Cash Flow</vt:lpstr>
      <vt:lpstr>Ratio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Mohit Verma</cp:lastModifiedBy>
  <cp:lastPrinted>2024-08-28T19:28:04Z</cp:lastPrinted>
  <dcterms:created xsi:type="dcterms:W3CDTF">2012-08-17T09:55:37Z</dcterms:created>
  <dcterms:modified xsi:type="dcterms:W3CDTF">2024-08-28T19:30:57Z</dcterms:modified>
</cp:coreProperties>
</file>