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Mohit Sisodia\Desktop\Pharma\"/>
    </mc:Choice>
  </mc:AlternateContent>
  <xr:revisionPtr revIDLastSave="0" documentId="13_ncr:1_{FCA9D2F9-C16A-4B96-AAB8-332C79978CF1}" xr6:coauthVersionLast="46" xr6:coauthVersionMax="46" xr10:uidLastSave="{00000000-0000-0000-0000-000000000000}"/>
  <bookViews>
    <workbookView xWindow="-120" yWindow="-120" windowWidth="20730" windowHeight="11160" activeTab="1" xr2:uid="{00000000-000D-0000-FFFF-FFFF00000000}"/>
  </bookViews>
  <sheets>
    <sheet name="Companies" sheetId="1" r:id="rId1"/>
    <sheet name="Peer Comparison" sheetId="2" r:id="rId2"/>
  </sheets>
  <definedNames>
    <definedName name="_xlnm._FilterDatabase" localSheetId="1" hidden="1">'Peer Comparison'!$B$465:$C$474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J456" i="2" l="1"/>
  <c r="AJ457" i="2"/>
  <c r="AJ458" i="2"/>
  <c r="AJ459" i="2"/>
  <c r="AJ460" i="2"/>
  <c r="AJ461" i="2"/>
  <c r="AJ462" i="2"/>
  <c r="AJ463" i="2"/>
  <c r="AJ455" i="2"/>
  <c r="AH456" i="2"/>
  <c r="AH457" i="2"/>
  <c r="AH458" i="2"/>
  <c r="AH459" i="2"/>
  <c r="AH460" i="2"/>
  <c r="AH462" i="2"/>
  <c r="AH463" i="2"/>
  <c r="AH455" i="2"/>
  <c r="AF456" i="2"/>
  <c r="AF457" i="2"/>
  <c r="AF458" i="2"/>
  <c r="AF459" i="2"/>
  <c r="AF460" i="2"/>
  <c r="AF462" i="2"/>
  <c r="AF463" i="2"/>
  <c r="AF455" i="2"/>
  <c r="AD456" i="2"/>
  <c r="AD457" i="2"/>
  <c r="AD458" i="2"/>
  <c r="AD459" i="2"/>
  <c r="AD460" i="2"/>
  <c r="AD461" i="2"/>
  <c r="AD462" i="2"/>
  <c r="AD463" i="2"/>
  <c r="AD455" i="2"/>
  <c r="AB456" i="2"/>
  <c r="AB457" i="2"/>
  <c r="AB458" i="2"/>
  <c r="AB459" i="2"/>
  <c r="AB460" i="2"/>
  <c r="AB461" i="2"/>
  <c r="AB462" i="2"/>
  <c r="AB463" i="2"/>
  <c r="AB455" i="2"/>
  <c r="Z456" i="2"/>
  <c r="Z457" i="2"/>
  <c r="Z458" i="2"/>
  <c r="Z459" i="2"/>
  <c r="Z460" i="2"/>
  <c r="Z461" i="2"/>
  <c r="Z462" i="2"/>
  <c r="Z463" i="2"/>
  <c r="Z455" i="2"/>
  <c r="V456" i="2"/>
  <c r="V457" i="2"/>
  <c r="V458" i="2"/>
  <c r="V459" i="2"/>
  <c r="V460" i="2"/>
  <c r="V461" i="2"/>
  <c r="V462" i="2"/>
  <c r="V463" i="2"/>
  <c r="V455" i="2"/>
  <c r="T456" i="2"/>
  <c r="T457" i="2"/>
  <c r="T458" i="2"/>
  <c r="T459" i="2"/>
  <c r="T460" i="2"/>
  <c r="T461" i="2"/>
  <c r="T462" i="2"/>
  <c r="T463" i="2"/>
  <c r="T455" i="2"/>
  <c r="P458" i="2"/>
  <c r="N456" i="2"/>
  <c r="N457" i="2"/>
  <c r="N458" i="2"/>
  <c r="N459" i="2"/>
  <c r="N460" i="2"/>
  <c r="N461" i="2"/>
  <c r="N462" i="2"/>
  <c r="N463" i="2"/>
  <c r="N455" i="2"/>
  <c r="L456" i="2"/>
  <c r="L457" i="2"/>
  <c r="L458" i="2"/>
  <c r="L459" i="2"/>
  <c r="L460" i="2"/>
  <c r="L461" i="2"/>
  <c r="L462" i="2"/>
  <c r="L463" i="2"/>
  <c r="L455" i="2"/>
  <c r="J456" i="2"/>
  <c r="J457" i="2"/>
  <c r="J458" i="2"/>
  <c r="J459" i="2"/>
  <c r="J460" i="2"/>
  <c r="J461" i="2"/>
  <c r="J462" i="2"/>
  <c r="J463" i="2"/>
  <c r="J455" i="2"/>
  <c r="H456" i="2"/>
  <c r="H457" i="2"/>
  <c r="H458" i="2"/>
  <c r="H459" i="2"/>
  <c r="H460" i="2"/>
  <c r="H461" i="2"/>
  <c r="H462" i="2"/>
  <c r="H463" i="2"/>
  <c r="H455" i="2"/>
  <c r="F455" i="2"/>
  <c r="W463" i="2"/>
  <c r="D462" i="2"/>
  <c r="D461" i="2"/>
  <c r="D460" i="2"/>
  <c r="D459" i="2"/>
  <c r="D458" i="2"/>
  <c r="D457" i="2"/>
  <c r="D456" i="2"/>
  <c r="F456" i="2"/>
  <c r="F457" i="2"/>
  <c r="F458" i="2"/>
  <c r="F459" i="2"/>
  <c r="F460" i="2"/>
  <c r="F461" i="2"/>
  <c r="F462" i="2"/>
  <c r="F463" i="2"/>
  <c r="Q463" i="2"/>
  <c r="Q462" i="2"/>
  <c r="Q459" i="2"/>
  <c r="Q458" i="2"/>
  <c r="Q461" i="2"/>
  <c r="Q457" i="2"/>
  <c r="Q456" i="2"/>
  <c r="Q455" i="2"/>
  <c r="Q460" i="2"/>
  <c r="W462" i="2"/>
  <c r="W461" i="2"/>
  <c r="W460" i="2"/>
  <c r="W459" i="2"/>
  <c r="W458" i="2"/>
  <c r="W457" i="2"/>
  <c r="W456" i="2"/>
  <c r="W455" i="2"/>
  <c r="I4" i="1" a="1"/>
  <c r="I4" i="1" s="1"/>
  <c r="C4" i="1" a="1"/>
  <c r="C4" i="1" s="1"/>
  <c r="I5" i="1" a="1"/>
  <c r="I5" i="1" s="1"/>
  <c r="I6" i="1" a="1"/>
  <c r="I6" i="1" s="1"/>
  <c r="I7" i="1" a="1"/>
  <c r="I7" i="1" s="1"/>
  <c r="I8" i="1" a="1"/>
  <c r="I8" i="1" s="1"/>
  <c r="I9" i="1" a="1"/>
  <c r="I9" i="1" s="1"/>
  <c r="I10" i="1" a="1"/>
  <c r="I10" i="1" s="1"/>
  <c r="I11" i="1" a="1"/>
  <c r="I11" i="1" s="1"/>
  <c r="I14" i="1" a="1"/>
  <c r="I14" i="1" s="1"/>
  <c r="I15" i="1" a="1"/>
  <c r="I15" i="1" s="1"/>
  <c r="I16" i="1" a="1"/>
  <c r="I16" i="1" s="1"/>
  <c r="I17" i="1" a="1"/>
  <c r="I17" i="1" s="1"/>
  <c r="I18" i="1" a="1"/>
  <c r="I18" i="1" s="1"/>
  <c r="I22" i="1" a="1"/>
  <c r="I22" i="1" s="1"/>
  <c r="I21" i="1" a="1"/>
  <c r="I21" i="1" s="1"/>
  <c r="I23" i="1" a="1"/>
  <c r="I23" i="1" s="1"/>
  <c r="G5" i="1" a="1"/>
  <c r="G5" i="1" s="1"/>
  <c r="H5" i="1" a="1"/>
  <c r="H5" i="1" s="1"/>
  <c r="G6" i="1" a="1"/>
  <c r="G6" i="1" s="1"/>
  <c r="H6" i="1" a="1"/>
  <c r="H6" i="1" s="1"/>
  <c r="G7" i="1" a="1"/>
  <c r="G7" i="1" s="1"/>
  <c r="H7" i="1" a="1"/>
  <c r="H7" i="1" s="1"/>
  <c r="G8" i="1" a="1"/>
  <c r="G8" i="1" s="1"/>
  <c r="H8" i="1" a="1"/>
  <c r="H8" i="1" s="1"/>
  <c r="G9" i="1" a="1"/>
  <c r="G9" i="1" s="1"/>
  <c r="H9" i="1" a="1"/>
  <c r="H9" i="1" s="1"/>
  <c r="G10" i="1" a="1"/>
  <c r="G10" i="1" s="1"/>
  <c r="H10" i="1" a="1"/>
  <c r="H10" i="1" s="1"/>
  <c r="G11" i="1" a="1"/>
  <c r="G11" i="1" s="1"/>
  <c r="H11" i="1" a="1"/>
  <c r="H11" i="1" s="1"/>
  <c r="G14" i="1" a="1"/>
  <c r="G14" i="1" s="1"/>
  <c r="H14" i="1" a="1"/>
  <c r="H14" i="1" s="1"/>
  <c r="G15" i="1" a="1"/>
  <c r="G15" i="1" s="1"/>
  <c r="H15" i="1" a="1"/>
  <c r="H15" i="1" s="1"/>
  <c r="G16" i="1" a="1"/>
  <c r="G16" i="1" s="1"/>
  <c r="H16" i="1" a="1"/>
  <c r="H16" i="1" s="1"/>
  <c r="G17" i="1" a="1"/>
  <c r="G17" i="1" s="1"/>
  <c r="H17" i="1" a="1"/>
  <c r="H17" i="1" s="1"/>
  <c r="G18" i="1" a="1"/>
  <c r="G18" i="1" s="1"/>
  <c r="H18" i="1" a="1"/>
  <c r="H18" i="1"/>
  <c r="G22" i="1" a="1"/>
  <c r="G22" i="1" s="1"/>
  <c r="H22" i="1" a="1"/>
  <c r="H22" i="1" s="1"/>
  <c r="G21" i="1" a="1"/>
  <c r="G21" i="1" s="1"/>
  <c r="H21" i="1" a="1"/>
  <c r="H21" i="1" s="1"/>
  <c r="G23" i="1" a="1"/>
  <c r="G23" i="1" s="1"/>
  <c r="H23" i="1" a="1"/>
  <c r="H23" i="1" s="1"/>
  <c r="H4" i="1" a="1"/>
  <c r="H4" i="1" s="1"/>
  <c r="G4" i="1" a="1"/>
  <c r="G4" i="1" s="1"/>
  <c r="E23" i="1" a="1"/>
  <c r="E23" i="1" s="1"/>
  <c r="E5" i="1" a="1"/>
  <c r="E5" i="1" s="1"/>
  <c r="E6" i="1" a="1"/>
  <c r="E6" i="1" s="1"/>
  <c r="E7" i="1" a="1"/>
  <c r="E7" i="1" s="1"/>
  <c r="E8" i="1" a="1"/>
  <c r="E8" i="1" s="1"/>
  <c r="E9" i="1" a="1"/>
  <c r="E9" i="1" s="1"/>
  <c r="E10" i="1" a="1"/>
  <c r="E10" i="1" s="1"/>
  <c r="E11" i="1" a="1"/>
  <c r="E11" i="1" s="1"/>
  <c r="E14" i="1" a="1"/>
  <c r="E14" i="1" s="1"/>
  <c r="E15" i="1" a="1"/>
  <c r="E15" i="1" s="1"/>
  <c r="E16" i="1" a="1"/>
  <c r="E16" i="1" s="1"/>
  <c r="E17" i="1" a="1"/>
  <c r="E17" i="1" s="1"/>
  <c r="E18" i="1" a="1"/>
  <c r="E18" i="1" s="1"/>
  <c r="E22" i="1" a="1"/>
  <c r="E22" i="1" s="1"/>
  <c r="E21" i="1" a="1"/>
  <c r="E21" i="1" s="1"/>
  <c r="E4" i="1" a="1"/>
  <c r="E4" i="1" s="1"/>
  <c r="F5" i="1" a="1"/>
  <c r="F5" i="1" s="1"/>
  <c r="F6" i="1" a="1"/>
  <c r="F6" i="1"/>
  <c r="F7" i="1" a="1"/>
  <c r="F7" i="1" s="1"/>
  <c r="F8" i="1" a="1"/>
  <c r="F8" i="1" s="1"/>
  <c r="F9" i="1" a="1"/>
  <c r="F9" i="1" s="1"/>
  <c r="F10" i="1" a="1"/>
  <c r="F10" i="1" s="1"/>
  <c r="F11" i="1" a="1"/>
  <c r="F11" i="1" s="1"/>
  <c r="F14" i="1" a="1"/>
  <c r="F14" i="1" s="1"/>
  <c r="F15" i="1" a="1"/>
  <c r="F15" i="1" s="1"/>
  <c r="F16" i="1" a="1"/>
  <c r="F16" i="1" s="1"/>
  <c r="F17" i="1" a="1"/>
  <c r="F17" i="1" s="1"/>
  <c r="F18" i="1" a="1"/>
  <c r="F18" i="1" s="1"/>
  <c r="F22" i="1" a="1"/>
  <c r="F22" i="1" s="1"/>
  <c r="F21" i="1" a="1"/>
  <c r="F21" i="1" s="1"/>
  <c r="F23" i="1" a="1"/>
  <c r="F23" i="1" s="1"/>
  <c r="F4" i="1" a="1"/>
  <c r="F4" i="1" s="1"/>
  <c r="D9" i="1" a="1"/>
  <c r="D9" i="1" s="1"/>
  <c r="D5" i="1" a="1"/>
  <c r="D5" i="1" s="1"/>
  <c r="D6" i="1" a="1"/>
  <c r="D6" i="1" s="1"/>
  <c r="D7" i="1" a="1"/>
  <c r="D7" i="1" s="1"/>
  <c r="D8" i="1" a="1"/>
  <c r="D8" i="1" s="1"/>
  <c r="D10" i="1" a="1"/>
  <c r="D10" i="1" s="1"/>
  <c r="D11" i="1" a="1"/>
  <c r="D11" i="1" s="1"/>
  <c r="D14" i="1" a="1"/>
  <c r="D14" i="1"/>
  <c r="D15" i="1" a="1"/>
  <c r="D15" i="1" s="1"/>
  <c r="D16" i="1" a="1"/>
  <c r="D16" i="1" s="1"/>
  <c r="D17" i="1" a="1"/>
  <c r="D17" i="1" s="1"/>
  <c r="D18" i="1" a="1"/>
  <c r="D18" i="1" s="1"/>
  <c r="D22" i="1" a="1"/>
  <c r="D22" i="1" s="1"/>
  <c r="D21" i="1" a="1"/>
  <c r="D21" i="1" s="1"/>
  <c r="D23" i="1" a="1"/>
  <c r="D23" i="1" s="1"/>
  <c r="D4" i="1" a="1"/>
  <c r="D4" i="1" s="1"/>
  <c r="C23" i="1" a="1"/>
  <c r="C23" i="1" s="1"/>
  <c r="C22" i="1" a="1"/>
  <c r="C22" i="1" s="1"/>
  <c r="C21" i="1" a="1"/>
  <c r="C21" i="1" s="1"/>
  <c r="C14" i="1" a="1"/>
  <c r="C14" i="1" s="1"/>
  <c r="C15" i="1" a="1"/>
  <c r="C15" i="1" s="1"/>
  <c r="C16" i="1" a="1"/>
  <c r="C16" i="1" s="1"/>
  <c r="C17" i="1" a="1"/>
  <c r="C17" i="1" s="1"/>
  <c r="C18" i="1" a="1"/>
  <c r="C18" i="1" s="1"/>
  <c r="C5" i="1" a="1"/>
  <c r="C5" i="1" s="1"/>
  <c r="C6" i="1" a="1"/>
  <c r="C6" i="1" s="1"/>
  <c r="C7" i="1" a="1"/>
  <c r="C7" i="1" s="1"/>
  <c r="C8" i="1" a="1"/>
  <c r="C8" i="1" s="1"/>
  <c r="C9" i="1" a="1"/>
  <c r="C9" i="1" s="1"/>
  <c r="C11" i="1" a="1"/>
  <c r="C11" i="1" s="1"/>
  <c r="C10" i="1" a="1"/>
  <c r="C10" i="1" s="1"/>
  <c r="X456" i="2" l="1"/>
  <c r="X460" i="2"/>
  <c r="X457" i="2"/>
  <c r="X461" i="2"/>
  <c r="X462" i="2"/>
  <c r="X458" i="2"/>
  <c r="X455" i="2"/>
  <c r="X459" i="2"/>
  <c r="X463" i="2"/>
  <c r="R460" i="2"/>
  <c r="R463" i="2"/>
  <c r="R459" i="2"/>
  <c r="R461" i="2"/>
  <c r="R458" i="2"/>
  <c r="R456" i="2"/>
  <c r="R462" i="2"/>
  <c r="R457" i="2"/>
  <c r="R455" i="2"/>
  <c r="D463" i="2"/>
  <c r="D455" i="2"/>
  <c r="AK461" i="2" l="1"/>
  <c r="AK460" i="2"/>
  <c r="AK463" i="2"/>
  <c r="AK462" i="2"/>
  <c r="AK458" i="2"/>
  <c r="AK456" i="2"/>
  <c r="AK459" i="2"/>
  <c r="AK455" i="2"/>
  <c r="AK457"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8">
    <bk>
      <extLst>
        <ext uri="{3e2802c4-a4d2-4d8b-9148-e3be6c30e623}">
          <xlrd:rvb i="2"/>
        </ext>
      </extLst>
    </bk>
    <bk>
      <extLst>
        <ext uri="{3e2802c4-a4d2-4d8b-9148-e3be6c30e623}">
          <xlrd:rvb i="5"/>
        </ext>
      </extLst>
    </bk>
    <bk>
      <extLst>
        <ext uri="{3e2802c4-a4d2-4d8b-9148-e3be6c30e623}">
          <xlrd:rvb i="12"/>
        </ext>
      </extLst>
    </bk>
    <bk>
      <extLst>
        <ext uri="{3e2802c4-a4d2-4d8b-9148-e3be6c30e623}">
          <xlrd:rvb i="15"/>
        </ext>
      </extLst>
    </bk>
    <bk>
      <extLst>
        <ext uri="{3e2802c4-a4d2-4d8b-9148-e3be6c30e623}">
          <xlrd:rvb i="18"/>
        </ext>
      </extLst>
    </bk>
    <bk>
      <extLst>
        <ext uri="{3e2802c4-a4d2-4d8b-9148-e3be6c30e623}">
          <xlrd:rvb i="21"/>
        </ext>
      </extLst>
    </bk>
    <bk>
      <extLst>
        <ext uri="{3e2802c4-a4d2-4d8b-9148-e3be6c30e623}">
          <xlrd:rvb i="24"/>
        </ext>
      </extLst>
    </bk>
    <bk>
      <extLst>
        <ext uri="{3e2802c4-a4d2-4d8b-9148-e3be6c30e623}">
          <xlrd:rvb i="27"/>
        </ext>
      </extLst>
    </bk>
    <bk>
      <extLst>
        <ext uri="{3e2802c4-a4d2-4d8b-9148-e3be6c30e623}">
          <xlrd:rvb i="30"/>
        </ext>
      </extLst>
    </bk>
    <bk>
      <extLst>
        <ext uri="{3e2802c4-a4d2-4d8b-9148-e3be6c30e623}">
          <xlrd:rvb i="33"/>
        </ext>
      </extLst>
    </bk>
    <bk>
      <extLst>
        <ext uri="{3e2802c4-a4d2-4d8b-9148-e3be6c30e623}">
          <xlrd:rvb i="36"/>
        </ext>
      </extLst>
    </bk>
    <bk>
      <extLst>
        <ext uri="{3e2802c4-a4d2-4d8b-9148-e3be6c30e623}">
          <xlrd:rvb i="37"/>
        </ext>
      </extLst>
    </bk>
    <bk>
      <extLst>
        <ext uri="{3e2802c4-a4d2-4d8b-9148-e3be6c30e623}">
          <xlrd:rvb i="40"/>
        </ext>
      </extLst>
    </bk>
    <bk>
      <extLst>
        <ext uri="{3e2802c4-a4d2-4d8b-9148-e3be6c30e623}">
          <xlrd:rvb i="43"/>
        </ext>
      </extLst>
    </bk>
    <bk>
      <extLst>
        <ext uri="{3e2802c4-a4d2-4d8b-9148-e3be6c30e623}">
          <xlrd:rvb i="46"/>
        </ext>
      </extLst>
    </bk>
    <bk>
      <extLst>
        <ext uri="{3e2802c4-a4d2-4d8b-9148-e3be6c30e623}">
          <xlrd:rvb i="49"/>
        </ext>
      </extLst>
    </bk>
    <bk>
      <extLst>
        <ext uri="{3e2802c4-a4d2-4d8b-9148-e3be6c30e623}">
          <xlrd:rvb i="52"/>
        </ext>
      </extLst>
    </bk>
    <bk>
      <extLst>
        <ext uri="{3e2802c4-a4d2-4d8b-9148-e3be6c30e623}">
          <xlrd:rvb i="53"/>
        </ext>
      </extLst>
    </bk>
  </futureMetadata>
  <cellMetadata count="1">
    <bk>
      <rc t="1" v="0"/>
    </bk>
  </cellMetadata>
  <valueMetadata count="18">
    <bk>
      <rc t="2" v="0"/>
    </bk>
    <bk>
      <rc t="2" v="1"/>
    </bk>
    <bk>
      <rc t="2" v="2"/>
    </bk>
    <bk>
      <rc t="2" v="3"/>
    </bk>
    <bk>
      <rc t="2" v="4"/>
    </bk>
    <bk>
      <rc t="2" v="5"/>
    </bk>
    <bk>
      <rc t="2" v="6"/>
    </bk>
    <bk>
      <rc t="2" v="7"/>
    </bk>
    <bk>
      <rc t="2" v="8"/>
    </bk>
    <bk>
      <rc t="2" v="9"/>
    </bk>
    <bk>
      <rc t="2" v="10"/>
    </bk>
    <bk>
      <rc t="2" v="11"/>
    </bk>
    <bk>
      <rc t="2" v="12"/>
    </bk>
    <bk>
      <rc t="2" v="13"/>
    </bk>
    <bk>
      <rc t="2" v="14"/>
    </bk>
    <bk>
      <rc t="2" v="15"/>
    </bk>
    <bk>
      <rc t="2" v="16"/>
    </bk>
    <bk>
      <rc t="2" v="17"/>
    </bk>
  </valueMetadata>
</metadata>
</file>

<file path=xl/sharedStrings.xml><?xml version="1.0" encoding="utf-8"?>
<sst xmlns="http://schemas.openxmlformats.org/spreadsheetml/2006/main" count="834" uniqueCount="111">
  <si>
    <t xml:space="preserve"> </t>
  </si>
  <si>
    <t>Major (Bulk Drug, Formulation, Covid Vacciene) Company</t>
  </si>
  <si>
    <t>API (Active Pharmaceuitical Ingriedients) Company</t>
  </si>
  <si>
    <t>Medical Equipments Manufacturiing Company</t>
  </si>
  <si>
    <t>Market Capetalization</t>
  </si>
  <si>
    <t>P/E Ratio</t>
  </si>
  <si>
    <t>Beta</t>
  </si>
  <si>
    <t>Volume</t>
  </si>
  <si>
    <t>52 Week High</t>
  </si>
  <si>
    <t>52 Week Low</t>
  </si>
  <si>
    <t>Current Market Price</t>
  </si>
  <si>
    <t>Mar '20</t>
  </si>
  <si>
    <t>Mar '19</t>
  </si>
  <si>
    <t>Mar '18</t>
  </si>
  <si>
    <t>Mar '17</t>
  </si>
  <si>
    <t>Mar '16</t>
  </si>
  <si>
    <t>Investment Valuation Ratios</t>
  </si>
  <si>
    <t>Face Value</t>
  </si>
  <si>
    <t>Dividend Per Share</t>
  </si>
  <si>
    <t>--</t>
  </si>
  <si>
    <t>Operating Profit Per Share (Rs)</t>
  </si>
  <si>
    <t>Net Operating Profit Per Share (Rs)</t>
  </si>
  <si>
    <t>Free Reserves Per Share (Rs)</t>
  </si>
  <si>
    <t>Bonus in Equity Capital</t>
  </si>
  <si>
    <t>Profitability Ratios</t>
  </si>
  <si>
    <t>Operating Profit Margin(%)</t>
  </si>
  <si>
    <t>Profit Before Interest And Tax Margin(%)</t>
  </si>
  <si>
    <t>Gross Profit Margin(%)</t>
  </si>
  <si>
    <t>Cash Profit Margin(%)</t>
  </si>
  <si>
    <t>Adjusted Cash Margin(%)</t>
  </si>
  <si>
    <t>Net Profit Margin(%)</t>
  </si>
  <si>
    <t>Adjusted Net Profit Margin(%)</t>
  </si>
  <si>
    <t>Return On Capital Employed(%)</t>
  </si>
  <si>
    <t>Return On Net Worth(%)</t>
  </si>
  <si>
    <t>Adjusted Return on Net Worth(%)</t>
  </si>
  <si>
    <t>Return on Assets Excluding Revaluations</t>
  </si>
  <si>
    <t>Return on Assets Including Revaluations</t>
  </si>
  <si>
    <t>Return on Long Term Funds(%)</t>
  </si>
  <si>
    <t>Liquidity And Solvency Ratios</t>
  </si>
  <si>
    <t>Current Ratio</t>
  </si>
  <si>
    <t>Quick Ratio</t>
  </si>
  <si>
    <t>Debt Equity Ratio</t>
  </si>
  <si>
    <t>Long Term Debt Equity Ratio</t>
  </si>
  <si>
    <t>Debt Coverage Ratios</t>
  </si>
  <si>
    <t>Interest Cover</t>
  </si>
  <si>
    <t>Total Debt to Owners Fund</t>
  </si>
  <si>
    <t>Financial Charges Coverage Ratio</t>
  </si>
  <si>
    <t>Financial Charges Coverage Ratio Post Tax</t>
  </si>
  <si>
    <t>Management Efficiency Ratios</t>
  </si>
  <si>
    <t>Inventory Turnover Ratio</t>
  </si>
  <si>
    <t>Debtors Turnover Ratio</t>
  </si>
  <si>
    <t>Investments Turnover Ratio</t>
  </si>
  <si>
    <t>Fixed Assets Turnover Ratio</t>
  </si>
  <si>
    <t>Total Assets Turnover Ratio</t>
  </si>
  <si>
    <t>Asset Turnover Ratio</t>
  </si>
  <si>
    <t>Average Raw Material Holding</t>
  </si>
  <si>
    <t>Average Finished Goods Held</t>
  </si>
  <si>
    <t>Number of Days In Working Capital</t>
  </si>
  <si>
    <t>Profit &amp; Loss Account Ratios</t>
  </si>
  <si>
    <t>Material Cost Composition</t>
  </si>
  <si>
    <t>Imported Composition of Raw Materials Consumed</t>
  </si>
  <si>
    <t>Selling Distribution Cost Composition</t>
  </si>
  <si>
    <t>Expenses as Composition of Total Sales</t>
  </si>
  <si>
    <t>Cash Flow Indicator Ratios</t>
  </si>
  <si>
    <t>Dividend Payout Ratio Net Profit</t>
  </si>
  <si>
    <t>Dividend Payout Ratio Cash Profit</t>
  </si>
  <si>
    <t>Earning Retention Ratio</t>
  </si>
  <si>
    <t>Cash Earning Retention Ratio</t>
  </si>
  <si>
    <t>AdjustedCash Flow Times</t>
  </si>
  <si>
    <t>Pharma Companies</t>
  </si>
  <si>
    <t>SUN PHARMACEUTICAL INDUSTRIES</t>
  </si>
  <si>
    <t>Trend</t>
  </si>
  <si>
    <t>DR.REDDY'S LABORATORIES</t>
  </si>
  <si>
    <t>Cipla Limited</t>
  </si>
  <si>
    <t>AUROBINDO PHARMA</t>
  </si>
  <si>
    <t>BIOCON LIMITED</t>
  </si>
  <si>
    <t>CADILA HEALTHCARE LIMITED</t>
  </si>
  <si>
    <t>LUPIN LIMITED</t>
  </si>
  <si>
    <t>TORRENT PHARMACEUTICALS LTD</t>
  </si>
  <si>
    <t>Points</t>
  </si>
  <si>
    <t>EV/EBITDA</t>
  </si>
  <si>
    <t>ROCE%</t>
  </si>
  <si>
    <t>ROE%</t>
  </si>
  <si>
    <t>D/E</t>
  </si>
  <si>
    <t>Interest Coverage</t>
  </si>
  <si>
    <t>Pledged%</t>
  </si>
  <si>
    <t>Institution Holding%</t>
  </si>
  <si>
    <t>OPM%</t>
  </si>
  <si>
    <t>Debtors in days</t>
  </si>
  <si>
    <t>Sales 5Y</t>
  </si>
  <si>
    <t>Sales 3Y</t>
  </si>
  <si>
    <t>Sales TTM</t>
  </si>
  <si>
    <t>Net Profit 5Y</t>
  </si>
  <si>
    <t>Net Profit 3Y</t>
  </si>
  <si>
    <t>Net Profit TTM</t>
  </si>
  <si>
    <t>DR.REDDY'S LABORATORIES LTD</t>
  </si>
  <si>
    <t>SUN PHARMACEUTICAL INDUSTRIES LIMITED</t>
  </si>
  <si>
    <t>CIPLA LIMITED</t>
  </si>
  <si>
    <t>AUROBINDO PHARMA LTD</t>
  </si>
  <si>
    <t>DIVI'S LABORATORIES LIMITED</t>
  </si>
  <si>
    <t>N.A.</t>
  </si>
  <si>
    <t>N/A</t>
  </si>
  <si>
    <t>FINAL OUTPUT</t>
  </si>
  <si>
    <t>Data Source</t>
  </si>
  <si>
    <t>www.investing.com</t>
  </si>
  <si>
    <t>https://www.screener.in/</t>
  </si>
  <si>
    <t>https://www.moneycontrol.com/</t>
  </si>
  <si>
    <t xml:space="preserve">Points </t>
  </si>
  <si>
    <t>RATIOS OF INDIVIDUAL COMPANIES</t>
  </si>
  <si>
    <t>Peer Comparison With 17 Parameters</t>
  </si>
  <si>
    <t>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</si>
</sst>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44D]\ * #,##0_ ;_ [$₹-44D]\ * \-#,##0_ ;_ [$₹-44D]\ * &quot;-&quot;_ ;_ @_ "/>
    <numFmt numFmtId="165" formatCode="_ [$₹-44D]\ * #,##0.00_ ;_ [$₹-44D]\ * \-#,##0.00_ ;_ [$₹-44D]\ * &quot;-&quot;??_ ;_ @_ "/>
  </numFmts>
  <fonts count="8" x14ac:knownFonts="1">
    <font>
      <sz val="11"/>
      <color theme="1"/>
      <name val="Calibri"/>
      <family val="2"/>
      <scheme val="minor"/>
    </font>
    <font>
      <b/>
      <sz val="11"/>
      <color rgb="FF0070C0"/>
      <name val="Calibri"/>
      <family val="2"/>
      <scheme val="minor"/>
    </font>
    <font>
      <b/>
      <sz val="11"/>
      <color theme="0"/>
      <name val="Calibri"/>
      <family val="2"/>
      <scheme val="minor"/>
    </font>
    <font>
      <sz val="11"/>
      <color theme="0"/>
      <name val="Calibri"/>
      <family val="2"/>
      <scheme val="minor"/>
    </font>
    <font>
      <sz val="11"/>
      <name val="Calibri"/>
      <family val="2"/>
      <scheme val="minor"/>
    </font>
    <font>
      <b/>
      <i/>
      <sz val="11"/>
      <color theme="0"/>
      <name val="Calibri"/>
      <family val="2"/>
      <scheme val="minor"/>
    </font>
    <font>
      <u/>
      <sz val="11"/>
      <color theme="10"/>
      <name val="Calibri"/>
      <family val="2"/>
      <scheme val="minor"/>
    </font>
    <font>
      <u/>
      <sz val="11"/>
      <color theme="1"/>
      <name val="Calibri"/>
      <family val="2"/>
      <scheme val="minor"/>
    </font>
  </fonts>
  <fills count="5">
    <fill>
      <patternFill patternType="none"/>
    </fill>
    <fill>
      <patternFill patternType="gray125"/>
    </fill>
    <fill>
      <patternFill patternType="solid">
        <fgColor theme="0"/>
        <bgColor indexed="64"/>
      </patternFill>
    </fill>
    <fill>
      <patternFill patternType="solid">
        <fgColor rgb="FF002060"/>
        <bgColor indexed="64"/>
      </patternFill>
    </fill>
    <fill>
      <patternFill patternType="solid">
        <fgColor theme="8"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6" fillId="0" borderId="0" applyNumberFormat="0" applyFill="0" applyBorder="0" applyAlignment="0" applyProtection="0"/>
  </cellStyleXfs>
  <cellXfs count="28">
    <xf numFmtId="0" fontId="0" fillId="0" borderId="0" xfId="0"/>
    <xf numFmtId="0" fontId="0" fillId="2" borderId="0" xfId="0" applyFill="1"/>
    <xf numFmtId="4" fontId="0" fillId="2" borderId="0" xfId="0" applyNumberFormat="1" applyFill="1"/>
    <xf numFmtId="3" fontId="0" fillId="2" borderId="0" xfId="0" applyNumberFormat="1" applyFill="1"/>
    <xf numFmtId="165" fontId="0" fillId="2" borderId="0" xfId="0" applyNumberFormat="1" applyFill="1"/>
    <xf numFmtId="0" fontId="0" fillId="2" borderId="0" xfId="0" applyFont="1" applyFill="1"/>
    <xf numFmtId="0" fontId="1" fillId="2" borderId="1" xfId="0" applyFont="1" applyFill="1" applyBorder="1"/>
    <xf numFmtId="0" fontId="0" fillId="2" borderId="1" xfId="0" applyFill="1" applyBorder="1"/>
    <xf numFmtId="164" fontId="0" fillId="2" borderId="1" xfId="0" applyNumberFormat="1" applyFill="1" applyBorder="1"/>
    <xf numFmtId="4" fontId="0" fillId="2" borderId="1" xfId="0" applyNumberFormat="1" applyFill="1" applyBorder="1"/>
    <xf numFmtId="3" fontId="0" fillId="2" borderId="1" xfId="0" applyNumberFormat="1" applyFill="1" applyBorder="1"/>
    <xf numFmtId="165" fontId="0" fillId="2" borderId="1" xfId="0" applyNumberFormat="1" applyFill="1" applyBorder="1"/>
    <xf numFmtId="0" fontId="2" fillId="3" borderId="0" xfId="0" applyFont="1" applyFill="1" applyAlignment="1">
      <alignment horizontal="center"/>
    </xf>
    <xf numFmtId="0" fontId="2" fillId="3" borderId="0" xfId="0" applyFont="1" applyFill="1"/>
    <xf numFmtId="0" fontId="3" fillId="3" borderId="0" xfId="0" applyFont="1" applyFill="1"/>
    <xf numFmtId="0" fontId="0" fillId="2" borderId="0" xfId="0" applyFill="1" applyBorder="1"/>
    <xf numFmtId="0" fontId="2" fillId="3" borderId="1" xfId="0" applyFont="1" applyFill="1" applyBorder="1"/>
    <xf numFmtId="0" fontId="3" fillId="3" borderId="1" xfId="0" applyFont="1" applyFill="1" applyBorder="1"/>
    <xf numFmtId="0" fontId="0" fillId="4" borderId="1" xfId="0" applyFont="1" applyFill="1" applyBorder="1"/>
    <xf numFmtId="0" fontId="2" fillId="2" borderId="0" xfId="0" applyFont="1" applyFill="1"/>
    <xf numFmtId="0" fontId="0" fillId="2" borderId="1" xfId="0" applyFont="1" applyFill="1" applyBorder="1"/>
    <xf numFmtId="0" fontId="4" fillId="2" borderId="1" xfId="0" applyFont="1" applyFill="1" applyBorder="1"/>
    <xf numFmtId="10" fontId="0" fillId="2" borderId="1" xfId="0" applyNumberFormat="1" applyFill="1" applyBorder="1"/>
    <xf numFmtId="2" fontId="0" fillId="2" borderId="1" xfId="0" applyNumberFormat="1" applyFill="1" applyBorder="1"/>
    <xf numFmtId="1" fontId="0" fillId="2" borderId="1" xfId="0" applyNumberFormat="1" applyFill="1" applyBorder="1"/>
    <xf numFmtId="9" fontId="0" fillId="2" borderId="1" xfId="0" applyNumberFormat="1" applyFill="1" applyBorder="1"/>
    <xf numFmtId="0" fontId="5" fillId="3" borderId="0" xfId="0" applyFont="1" applyFill="1"/>
    <xf numFmtId="0" fontId="7" fillId="4" borderId="1" xfId="1"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key>
      </keyFlags>
    </type>
  </types>
</rvTypesInfo>
</file>

<file path=xl/richData/rdrichvalue.xml><?xml version="1.0" encoding="utf-8"?>
<rvData xmlns="http://schemas.microsoft.com/office/spreadsheetml/2017/richdata" count="54">
  <rv s="0">
    <v>https://www.bing.com/financeapi/forcetrigger?t=ahk6a2&amp;q=XNSE%3aSUNPHARMA&amp;form=skydnc</v>
    <v>Learn more on Bing</v>
  </rv>
  <rv s="1">
    <v>en-US</v>
    <v>ahk6a2</v>
    <v>268435456</v>
    <v>1</v>
    <v>Powered by Refinitiv</v>
    <v>0</v>
    <v>SUN PHARMACEUTICAL INDUSTRIES LIMITED (XNSE:SUNPHARMA)</v>
    <v>2</v>
    <v>3</v>
    <v>Finance</v>
    <v>4</v>
    <v>654.4</v>
    <v>312</v>
    <v>0.64939999999999998</v>
    <v>11.5</v>
    <v>1.9317999999999998E-2</v>
    <v>INR</v>
    <v>Sun Pharmaceutical Industries Limited is a pharmaceuticals company. The Company's business segments include US Business, Indian Branded Generics Business, Emerging Markets, Global Consumer Healthcare Business and Active Pharmaceutical Ingredients (API). Its Rest of World segment includes Western Europe, Canada, Australia, New Zealand and other markets. The Company offers its products to therapy areas, such as cardiology, neuro-psychiatry, gastroenterology, anti-infective, diabetology and dermatology. The Company's products include AB PHYLLINE, ABZORB DUSTING POWDER, ACAMPROL, ACOSTIN 3 MIU, ACOSTIN FORTE and AB PHYLLINE SR 200. Its manufacturing units are situated in India, the United States and Brazil, among others. Its units produce generics, branded generics, specialty products, over-the-counter (OTC) products, anti-retroviral (ARVs) and APIs. They also produce intermediates in a range of dosage forms, including tablets, capsules, injectables, ointments, creams and liquids.</v>
    <v>36000</v>
    <v>National Stock Exchange of India</v>
    <v>XNSE</v>
    <v>XNSE</v>
    <v>Sun House,, CTS No. 201 B/1,, Western Express Highwa,Goregaon (E), MUMBAI, MAHARASHTRA, 400063 IN</v>
    <v>607.6</v>
    <v>Pharmaceuticals</v>
    <v>Stock</v>
    <v>44250.286458333336</v>
    <v>0</v>
    <v>592</v>
    <v>1457116000000</v>
    <v>SUN PHARMACEUTICAL INDUSTRIES LIMITED</v>
    <v>SUN PHARMACEUTICAL INDUSTRIES LIMITED</v>
    <v>595</v>
    <v>59.27</v>
    <v>595.29999999999995</v>
    <v>606.79999999999995</v>
    <v>2399335000</v>
    <v>SUNPHARMA</v>
    <v>SUN PHARMACEUTICAL INDUSTRIES LIMITED (XNSE:SUNPHARMA)</v>
    <v>4187260</v>
    <v>1993</v>
  </rv>
  <rv s="2">
    <v>1</v>
  </rv>
  <rv s="0">
    <v>https://www.bing.com/financeapi/forcetrigger?t=ahhlpr&amp;q=XNSE%3aDRREDDY&amp;form=skydnc</v>
    <v>Learn more on Bing</v>
  </rv>
  <rv s="1">
    <v>en-US</v>
    <v>ahhlpr</v>
    <v>268435456</v>
    <v>1</v>
    <v>Powered by Refinitiv</v>
    <v>0</v>
    <v>DR.REDDY'S LABORATORIES LTD (XNSE:DRREDDY)</v>
    <v>2</v>
    <v>3</v>
    <v>Finance</v>
    <v>4</v>
    <v>5512.65</v>
    <v>2495.0500000000002</v>
    <v>0.16700000000000001</v>
    <v>11.85</v>
    <v>2.6510000000000001E-3</v>
    <v>INR</v>
    <v>Dr. Reddy's Laboratories Limited is a pharmaceutical company that is engaged in providing medicines. The Company operates in three segments: Global Generics, Pharmaceutical Services and Active Ingredients (PSAI), and Proprietary Products. The Global Generics segment includes manufacturing and marketing prescription and over-the-counter finished pharmaceutical products ready for consumption by the patient, marketed under a brand name (branded formulations) or as generic finished dosages with therapeutic equivalence to branded formulations (generics). PSAI segment includes the Company's business of manufacturing and marketing active pharmaceutical ingredients and intermediates (API) or bulk drugs. Proprietary Products segment focuses on the research, development and manufacture of differentiated formulations and new chemical entities. These products fall within the dermatology and neurology therapeutic areas, and are marketed and sold through its subsidiary, Promius Pharma, LLC.</v>
    <v>21650</v>
    <v>National Stock Exchange of India</v>
    <v>XNSE</v>
    <v>XNSE</v>
    <v>8-2-337, Road No.3 Banjara Hills, HYDERABAD, TELANGANA, 500-034 IN</v>
    <v>4534.3</v>
    <v>Pharmaceuticals</v>
    <v>Stock</v>
    <v>44250.301689814813</v>
    <v>3</v>
    <v>4420.5</v>
    <v>776823900000</v>
    <v>DR.REDDY'S LABORATORIES LTD</v>
    <v>DR.REDDY'S LABORATORIES LTD</v>
    <v>4498</v>
    <v>27.75</v>
    <v>4469.25</v>
    <v>4481.1000000000004</v>
    <v>165936600</v>
    <v>DRREDDY</v>
    <v>DR.REDDY'S LABORATORIES LTD (XNSE:DRREDDY)</v>
    <v>723358</v>
    <v>1984</v>
  </rv>
  <rv s="2">
    <v>4</v>
  </rv>
  <rv s="0">
    <v>http://en.wikipedia.org/wiki/Public_domain</v>
    <v>Public domain</v>
  </rv>
  <rv s="0">
    <v>http://en.wikipedia.org/wiki/Cipla</v>
    <v>Wikipedia</v>
  </rv>
  <rv s="3">
    <v>6</v>
    <v>7</v>
  </rv>
  <rv s="4">
    <v>9</v>
    <v>https://www.bing.com/th?id=AMMS_82dad3312a4b20edef42341713bacf83&amp;qlt=95</v>
    <v>8</v>
    <v>0</v>
    <v>https://www.bing.com/images/search?form=xlimg&amp;q=cipla</v>
    <v>Image of CIPLA LIMITED</v>
  </rv>
  <rv s="0">
    <v>https://www.bing.com/financeapi/forcetrigger?t=ahhedm&amp;q=XNSE%3aCIPLA&amp;form=skydnc</v>
    <v>Learn more on Bing</v>
  </rv>
  <rv s="5">
    <v>en-US</v>
    <v>ahhedm</v>
    <v>268435456</v>
    <v>1</v>
    <v>Powered by Refinitiv</v>
    <v>5</v>
    <v>CIPLA LIMITED (XNSE:CIPLA)</v>
    <v>7</v>
    <v>8</v>
    <v>Finance</v>
    <v>4</v>
    <v>878.9</v>
    <v>354.38</v>
    <v>0.31640000000000001</v>
    <v>5.85</v>
    <v>7.2459999999999998E-3</v>
    <v>INR</v>
    <v>Cipla Limited is a holding company. The Company is a pharmaceutical company. The Company's strategic business units include Active Pharmaceutical Ingredients (APIs), Respiratory and Cipla Global Access. The Company's geographical segments include India, USA, South Africa and Rest of the World. The Company manufactures metered dose inhalers, dry powder inhalers, nasal sprays, nebulizers and a range of inhaled accessory devices. Cipla Global Access is a tender-based institutional business that concentrates on approximately four therapy areas: human immunodeficiency virus/acquired immuno deficiency syndrome (HIV/AIDS), malaria, multi drug-resistant tuberculosis and reproductive health. The Company offers its products for the therapeutic areas, including cardiovascular, children's health, dermatology and cosmetology, diabetes, HIV/AIDS, infectious diseases and critical care, malaria, neurosciences, oncology, ophthalmology, osteoporosis, respiratory, urology and women's health.</v>
    <v>24034</v>
    <v>National Stock Exchange of India</v>
    <v>XNSE</v>
    <v>XNSE</v>
    <v>Cipla House, Peninsula Business Park, Ganpatrao Kadam Marg, Lower Parel,, MUMBAI, MAHARASHTRA, 400013 IN</v>
    <v>814.45</v>
    <v>9</v>
    <v>Pharmaceuticals</v>
    <v>Stock</v>
    <v>44249.214305555557</v>
    <v>10</v>
    <v>805.1</v>
    <v>651095800000</v>
    <v>CIPLA LIMITED</v>
    <v>CIPLA LIMITED</v>
    <v>811.4</v>
    <v>29.09</v>
    <v>807.35</v>
    <v>813.2</v>
    <v>806460400</v>
    <v>CIPLA</v>
    <v>CIPLA LIMITED (XNSE:CIPLA)</v>
    <v>1046433</v>
    <v>1935</v>
  </rv>
  <rv s="2">
    <v>11</v>
  </rv>
  <rv s="0">
    <v>https://www.bing.com/financeapi/forcetrigger?t=ahh1k2&amp;q=XNSE%3aAUROPHARMA&amp;form=skydnc</v>
    <v>Learn more on Bing</v>
  </rv>
  <rv s="1">
    <v>en-US</v>
    <v>ahh1k2</v>
    <v>268435456</v>
    <v>1</v>
    <v>Powered by Refinitiv</v>
    <v>0</v>
    <v>AUROBINDO PHARMA LTD (XNSE:AUROPHARMA)</v>
    <v>2</v>
    <v>3</v>
    <v>Finance</v>
    <v>4</v>
    <v>1023.7</v>
    <v>288.85000000000002</v>
    <v>0.88009999999999999</v>
    <v>-8.4</v>
    <v>-9.809E-3</v>
    <v>INR</v>
    <v>Aurobindo Pharma Limited is a pharmaceutical company. The Company is engaged in producing oral and injectable generic formulations and active pharmaceutical ingredients (APIs). Its product portfolio is spread over seven therapeutic/product areas, including antibiotics, anti-retrovirals, cardiovascular, central nervous system, gastroenterologicals, anti-allergies and anti-diabetics. It is engaged in developing a range of oncology and hormonal products. It is also developing inhalation and dermatology products, such as pressurized metered-dose inhaler (pMDI). It markets its products through chain stores in the United States. It has developed over three injectable penem products. The Company, through its subsidiary, manufactures and sells nutritional supplements. It has over 10 manufacturing units and approximately two research and development centers. The Company, in addition to marketing its products domestically, also markets its products globally in over 150 countries.</v>
    <v>18469</v>
    <v>National Stock Exchange of India</v>
    <v>XNSE</v>
    <v>XNSE</v>
    <v>Water Mark Building, Plot No. 11, Survey no.9,, Kondapur, Hitech City, HYDERABAD, TELANGANA, 500084 IN</v>
    <v>854.95</v>
    <v>Pharmaceuticals</v>
    <v>Stock</v>
    <v>44250.315439814818</v>
    <v>13</v>
    <v>837</v>
    <v>520635800000</v>
    <v>AUROBINDO PHARMA LTD</v>
    <v>AUROBINDO PHARMA LTD</v>
    <v>850.6</v>
    <v>9.32</v>
    <v>856.4</v>
    <v>848</v>
    <v>585938600</v>
    <v>AUROPHARMA</v>
    <v>AUROBINDO PHARMA LTD (XNSE:AUROPHARMA)</v>
    <v>2056977</v>
    <v>1986</v>
  </rv>
  <rv s="2">
    <v>14</v>
  </rv>
  <rv s="0">
    <v>https://www.bing.com/financeapi/forcetrigger?t=ahh7zr&amp;q=XNSE%3aBIOCON&amp;form=skydnc</v>
    <v>Learn more on Bing</v>
  </rv>
  <rv s="1">
    <v>en-US</v>
    <v>ahh7zr</v>
    <v>268435456</v>
    <v>1</v>
    <v>Powered by Refinitiv</v>
    <v>0</v>
    <v>BIOCON LIMITED (XNSE:BIOCON)</v>
    <v>2</v>
    <v>3</v>
    <v>Finance</v>
    <v>4</v>
    <v>487.75</v>
    <v>235.55</v>
    <v>0.68</v>
    <v>-10.15</v>
    <v>-2.5525000000000003E-2</v>
    <v>INR</v>
    <v>Biocon Limited is a biopharmaceutical company. The Company focuses to reduce therapy costs of chronic diseases like autoimmune, diabetes, and cancer. Through its products and research services it is enabling access to affordable healthcare for patients, partners and healthcare systems across the globe. The Company has developed and taken a range of Novel Biologics, Biosimilars, differentiated Small Molecules and affordable Recombinant Human Insulin and Analogs from Lab to Market. The Company’s brands include INSUGEN (rh-insulin), BASALOG (Glargine), CANMAb (Trastuzumab), BIOMAb-EGFR (Nimotuzumab) and ALZUMAb (Itolizumab), an anti-CD6 monoclonal antibody. It has a pipeline of Biosimilars and Novel Biologics at various stages of development, including Insulin Tregopil, an oral insulin analog.</v>
    <v>3155</v>
    <v>National Stock Exchange of India</v>
    <v>XNSE</v>
    <v>XNSE</v>
    <v>20th KM, Hosur Road, Electronics City, BANGALORE, KARNATAKA, 560100 IN</v>
    <v>400.75</v>
    <v>Biotechnology &amp; Medical Research</v>
    <v>Stock</v>
    <v>44250.351180555554</v>
    <v>16</v>
    <v>384.5</v>
    <v>480059100000</v>
    <v>BIOCON LIMITED</v>
    <v>BIOCON LIMITED</v>
    <v>398.25</v>
    <v>75.03</v>
    <v>397.65</v>
    <v>387.5</v>
    <v>1188265000</v>
    <v>BIOCON</v>
    <v>BIOCON LIMITED (XNSE:BIOCON)</v>
    <v>7892028</v>
    <v>1978</v>
  </rv>
  <rv s="2">
    <v>17</v>
  </rv>
  <rv s="0">
    <v>https://www.bing.com/financeapi/forcetrigger?t=ahhaur&amp;q=XNSE%3aCADILAHC&amp;form=skydnc</v>
    <v>Learn more on Bing</v>
  </rv>
  <rv s="1">
    <v>en-US</v>
    <v>ahhaur</v>
    <v>268435456</v>
    <v>1</v>
    <v>Powered by Refinitiv</v>
    <v>0</v>
    <v>CADILA HEALTHCARE LIMITED (XNSE:CADILAHC)</v>
    <v>2</v>
    <v>3</v>
    <v>Finance</v>
    <v>4</v>
    <v>509.2</v>
    <v>202</v>
    <v>0.5353</v>
    <v>-7.85</v>
    <v>-1.8068999999999998E-2</v>
    <v>INR</v>
    <v>Cadila Healthcare Limited is an India-based pharmaceutical company. The Company's subsidiaries include Zydus Wellness Limited, Windlas Healthcare Pvt Ltd, Liva Pharmaceuticals Limited, Biochem Pharmaceutical Industries Limited, Zydus Technologies Limited, German Remedies Limited, Dialforhealth India Limited, Dialforhealth Unity Limited and Dialforhealth Greencross Limited, among others.</v>
    <v>13405</v>
    <v>National Stock Exchange of India</v>
    <v>XNSE</v>
    <v>XNSE</v>
    <v>Zydue Tower, Satellite Cross Road, AHMEDABAD, GUJARAT, 380015 IN</v>
    <v>438.8</v>
    <v>Pharmaceuticals</v>
    <v>Stock</v>
    <v>44250.358437499999</v>
    <v>19</v>
    <v>421</v>
    <v>444765000000</v>
    <v>CADILA HEALTHCARE LIMITED</v>
    <v>CADILA HEALTHCARE LIMITED</v>
    <v>438.8</v>
    <v>24.1</v>
    <v>434.45</v>
    <v>426.6</v>
    <v>1023743000</v>
    <v>CADILAHC</v>
    <v>CADILA HEALTHCARE LIMITED (XNSE:CADILAHC)</v>
    <v>2826327</v>
    <v>1995</v>
  </rv>
  <rv s="2">
    <v>20</v>
  </rv>
  <rv s="0">
    <v>https://www.bing.com/financeapi/forcetrigger?t=ahisfr&amp;q=XNSE%3aLUPIN&amp;form=skydnc</v>
    <v>Learn more on Bing</v>
  </rv>
  <rv s="1">
    <v>en-US</v>
    <v>ahisfr</v>
    <v>268435456</v>
    <v>1</v>
    <v>Powered by Refinitiv</v>
    <v>0</v>
    <v>LUPIN LIMITED (XNSE:LUPIN)</v>
    <v>2</v>
    <v>3</v>
    <v>Finance</v>
    <v>4</v>
    <v>1122.3</v>
    <v>504.75</v>
    <v>0.49959999999999999</v>
    <v>13.45</v>
    <v>1.3511E-2</v>
    <v>INR</v>
    <v>Lupin Limited is a pharmaceutical company. The Company is engaged in producing, developing and marketing a range of branded and generic formulations, biotechnology products and active pharmaceutical ingredients (APIs) across the world. The Company offers products in the cardiovascular, diabetology, asthma, pediatrics, central nervous system, gastro-intestinal, anti-infectives and non-steroidal anti-inflammatory drug therapy areas. The Company also offers solutions in the anti-tuberculosis (anti-TB) and cephalosporins therapy areas. The Company along with its subsidiaries has manufacturing locations spread across India, Japan, the United States, Mexico and Brazil. It has a pipeline of biosimilars addressing therapies, such as oncology, anti-inflammatory, anti-viral, rheumatoid arthritis, endocrinology, diabetes, ophthalmology and women's health. The Company's products include Antara, Methergine, Methylphenidate, Glumetza, Gluconorm, Tonact, Rcinex and Ramistar, among others.</v>
    <v>18302</v>
    <v>National Stock Exchange of India</v>
    <v>XNSE</v>
    <v>XNSE</v>
    <v>B/4 Laxmi Towers,, Bandra Kurla Complex, Bandra (E), MUMBAI, MAHARASHTRA, 400051 IN</v>
    <v>1014.8</v>
    <v>Pharmaceuticals</v>
    <v>Stock</v>
    <v>44250.363715277781</v>
    <v>22</v>
    <v>985.65</v>
    <v>463444000000</v>
    <v>LUPIN LIMITED</v>
    <v>LUPIN LIMITED</v>
    <v>997.75</v>
    <v>39.36</v>
    <v>995.5</v>
    <v>1008.95</v>
    <v>453600800</v>
    <v>LUPIN</v>
    <v>LUPIN LIMITED (XNSE:LUPIN)</v>
    <v>1996299</v>
    <v>1983</v>
  </rv>
  <rv s="2">
    <v>23</v>
  </rv>
  <rv s="0">
    <v>https://www.bing.com/financeapi/forcetrigger?t=ahkeim&amp;q=XNSE%3aTORNTPHARM&amp;form=skydnc</v>
    <v>Learn more on Bing</v>
  </rv>
  <rv s="1">
    <v>en-US</v>
    <v>ahkeim</v>
    <v>268435456</v>
    <v>1</v>
    <v>Powered by Refinitiv</v>
    <v>0</v>
    <v>TORRENT PHARMACEUTICALS LTD (XNSE:TORNTPHARM)</v>
    <v>2</v>
    <v>3</v>
    <v>Finance</v>
    <v>4</v>
    <v>3031.2</v>
    <v>1583.25</v>
    <v>0.4793</v>
    <v>-26.75</v>
    <v>-1.091E-2</v>
    <v>INR</v>
    <v>Torrent Pharmaceuticals Limited is engaged in the manufacture and sale of branded, as well as unbranded generic pharmaceutical products. The Company operates in the therapeutic areas of cardiovascular (CV), central nervous system (CNS), gastrointestinal, diabetology, anti-infective, anti-diabetics and pain management segments. The Company offers products in various categories, including tablets, capsule and parenteral. Its geographical segments include India and outside India. It manufactures various active pharmaceutical ingredients (APIs), such as Nicorandil, Risperidone, Venlafaxine Hydrochloride, Ropinarole Hydrochloride, Duloxetine Hydrochloride, Ormeloxifen Hydrochloride, Nebivolol Hydrochloride, Lamotrigine and Sertraline Hydrochloride. The Company's subsidiaries include Heumann Pharma GmbH &amp; Co., Torrent Pharma GmbH, Heunet Pharma GmbH, Norispharm GmbH, Torrent Pharma (Thailand) Co. Ltd., Torrent Pharma S.R.L., Aptil Pharma Limited and Laboratories Torrent Malaysia Sdn. Bhd.</v>
    <v>12881</v>
    <v>National Stock Exchange of India</v>
    <v>XNSE</v>
    <v>XNSE</v>
    <v>Torrent House, Off. Ashram Road, AHMEDABAD, GUJARAT, 380009 IN</v>
    <v>2465</v>
    <v>Pharmaceuticals</v>
    <v>Stock</v>
    <v>44250.368449074071</v>
    <v>25</v>
    <v>2420.1999999999998</v>
    <v>422549100000</v>
    <v>TORRENT PHARMACEUTICALS LTD</v>
    <v>TORRENT PHARMACEUTICALS LTD</v>
    <v>2451</v>
    <v>34.9</v>
    <v>2451.8000000000002</v>
    <v>2425.0500000000002</v>
    <v>169222700</v>
    <v>TORNTPHARM</v>
    <v>TORRENT PHARMACEUTICALS LTD (XNSE:TORNTPHARM)</v>
    <v>251493</v>
    <v>1972</v>
  </rv>
  <rv s="2">
    <v>26</v>
  </rv>
  <rv s="0">
    <v>https://www.bing.com/financeapi/forcetrigger?t=ahhkhw&amp;q=XNSE%3aDIVISLAB&amp;form=skydnc</v>
    <v>Learn more on Bing</v>
  </rv>
  <rv s="1">
    <v>en-US</v>
    <v>ahhkhw</v>
    <v>268435456</v>
    <v>1</v>
    <v>Powered by Refinitiv</v>
    <v>0</v>
    <v>DIVI'S LABORATORIES LIMITED (XNSE:DIVISLAB)</v>
    <v>2</v>
    <v>3</v>
    <v>Finance</v>
    <v>4</v>
    <v>3914.95</v>
    <v>1626</v>
    <v>0.36699999999999999</v>
    <v>32.75</v>
    <v>9.2960000000000004E-3</v>
    <v>INR</v>
    <v>Divi's Laboratories Limited is engaged in manufacturing and sale of active pharmaceutical ingredients (APIs) and Intermediates. The Company's geographical segments include India (Sales to customers within India) and other countries (Sales to customers outside India). Its products include Generic APIs, Intermediates, Peptide Building Blocks and Carotenoids. It is also involved in developing alternate, non-infringing processes for APIs, for the inventors to manage late life cycle and generic drug manufacturers. The Company develops carotenoids, such as Apocarotenal, Betacarotene, Lycopene, Astaxanthin and Canthaxanthin. It manufactures tert-butoxycarbonyl (BOC), Fluorenylmethyloxycarbonyl (FMOC) and Carboxybenzyl (CBZ) protected amino acids. It manufactures ligands, such as binol and binap. The Company exports its products to European and the American countries. Its manufacturing and research and development facilities are located in the State of Andhra Pradesh and Telangana in India.</v>
    <v>13884</v>
    <v>National Stock Exchange of India</v>
    <v>XNSE</v>
    <v>XNSE</v>
    <v>1-72/23(P)/Divis/303,, Divi Towers, Cyber Hills, Gachibowli,, HYDERABAD, TELANGANA, 500032 IN</v>
    <v>3559.85</v>
    <v>Pharmaceuticals</v>
    <v>Stock</v>
    <v>44249.224004629628</v>
    <v>28</v>
    <v>3484.05</v>
    <v>935298900000</v>
    <v>DIVI'S LABORATORIES LIMITED</v>
    <v>DIVI'S LABORATORIES LIMITED</v>
    <v>3510</v>
    <v>50</v>
    <v>3523.2</v>
    <v>3555.95</v>
    <v>265468600</v>
    <v>DIVISLAB</v>
    <v>DIVI'S LABORATORIES LIMITED (XNSE:DIVISLAB)</v>
    <v>319423</v>
    <v>1990</v>
  </rv>
  <rv s="2">
    <v>29</v>
  </rv>
  <rv s="0">
    <v>https://www.bing.com/financeapi/forcetrigger?t=ahgpxm&amp;q=XNSE%3aAARTIDRUGS&amp;form=skydnc</v>
    <v>Learn more on Bing</v>
  </rv>
  <rv s="1">
    <v>en-US</v>
    <v>ahgpxm</v>
    <v>268435456</v>
    <v>1</v>
    <v>Powered by Refinitiv</v>
    <v>0</v>
    <v>AARTI DRUGS LIMITED (XNSE:AARTIDRUGS)</v>
    <v>2</v>
    <v>3</v>
    <v>Finance</v>
    <v>4</v>
    <v>1026.95</v>
    <v>105.25</v>
    <v>0.88160000000000005</v>
    <v>3</v>
    <v>4.6689999999999995E-3</v>
    <v>INR</v>
    <v>Aarti Drugs Limited is a pharmaceutical company. The Company offers active pharmaceutical ingredients (APIs) in a range of therapeutic categories, such as anti-inflammatory, cardioprotectant, antifungals, antibiotic, antidiabetic, sedative and vitamins. Its products under APIs include Aceclofenac, Diclofenac Potassium, Diclofenac Diethylamine, Clopidogrel Bisulphate and Telmisartan. Its pharma intermediates include Antiprotozoal, Celecoxib, Antibiotic, Clopidogrel, Diclofenac, Ketoconazole, Nimesulide, Raloxifene, Zolpidem and Telmisartan. It also offers specialty chemicals, such as Benzene Sulphonamide, Benzene Sulphonic acid methyl ester, Benzene Sulphonyl chloride, Methyl Nicotinate, N-Methyl Methane Sulphonamide, Ortho para toluene Sulphonamide, Ortho/para toluene Sulphonic acid methyl ester, Para chloro benzene sulphonamide, Para Toluene Sulphonic acid methyl ester and Para Toluene Sulphonyl Chloride. Pinnacle Life Science Private Limited is the subsidiary of the Company.</v>
    <v>1233</v>
    <v>National Stock Exchange of India</v>
    <v>XNSE</v>
    <v>XNSE</v>
    <v>Mahendra Industrial Estate, Ground Floor, Road No 29, Plot No 109-D, SION (East), MUMBAI, MAHARASHTRA, 400022 IN</v>
    <v>658</v>
    <v>Pharmaceuticals</v>
    <v>Stock</v>
    <v>44249.186423611114</v>
    <v>31</v>
    <v>644.20000000000005</v>
    <v>59890320000</v>
    <v>AARTI DRUGS LIMITED</v>
    <v>AARTI DRUGS LIMITED</v>
    <v>645</v>
    <v>20.78</v>
    <v>642.6</v>
    <v>645.6</v>
    <v>93200000</v>
    <v>AARTIDRUGS</v>
    <v>AARTI DRUGS LIMITED (XNSE:AARTIDRUGS)</v>
    <v>96305</v>
    <v>1984</v>
  </rv>
  <rv s="2">
    <v>32</v>
  </rv>
  <rv s="0">
    <v>https://www.bing.com/financeapi/forcetrigger?t=b1ntur&amp;q=XNSE%3aSOLARA&amp;form=skydnc</v>
    <v>Learn more on Bing</v>
  </rv>
  <rv s="6">
    <v>en-US</v>
    <v>b1ntur</v>
    <v>268435456</v>
    <v>1</v>
    <v>Powered by Refinitiv</v>
    <v>10</v>
    <v>SOLARA ACTIVE PHARMA SCIENCES LIMITED (XNSE:SOLARA)</v>
    <v>2</v>
    <v>11</v>
    <v>Finance</v>
    <v>4</v>
    <v>1624.9</v>
    <v>364.35</v>
    <v>-86.8</v>
    <v>-6.3321000000000002E-2</v>
    <v>INR</v>
    <v>Solara Active Pharma Sciences Limited is an India-based pharmaceutical company. The Company is focused on manufacturing of pharmaceutical preparation products. The Company offers range of products and services, such as nsaid, anaesthetic, analgesics, antiviral, retinod, anti-emetic, antimalarial, diuretic, muscle relaxant, antiallergics, antihypertensive, calcimimetic agent, anti seizure, antigout, cardiovascular, anti infective, cough suppressant, skin disorder, and cardiovascular agent.</v>
    <v>National Stock Exchange of India</v>
    <v>XNSE</v>
    <v>XNSE</v>
    <v>3rd &amp; 4th Floor, Batra Centre, No.28, Sardar Patel Road, Guindy, CHENNAI, TAMIL NADU, 600032 IN</v>
    <v>1398</v>
    <v>Pharmaceuticals</v>
    <v>Stock</v>
    <v>44249.187118055554</v>
    <v>34</v>
    <v>1281.2</v>
    <v>49225110000</v>
    <v>SOLARA ACTIVE PHARMA SCIENCES LIMITED</v>
    <v>SOLARA ACTIVE PHARMA SCIENCES LIMITED</v>
    <v>1373.6</v>
    <v>21.06</v>
    <v>1370.8</v>
    <v>1284</v>
    <v>35909770</v>
    <v>SOLARA</v>
    <v>SOLARA ACTIVE PHARMA SCIENCES LIMITED (XNSE:SOLARA)</v>
    <v>42210</v>
    <v>2017</v>
  </rv>
  <rv s="2">
    <v>35</v>
  </rv>
  <rv s="7">
    <v>12</v>
    <v>Beta</v>
    <v>0</v>
  </rv>
  <rv s="0">
    <v>https://www.bing.com/financeapi/forcetrigger?t=ahj6c7&amp;q=XNSE%3aNEULANDLAB&amp;form=skydnc</v>
    <v>Learn more on Bing</v>
  </rv>
  <rv s="1">
    <v>en-US</v>
    <v>ahj6c7</v>
    <v>268435456</v>
    <v>1</v>
    <v>Powered by Refinitiv</v>
    <v>0</v>
    <v>NEULAND LABORATORIES LTD. (XNSE:NEULANDLAB)</v>
    <v>2</v>
    <v>3</v>
    <v>Finance</v>
    <v>4</v>
    <v>2350</v>
    <v>245.75</v>
    <v>1.8038000000000001</v>
    <v>-66.349999999999994</v>
    <v>-3.0706000000000001E-2</v>
    <v>INR</v>
    <v>Neuland Laboratories Limited is engaged in manufacturing active pharmaceutical ingredient (API). The Company also provides Custom Manufacturing Solutions (CMS) to develop and manufacture pharmaceutical ingredients and intermediates. Its geographical segments include Europe, India, USA and Rest of the world. The Company's API products include Alcaftadine, Aripiprazole, Bosentan Monohydrate, Dabigatran Etexilate Mesylate, Deferasirox, Enalapril Maleate, Escitalopram Oxalate, Labetalol Hydrochloride, Posaconazole, Propofol, Ropinirole Hydrochloride, Ticagrelor, Levofloxacin Hemihydrate and Ciprofloxacin Base. It caters to therapeutic categories, including ophthalmic, schizophrenia, vasodilator, fluoroquinolones, ironchelator, chronic obstructive pulmonary disease and cardiovascular. The Company also offers peptide synthesis services, including manufacture of complex amino acids, and manufacture of peptide APIs, new chemical entities (NCEs) and impurities.</v>
    <v>1282</v>
    <v>National Stock Exchange of India</v>
    <v>XNSE</v>
    <v>XNSE</v>
    <v>Sanali Info Park, A Block, Ground Floor, 8-2-120/113, Road No. 2, Banjara Hills, HYDERABAD, TELANGANA, 500034 IN</v>
    <v>2180</v>
    <v>Pharmaceuticals</v>
    <v>Stock</v>
    <v>44249.187094907407</v>
    <v>38</v>
    <v>2090.3000000000002</v>
    <v>27722820000</v>
    <v>NEULAND LABORATORIES LTD.</v>
    <v>NEULAND LABORATORIES LTD.</v>
    <v>2170</v>
    <v>35.869999999999997</v>
    <v>2160.8000000000002</v>
    <v>2094.4499999999998</v>
    <v>12829890</v>
    <v>NEULANDLAB</v>
    <v>NEULAND LABORATORIES LTD. (XNSE:NEULANDLAB)</v>
    <v>16039</v>
    <v>1984</v>
  </rv>
  <rv s="2">
    <v>39</v>
  </rv>
  <rv s="0">
    <v>https://www.bing.com/financeapi/forcetrigger?t=ahi4ww&amp;q=XNSE%3aHIKAL&amp;form=skydnc</v>
    <v>Learn more on Bing</v>
  </rv>
  <rv s="1">
    <v>en-US</v>
    <v>ahi4ww</v>
    <v>268435456</v>
    <v>1</v>
    <v>Powered by Refinitiv</v>
    <v>0</v>
    <v>HIKAL LIMITED (XNSE:HIKAL)</v>
    <v>2</v>
    <v>3</v>
    <v>Finance</v>
    <v>4</v>
    <v>204.55</v>
    <v>56.9</v>
    <v>1.1828000000000001</v>
    <v>-0.45</v>
    <v>-2.787E-3</v>
    <v>INR</v>
    <v>Hikal Limited is engaged in the manufacturing of various chemical intermediates, specialty chemicals, active pharmaceutical ingredients (APIs) and contract research activities. The Company offers pharmaceuticals and agrochemicals. Its segments include Crop Protection and Pharmaceuticals. It offers agrochemicals, including active ingredients, such as Ammonium dithiocarbamate, Amitrole Tech, Diuron Tech, Ethion Tech, Imazalil Tech, Isoproturon Tech, Meta chloro Aniline (MCA), Quinalphos Tech and Temephos Tech, and intermediates and specialty chemicals, such as Phenyl-2-(phenylthio)-phenyl carbamate, 4-(Benzyloxy) Aniline Hydrochloride, N-Benzylpiperidine-4-carboxaldehyde, 3-Chloroaniline and 4 Aminobenzylamine. Its APIs include Gabapentin, Pregabalin, Levetiracetam, Quetiapine Fumarate, Memantine Hydrochloride, Venlafaxine Hydrochloride and Donepezil Hydrochloride. The Company operates in geographical areas, including India, Europe, the United States, Canada and South East Asia.</v>
    <v>1629</v>
    <v>National Stock Exchange of India</v>
    <v>XNSE</v>
    <v>XNSE</v>
    <v>Great Eastern Chambers, Sector 11, CBD-Belapur, NAVI MUMBAI, MAHARASHTRA, 400614 IN</v>
    <v>162.35</v>
    <v>Pharmaceuticals</v>
    <v>Stock</v>
    <v>44249.182905092595</v>
    <v>41</v>
    <v>160.5</v>
    <v>19906910000</v>
    <v>HIKAL LIMITED</v>
    <v>HIKAL LIMITED</v>
    <v>160.9</v>
    <v>18.649999999999999</v>
    <v>161.44999999999999</v>
    <v>161</v>
    <v>123300800</v>
    <v>HIKAL</v>
    <v>HIKAL LIMITED (XNSE:HIKAL)</v>
    <v>31280</v>
    <v>1988</v>
  </rv>
  <rv s="2">
    <v>42</v>
  </rv>
  <rv s="0">
    <v>https://www.bing.com/financeapi/forcetrigger?t=ahjh1h&amp;q=XNSE%3aPOLYMED&amp;form=skydnc</v>
    <v>Learn more on Bing</v>
  </rv>
  <rv s="1">
    <v>en-US</v>
    <v>ahjh1h</v>
    <v>268435456</v>
    <v>1</v>
    <v>Powered by Refinitiv</v>
    <v>0</v>
    <v>POLY MEDICURE LIMITED (XNSE:POLYMED)</v>
    <v>2</v>
    <v>3</v>
    <v>Finance</v>
    <v>4</v>
    <v>689.7</v>
    <v>200</v>
    <v>0.61709999999999998</v>
    <v>19</v>
    <v>2.8803000000000002E-2</v>
    <v>INR</v>
    <v>Poly Medicure Limited is an India-based manufacturer and exporter of medical devices. The Company exports plastic medical disposables/surgical devices. It manufactures and supplies approximately 100 types of disposable medical devices in the product verticals of Infusion Therapy, Anesthesia, Urology, Gastroenterology, Blood Management and Blood Collection, Surgery and Wound Drainage, Dialysis and Central Venous Access Catheters. It supplies its products to approximately 100 countries. Its products include Safety I.V. Cannula with Adva Needle Technology, Quick Flashback I.V. Cannula, Style/Mandrin with luer lock, Central Venous Catheters, Suction Catheters, Oxygen Mask with Reservoir, Fixed Concentration Mask, Infant Feeding Tube, Thoracic Drainage Catheter-Straight, Haemodialysis Catheter, Mucus Extractors and Blood Collection Needle. The Company operates over four manufacturing facilities in Faridabad (Haryana), Jaipur (Rajasthan) and Haridwar (Uttarakhand).</v>
    <v>2034</v>
    <v>National Stock Exchange of India</v>
    <v>XNSE</v>
    <v>XNSE</v>
    <v>Plot No.104-105 &amp; 115-116 , Sector-59, HSIDC Industrial Area, Ballabgarh,, FARIDABAD, HARYANA, 121004 IN</v>
    <v>683.5</v>
    <v>Healthcare Equipment &amp; Supplies</v>
    <v>Stock</v>
    <v>44249.191863425927</v>
    <v>44</v>
    <v>672.85</v>
    <v>63247620000</v>
    <v>POLY MEDICURE LIMITED</v>
    <v>POLY MEDICURE LIMITED</v>
    <v>672.85</v>
    <v>48.63</v>
    <v>659.65</v>
    <v>678.65</v>
    <v>95880570</v>
    <v>POLYMED</v>
    <v>POLY MEDICURE LIMITED (XNSE:POLYMED)</v>
    <v>74049</v>
    <v>1995</v>
  </rv>
  <rv s="2">
    <v>45</v>
  </rv>
  <rv s="0">
    <v>https://www.bing.com/financeapi/forcetrigger?t=ahjac7&amp;q=XNSE%3aOPTOCIRCUI&amp;form=skydnc</v>
    <v>Learn more on Bing</v>
  </rv>
  <rv s="1">
    <v>en-US</v>
    <v>ahjac7</v>
    <v>268435456</v>
    <v>1</v>
    <v>Powered by Refinitiv</v>
    <v>0</v>
    <v>OPTO CIRCUITS (INDIA) LIMITED (XNSE:OPTOCIRCUI)</v>
    <v>2</v>
    <v>3</v>
    <v>Finance</v>
    <v>4</v>
    <v>19.600000000000001</v>
    <v>1.45</v>
    <v>1.6886000000000001</v>
    <v>0.15</v>
    <v>3.8961000000000003E-2</v>
    <v>INR</v>
    <v>Opto Circuits (India) Limited is an India-based global medical devices and technology company. The Company and its subsidiaries are engaged in design, development, manufacture, marketing and distribution of a range of medical products that are used by primary, secondary and tertiary healthcare establishments, as well as in public access facilities, such as fire stations, policy offices in over 150 countries. It specializes in vital signs monitoring, emergency cardiac care, vascular treatments and sensing technologies. Its segments include Sensors, Monitors and Others. Its geographical segments include Sales within India and Sales outside India. It offers interventional products that are used for treatment of coronary and peripheral arterial diseases, as well as catheters and implants that are inserted in the human body. Its products include automated patient monitoring devices and services, vital signs monitors, pulse oximeters and peripheral artery disease diagnostic equipment.</v>
    <v>1840</v>
    <v>National Stock Exchange of India</v>
    <v>XNSE</v>
    <v>XNSE</v>
    <v>Plot No. 83, Hosur Road, Electronics City, BANGALORE, KARNATAKA, 560100 IN</v>
    <v>4</v>
    <v>Healthcare Equipment &amp; Supplies</v>
    <v>Stock</v>
    <v>44249.19190972222</v>
    <v>47</v>
    <v>3.8</v>
    <v>1157409000</v>
    <v>OPTO CIRCUITS (INDIA) LIMITED</v>
    <v>OPTO CIRCUITS (INDIA) LIMITED</v>
    <v>3.95</v>
    <v>0</v>
    <v>3.85</v>
    <v>4</v>
    <v>300625700</v>
    <v>OPTOCIRCUI</v>
    <v>OPTO CIRCUITS (INDIA) LIMITED (XNSE:OPTOCIRCUI)</v>
    <v>229672</v>
    <v>1992</v>
  </rv>
  <rv s="2">
    <v>48</v>
  </rv>
  <rv s="0">
    <v>https://www.bing.com/financeapi/forcetrigger?t=ahcmcw&amp;q=XBOM%3a531380&amp;form=skydnc</v>
    <v>Learn more on Bing</v>
  </rv>
  <rv s="8">
    <v>en-US</v>
    <v>ahcmcw</v>
    <v>268435456</v>
    <v>1</v>
    <v>Powered by Refinitiv</v>
    <v>12</v>
    <v>CENTENIAL SURGICAL SUTURE LIMITED (XBOM:531380)</v>
    <v>2</v>
    <v>13</v>
    <v>Finance</v>
    <v>14</v>
    <v>60.9</v>
    <v>29</v>
    <v>0</v>
    <v>0</v>
    <v>INR</v>
    <v>Centenial Surgical Suture Limited is a medical device company engaged in manufacturing surgical sutures and other medical devices with sales primarily in India. The Company's products include atraumatic needles and sutures (absorbable and non absorbable) and cardio blades. Its absorbable sutures consist of natural sutures and synthetic sutures, where natural sutures include Centenial-Catgut Plain and Centenial-Catgut Chromic, and synthetic sutures include Centicryl Braided, Centicryl Rapid, Monosynth and Centisorb. Its non-absorbable sutures include Centilene, Centlon, Centsilk, Centibond, Centsteel and Centipace. Its medical devices include T-SUIT, Centilene Mesh, Skin Stapler, Centiclip, Aortic Punch and Kinfe. It supplies technical specifications, including tables of dimensions and strength values, as well as chemicals and dye stuffs used in manufacturing for each suture material. It has a collaboration with a needles and suture manufacturing company for atraumatic needles.</v>
    <v>Bombay Stock Exchange</v>
    <v>XBOM</v>
    <v>XBOM</v>
    <v>1ST FLOOR,RAJGIR COURT, B WING, STATION ROAD, DADAR (EAST), MUMBAI, MAHARASHTRA, 400014 IN</v>
    <v>60.9</v>
    <v>Stock</v>
    <v>44249.170034722221</v>
    <v>50</v>
    <v>60.9</v>
    <v>CENTENIAL SURGICAL SUTURE LIMITED</v>
    <v>CENTENIAL SURGICAL SUTURE LIMITED</v>
    <v>60.9</v>
    <v>14.13</v>
    <v>60.9</v>
    <v>60.9</v>
    <v>531380</v>
    <v>CENTENIAL SURGICAL SUTURE LIMITED (XBOM:531380)</v>
    <v>95</v>
  </rv>
  <rv s="2">
    <v>51</v>
  </rv>
  <rv s="7">
    <v>12</v>
    <v>Market cap</v>
    <v>0</v>
  </rv>
</rvData>
</file>

<file path=xl/richData/rdrichvaluestructure.xml><?xml version="1.0" encoding="utf-8"?>
<rvStructures xmlns="http://schemas.microsoft.com/office/spreadsheetml/2017/richdata" count="9">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Year incorporated"/>
  </s>
  <s t="_linkedentity">
    <k n="%cvi" t="r"/>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Year incorporated"/>
  </s>
  <s t="_error">
    <k n="errorType" t="i"/>
    <k n="field" t="s"/>
    <k n="subType" t="i"/>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Description" t="s"/>
    <k n="Exchange" t="s"/>
    <k n="Exchange abbreviation" t="s"/>
    <k n="ExchangeID" t="s"/>
    <k n="Headquarters" t="s"/>
    <k n="High"/>
    <k n="Instrument type" t="s"/>
    <k n="Last trade time"/>
    <k n="LearnMoreOnLink" t="r"/>
    <k n="Low"/>
    <k n="Name" t="s"/>
    <k n="Official name" t="s"/>
    <k n="Open"/>
    <k n="P/E"/>
    <k n="Previous close"/>
    <k n="Price"/>
    <k n="Ticker symbol" t="s"/>
    <k n="UniqueName" t="s"/>
    <k n="Volume"/>
  </s>
</rvStructures>
</file>

<file path=xl/richData/rdsupportingpropertybag.xml><?xml version="1.0" encoding="utf-8"?>
<supportingPropertyBags xmlns="http://schemas.microsoft.com/office/spreadsheetml/2017/richdata2">
  <spbArrays count="4">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39">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Market cap</v>
      <v t="s">P/E</v>
      <v t="s">Shares outstanding</v>
      <v t="s">Description</v>
      <v t="s">Headquarters</v>
      <v t="s">Industry</v>
      <v t="s">Instrument type</v>
      <v t="s">Year incorporated</v>
      <v t="s">_Flags</v>
      <v t="s">UniqueName</v>
      <v t="s">_DisplayString</v>
      <v t="s">LearnMoreOnLink</v>
      <v t="s">ExchangeID</v>
      <v t="s">%ProviderInfo</v>
    </a>
    <a count="35">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P/E</v>
      <v t="s">Description</v>
      <v t="s">Headquarters</v>
      <v t="s">Instrument type</v>
      <v t="s">_Flags</v>
      <v t="s">UniqueName</v>
      <v t="s">_DisplayString</v>
      <v t="s">LearnMoreOnLink</v>
      <v t="s">ExchangeID</v>
      <v t="s">%ProviderInfo</v>
    </a>
  </spbArrays>
  <spbData count="15">
    <spb s="0">
      <v>0</v>
      <v>Name</v>
    </spb>
    <spb s="1">
      <v>0</v>
      <v>0</v>
      <v>0</v>
    </spb>
    <spb s="2">
      <v>1</v>
      <v>1</v>
      <v>1</v>
    </spb>
    <spb s="3">
      <v>1</v>
      <v>2</v>
      <v>2</v>
      <v>1</v>
      <v>3</v>
      <v>1</v>
      <v>1</v>
      <v>1</v>
      <v>4</v>
      <v>4</v>
      <v>5</v>
      <v>6</v>
      <v>1</v>
      <v>1</v>
      <v>1</v>
      <v>7</v>
      <v>8</v>
      <v>9</v>
      <v>10</v>
      <v>4</v>
    </spb>
    <spb s="4">
      <v>Delayed 5 minutes</v>
      <v>from previous close</v>
      <v>from previous close</v>
      <v>GMT</v>
    </spb>
    <spb s="0">
      <v>1</v>
      <v>Name</v>
    </spb>
    <spb s="5">
      <v>0</v>
      <v>0</v>
    </spb>
    <spb s="6">
      <v>6</v>
      <v>1</v>
      <v>1</v>
      <v>1</v>
    </spb>
    <spb s="7">
      <v>1</v>
      <v>2</v>
      <v>2</v>
      <v>1</v>
      <v>3</v>
      <v>1</v>
      <v>11</v>
      <v>1</v>
      <v>1</v>
      <v>4</v>
      <v>4</v>
      <v>5</v>
      <v>6</v>
      <v>1</v>
      <v>1</v>
      <v>1</v>
      <v>7</v>
      <v>8</v>
      <v>9</v>
      <v>10</v>
      <v>4</v>
    </spb>
    <spb s="8">
      <v>Powered by Refinitiv</v>
    </spb>
    <spb s="0">
      <v>2</v>
      <v>Name</v>
    </spb>
    <spb s="9">
      <v>1</v>
      <v>2</v>
      <v>1</v>
      <v>3</v>
      <v>1</v>
      <v>1</v>
      <v>1</v>
      <v>4</v>
      <v>5</v>
      <v>6</v>
      <v>1</v>
      <v>1</v>
      <v>1</v>
      <v>7</v>
      <v>8</v>
      <v>9</v>
      <v>10</v>
      <v>4</v>
    </spb>
    <spb s="0">
      <v>3</v>
      <v>Name</v>
    </spb>
    <spb s="10">
      <v>1</v>
      <v>2</v>
      <v>1</v>
      <v>3</v>
      <v>1</v>
      <v>1</v>
      <v>1</v>
      <v>4</v>
      <v>5</v>
      <v>1</v>
      <v>1</v>
      <v>1</v>
      <v>7</v>
      <v>8</v>
      <v>10</v>
    </spb>
    <spb s="4">
      <v>Delayed 15 minutes</v>
      <v>from previous close</v>
      <v>from previous close</v>
      <v>GMT</v>
    </spb>
  </spbData>
</supportingPropertyBags>
</file>

<file path=xl/richData/rdsupportingpropertybagstructure.xml><?xml version="1.0" encoding="utf-8"?>
<spbStructures xmlns="http://schemas.microsoft.com/office/spreadsheetml/2017/richdata2" count="11">
  <s>
    <k n="^Order" t="spba"/>
    <k n="TitleProperty" t="s"/>
  </s>
  <s>
    <k n="ShowInCardView" t="b"/>
    <k n="ShowInDotNotation" t="b"/>
    <k n="ShowInAutoComplete" t="b"/>
  </s>
  <s>
    <k n="ExchangeID" t="spb"/>
    <k n="UniqueName" t="spb"/>
    <k n="%ProviderInfo" t="spb"/>
  </s>
  <s>
    <k n="Low" t="i"/>
    <k n="P/E" t="i"/>
    <k n="Beta" t="i"/>
    <k n="High" t="i"/>
    <k n="Name" t="i"/>
    <k n="Open" t="i"/>
    <k n="Price" t="i"/>
    <k n="Change" t="i"/>
    <k n="Volume" t="i"/>
    <k n="Employees" t="i"/>
    <k n="Change (%)" t="i"/>
    <k n="Market cap" t="i"/>
    <k n="52 week low" t="i"/>
    <k n="52 week high" t="i"/>
    <k n="Previous close" t="i"/>
    <k n="Last trade time" t="i"/>
    <k n="`_DisplayString" t="i"/>
    <k n="Year incorporated" t="i"/>
    <k n="`%EntityServiceId" t="i"/>
    <k n="Shares outstanding" t="i"/>
  </s>
  <s>
    <k n="Price" t="s"/>
    <k n="Change" t="s"/>
    <k n="Change (%)" t="s"/>
    <k n="Last trade time" t="s"/>
  </s>
  <s>
    <k n="ShowInDotNotation" t="b"/>
    <k n="ShowInAutoComplete" t="b"/>
  </s>
  <s>
    <k n="Image" t="spb"/>
    <k n="ExchangeID" t="spb"/>
    <k n="UniqueName" t="spb"/>
    <k n="%ProviderInfo" t="spb"/>
  </s>
  <s>
    <k n="Low" t="i"/>
    <k n="P/E" t="i"/>
    <k n="Beta" t="i"/>
    <k n="High" t="i"/>
    <k n="Name" t="i"/>
    <k n="Open" t="i"/>
    <k n="Image" t="i"/>
    <k n="Price" t="i"/>
    <k n="Change" t="i"/>
    <k n="Volume" t="i"/>
    <k n="Employees" t="i"/>
    <k n="Change (%)" t="i"/>
    <k n="Market cap" t="i"/>
    <k n="52 week low" t="i"/>
    <k n="52 week high" t="i"/>
    <k n="Previous close" t="i"/>
    <k n="Last trade time" t="i"/>
    <k n="`_DisplayString" t="i"/>
    <k n="Year incorporated" t="i"/>
    <k n="`%EntityServiceId" t="i"/>
    <k n="Shares outstanding" t="i"/>
  </s>
  <s>
    <k n="name" t="s"/>
  </s>
  <s>
    <k n="Low" t="i"/>
    <k n="P/E" t="i"/>
    <k n="High" t="i"/>
    <k n="Name" t="i"/>
    <k n="Open" t="i"/>
    <k n="Price" t="i"/>
    <k n="Change" t="i"/>
    <k n="Volume" t="i"/>
    <k n="Change (%)" t="i"/>
    <k n="Market cap" t="i"/>
    <k n="52 week low" t="i"/>
    <k n="52 week high" t="i"/>
    <k n="Previous close" t="i"/>
    <k n="Last trade time" t="i"/>
    <k n="`_DisplayString" t="i"/>
    <k n="Year incorporated" t="i"/>
    <k n="`%EntityServiceId" t="i"/>
    <k n="Shares outstanding" t="i"/>
  </s>
  <s>
    <k n="Low" t="i"/>
    <k n="P/E" t="i"/>
    <k n="High" t="i"/>
    <k n="Name" t="i"/>
    <k n="Open" t="i"/>
    <k n="Price" t="i"/>
    <k n="Change" t="i"/>
    <k n="Volume" t="i"/>
    <k n="Change (%)" t="i"/>
    <k n="52 week low" t="i"/>
    <k n="52 week high" t="i"/>
    <k n="Previous close" t="i"/>
    <k n="Last trade time" t="i"/>
    <k n="`_DisplayString" t="i"/>
    <k n="`%EntityServiceId"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165" formatCode="_ [$₹-44D]\ * #,##0.00_ ;_ [$₹-44D]\ * \-#,##0.00_ ;_ [$₹-44D]\ * &quot;-&quot;??_ ;_ @_ "/>
    </x:dxf>
    <x:dxf>
      <x:numFmt numFmtId="4" formatCode="#,##0.00"/>
    </x:dxf>
    <x:dxf>
      <x:numFmt numFmtId="3" formatCode="#,##0"/>
    </x:dxf>
    <x:dxf>
      <x:numFmt numFmtId="14" formatCode="0.00%"/>
    </x:dxf>
    <x:dxf>
      <x:numFmt numFmtId="164" formatCode="_ [$₹-44D]\ * #,##0_ ;_ [$₹-44D]\ * \-#,##0_ ;_ [$₹-44D]\ * &quot;-&quot;_ ;_ @_ "/>
    </x:dxf>
    <x:dxf>
      <x:numFmt numFmtId="27" formatCode="m/d/yyyy\ h:mm"/>
    </x:dxf>
    <x:dxf>
      <x:numFmt numFmtId="1" formatCode="0"/>
    </x:dxf>
    <x:dxf>
      <x:numFmt numFmtId="2" formatCode="0.00"/>
    </x:dxf>
  </dxfs>
  <richProperties>
    <rPr n="IsTitleField" t="b"/>
    <rPr n="ShouldShowInCell" t="b"/>
    <rPr n="IsHeroField" t="b"/>
  </richProperties>
  <richStyles>
    <rSty dxfid="0"/>
    <rSty dxfid="1"/>
    <rSty>
      <rpv i="0">1</rpv>
    </rSty>
    <rSty dxfid="2"/>
    <rSty dxfid="3"/>
    <rSty dxfid="4"/>
    <rSty dxfid="5"/>
    <rSty>
      <rpv i="1">1</rpv>
    </rSty>
    <rSty dxfid="6"/>
    <rSty dxfid="7"/>
    <rSty>
      <rpv i="2">1</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moneycontrol.com/" TargetMode="External"/><Relationship Id="rId2" Type="http://schemas.openxmlformats.org/officeDocument/2006/relationships/hyperlink" Target="https://www.screener.in/" TargetMode="External"/><Relationship Id="rId1" Type="http://schemas.openxmlformats.org/officeDocument/2006/relationships/hyperlink" Target="http://www.investing.com/" TargetMode="Externa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23"/>
  <sheetViews>
    <sheetView workbookViewId="0">
      <selection activeCell="L10" sqref="L10"/>
    </sheetView>
  </sheetViews>
  <sheetFormatPr defaultRowHeight="15" x14ac:dyDescent="0.25"/>
  <cols>
    <col min="1" max="1" width="2.28515625" style="1" customWidth="1"/>
    <col min="2" max="2" width="60.140625" style="1" customWidth="1"/>
    <col min="3" max="3" width="19.85546875" style="1" customWidth="1"/>
    <col min="4" max="6" width="9.140625" style="1"/>
    <col min="7" max="7" width="13.140625" style="1" customWidth="1"/>
    <col min="8" max="8" width="12.5703125" style="1" customWidth="1"/>
    <col min="9" max="9" width="19.42578125" style="1" customWidth="1"/>
    <col min="10" max="16384" width="9.140625" style="1"/>
  </cols>
  <sheetData>
    <row r="1" spans="2:10" ht="5.25" customHeight="1" x14ac:dyDescent="0.25"/>
    <row r="2" spans="2:10" x14ac:dyDescent="0.25">
      <c r="B2" s="12" t="s">
        <v>69</v>
      </c>
    </row>
    <row r="3" spans="2:10" x14ac:dyDescent="0.25">
      <c r="B3" s="6" t="s">
        <v>1</v>
      </c>
      <c r="C3" s="6" t="s">
        <v>4</v>
      </c>
      <c r="D3" s="6" t="s">
        <v>5</v>
      </c>
      <c r="E3" s="6" t="s">
        <v>6</v>
      </c>
      <c r="F3" s="6" t="s">
        <v>7</v>
      </c>
      <c r="G3" s="6" t="s">
        <v>8</v>
      </c>
      <c r="H3" s="6" t="s">
        <v>9</v>
      </c>
      <c r="I3" s="6" t="s">
        <v>10</v>
      </c>
    </row>
    <row r="4" spans="2:10" x14ac:dyDescent="0.25">
      <c r="B4" s="7" t="e" vm="1">
        <v>#VALUE!</v>
      </c>
      <c r="C4" s="8" cm="1">
        <f t="array" ref="C4">_FV(B4,"Market cap",TRUE)</f>
        <v>1457116000000</v>
      </c>
      <c r="D4" s="9" cm="1">
        <f t="array" ref="D4">_FV(B4,"P/E",TRUE)</f>
        <v>59.27</v>
      </c>
      <c r="E4" s="9" cm="1">
        <f t="array" ref="E4">_FV(B4,"Beta")</f>
        <v>0.64939999999999998</v>
      </c>
      <c r="F4" s="10" cm="1">
        <f t="array" ref="F4">_FV(B4,"Volume")</f>
        <v>4187260</v>
      </c>
      <c r="G4" s="11" cm="1">
        <f t="array" ref="G4">_FV(B4,"52 week high",TRUE)</f>
        <v>654.4</v>
      </c>
      <c r="H4" s="11" cm="1">
        <f t="array" ref="H4">_FV(B4,"52 week low",TRUE)</f>
        <v>312</v>
      </c>
      <c r="I4" s="11" cm="1">
        <f t="array" ref="I4">_FV(B4,"Price")</f>
        <v>606.79999999999995</v>
      </c>
      <c r="J4" s="4"/>
    </row>
    <row r="5" spans="2:10" x14ac:dyDescent="0.25">
      <c r="B5" s="7" t="e" vm="2">
        <v>#VALUE!</v>
      </c>
      <c r="C5" s="8" cm="1">
        <f t="array" ref="C5">_FV(B5,"Market cap",TRUE)</f>
        <v>776823900000</v>
      </c>
      <c r="D5" s="9" cm="1">
        <f t="array" ref="D5">_FV(B5,"P/E",TRUE)</f>
        <v>27.75</v>
      </c>
      <c r="E5" s="9" cm="1">
        <f t="array" ref="E5">_FV(B5,"Beta")</f>
        <v>0.16700000000000001</v>
      </c>
      <c r="F5" s="10" cm="1">
        <f t="array" ref="F5">_FV(B5,"Volume")</f>
        <v>723358</v>
      </c>
      <c r="G5" s="11" cm="1">
        <f t="array" ref="G5">_FV(B5,"52 week high",TRUE)</f>
        <v>5512.65</v>
      </c>
      <c r="H5" s="11" cm="1">
        <f t="array" ref="H5">_FV(B5,"52 week low",TRUE)</f>
        <v>2495.0500000000002</v>
      </c>
      <c r="I5" s="11" cm="1">
        <f t="array" ref="I5">_FV(B5,"Price")</f>
        <v>4481.1000000000004</v>
      </c>
    </row>
    <row r="6" spans="2:10" x14ac:dyDescent="0.25">
      <c r="B6" s="7" t="e" vm="3">
        <v>#VALUE!</v>
      </c>
      <c r="C6" s="8" cm="1">
        <f t="array" ref="C6">_FV(B6,"Market cap",TRUE)</f>
        <v>651095800000</v>
      </c>
      <c r="D6" s="9" cm="1">
        <f t="array" ref="D6">_FV(B6,"P/E",TRUE)</f>
        <v>29.09</v>
      </c>
      <c r="E6" s="9" cm="1">
        <f t="array" ref="E6">_FV(B6,"Beta")</f>
        <v>0.31640000000000001</v>
      </c>
      <c r="F6" s="10" cm="1">
        <f t="array" ref="F6">_FV(B6,"Volume")</f>
        <v>1046433</v>
      </c>
      <c r="G6" s="11" cm="1">
        <f t="array" ref="G6">_FV(B6,"52 week high",TRUE)</f>
        <v>878.9</v>
      </c>
      <c r="H6" s="11" cm="1">
        <f t="array" ref="H6">_FV(B6,"52 week low",TRUE)</f>
        <v>354.38</v>
      </c>
      <c r="I6" s="11" cm="1">
        <f t="array" ref="I6">_FV(B6,"Price")</f>
        <v>813.2</v>
      </c>
    </row>
    <row r="7" spans="2:10" x14ac:dyDescent="0.25">
      <c r="B7" s="7" t="e" vm="4">
        <v>#VALUE!</v>
      </c>
      <c r="C7" s="8" cm="1">
        <f t="array" ref="C7">_FV(B7,"Market cap",TRUE)</f>
        <v>520635800000</v>
      </c>
      <c r="D7" s="9" cm="1">
        <f t="array" ref="D7">_FV(B7,"P/E",TRUE)</f>
        <v>9.32</v>
      </c>
      <c r="E7" s="9" cm="1">
        <f t="array" ref="E7">_FV(B7,"Beta")</f>
        <v>0.88009999999999999</v>
      </c>
      <c r="F7" s="10" cm="1">
        <f t="array" ref="F7">_FV(B7,"Volume")</f>
        <v>2056977</v>
      </c>
      <c r="G7" s="11" cm="1">
        <f t="array" ref="G7">_FV(B7,"52 week high",TRUE)</f>
        <v>1023.7</v>
      </c>
      <c r="H7" s="11" cm="1">
        <f t="array" ref="H7">_FV(B7,"52 week low",TRUE)</f>
        <v>288.85000000000002</v>
      </c>
      <c r="I7" s="11" cm="1">
        <f t="array" ref="I7">_FV(B7,"Price")</f>
        <v>848</v>
      </c>
    </row>
    <row r="8" spans="2:10" x14ac:dyDescent="0.25">
      <c r="B8" s="7" t="e" vm="5">
        <v>#VALUE!</v>
      </c>
      <c r="C8" s="8" cm="1">
        <f t="array" ref="C8">_FV(B8,"Market cap",TRUE)</f>
        <v>480059100000</v>
      </c>
      <c r="D8" s="9" cm="1">
        <f t="array" ref="D8">_FV(B8,"P/E",TRUE)</f>
        <v>75.03</v>
      </c>
      <c r="E8" s="9" cm="1">
        <f t="array" ref="E8">_FV(B8,"Beta")</f>
        <v>0.68</v>
      </c>
      <c r="F8" s="10" cm="1">
        <f t="array" ref="F8">_FV(B8,"Volume")</f>
        <v>7892028</v>
      </c>
      <c r="G8" s="11" cm="1">
        <f t="array" ref="G8">_FV(B8,"52 week high",TRUE)</f>
        <v>487.75</v>
      </c>
      <c r="H8" s="11" cm="1">
        <f t="array" ref="H8">_FV(B8,"52 week low",TRUE)</f>
        <v>235.55</v>
      </c>
      <c r="I8" s="11" cm="1">
        <f t="array" ref="I8">_FV(B8,"Price")</f>
        <v>387.5</v>
      </c>
    </row>
    <row r="9" spans="2:10" x14ac:dyDescent="0.25">
      <c r="B9" s="7" t="e" vm="6">
        <v>#VALUE!</v>
      </c>
      <c r="C9" s="8" cm="1">
        <f t="array" ref="C9">_FV(B9,"Market cap",TRUE)</f>
        <v>444765000000</v>
      </c>
      <c r="D9" s="9" cm="1">
        <f t="array" ref="D9">_FV(B9,"P/E",TRUE)</f>
        <v>24.1</v>
      </c>
      <c r="E9" s="9" cm="1">
        <f t="array" ref="E9">_FV(B9,"Beta")</f>
        <v>0.5353</v>
      </c>
      <c r="F9" s="10" cm="1">
        <f t="array" ref="F9">_FV(B9,"Volume")</f>
        <v>2826327</v>
      </c>
      <c r="G9" s="11" cm="1">
        <f t="array" ref="G9">_FV(B9,"52 week high",TRUE)</f>
        <v>509.2</v>
      </c>
      <c r="H9" s="11" cm="1">
        <f t="array" ref="H9">_FV(B9,"52 week low",TRUE)</f>
        <v>202</v>
      </c>
      <c r="I9" s="11" cm="1">
        <f t="array" ref="I9">_FV(B9,"Price")</f>
        <v>426.6</v>
      </c>
    </row>
    <row r="10" spans="2:10" x14ac:dyDescent="0.25">
      <c r="B10" s="7" t="e" vm="7">
        <v>#VALUE!</v>
      </c>
      <c r="C10" s="8" cm="1">
        <f t="array" ref="C10">_FV(B10,"Market cap",TRUE)</f>
        <v>463444000000</v>
      </c>
      <c r="D10" s="9" cm="1">
        <f t="array" ref="D10">_FV(B10,"P/E",TRUE)</f>
        <v>39.36</v>
      </c>
      <c r="E10" s="9" cm="1">
        <f t="array" ref="E10">_FV(B10,"Beta")</f>
        <v>0.49959999999999999</v>
      </c>
      <c r="F10" s="10" cm="1">
        <f t="array" ref="F10">_FV(B10,"Volume")</f>
        <v>1996299</v>
      </c>
      <c r="G10" s="11" cm="1">
        <f t="array" ref="G10">_FV(B10,"52 week high",TRUE)</f>
        <v>1122.3</v>
      </c>
      <c r="H10" s="11" cm="1">
        <f t="array" ref="H10">_FV(B10,"52 week low",TRUE)</f>
        <v>504.75</v>
      </c>
      <c r="I10" s="11" cm="1">
        <f t="array" ref="I10">_FV(B10,"Price")</f>
        <v>1008.95</v>
      </c>
    </row>
    <row r="11" spans="2:10" x14ac:dyDescent="0.25">
      <c r="B11" s="7" t="e" vm="8">
        <v>#VALUE!</v>
      </c>
      <c r="C11" s="8" cm="1">
        <f t="array" ref="C11">_FV(B11,"Market cap",TRUE)</f>
        <v>422549100000</v>
      </c>
      <c r="D11" s="9" cm="1">
        <f t="array" ref="D11">_FV(B11,"P/E",TRUE)</f>
        <v>34.9</v>
      </c>
      <c r="E11" s="9" cm="1">
        <f t="array" ref="E11">_FV(B11,"Beta")</f>
        <v>0.4793</v>
      </c>
      <c r="F11" s="10" cm="1">
        <f t="array" ref="F11">_FV(B11,"Volume")</f>
        <v>251493</v>
      </c>
      <c r="G11" s="11" cm="1">
        <f t="array" ref="G11">_FV(B11,"52 week high",TRUE)</f>
        <v>3031.2</v>
      </c>
      <c r="H11" s="11" cm="1">
        <f t="array" ref="H11">_FV(B11,"52 week low",TRUE)</f>
        <v>1583.25</v>
      </c>
      <c r="I11" s="11" cm="1">
        <f t="array" ref="I11">_FV(B11,"Price")</f>
        <v>2425.0500000000002</v>
      </c>
    </row>
    <row r="12" spans="2:10" x14ac:dyDescent="0.25">
      <c r="B12" s="1" t="s">
        <v>0</v>
      </c>
      <c r="D12" s="2"/>
      <c r="E12" s="2"/>
      <c r="F12" s="3"/>
      <c r="G12" s="4"/>
      <c r="H12" s="4"/>
      <c r="I12" s="4"/>
    </row>
    <row r="13" spans="2:10" x14ac:dyDescent="0.25">
      <c r="B13" s="6" t="s">
        <v>2</v>
      </c>
      <c r="C13" s="6" t="s">
        <v>4</v>
      </c>
      <c r="D13" s="6" t="s">
        <v>5</v>
      </c>
      <c r="E13" s="6" t="s">
        <v>6</v>
      </c>
      <c r="F13" s="6" t="s">
        <v>7</v>
      </c>
      <c r="G13" s="6" t="s">
        <v>8</v>
      </c>
      <c r="H13" s="6" t="s">
        <v>9</v>
      </c>
      <c r="I13" s="6" t="s">
        <v>10</v>
      </c>
    </row>
    <row r="14" spans="2:10" x14ac:dyDescent="0.25">
      <c r="B14" s="7" t="e" vm="9">
        <v>#VALUE!</v>
      </c>
      <c r="C14" s="8" cm="1">
        <f t="array" ref="C14">_FV(B14,"Market cap",TRUE)</f>
        <v>935298900000</v>
      </c>
      <c r="D14" s="9" cm="1">
        <f t="array" ref="D14">_FV(B14,"P/E",TRUE)</f>
        <v>50</v>
      </c>
      <c r="E14" s="9" cm="1">
        <f t="array" ref="E14">_FV(B14,"Beta")</f>
        <v>0.36699999999999999</v>
      </c>
      <c r="F14" s="10" cm="1">
        <f t="array" ref="F14">_FV(B14,"Volume")</f>
        <v>319423</v>
      </c>
      <c r="G14" s="11" cm="1">
        <f t="array" ref="G14">_FV(B14,"52 week high",TRUE)</f>
        <v>3914.95</v>
      </c>
      <c r="H14" s="11" cm="1">
        <f t="array" ref="H14">_FV(B14,"52 week low",TRUE)</f>
        <v>1626</v>
      </c>
      <c r="I14" s="11" cm="1">
        <f t="array" ref="I14">_FV(B14,"Price")</f>
        <v>3555.95</v>
      </c>
    </row>
    <row r="15" spans="2:10" x14ac:dyDescent="0.25">
      <c r="B15" s="7" t="e" vm="10">
        <v>#VALUE!</v>
      </c>
      <c r="C15" s="8" cm="1">
        <f t="array" ref="C15">_FV(B15,"Market cap",TRUE)</f>
        <v>59890320000</v>
      </c>
      <c r="D15" s="9" cm="1">
        <f t="array" ref="D15">_FV(B15,"P/E",TRUE)</f>
        <v>20.78</v>
      </c>
      <c r="E15" s="9" cm="1">
        <f t="array" ref="E15">_FV(B15,"Beta")</f>
        <v>0.88160000000000005</v>
      </c>
      <c r="F15" s="10" cm="1">
        <f t="array" ref="F15">_FV(B15,"Volume")</f>
        <v>96305</v>
      </c>
      <c r="G15" s="11" cm="1">
        <f t="array" ref="G15">_FV(B15,"52 week high",TRUE)</f>
        <v>1026.95</v>
      </c>
      <c r="H15" s="11" cm="1">
        <f t="array" ref="H15">_FV(B15,"52 week low",TRUE)</f>
        <v>105.25</v>
      </c>
      <c r="I15" s="11" cm="1">
        <f t="array" ref="I15">_FV(B15,"Price")</f>
        <v>645.6</v>
      </c>
    </row>
    <row r="16" spans="2:10" x14ac:dyDescent="0.25">
      <c r="B16" s="7" t="e" vm="11">
        <v>#VALUE!</v>
      </c>
      <c r="C16" s="8" cm="1">
        <f t="array" ref="C16">_FV(B16,"Market cap",TRUE)</f>
        <v>49225110000</v>
      </c>
      <c r="D16" s="9" cm="1">
        <f t="array" ref="D16">_FV(B16,"P/E",TRUE)</f>
        <v>21.06</v>
      </c>
      <c r="E16" s="9" t="e" cm="1" vm="12">
        <f t="array" ref="E16">_FV(B16,"Beta")</f>
        <v>#VALUE!</v>
      </c>
      <c r="F16" s="10" cm="1">
        <f t="array" ref="F16">_FV(B16,"Volume")</f>
        <v>42210</v>
      </c>
      <c r="G16" s="11" cm="1">
        <f t="array" ref="G16">_FV(B16,"52 week high",TRUE)</f>
        <v>1624.9</v>
      </c>
      <c r="H16" s="11" cm="1">
        <f t="array" ref="H16">_FV(B16,"52 week low",TRUE)</f>
        <v>364.35</v>
      </c>
      <c r="I16" s="11" cm="1">
        <f t="array" ref="I16">_FV(B16,"Price")</f>
        <v>1284</v>
      </c>
    </row>
    <row r="17" spans="2:9" x14ac:dyDescent="0.25">
      <c r="B17" s="7" t="e" vm="13">
        <v>#VALUE!</v>
      </c>
      <c r="C17" s="8" cm="1">
        <f t="array" ref="C17">_FV(B17,"Market cap",TRUE)</f>
        <v>27722820000</v>
      </c>
      <c r="D17" s="9" cm="1">
        <f t="array" ref="D17">_FV(B17,"P/E",TRUE)</f>
        <v>35.869999999999997</v>
      </c>
      <c r="E17" s="9" cm="1">
        <f t="array" ref="E17">_FV(B17,"Beta")</f>
        <v>1.8038000000000001</v>
      </c>
      <c r="F17" s="10" cm="1">
        <f t="array" ref="F17">_FV(B17,"Volume")</f>
        <v>16039</v>
      </c>
      <c r="G17" s="11" cm="1">
        <f t="array" ref="G17">_FV(B17,"52 week high",TRUE)</f>
        <v>2350</v>
      </c>
      <c r="H17" s="11" cm="1">
        <f t="array" ref="H17">_FV(B17,"52 week low",TRUE)</f>
        <v>245.75</v>
      </c>
      <c r="I17" s="11" cm="1">
        <f t="array" ref="I17">_FV(B17,"Price")</f>
        <v>2094.4499999999998</v>
      </c>
    </row>
    <row r="18" spans="2:9" x14ac:dyDescent="0.25">
      <c r="B18" s="7" t="e" vm="14">
        <v>#VALUE!</v>
      </c>
      <c r="C18" s="8" cm="1">
        <f t="array" ref="C18">_FV(B18,"Market cap",TRUE)</f>
        <v>19906910000</v>
      </c>
      <c r="D18" s="9" cm="1">
        <f t="array" ref="D18">_FV(B18,"P/E",TRUE)</f>
        <v>18.649999999999999</v>
      </c>
      <c r="E18" s="9" cm="1">
        <f t="array" ref="E18">_FV(B18,"Beta")</f>
        <v>1.1828000000000001</v>
      </c>
      <c r="F18" s="10" cm="1">
        <f t="array" ref="F18">_FV(B18,"Volume")</f>
        <v>31280</v>
      </c>
      <c r="G18" s="11" cm="1">
        <f t="array" ref="G18">_FV(B18,"52 week high",TRUE)</f>
        <v>204.55</v>
      </c>
      <c r="H18" s="11" cm="1">
        <f t="array" ref="H18">_FV(B18,"52 week low",TRUE)</f>
        <v>56.9</v>
      </c>
      <c r="I18" s="11" cm="1">
        <f t="array" ref="I18">_FV(B18,"Price")</f>
        <v>161</v>
      </c>
    </row>
    <row r="19" spans="2:9" s="5" customFormat="1" x14ac:dyDescent="0.25">
      <c r="D19" s="2"/>
      <c r="E19" s="2"/>
      <c r="F19" s="3"/>
      <c r="G19" s="4"/>
      <c r="H19" s="4"/>
      <c r="I19" s="4"/>
    </row>
    <row r="20" spans="2:9" x14ac:dyDescent="0.25">
      <c r="B20" s="6" t="s">
        <v>3</v>
      </c>
      <c r="C20" s="6" t="s">
        <v>4</v>
      </c>
      <c r="D20" s="6" t="s">
        <v>5</v>
      </c>
      <c r="E20" s="6" t="s">
        <v>6</v>
      </c>
      <c r="F20" s="6" t="s">
        <v>7</v>
      </c>
      <c r="G20" s="6" t="s">
        <v>8</v>
      </c>
      <c r="H20" s="6" t="s">
        <v>9</v>
      </c>
      <c r="I20" s="6" t="s">
        <v>10</v>
      </c>
    </row>
    <row r="21" spans="2:9" x14ac:dyDescent="0.25">
      <c r="B21" s="7" t="e" vm="15">
        <v>#VALUE!</v>
      </c>
      <c r="C21" s="8" cm="1">
        <f t="array" ref="C21">_FV(B21,"Market cap",TRUE)</f>
        <v>63247620000</v>
      </c>
      <c r="D21" s="9" cm="1">
        <f t="array" ref="D21">_FV(B21,"P/E",TRUE)</f>
        <v>48.63</v>
      </c>
      <c r="E21" s="9" cm="1">
        <f t="array" ref="E21">_FV(B21,"Beta")</f>
        <v>0.61709999999999998</v>
      </c>
      <c r="F21" s="10" cm="1">
        <f t="array" ref="F21">_FV(B21,"Volume")</f>
        <v>74049</v>
      </c>
      <c r="G21" s="11" cm="1">
        <f t="array" ref="G21">_FV(B21,"52 week high",TRUE)</f>
        <v>689.7</v>
      </c>
      <c r="H21" s="11" cm="1">
        <f t="array" ref="H21">_FV(B21,"52 week low",TRUE)</f>
        <v>200</v>
      </c>
      <c r="I21" s="11" cm="1">
        <f t="array" ref="I21">_FV(B21,"Price")</f>
        <v>678.65</v>
      </c>
    </row>
    <row r="22" spans="2:9" x14ac:dyDescent="0.25">
      <c r="B22" s="7" t="e" vm="16">
        <v>#VALUE!</v>
      </c>
      <c r="C22" s="8" cm="1">
        <f t="array" ref="C22">_FV(B22,"Market cap",TRUE)</f>
        <v>1157409000</v>
      </c>
      <c r="D22" s="9" cm="1">
        <f t="array" ref="D22">_FV(B22,"P/E",TRUE)</f>
        <v>0</v>
      </c>
      <c r="E22" s="9" cm="1">
        <f t="array" ref="E22">_FV(B22,"Beta")</f>
        <v>1.6886000000000001</v>
      </c>
      <c r="F22" s="10" cm="1">
        <f t="array" ref="F22">_FV(B22,"Volume")</f>
        <v>229672</v>
      </c>
      <c r="G22" s="11" cm="1">
        <f t="array" ref="G22">_FV(B22,"52 week high",TRUE)</f>
        <v>19.600000000000001</v>
      </c>
      <c r="H22" s="11" cm="1">
        <f t="array" ref="H22">_FV(B22,"52 week low",TRUE)</f>
        <v>1.45</v>
      </c>
      <c r="I22" s="11" cm="1">
        <f t="array" ref="I22">_FV(B22,"Price")</f>
        <v>4</v>
      </c>
    </row>
    <row r="23" spans="2:9" x14ac:dyDescent="0.25">
      <c r="B23" s="7" t="e" vm="17">
        <v>#VALUE!</v>
      </c>
      <c r="C23" s="7" t="e" cm="1" vm="18">
        <f t="array" ref="C23">_FV(B23,"Market cap",TRUE)</f>
        <v>#VALUE!</v>
      </c>
      <c r="D23" s="9" cm="1">
        <f t="array" ref="D23">_FV(B23,"P/E",TRUE)</f>
        <v>14.13</v>
      </c>
      <c r="E23" s="9" t="e" cm="1" vm="12">
        <f t="array" ref="E23">_FV(B23,"Beta")</f>
        <v>#VALUE!</v>
      </c>
      <c r="F23" s="10" cm="1">
        <f t="array" ref="F23">_FV(B23,"Volume")</f>
        <v>95</v>
      </c>
      <c r="G23" s="11" cm="1">
        <f t="array" ref="G23">_FV(B23,"52 week high",TRUE)</f>
        <v>60.9</v>
      </c>
      <c r="H23" s="11" cm="1">
        <f t="array" ref="H23">_FV(B23,"52 week low",TRUE)</f>
        <v>29</v>
      </c>
      <c r="I23" s="11" cm="1">
        <f t="array" ref="I23">_FV(B23,"Price")</f>
        <v>60.9</v>
      </c>
    </row>
  </sheetData>
  <sortState xmlns:xlrd2="http://schemas.microsoft.com/office/spreadsheetml/2017/richdata2" ref="B22:C24">
    <sortCondition ref="C22:C24"/>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1C140E-1095-4C10-B456-5E6B0D83B738}">
  <dimension ref="B2:AK479"/>
  <sheetViews>
    <sheetView tabSelected="1" topLeftCell="A461" workbookViewId="0">
      <pane xSplit="2" topLeftCell="C1" activePane="topRight" state="frozen"/>
      <selection activeCell="A227" sqref="A227"/>
      <selection pane="topRight" activeCell="F468" sqref="F468"/>
    </sheetView>
  </sheetViews>
  <sheetFormatPr defaultRowHeight="15" outlineLevelRow="1" x14ac:dyDescent="0.25"/>
  <cols>
    <col min="1" max="1" width="2" style="1" customWidth="1"/>
    <col min="2" max="2" width="45.28515625" style="1" customWidth="1"/>
    <col min="3" max="16384" width="9.140625" style="1"/>
  </cols>
  <sheetData>
    <row r="2" spans="2:8" x14ac:dyDescent="0.25">
      <c r="B2" s="26" t="s">
        <v>108</v>
      </c>
    </row>
    <row r="4" spans="2:8" x14ac:dyDescent="0.25">
      <c r="B4" s="13" t="s">
        <v>70</v>
      </c>
    </row>
    <row r="5" spans="2:8" hidden="1" outlineLevel="1" x14ac:dyDescent="0.25">
      <c r="B5" s="19" t="s">
        <v>11</v>
      </c>
    </row>
    <row r="6" spans="2:8" hidden="1" outlineLevel="1" x14ac:dyDescent="0.25">
      <c r="B6" s="6" t="s">
        <v>16</v>
      </c>
      <c r="C6" s="7" t="s">
        <v>15</v>
      </c>
      <c r="D6" s="7" t="s">
        <v>14</v>
      </c>
      <c r="E6" s="7" t="s">
        <v>13</v>
      </c>
      <c r="F6" s="7" t="s">
        <v>12</v>
      </c>
      <c r="G6" s="7" t="s">
        <v>11</v>
      </c>
      <c r="H6" s="7" t="s">
        <v>71</v>
      </c>
    </row>
    <row r="7" spans="2:8" hidden="1" outlineLevel="1" x14ac:dyDescent="0.25">
      <c r="B7" s="7" t="s">
        <v>17</v>
      </c>
      <c r="C7" s="7">
        <v>1</v>
      </c>
      <c r="D7" s="7">
        <v>1</v>
      </c>
      <c r="E7" s="7">
        <v>1</v>
      </c>
      <c r="F7" s="7">
        <v>1</v>
      </c>
      <c r="G7" s="7">
        <v>1</v>
      </c>
      <c r="H7" s="7"/>
    </row>
    <row r="8" spans="2:8" hidden="1" outlineLevel="1" x14ac:dyDescent="0.25">
      <c r="B8" s="7" t="s">
        <v>18</v>
      </c>
      <c r="C8" s="7" t="s">
        <v>19</v>
      </c>
      <c r="D8" s="7" t="s">
        <v>19</v>
      </c>
      <c r="E8" s="7" t="s">
        <v>19</v>
      </c>
      <c r="F8" s="7" t="s">
        <v>19</v>
      </c>
      <c r="G8" s="7" t="s">
        <v>19</v>
      </c>
      <c r="H8" s="7"/>
    </row>
    <row r="9" spans="2:8" hidden="1" outlineLevel="1" x14ac:dyDescent="0.25">
      <c r="B9" s="7" t="s">
        <v>20</v>
      </c>
      <c r="C9" s="7">
        <v>33.9</v>
      </c>
      <c r="D9" s="7">
        <v>42.05</v>
      </c>
      <c r="E9" s="7">
        <v>23.37</v>
      </c>
      <c r="F9" s="7">
        <v>26.29</v>
      </c>
      <c r="G9" s="7">
        <v>29.13</v>
      </c>
      <c r="H9" s="7"/>
    </row>
    <row r="10" spans="2:8" hidden="1" outlineLevel="1" x14ac:dyDescent="0.25">
      <c r="B10" s="7" t="s">
        <v>21</v>
      </c>
      <c r="C10" s="7">
        <v>118.37</v>
      </c>
      <c r="D10" s="7">
        <v>130.49</v>
      </c>
      <c r="E10" s="7">
        <v>110.1</v>
      </c>
      <c r="F10" s="7">
        <v>121.14</v>
      </c>
      <c r="G10" s="7">
        <v>136.86000000000001</v>
      </c>
      <c r="H10" s="7"/>
    </row>
    <row r="11" spans="2:8" hidden="1" outlineLevel="1" x14ac:dyDescent="0.25">
      <c r="B11" s="7" t="s">
        <v>22</v>
      </c>
      <c r="C11" s="7" t="s">
        <v>19</v>
      </c>
      <c r="D11" s="7" t="s">
        <v>19</v>
      </c>
      <c r="E11" s="7" t="s">
        <v>19</v>
      </c>
      <c r="F11" s="7" t="s">
        <v>19</v>
      </c>
      <c r="G11" s="7" t="s">
        <v>19</v>
      </c>
      <c r="H11" s="7"/>
    </row>
    <row r="12" spans="2:8" hidden="1" outlineLevel="1" x14ac:dyDescent="0.25">
      <c r="B12" s="20" t="s">
        <v>23</v>
      </c>
      <c r="C12" s="7">
        <v>76.61</v>
      </c>
      <c r="D12" s="7">
        <v>76.61</v>
      </c>
      <c r="E12" s="7">
        <v>76.61</v>
      </c>
      <c r="F12" s="7">
        <v>76.61</v>
      </c>
      <c r="G12" s="7">
        <v>76.61</v>
      </c>
      <c r="H12" s="7"/>
    </row>
    <row r="13" spans="2:8" hidden="1" outlineLevel="1" x14ac:dyDescent="0.25">
      <c r="B13" s="6" t="s">
        <v>24</v>
      </c>
      <c r="C13" s="7"/>
      <c r="D13" s="7"/>
      <c r="E13" s="7"/>
      <c r="F13" s="7"/>
      <c r="G13" s="7"/>
      <c r="H13" s="7"/>
    </row>
    <row r="14" spans="2:8" hidden="1" outlineLevel="1" x14ac:dyDescent="0.25">
      <c r="B14" s="7" t="s">
        <v>25</v>
      </c>
      <c r="C14" s="7">
        <v>28.63</v>
      </c>
      <c r="D14" s="7">
        <v>32.22</v>
      </c>
      <c r="E14" s="7">
        <v>21.23</v>
      </c>
      <c r="F14" s="7">
        <v>21.7</v>
      </c>
      <c r="G14" s="7">
        <v>21.28</v>
      </c>
      <c r="H14" s="7"/>
    </row>
    <row r="15" spans="2:8" hidden="1" outlineLevel="1" x14ac:dyDescent="0.25">
      <c r="B15" s="7" t="s">
        <v>26</v>
      </c>
      <c r="C15" s="7">
        <v>24.43</v>
      </c>
      <c r="D15" s="7">
        <v>27.63</v>
      </c>
      <c r="E15" s="7">
        <v>15.07</v>
      </c>
      <c r="F15" s="7">
        <v>15.13</v>
      </c>
      <c r="G15" s="7">
        <v>14.74</v>
      </c>
      <c r="H15" s="7"/>
    </row>
    <row r="16" spans="2:8" hidden="1" outlineLevel="1" x14ac:dyDescent="0.25">
      <c r="B16" s="7" t="s">
        <v>27</v>
      </c>
      <c r="C16" s="7">
        <v>24.99</v>
      </c>
      <c r="D16" s="7">
        <v>28.18</v>
      </c>
      <c r="E16" s="7">
        <v>15.55</v>
      </c>
      <c r="F16" s="7">
        <v>15.66</v>
      </c>
      <c r="G16" s="7">
        <v>15.03</v>
      </c>
      <c r="H16" s="7"/>
    </row>
    <row r="17" spans="2:8" hidden="1" outlineLevel="1" x14ac:dyDescent="0.25">
      <c r="B17" s="7" t="s">
        <v>28</v>
      </c>
      <c r="C17" s="7">
        <v>25.31</v>
      </c>
      <c r="D17" s="7">
        <v>28.5</v>
      </c>
      <c r="E17" s="7">
        <v>18.649999999999999</v>
      </c>
      <c r="F17" s="7">
        <v>20.52</v>
      </c>
      <c r="G17" s="7">
        <v>19.41</v>
      </c>
      <c r="H17" s="7"/>
    </row>
    <row r="18" spans="2:8" hidden="1" outlineLevel="1" x14ac:dyDescent="0.25">
      <c r="B18" s="7" t="s">
        <v>29</v>
      </c>
      <c r="C18" s="7">
        <v>25.31</v>
      </c>
      <c r="D18" s="7">
        <v>28.5</v>
      </c>
      <c r="E18" s="7">
        <v>18.649999999999999</v>
      </c>
      <c r="F18" s="7">
        <v>20.52</v>
      </c>
      <c r="G18" s="7">
        <v>19.41</v>
      </c>
      <c r="H18" s="7"/>
    </row>
    <row r="19" spans="2:8" hidden="1" outlineLevel="1" x14ac:dyDescent="0.25">
      <c r="B19" s="7" t="s">
        <v>30</v>
      </c>
      <c r="C19" s="7">
        <v>15.95</v>
      </c>
      <c r="D19" s="7">
        <v>22.24</v>
      </c>
      <c r="E19" s="7">
        <v>8.18</v>
      </c>
      <c r="F19" s="7">
        <v>9.17</v>
      </c>
      <c r="G19" s="7">
        <v>11.46</v>
      </c>
      <c r="H19" s="7"/>
    </row>
    <row r="20" spans="2:8" hidden="1" outlineLevel="1" x14ac:dyDescent="0.25">
      <c r="B20" s="7" t="s">
        <v>31</v>
      </c>
      <c r="C20" s="7">
        <v>15.59</v>
      </c>
      <c r="D20" s="7">
        <v>21.81</v>
      </c>
      <c r="E20" s="7">
        <v>7.93</v>
      </c>
      <c r="F20" s="7">
        <v>8.85</v>
      </c>
      <c r="G20" s="7">
        <v>11.24</v>
      </c>
      <c r="H20" s="7"/>
    </row>
    <row r="21" spans="2:8" hidden="1" outlineLevel="1" x14ac:dyDescent="0.25">
      <c r="B21" s="7" t="s">
        <v>32</v>
      </c>
      <c r="C21" s="7">
        <v>18.829999999999998</v>
      </c>
      <c r="D21" s="7">
        <v>21.12</v>
      </c>
      <c r="E21" s="7">
        <v>10.33</v>
      </c>
      <c r="F21" s="7">
        <v>10.87</v>
      </c>
      <c r="G21" s="7">
        <v>10.54</v>
      </c>
      <c r="H21" s="7"/>
    </row>
    <row r="22" spans="2:8" hidden="1" outlineLevel="1" x14ac:dyDescent="0.25">
      <c r="B22" s="7" t="s">
        <v>33</v>
      </c>
      <c r="C22" s="7">
        <v>13.78</v>
      </c>
      <c r="D22" s="7">
        <v>19</v>
      </c>
      <c r="E22" s="7">
        <v>5.67</v>
      </c>
      <c r="F22" s="7">
        <v>6.43</v>
      </c>
      <c r="G22" s="7">
        <v>8.31</v>
      </c>
      <c r="H22" s="7"/>
    </row>
    <row r="23" spans="2:8" hidden="1" outlineLevel="1" x14ac:dyDescent="0.25">
      <c r="B23" s="7" t="s">
        <v>34</v>
      </c>
      <c r="C23" s="7">
        <v>19.22</v>
      </c>
      <c r="D23" s="7">
        <v>21.38</v>
      </c>
      <c r="E23" s="7">
        <v>9.4</v>
      </c>
      <c r="F23" s="7">
        <v>10.68</v>
      </c>
      <c r="G23" s="7">
        <v>9.82</v>
      </c>
      <c r="H23" s="7"/>
    </row>
    <row r="24" spans="2:8" hidden="1" outlineLevel="1" x14ac:dyDescent="0.25">
      <c r="B24" s="7" t="s">
        <v>35</v>
      </c>
      <c r="C24" s="7">
        <v>154.02000000000001</v>
      </c>
      <c r="D24" s="7">
        <v>168.51</v>
      </c>
      <c r="E24" s="7">
        <v>174.99</v>
      </c>
      <c r="F24" s="7">
        <v>186.4</v>
      </c>
      <c r="G24" s="7">
        <v>204.74</v>
      </c>
      <c r="H24" s="7"/>
    </row>
    <row r="25" spans="2:8" hidden="1" outlineLevel="1" x14ac:dyDescent="0.25">
      <c r="B25" s="7" t="s">
        <v>36</v>
      </c>
      <c r="C25" s="7">
        <v>154.02000000000001</v>
      </c>
      <c r="D25" s="7">
        <v>168.51</v>
      </c>
      <c r="E25" s="7">
        <v>174.99</v>
      </c>
      <c r="F25" s="7">
        <v>186.4</v>
      </c>
      <c r="G25" s="7">
        <v>204.74</v>
      </c>
      <c r="H25" s="7"/>
    </row>
    <row r="26" spans="2:8" hidden="1" outlineLevel="1" x14ac:dyDescent="0.25">
      <c r="B26" s="20" t="s">
        <v>37</v>
      </c>
      <c r="C26" s="7">
        <v>21.55</v>
      </c>
      <c r="D26" s="7">
        <v>24.81</v>
      </c>
      <c r="E26" s="7">
        <v>12.4</v>
      </c>
      <c r="F26" s="7">
        <v>12.99</v>
      </c>
      <c r="G26" s="7">
        <v>11.78</v>
      </c>
      <c r="H26" s="7"/>
    </row>
    <row r="27" spans="2:8" hidden="1" outlineLevel="1" x14ac:dyDescent="0.25">
      <c r="B27" s="6" t="s">
        <v>38</v>
      </c>
      <c r="C27" s="7"/>
      <c r="D27" s="7"/>
      <c r="E27" s="7"/>
      <c r="F27" s="7"/>
      <c r="G27" s="7"/>
      <c r="H27" s="7"/>
    </row>
    <row r="28" spans="2:8" hidden="1" outlineLevel="1" x14ac:dyDescent="0.25">
      <c r="B28" s="7" t="s">
        <v>39</v>
      </c>
      <c r="C28" s="7">
        <v>2.2799999999999998</v>
      </c>
      <c r="D28" s="7">
        <v>2.0299999999999998</v>
      </c>
      <c r="E28" s="7">
        <v>1.74</v>
      </c>
      <c r="F28" s="7">
        <v>1.82</v>
      </c>
      <c r="G28" s="7">
        <v>1.99</v>
      </c>
      <c r="H28" s="7"/>
    </row>
    <row r="29" spans="2:8" hidden="1" outlineLevel="1" x14ac:dyDescent="0.25">
      <c r="B29" s="7" t="s">
        <v>40</v>
      </c>
      <c r="C29" s="7">
        <v>2.57</v>
      </c>
      <c r="D29" s="7">
        <v>2.36</v>
      </c>
      <c r="E29" s="7">
        <v>2.13</v>
      </c>
      <c r="F29" s="7">
        <v>2.29</v>
      </c>
      <c r="G29" s="7">
        <v>1.99</v>
      </c>
      <c r="H29" s="7"/>
    </row>
    <row r="30" spans="2:8" hidden="1" outlineLevel="1" x14ac:dyDescent="0.25">
      <c r="B30" s="7" t="s">
        <v>41</v>
      </c>
      <c r="C30" s="7">
        <v>0.25</v>
      </c>
      <c r="D30" s="7">
        <v>0.22</v>
      </c>
      <c r="E30" s="7">
        <v>0.26</v>
      </c>
      <c r="F30" s="7">
        <v>0.24</v>
      </c>
      <c r="G30" s="7">
        <v>0.17</v>
      </c>
      <c r="H30" s="7"/>
    </row>
    <row r="31" spans="2:8" hidden="1" outlineLevel="1" x14ac:dyDescent="0.25">
      <c r="B31" s="20" t="s">
        <v>42</v>
      </c>
      <c r="C31" s="7">
        <v>0.09</v>
      </c>
      <c r="D31" s="7">
        <v>0.04</v>
      </c>
      <c r="E31" s="7">
        <v>0.05</v>
      </c>
      <c r="F31" s="7">
        <v>0.04</v>
      </c>
      <c r="G31" s="7">
        <v>0.04</v>
      </c>
      <c r="H31" s="7"/>
    </row>
    <row r="32" spans="2:8" hidden="1" outlineLevel="1" x14ac:dyDescent="0.25">
      <c r="B32" s="6" t="s">
        <v>43</v>
      </c>
      <c r="C32" s="7"/>
      <c r="D32" s="7"/>
      <c r="E32" s="7"/>
      <c r="F32" s="7"/>
      <c r="G32" s="7"/>
      <c r="H32" s="7"/>
    </row>
    <row r="33" spans="2:8" hidden="1" outlineLevel="1" x14ac:dyDescent="0.25">
      <c r="B33" s="7" t="s">
        <v>44</v>
      </c>
      <c r="C33" s="7">
        <v>14.87</v>
      </c>
      <c r="D33" s="7">
        <v>23.63</v>
      </c>
      <c r="E33" s="7">
        <v>9.56</v>
      </c>
      <c r="F33" s="7">
        <v>10.050000000000001</v>
      </c>
      <c r="G33" s="7">
        <v>18.41</v>
      </c>
      <c r="H33" s="7"/>
    </row>
    <row r="34" spans="2:8" hidden="1" outlineLevel="1" x14ac:dyDescent="0.25">
      <c r="B34" s="7" t="s">
        <v>45</v>
      </c>
      <c r="C34" s="7">
        <v>0.25</v>
      </c>
      <c r="D34" s="7">
        <v>0.22</v>
      </c>
      <c r="E34" s="7">
        <v>0.26</v>
      </c>
      <c r="F34" s="7">
        <v>0.24</v>
      </c>
      <c r="G34" s="7">
        <v>0.17</v>
      </c>
      <c r="H34" s="7"/>
    </row>
    <row r="35" spans="2:8" hidden="1" outlineLevel="1" x14ac:dyDescent="0.25">
      <c r="B35" s="7" t="s">
        <v>46</v>
      </c>
      <c r="C35" s="7">
        <v>16.850000000000001</v>
      </c>
      <c r="D35" s="7">
        <v>26.79</v>
      </c>
      <c r="E35" s="7">
        <v>12.46</v>
      </c>
      <c r="F35" s="7">
        <v>13.21</v>
      </c>
      <c r="G35" s="7">
        <v>25.19</v>
      </c>
      <c r="H35" s="7"/>
    </row>
    <row r="36" spans="2:8" hidden="1" outlineLevel="1" x14ac:dyDescent="0.25">
      <c r="B36" s="20" t="s">
        <v>47</v>
      </c>
      <c r="C36" s="7">
        <v>11.67</v>
      </c>
      <c r="D36" s="7">
        <v>21.58</v>
      </c>
      <c r="E36" s="7">
        <v>8.07</v>
      </c>
      <c r="F36" s="7">
        <v>8.9600000000000009</v>
      </c>
      <c r="G36" s="7">
        <v>20.22</v>
      </c>
      <c r="H36" s="7"/>
    </row>
    <row r="37" spans="2:8" hidden="1" outlineLevel="1" x14ac:dyDescent="0.25">
      <c r="B37" s="6" t="s">
        <v>48</v>
      </c>
      <c r="C37" s="7"/>
      <c r="D37" s="7"/>
      <c r="E37" s="7"/>
      <c r="F37" s="7"/>
      <c r="G37" s="7"/>
      <c r="H37" s="7"/>
    </row>
    <row r="38" spans="2:8" hidden="1" outlineLevel="1" x14ac:dyDescent="0.25">
      <c r="B38" s="7" t="s">
        <v>49</v>
      </c>
      <c r="C38" s="7">
        <v>4.4400000000000004</v>
      </c>
      <c r="D38" s="7">
        <v>4.62</v>
      </c>
      <c r="E38" s="7">
        <v>3.85</v>
      </c>
      <c r="F38" s="7">
        <v>3.69</v>
      </c>
      <c r="G38" s="7">
        <v>4.17</v>
      </c>
      <c r="H38" s="7"/>
    </row>
    <row r="39" spans="2:8" hidden="1" outlineLevel="1" x14ac:dyDescent="0.25">
      <c r="B39" s="7" t="s">
        <v>50</v>
      </c>
      <c r="C39" s="7">
        <v>4.71</v>
      </c>
      <c r="D39" s="7">
        <v>4.4800000000000004</v>
      </c>
      <c r="E39" s="7">
        <v>3.52</v>
      </c>
      <c r="F39" s="7">
        <v>3.48</v>
      </c>
      <c r="G39" s="7">
        <v>3.59</v>
      </c>
      <c r="H39" s="7"/>
    </row>
    <row r="40" spans="2:8" hidden="1" outlineLevel="1" x14ac:dyDescent="0.25">
      <c r="B40" s="7" t="s">
        <v>51</v>
      </c>
      <c r="C40" s="7">
        <v>4.4400000000000004</v>
      </c>
      <c r="D40" s="7">
        <v>4.62</v>
      </c>
      <c r="E40" s="7">
        <v>3.85</v>
      </c>
      <c r="F40" s="7">
        <v>3.69</v>
      </c>
      <c r="G40" s="7">
        <v>0.62</v>
      </c>
      <c r="H40" s="7"/>
    </row>
    <row r="41" spans="2:8" hidden="1" outlineLevel="1" x14ac:dyDescent="0.25">
      <c r="B41" s="7" t="s">
        <v>52</v>
      </c>
      <c r="C41" s="7">
        <v>2.3199999999999998</v>
      </c>
      <c r="D41" s="7">
        <v>2.34</v>
      </c>
      <c r="E41" s="7">
        <v>1.78</v>
      </c>
      <c r="F41" s="7">
        <v>1.68</v>
      </c>
      <c r="G41" s="7">
        <v>1.79</v>
      </c>
      <c r="H41" s="7"/>
    </row>
    <row r="42" spans="2:8" hidden="1" outlineLevel="1" x14ac:dyDescent="0.25">
      <c r="B42" s="7" t="s">
        <v>53</v>
      </c>
      <c r="C42" s="7">
        <v>0.77</v>
      </c>
      <c r="D42" s="7">
        <v>0.8</v>
      </c>
      <c r="E42" s="7">
        <v>0.63</v>
      </c>
      <c r="F42" s="7">
        <v>0.6</v>
      </c>
      <c r="G42" s="7">
        <v>0.74</v>
      </c>
      <c r="H42" s="7"/>
    </row>
    <row r="43" spans="2:8" hidden="1" outlineLevel="1" x14ac:dyDescent="0.25">
      <c r="B43" s="7" t="s">
        <v>54</v>
      </c>
      <c r="C43" s="7">
        <v>0.7</v>
      </c>
      <c r="D43" s="7">
        <v>0.67</v>
      </c>
      <c r="E43" s="7">
        <v>0.53</v>
      </c>
      <c r="F43" s="7">
        <v>0.55000000000000004</v>
      </c>
      <c r="G43" s="7">
        <v>0.59</v>
      </c>
      <c r="H43" s="7"/>
    </row>
    <row r="44" spans="2:8" hidden="1" outlineLevel="1" x14ac:dyDescent="0.25">
      <c r="B44" s="21" t="s">
        <v>55</v>
      </c>
      <c r="C44" s="7" t="s">
        <v>19</v>
      </c>
      <c r="D44" s="7" t="s">
        <v>19</v>
      </c>
      <c r="E44" s="7" t="s">
        <v>19</v>
      </c>
      <c r="F44" s="7" t="s">
        <v>19</v>
      </c>
      <c r="G44" s="7" t="s">
        <v>19</v>
      </c>
      <c r="H44" s="7"/>
    </row>
    <row r="45" spans="2:8" hidden="1" outlineLevel="1" x14ac:dyDescent="0.25">
      <c r="B45" s="7" t="s">
        <v>56</v>
      </c>
      <c r="C45" s="7" t="s">
        <v>19</v>
      </c>
      <c r="D45" s="7" t="s">
        <v>19</v>
      </c>
      <c r="E45" s="7" t="s">
        <v>19</v>
      </c>
      <c r="F45" s="7" t="s">
        <v>19</v>
      </c>
      <c r="G45" s="7" t="s">
        <v>19</v>
      </c>
      <c r="H45" s="7"/>
    </row>
    <row r="46" spans="2:8" hidden="1" outlineLevel="1" x14ac:dyDescent="0.25">
      <c r="B46" s="7" t="s">
        <v>57</v>
      </c>
      <c r="C46" s="7">
        <v>224.4</v>
      </c>
      <c r="D46" s="7">
        <v>206.23</v>
      </c>
      <c r="E46" s="7">
        <v>201.88</v>
      </c>
      <c r="F46" s="7">
        <v>180.78</v>
      </c>
      <c r="G46" s="7">
        <v>138.26</v>
      </c>
      <c r="H46" s="7"/>
    </row>
    <row r="47" spans="2:8" hidden="1" outlineLevel="1" x14ac:dyDescent="0.25">
      <c r="B47" s="6" t="s">
        <v>58</v>
      </c>
      <c r="C47" s="7"/>
      <c r="D47" s="7"/>
      <c r="E47" s="7"/>
      <c r="F47" s="7"/>
      <c r="G47" s="7"/>
      <c r="H47" s="7"/>
    </row>
    <row r="48" spans="2:8" hidden="1" outlineLevel="1" x14ac:dyDescent="0.25">
      <c r="B48" s="7" t="s">
        <v>59</v>
      </c>
      <c r="C48" s="7">
        <v>25.58</v>
      </c>
      <c r="D48" s="7">
        <v>28.92</v>
      </c>
      <c r="E48" s="7">
        <v>30.07</v>
      </c>
      <c r="F48" s="7">
        <v>30.98</v>
      </c>
      <c r="G48" s="7">
        <v>29.08</v>
      </c>
      <c r="H48" s="7"/>
    </row>
    <row r="49" spans="2:8" hidden="1" outlineLevel="1" x14ac:dyDescent="0.25">
      <c r="B49" s="21" t="s">
        <v>60</v>
      </c>
      <c r="C49" s="7" t="s">
        <v>19</v>
      </c>
      <c r="D49" s="7" t="s">
        <v>19</v>
      </c>
      <c r="E49" s="7" t="s">
        <v>19</v>
      </c>
      <c r="F49" s="7" t="s">
        <v>19</v>
      </c>
      <c r="G49" s="7" t="s">
        <v>19</v>
      </c>
      <c r="H49" s="7"/>
    </row>
    <row r="50" spans="2:8" hidden="1" outlineLevel="1" x14ac:dyDescent="0.25">
      <c r="B50" s="7" t="s">
        <v>61</v>
      </c>
      <c r="C50" s="7" t="s">
        <v>19</v>
      </c>
      <c r="D50" s="7" t="s">
        <v>19</v>
      </c>
      <c r="E50" s="7" t="s">
        <v>19</v>
      </c>
      <c r="F50" s="7" t="s">
        <v>19</v>
      </c>
      <c r="G50" s="7" t="s">
        <v>19</v>
      </c>
      <c r="H50" s="7"/>
    </row>
    <row r="51" spans="2:8" hidden="1" outlineLevel="1" x14ac:dyDescent="0.25">
      <c r="B51" s="7" t="s">
        <v>62</v>
      </c>
      <c r="C51" s="7" t="s">
        <v>19</v>
      </c>
      <c r="D51" s="7" t="s">
        <v>19</v>
      </c>
      <c r="E51" s="7" t="s">
        <v>19</v>
      </c>
      <c r="F51" s="7" t="s">
        <v>19</v>
      </c>
      <c r="G51" s="7" t="s">
        <v>19</v>
      </c>
      <c r="H51" s="7"/>
    </row>
    <row r="52" spans="2:8" hidden="1" outlineLevel="1" x14ac:dyDescent="0.25">
      <c r="B52" s="6" t="s">
        <v>63</v>
      </c>
      <c r="C52" s="7"/>
      <c r="D52" s="7"/>
      <c r="E52" s="7"/>
      <c r="F52" s="7"/>
      <c r="G52" s="7"/>
      <c r="H52" s="7"/>
    </row>
    <row r="53" spans="2:8" hidden="1" outlineLevel="1" x14ac:dyDescent="0.25">
      <c r="B53" s="7" t="s">
        <v>64</v>
      </c>
      <c r="C53" s="7">
        <v>19.11</v>
      </c>
      <c r="D53" s="7">
        <v>4.1500000000000004</v>
      </c>
      <c r="E53" s="7">
        <v>44.41</v>
      </c>
      <c r="F53" s="7">
        <v>21.67</v>
      </c>
      <c r="G53" s="7">
        <v>44.15</v>
      </c>
      <c r="H53" s="7"/>
    </row>
    <row r="54" spans="2:8" hidden="1" outlineLevel="1" x14ac:dyDescent="0.25">
      <c r="B54" s="7" t="s">
        <v>65</v>
      </c>
      <c r="C54" s="7">
        <v>15.56</v>
      </c>
      <c r="D54" s="7">
        <v>3.52</v>
      </c>
      <c r="E54" s="7">
        <v>26.22</v>
      </c>
      <c r="F54" s="7">
        <v>13.07</v>
      </c>
      <c r="G54" s="7">
        <v>28.57</v>
      </c>
      <c r="H54" s="7"/>
    </row>
    <row r="55" spans="2:8" hidden="1" outlineLevel="1" x14ac:dyDescent="0.25">
      <c r="B55" s="7" t="s">
        <v>66</v>
      </c>
      <c r="C55" s="7">
        <v>86.3</v>
      </c>
      <c r="D55" s="7">
        <v>96.31</v>
      </c>
      <c r="E55" s="7">
        <v>73.22</v>
      </c>
      <c r="F55" s="7">
        <v>86.95</v>
      </c>
      <c r="G55" s="7">
        <v>62.63</v>
      </c>
      <c r="H55" s="7"/>
    </row>
    <row r="56" spans="2:8" hidden="1" outlineLevel="1" x14ac:dyDescent="0.25">
      <c r="B56" s="7" t="s">
        <v>67</v>
      </c>
      <c r="C56" s="7">
        <v>88.23</v>
      </c>
      <c r="D56" s="7">
        <v>96.82</v>
      </c>
      <c r="E56" s="7">
        <v>81.12</v>
      </c>
      <c r="F56" s="7">
        <v>90.65</v>
      </c>
      <c r="G56" s="7">
        <v>74.430000000000007</v>
      </c>
      <c r="H56" s="7"/>
    </row>
    <row r="57" spans="2:8" hidden="1" outlineLevel="1" x14ac:dyDescent="0.25">
      <c r="B57" s="7" t="s">
        <v>68</v>
      </c>
      <c r="C57" s="7">
        <v>1.1299999999999999</v>
      </c>
      <c r="D57" s="7">
        <v>0.89</v>
      </c>
      <c r="E57" s="7">
        <v>1.92</v>
      </c>
      <c r="F57" s="7">
        <v>1.6</v>
      </c>
      <c r="G57" s="7">
        <v>1.17</v>
      </c>
      <c r="H57" s="7"/>
    </row>
    <row r="58" spans="2:8" hidden="1" outlineLevel="1" x14ac:dyDescent="0.25"/>
    <row r="59" spans="2:8" collapsed="1" x14ac:dyDescent="0.25"/>
    <row r="60" spans="2:8" x14ac:dyDescent="0.25">
      <c r="B60" s="14" t="s">
        <v>72</v>
      </c>
    </row>
    <row r="61" spans="2:8" hidden="1" outlineLevel="1" x14ac:dyDescent="0.25"/>
    <row r="62" spans="2:8" hidden="1" outlineLevel="1" x14ac:dyDescent="0.25">
      <c r="B62" s="6" t="s">
        <v>16</v>
      </c>
      <c r="C62" s="7" t="s">
        <v>15</v>
      </c>
      <c r="D62" s="7" t="s">
        <v>14</v>
      </c>
      <c r="E62" s="7" t="s">
        <v>13</v>
      </c>
      <c r="F62" s="7" t="s">
        <v>12</v>
      </c>
      <c r="G62" s="7" t="s">
        <v>11</v>
      </c>
      <c r="H62" s="7" t="s">
        <v>71</v>
      </c>
    </row>
    <row r="63" spans="2:8" hidden="1" outlineLevel="1" x14ac:dyDescent="0.25">
      <c r="B63" s="7" t="s">
        <v>17</v>
      </c>
      <c r="C63" s="7">
        <v>5</v>
      </c>
      <c r="D63" s="7">
        <v>5</v>
      </c>
      <c r="E63" s="7">
        <v>5</v>
      </c>
      <c r="F63" s="7">
        <v>5</v>
      </c>
      <c r="G63" s="7">
        <v>5</v>
      </c>
      <c r="H63" s="7"/>
    </row>
    <row r="64" spans="2:8" hidden="1" outlineLevel="1" x14ac:dyDescent="0.25">
      <c r="B64" s="7" t="s">
        <v>18</v>
      </c>
      <c r="C64" s="7" t="s">
        <v>19</v>
      </c>
      <c r="D64" s="7" t="s">
        <v>19</v>
      </c>
      <c r="E64" s="7" t="s">
        <v>19</v>
      </c>
      <c r="F64" s="7" t="s">
        <v>19</v>
      </c>
      <c r="G64" s="7" t="s">
        <v>19</v>
      </c>
      <c r="H64" s="7"/>
    </row>
    <row r="65" spans="2:8" hidden="1" outlineLevel="1" x14ac:dyDescent="0.25">
      <c r="B65" s="7" t="s">
        <v>20</v>
      </c>
      <c r="C65" s="7">
        <v>210.15</v>
      </c>
      <c r="D65" s="7">
        <v>149.16</v>
      </c>
      <c r="E65" s="7">
        <v>141.71</v>
      </c>
      <c r="F65" s="7">
        <v>191.38</v>
      </c>
      <c r="G65" s="7">
        <v>148.76</v>
      </c>
      <c r="H65" s="7"/>
    </row>
    <row r="66" spans="2:8" hidden="1" outlineLevel="1" x14ac:dyDescent="0.25">
      <c r="B66" s="7" t="s">
        <v>21</v>
      </c>
      <c r="C66" s="7">
        <v>912.52</v>
      </c>
      <c r="D66" s="7">
        <v>856.52</v>
      </c>
      <c r="E66" s="7">
        <v>860.76</v>
      </c>
      <c r="F66" s="7">
        <v>930.24</v>
      </c>
      <c r="G66" s="9">
        <v>1054.82</v>
      </c>
      <c r="H66" s="7"/>
    </row>
    <row r="67" spans="2:8" hidden="1" outlineLevel="1" x14ac:dyDescent="0.25">
      <c r="B67" s="7" t="s">
        <v>22</v>
      </c>
      <c r="C67" s="7" t="s">
        <v>19</v>
      </c>
      <c r="D67" s="7" t="s">
        <v>19</v>
      </c>
      <c r="E67" s="7" t="s">
        <v>19</v>
      </c>
      <c r="F67" s="7" t="s">
        <v>19</v>
      </c>
      <c r="G67" s="7" t="s">
        <v>19</v>
      </c>
      <c r="H67" s="7"/>
    </row>
    <row r="68" spans="2:8" hidden="1" outlineLevel="1" x14ac:dyDescent="0.25">
      <c r="B68" s="7" t="s">
        <v>23</v>
      </c>
      <c r="C68" s="7">
        <v>65.489999999999995</v>
      </c>
      <c r="D68" s="7">
        <v>67.38</v>
      </c>
      <c r="E68" s="7">
        <v>67.3</v>
      </c>
      <c r="F68" s="7">
        <v>67.3</v>
      </c>
      <c r="G68" s="7">
        <v>67.22</v>
      </c>
      <c r="H68" s="7"/>
    </row>
    <row r="69" spans="2:8" hidden="1" outlineLevel="1" x14ac:dyDescent="0.25">
      <c r="B69" s="6" t="s">
        <v>24</v>
      </c>
      <c r="C69" s="7"/>
      <c r="D69" s="7"/>
      <c r="E69" s="7"/>
      <c r="F69" s="7"/>
      <c r="G69" s="7"/>
      <c r="H69" s="7"/>
    </row>
    <row r="70" spans="2:8" hidden="1" outlineLevel="1" x14ac:dyDescent="0.25">
      <c r="B70" s="7" t="s">
        <v>25</v>
      </c>
      <c r="C70" s="7">
        <v>23.02</v>
      </c>
      <c r="D70" s="7">
        <v>17.41</v>
      </c>
      <c r="E70" s="7">
        <v>16.46</v>
      </c>
      <c r="F70" s="7">
        <v>20.57</v>
      </c>
      <c r="G70" s="7">
        <v>14.1</v>
      </c>
      <c r="H70" s="7"/>
    </row>
    <row r="71" spans="2:8" hidden="1" outlineLevel="1" x14ac:dyDescent="0.25">
      <c r="B71" s="7" t="s">
        <v>26</v>
      </c>
      <c r="C71" s="7">
        <v>16.68</v>
      </c>
      <c r="D71" s="7">
        <v>10.06</v>
      </c>
      <c r="E71" s="7">
        <v>8.82</v>
      </c>
      <c r="F71" s="7">
        <v>12.94</v>
      </c>
      <c r="G71" s="7">
        <v>7.2</v>
      </c>
      <c r="H71" s="7"/>
    </row>
    <row r="72" spans="2:8" hidden="1" outlineLevel="1" x14ac:dyDescent="0.25">
      <c r="B72" s="7" t="s">
        <v>27</v>
      </c>
      <c r="C72" s="7">
        <v>16.989999999999998</v>
      </c>
      <c r="D72" s="7">
        <v>10.18</v>
      </c>
      <c r="E72" s="7">
        <v>8.92</v>
      </c>
      <c r="F72" s="7">
        <v>13.22</v>
      </c>
      <c r="G72" s="7">
        <v>7.46</v>
      </c>
      <c r="H72" s="7"/>
    </row>
    <row r="73" spans="2:8" hidden="1" outlineLevel="1" x14ac:dyDescent="0.25">
      <c r="B73" s="7" t="s">
        <v>28</v>
      </c>
      <c r="C73" s="7">
        <v>19.2</v>
      </c>
      <c r="D73" s="7">
        <v>15.89</v>
      </c>
      <c r="E73" s="7">
        <v>13.78</v>
      </c>
      <c r="F73" s="7">
        <v>19.260000000000002</v>
      </c>
      <c r="G73" s="7">
        <v>17.27</v>
      </c>
      <c r="H73" s="7"/>
    </row>
    <row r="74" spans="2:8" hidden="1" outlineLevel="1" x14ac:dyDescent="0.25">
      <c r="B74" s="7" t="s">
        <v>29</v>
      </c>
      <c r="C74" s="7">
        <v>19.2</v>
      </c>
      <c r="D74" s="7">
        <v>15.89</v>
      </c>
      <c r="E74" s="7">
        <v>13.78</v>
      </c>
      <c r="F74" s="7">
        <v>19.260000000000002</v>
      </c>
      <c r="G74" s="7">
        <v>17.27</v>
      </c>
      <c r="H74" s="7"/>
    </row>
    <row r="75" spans="2:8" hidden="1" outlineLevel="1" x14ac:dyDescent="0.25">
      <c r="B75" s="7" t="s">
        <v>30</v>
      </c>
      <c r="C75" s="7">
        <v>13.68</v>
      </c>
      <c r="D75" s="7">
        <v>9.1</v>
      </c>
      <c r="E75" s="7">
        <v>6.62</v>
      </c>
      <c r="F75" s="7">
        <v>12.62</v>
      </c>
      <c r="G75" s="7">
        <v>11.56</v>
      </c>
      <c r="H75" s="7"/>
    </row>
    <row r="76" spans="2:8" hidden="1" outlineLevel="1" x14ac:dyDescent="0.25">
      <c r="B76" s="7" t="s">
        <v>31</v>
      </c>
      <c r="C76" s="7">
        <v>13.43</v>
      </c>
      <c r="D76" s="7">
        <v>8.99</v>
      </c>
      <c r="E76" s="7">
        <v>6.55</v>
      </c>
      <c r="F76" s="7">
        <v>12.35</v>
      </c>
      <c r="G76" s="7">
        <v>11.17</v>
      </c>
      <c r="H76" s="7"/>
    </row>
    <row r="77" spans="2:8" hidden="1" outlineLevel="1" x14ac:dyDescent="0.25">
      <c r="B77" s="7" t="s">
        <v>32</v>
      </c>
      <c r="C77" s="7">
        <v>18.48</v>
      </c>
      <c r="D77" s="7">
        <v>9.41</v>
      </c>
      <c r="E77" s="7">
        <v>8.1</v>
      </c>
      <c r="F77" s="7">
        <v>13.65</v>
      </c>
      <c r="G77" s="7">
        <v>11.09</v>
      </c>
      <c r="H77" s="7"/>
    </row>
    <row r="78" spans="2:8" hidden="1" outlineLevel="1" x14ac:dyDescent="0.25">
      <c r="B78" s="7" t="s">
        <v>33</v>
      </c>
      <c r="C78" s="7">
        <v>16.95</v>
      </c>
      <c r="D78" s="7">
        <v>10.53</v>
      </c>
      <c r="E78" s="7">
        <v>7.53</v>
      </c>
      <c r="F78" s="7">
        <v>13.9</v>
      </c>
      <c r="G78" s="7">
        <v>12.98</v>
      </c>
      <c r="H78" s="7"/>
    </row>
    <row r="79" spans="2:8" hidden="1" outlineLevel="1" x14ac:dyDescent="0.25">
      <c r="B79" s="7" t="s">
        <v>34</v>
      </c>
      <c r="C79" s="7">
        <v>16.760000000000002</v>
      </c>
      <c r="D79" s="7">
        <v>10.25</v>
      </c>
      <c r="E79" s="7">
        <v>7.25</v>
      </c>
      <c r="F79" s="7">
        <v>13.59</v>
      </c>
      <c r="G79" s="7">
        <v>12.62</v>
      </c>
      <c r="H79" s="7"/>
    </row>
    <row r="80" spans="2:8" hidden="1" outlineLevel="1" x14ac:dyDescent="0.25">
      <c r="B80" s="7" t="s">
        <v>35</v>
      </c>
      <c r="C80" s="7">
        <v>736.77</v>
      </c>
      <c r="D80" s="7">
        <v>739.83</v>
      </c>
      <c r="E80" s="7">
        <v>757.73</v>
      </c>
      <c r="F80" s="7">
        <v>844.46</v>
      </c>
      <c r="G80" s="7">
        <v>939.31</v>
      </c>
      <c r="H80" s="7"/>
    </row>
    <row r="81" spans="2:8" hidden="1" outlineLevel="1" x14ac:dyDescent="0.25">
      <c r="B81" s="7" t="s">
        <v>36</v>
      </c>
      <c r="C81" s="7">
        <v>736.77</v>
      </c>
      <c r="D81" s="7">
        <v>739.83</v>
      </c>
      <c r="E81" s="7">
        <v>757.73</v>
      </c>
      <c r="F81" s="7">
        <v>844.46</v>
      </c>
      <c r="G81" s="7">
        <v>939.31</v>
      </c>
      <c r="H81" s="7"/>
    </row>
    <row r="82" spans="2:8" hidden="1" outlineLevel="1" x14ac:dyDescent="0.25">
      <c r="B82" s="7" t="s">
        <v>37</v>
      </c>
      <c r="C82" s="7">
        <v>21.56</v>
      </c>
      <c r="D82" s="7">
        <v>12.62</v>
      </c>
      <c r="E82" s="7">
        <v>9.4700000000000006</v>
      </c>
      <c r="F82" s="7">
        <v>14.67</v>
      </c>
      <c r="G82" s="7">
        <v>12.25</v>
      </c>
      <c r="H82" s="7"/>
    </row>
    <row r="83" spans="2:8" hidden="1" outlineLevel="1" x14ac:dyDescent="0.25">
      <c r="B83" s="6" t="s">
        <v>38</v>
      </c>
      <c r="C83" s="7"/>
      <c r="D83" s="7"/>
      <c r="E83" s="7"/>
      <c r="F83" s="7"/>
      <c r="G83" s="7"/>
      <c r="H83" s="7"/>
    </row>
    <row r="84" spans="2:8" hidden="1" outlineLevel="1" x14ac:dyDescent="0.25">
      <c r="B84" s="7" t="s">
        <v>39</v>
      </c>
      <c r="C84" s="7">
        <v>1.37</v>
      </c>
      <c r="D84" s="7">
        <v>1.05</v>
      </c>
      <c r="E84" s="7">
        <v>1.31</v>
      </c>
      <c r="F84" s="7">
        <v>1.31</v>
      </c>
      <c r="G84" s="7">
        <v>1.33</v>
      </c>
      <c r="H84" s="7"/>
    </row>
    <row r="85" spans="2:8" hidden="1" outlineLevel="1" x14ac:dyDescent="0.25">
      <c r="B85" s="7" t="s">
        <v>40</v>
      </c>
      <c r="C85" s="7">
        <v>1.36</v>
      </c>
      <c r="D85" s="7">
        <v>1.27</v>
      </c>
      <c r="E85" s="7">
        <v>1.3</v>
      </c>
      <c r="F85" s="7">
        <v>1.19</v>
      </c>
      <c r="G85" s="7">
        <v>1.27</v>
      </c>
      <c r="H85" s="7"/>
    </row>
    <row r="86" spans="2:8" hidden="1" outlineLevel="1" x14ac:dyDescent="0.25">
      <c r="B86" s="7" t="s">
        <v>41</v>
      </c>
      <c r="C86" s="7">
        <v>0.27</v>
      </c>
      <c r="D86" s="7">
        <v>0.4</v>
      </c>
      <c r="E86" s="7">
        <v>0.4</v>
      </c>
      <c r="F86" s="7">
        <v>0.24</v>
      </c>
      <c r="G86" s="7">
        <v>0.11</v>
      </c>
      <c r="H86" s="7"/>
    </row>
    <row r="87" spans="2:8" hidden="1" outlineLevel="1" x14ac:dyDescent="0.25">
      <c r="B87" s="7" t="s">
        <v>42</v>
      </c>
      <c r="C87" s="7">
        <v>0.09</v>
      </c>
      <c r="D87" s="7">
        <v>0.04</v>
      </c>
      <c r="E87" s="7">
        <v>0.2</v>
      </c>
      <c r="F87" s="7">
        <v>0.16</v>
      </c>
      <c r="G87" s="7">
        <v>0.01</v>
      </c>
      <c r="H87" s="7"/>
    </row>
    <row r="88" spans="2:8" hidden="1" outlineLevel="1" x14ac:dyDescent="0.25">
      <c r="B88" s="6" t="s">
        <v>43</v>
      </c>
      <c r="C88" s="7"/>
      <c r="D88" s="7"/>
      <c r="E88" s="7"/>
      <c r="F88" s="7"/>
      <c r="G88" s="7"/>
      <c r="H88" s="7"/>
    </row>
    <row r="89" spans="2:8" hidden="1" outlineLevel="1" x14ac:dyDescent="0.25">
      <c r="B89" s="7" t="s">
        <v>44</v>
      </c>
      <c r="C89" s="7">
        <v>35.61</v>
      </c>
      <c r="D89" s="7">
        <v>25.51</v>
      </c>
      <c r="E89" s="7">
        <v>18.14</v>
      </c>
      <c r="F89" s="7">
        <v>26.78</v>
      </c>
      <c r="G89" s="7">
        <v>19.61</v>
      </c>
      <c r="H89" s="7"/>
    </row>
    <row r="90" spans="2:8" hidden="1" outlineLevel="1" x14ac:dyDescent="0.25">
      <c r="B90" s="7" t="s">
        <v>45</v>
      </c>
      <c r="C90" s="7">
        <v>0.27</v>
      </c>
      <c r="D90" s="7">
        <v>0.4</v>
      </c>
      <c r="E90" s="7">
        <v>0.4</v>
      </c>
      <c r="F90" s="7">
        <v>0.24</v>
      </c>
      <c r="G90" s="7">
        <v>0.11</v>
      </c>
      <c r="H90" s="7"/>
    </row>
    <row r="91" spans="2:8" hidden="1" outlineLevel="1" x14ac:dyDescent="0.25">
      <c r="B91" s="7" t="s">
        <v>46</v>
      </c>
      <c r="C91" s="7">
        <v>46.98</v>
      </c>
      <c r="D91" s="7">
        <v>41.7</v>
      </c>
      <c r="E91" s="7">
        <v>31.81</v>
      </c>
      <c r="F91" s="7">
        <v>39.549999999999997</v>
      </c>
      <c r="G91" s="7">
        <v>31.44</v>
      </c>
      <c r="H91" s="7"/>
    </row>
    <row r="92" spans="2:8" hidden="1" outlineLevel="1" x14ac:dyDescent="0.25">
      <c r="B92" s="7" t="s">
        <v>47</v>
      </c>
      <c r="C92" s="7">
        <v>38.159999999999997</v>
      </c>
      <c r="D92" s="7">
        <v>37.57</v>
      </c>
      <c r="E92" s="7">
        <v>26.69</v>
      </c>
      <c r="F92" s="7">
        <v>35.700000000000003</v>
      </c>
      <c r="G92" s="7">
        <v>33.44</v>
      </c>
      <c r="H92" s="7"/>
    </row>
    <row r="93" spans="2:8" hidden="1" outlineLevel="1" x14ac:dyDescent="0.25">
      <c r="B93" s="6" t="s">
        <v>48</v>
      </c>
      <c r="C93" s="7"/>
      <c r="D93" s="7"/>
      <c r="E93" s="7"/>
      <c r="F93" s="7"/>
      <c r="G93" s="7"/>
      <c r="H93" s="7"/>
    </row>
    <row r="94" spans="2:8" hidden="1" outlineLevel="1" x14ac:dyDescent="0.25">
      <c r="B94" s="7" t="s">
        <v>49</v>
      </c>
      <c r="C94" s="7">
        <v>6.09</v>
      </c>
      <c r="D94" s="7">
        <v>4.9800000000000004</v>
      </c>
      <c r="E94" s="7">
        <v>4.91</v>
      </c>
      <c r="F94" s="7">
        <v>4.5999999999999996</v>
      </c>
      <c r="G94" s="7">
        <v>5</v>
      </c>
      <c r="H94" s="7"/>
    </row>
    <row r="95" spans="2:8" hidden="1" outlineLevel="1" x14ac:dyDescent="0.25">
      <c r="B95" s="7" t="s">
        <v>50</v>
      </c>
      <c r="C95" s="7">
        <v>3.79</v>
      </c>
      <c r="D95" s="7">
        <v>3.56</v>
      </c>
      <c r="E95" s="7">
        <v>3.64</v>
      </c>
      <c r="F95" s="7">
        <v>3.84</v>
      </c>
      <c r="G95" s="7">
        <v>3.89</v>
      </c>
      <c r="H95" s="7"/>
    </row>
    <row r="96" spans="2:8" hidden="1" outlineLevel="1" x14ac:dyDescent="0.25">
      <c r="B96" s="7" t="s">
        <v>51</v>
      </c>
      <c r="C96" s="7">
        <v>6.09</v>
      </c>
      <c r="D96" s="7">
        <v>4.9800000000000004</v>
      </c>
      <c r="E96" s="7">
        <v>4.91</v>
      </c>
      <c r="F96" s="7">
        <v>0.89</v>
      </c>
      <c r="G96" s="7">
        <v>1.01</v>
      </c>
      <c r="H96" s="7"/>
    </row>
    <row r="97" spans="2:8" hidden="1" outlineLevel="1" x14ac:dyDescent="0.25">
      <c r="B97" s="7" t="s">
        <v>52</v>
      </c>
      <c r="C97" s="7">
        <v>1.91</v>
      </c>
      <c r="D97" s="7">
        <v>1.53</v>
      </c>
      <c r="E97" s="7">
        <v>1.44</v>
      </c>
      <c r="F97" s="7">
        <v>1.48</v>
      </c>
      <c r="G97" s="7">
        <v>1.58</v>
      </c>
      <c r="H97" s="7"/>
    </row>
    <row r="98" spans="2:8" hidden="1" outlineLevel="1" x14ac:dyDescent="0.25">
      <c r="B98" s="7" t="s">
        <v>53</v>
      </c>
      <c r="C98" s="7">
        <v>1.1200000000000001</v>
      </c>
      <c r="D98" s="7">
        <v>0.93</v>
      </c>
      <c r="E98" s="7">
        <v>0.91</v>
      </c>
      <c r="F98" s="7">
        <v>1.02</v>
      </c>
      <c r="G98" s="7">
        <v>1.1399999999999999</v>
      </c>
      <c r="H98" s="7"/>
    </row>
    <row r="99" spans="2:8" hidden="1" outlineLevel="1" x14ac:dyDescent="0.25">
      <c r="B99" s="7" t="s">
        <v>54</v>
      </c>
      <c r="C99" s="7">
        <v>1.06</v>
      </c>
      <c r="D99" s="7">
        <v>0.86</v>
      </c>
      <c r="E99" s="7">
        <v>0.82</v>
      </c>
      <c r="F99" s="7">
        <v>0.88</v>
      </c>
      <c r="G99" s="7">
        <v>1.01</v>
      </c>
      <c r="H99" s="7"/>
    </row>
    <row r="100" spans="2:8" hidden="1" outlineLevel="1" x14ac:dyDescent="0.25">
      <c r="B100" s="7" t="s">
        <v>55</v>
      </c>
      <c r="C100" s="7" t="s">
        <v>19</v>
      </c>
      <c r="D100" s="7" t="s">
        <v>19</v>
      </c>
      <c r="E100" s="7" t="s">
        <v>19</v>
      </c>
      <c r="F100" s="7" t="s">
        <v>19</v>
      </c>
      <c r="G100" s="7" t="s">
        <v>19</v>
      </c>
      <c r="H100" s="7"/>
    </row>
    <row r="101" spans="2:8" hidden="1" outlineLevel="1" x14ac:dyDescent="0.25">
      <c r="B101" s="7" t="s">
        <v>56</v>
      </c>
      <c r="C101" s="7" t="s">
        <v>19</v>
      </c>
      <c r="D101" s="7" t="s">
        <v>19</v>
      </c>
      <c r="E101" s="7" t="s">
        <v>19</v>
      </c>
      <c r="F101" s="7" t="s">
        <v>19</v>
      </c>
      <c r="G101" s="7" t="s">
        <v>19</v>
      </c>
      <c r="H101" s="7"/>
    </row>
    <row r="102" spans="2:8" hidden="1" outlineLevel="1" x14ac:dyDescent="0.25">
      <c r="B102" s="7" t="s">
        <v>57</v>
      </c>
      <c r="C102" s="7">
        <v>64.569999999999993</v>
      </c>
      <c r="D102" s="7">
        <v>65.63</v>
      </c>
      <c r="E102" s="7">
        <v>64.2</v>
      </c>
      <c r="F102" s="7">
        <v>61.06</v>
      </c>
      <c r="G102" s="7">
        <v>60.37</v>
      </c>
      <c r="H102" s="7"/>
    </row>
    <row r="103" spans="2:8" hidden="1" outlineLevel="1" x14ac:dyDescent="0.25">
      <c r="B103" s="6" t="s">
        <v>58</v>
      </c>
      <c r="C103" s="7"/>
      <c r="D103" s="7"/>
      <c r="E103" s="7"/>
      <c r="F103" s="7"/>
      <c r="G103" s="7"/>
      <c r="H103" s="7"/>
    </row>
    <row r="104" spans="2:8" hidden="1" outlineLevel="1" x14ac:dyDescent="0.25">
      <c r="B104" s="7" t="s">
        <v>59</v>
      </c>
      <c r="C104" s="7">
        <v>27.95</v>
      </c>
      <c r="D104" s="7">
        <v>30.57</v>
      </c>
      <c r="E104" s="7">
        <v>32.51</v>
      </c>
      <c r="F104" s="7">
        <v>33.799999999999997</v>
      </c>
      <c r="G104" s="7">
        <v>34.71</v>
      </c>
      <c r="H104" s="7"/>
    </row>
    <row r="105" spans="2:8" hidden="1" outlineLevel="1" x14ac:dyDescent="0.25">
      <c r="B105" s="7" t="s">
        <v>60</v>
      </c>
      <c r="C105" s="7" t="s">
        <v>19</v>
      </c>
      <c r="D105" s="7" t="s">
        <v>19</v>
      </c>
      <c r="E105" s="7" t="s">
        <v>19</v>
      </c>
      <c r="F105" s="7" t="s">
        <v>19</v>
      </c>
      <c r="G105" s="7" t="s">
        <v>19</v>
      </c>
      <c r="H105" s="7"/>
    </row>
    <row r="106" spans="2:8" hidden="1" outlineLevel="1" x14ac:dyDescent="0.25">
      <c r="B106" s="7" t="s">
        <v>61</v>
      </c>
      <c r="C106" s="7">
        <v>0.63</v>
      </c>
      <c r="D106" s="7">
        <v>0.81</v>
      </c>
      <c r="E106" s="7">
        <v>0.98</v>
      </c>
      <c r="F106" s="7">
        <v>0.84</v>
      </c>
      <c r="G106" s="7">
        <v>0.79</v>
      </c>
      <c r="H106" s="7"/>
    </row>
    <row r="107" spans="2:8" hidden="1" outlineLevel="1" x14ac:dyDescent="0.25">
      <c r="B107" s="7" t="s">
        <v>62</v>
      </c>
      <c r="C107" s="7" t="s">
        <v>19</v>
      </c>
      <c r="D107" s="7" t="s">
        <v>19</v>
      </c>
      <c r="E107" s="7" t="s">
        <v>19</v>
      </c>
      <c r="F107" s="7" t="s">
        <v>19</v>
      </c>
      <c r="G107" s="7" t="s">
        <v>19</v>
      </c>
      <c r="H107" s="7"/>
    </row>
    <row r="108" spans="2:8" hidden="1" outlineLevel="1" x14ac:dyDescent="0.25">
      <c r="B108" s="6" t="s">
        <v>63</v>
      </c>
      <c r="C108" s="7"/>
      <c r="D108" s="7"/>
      <c r="E108" s="7"/>
      <c r="F108" s="7"/>
      <c r="G108" s="7"/>
      <c r="H108" s="7"/>
    </row>
    <row r="109" spans="2:8" hidden="1" outlineLevel="1" x14ac:dyDescent="0.25">
      <c r="B109" s="7" t="s">
        <v>64</v>
      </c>
      <c r="C109" s="7">
        <v>19.27</v>
      </c>
      <c r="D109" s="7">
        <v>26.23</v>
      </c>
      <c r="E109" s="7">
        <v>42.16</v>
      </c>
      <c r="F109" s="7">
        <v>20.52</v>
      </c>
      <c r="G109" s="7">
        <v>19.32</v>
      </c>
      <c r="H109" s="7"/>
    </row>
    <row r="110" spans="2:8" hidden="1" outlineLevel="1" x14ac:dyDescent="0.25">
      <c r="B110" s="7" t="s">
        <v>65</v>
      </c>
      <c r="C110" s="7">
        <v>13.37</v>
      </c>
      <c r="D110" s="7">
        <v>14.62</v>
      </c>
      <c r="E110" s="7">
        <v>19.72</v>
      </c>
      <c r="F110" s="7">
        <v>12.97</v>
      </c>
      <c r="G110" s="7">
        <v>12.27</v>
      </c>
      <c r="H110" s="7"/>
    </row>
    <row r="111" spans="2:8" hidden="1" outlineLevel="1" x14ac:dyDescent="0.25">
      <c r="B111" s="7" t="s">
        <v>66</v>
      </c>
      <c r="C111" s="7">
        <v>80.52</v>
      </c>
      <c r="D111" s="7">
        <v>73.040000000000006</v>
      </c>
      <c r="E111" s="7">
        <v>56.25</v>
      </c>
      <c r="F111" s="7">
        <v>79.010000000000005</v>
      </c>
      <c r="G111" s="7">
        <v>80.13</v>
      </c>
      <c r="H111" s="7"/>
    </row>
    <row r="112" spans="2:8" hidden="1" outlineLevel="1" x14ac:dyDescent="0.25">
      <c r="B112" s="7" t="s">
        <v>67</v>
      </c>
      <c r="C112" s="7">
        <v>86.53</v>
      </c>
      <c r="D112" s="7">
        <v>85.16</v>
      </c>
      <c r="E112" s="7">
        <v>79.94</v>
      </c>
      <c r="F112" s="7">
        <v>86.84</v>
      </c>
      <c r="G112" s="7">
        <v>87.51</v>
      </c>
      <c r="H112" s="7"/>
    </row>
    <row r="113" spans="2:8" hidden="1" outlineLevel="1" x14ac:dyDescent="0.25">
      <c r="B113" s="7" t="s">
        <v>68</v>
      </c>
      <c r="C113" s="7">
        <v>1.1000000000000001</v>
      </c>
      <c r="D113" s="7">
        <v>2.15</v>
      </c>
      <c r="E113" s="7">
        <v>2.5499999999999998</v>
      </c>
      <c r="F113" s="7">
        <v>1.1200000000000001</v>
      </c>
      <c r="G113" s="7">
        <v>0.56999999999999995</v>
      </c>
      <c r="H113" s="7"/>
    </row>
    <row r="114" spans="2:8" hidden="1" outlineLevel="1" x14ac:dyDescent="0.25"/>
    <row r="115" spans="2:8" collapsed="1" x14ac:dyDescent="0.25"/>
    <row r="116" spans="2:8" x14ac:dyDescent="0.25">
      <c r="B116" s="14" t="s">
        <v>73</v>
      </c>
    </row>
    <row r="117" spans="2:8" hidden="1" outlineLevel="1" x14ac:dyDescent="0.25"/>
    <row r="118" spans="2:8" hidden="1" outlineLevel="1" x14ac:dyDescent="0.25">
      <c r="B118" s="6" t="s">
        <v>16</v>
      </c>
      <c r="C118" s="7" t="s">
        <v>15</v>
      </c>
      <c r="D118" s="7" t="s">
        <v>14</v>
      </c>
      <c r="E118" s="7" t="s">
        <v>13</v>
      </c>
      <c r="F118" s="7" t="s">
        <v>12</v>
      </c>
      <c r="G118" s="7" t="s">
        <v>11</v>
      </c>
      <c r="H118" s="7" t="s">
        <v>71</v>
      </c>
    </row>
    <row r="119" spans="2:8" hidden="1" outlineLevel="1" x14ac:dyDescent="0.25">
      <c r="B119" s="7" t="s">
        <v>17</v>
      </c>
      <c r="C119" s="7">
        <v>2</v>
      </c>
      <c r="D119" s="7">
        <v>2</v>
      </c>
      <c r="E119" s="7">
        <v>2</v>
      </c>
      <c r="F119" s="7">
        <v>2</v>
      </c>
      <c r="G119" s="7">
        <v>2</v>
      </c>
      <c r="H119" s="7"/>
    </row>
    <row r="120" spans="2:8" hidden="1" outlineLevel="1" x14ac:dyDescent="0.25">
      <c r="B120" s="7" t="s">
        <v>18</v>
      </c>
      <c r="C120" s="7" t="s">
        <v>19</v>
      </c>
      <c r="D120" s="7" t="s">
        <v>19</v>
      </c>
      <c r="E120" s="7" t="s">
        <v>19</v>
      </c>
      <c r="F120" s="7" t="s">
        <v>19</v>
      </c>
      <c r="G120" s="7" t="s">
        <v>19</v>
      </c>
      <c r="H120" s="7"/>
    </row>
    <row r="121" spans="2:8" hidden="1" outlineLevel="1" x14ac:dyDescent="0.25">
      <c r="B121" s="7" t="s">
        <v>20</v>
      </c>
      <c r="C121" s="7">
        <v>30.87</v>
      </c>
      <c r="D121" s="7">
        <v>30.77</v>
      </c>
      <c r="E121" s="7">
        <v>35.11</v>
      </c>
      <c r="F121" s="7">
        <v>38.44</v>
      </c>
      <c r="G121" s="7">
        <v>39.76</v>
      </c>
      <c r="H121" s="7"/>
    </row>
    <row r="122" spans="2:8" hidden="1" outlineLevel="1" x14ac:dyDescent="0.25">
      <c r="B122" s="7" t="s">
        <v>21</v>
      </c>
      <c r="C122" s="7">
        <v>171.65</v>
      </c>
      <c r="D122" s="7">
        <v>178.92</v>
      </c>
      <c r="E122" s="7">
        <v>188.24</v>
      </c>
      <c r="F122" s="7">
        <v>203.08</v>
      </c>
      <c r="G122" s="7">
        <v>212.49</v>
      </c>
      <c r="H122" s="7"/>
    </row>
    <row r="123" spans="2:8" hidden="1" outlineLevel="1" x14ac:dyDescent="0.25">
      <c r="B123" s="7" t="s">
        <v>22</v>
      </c>
      <c r="C123" s="7" t="s">
        <v>19</v>
      </c>
      <c r="D123" s="7" t="s">
        <v>19</v>
      </c>
      <c r="E123" s="7" t="s">
        <v>19</v>
      </c>
      <c r="F123" s="7" t="s">
        <v>19</v>
      </c>
      <c r="G123" s="7" t="s">
        <v>19</v>
      </c>
      <c r="H123" s="7"/>
    </row>
    <row r="124" spans="2:8" hidden="1" outlineLevel="1" x14ac:dyDescent="0.25">
      <c r="B124" s="7" t="s">
        <v>23</v>
      </c>
      <c r="C124" s="7">
        <v>94.38</v>
      </c>
      <c r="D124" s="7">
        <v>94.25</v>
      </c>
      <c r="E124" s="7">
        <v>94.18</v>
      </c>
      <c r="F124" s="7">
        <v>94.11</v>
      </c>
      <c r="G124" s="7">
        <v>94.05</v>
      </c>
      <c r="H124" s="7"/>
    </row>
    <row r="125" spans="2:8" hidden="1" outlineLevel="1" x14ac:dyDescent="0.25">
      <c r="B125" s="6" t="s">
        <v>24</v>
      </c>
      <c r="C125" s="7"/>
      <c r="D125" s="7"/>
      <c r="E125" s="7"/>
      <c r="F125" s="7"/>
      <c r="G125" s="7"/>
      <c r="H125" s="7"/>
    </row>
    <row r="126" spans="2:8" hidden="1" outlineLevel="1" x14ac:dyDescent="0.25">
      <c r="B126" s="7" t="s">
        <v>25</v>
      </c>
      <c r="C126" s="7">
        <v>17.98</v>
      </c>
      <c r="D126" s="7">
        <v>17.190000000000001</v>
      </c>
      <c r="E126" s="7">
        <v>18.64</v>
      </c>
      <c r="F126" s="7">
        <v>18.920000000000002</v>
      </c>
      <c r="G126" s="7">
        <v>18.71</v>
      </c>
      <c r="H126" s="7"/>
    </row>
    <row r="127" spans="2:8" hidden="1" outlineLevel="1" x14ac:dyDescent="0.25">
      <c r="B127" s="7" t="s">
        <v>26</v>
      </c>
      <c r="C127" s="7">
        <v>12.32</v>
      </c>
      <c r="D127" s="7">
        <v>7.88</v>
      </c>
      <c r="E127" s="7">
        <v>9.69</v>
      </c>
      <c r="F127" s="7">
        <v>10.51</v>
      </c>
      <c r="G127" s="7">
        <v>11.62</v>
      </c>
      <c r="H127" s="7"/>
    </row>
    <row r="128" spans="2:8" hidden="1" outlineLevel="1" x14ac:dyDescent="0.25">
      <c r="B128" s="7" t="s">
        <v>27</v>
      </c>
      <c r="C128" s="7">
        <v>12.51</v>
      </c>
      <c r="D128" s="7">
        <v>8</v>
      </c>
      <c r="E128" s="7">
        <v>9.92</v>
      </c>
      <c r="F128" s="7">
        <v>10.82</v>
      </c>
      <c r="G128" s="7">
        <v>11.85</v>
      </c>
      <c r="H128" s="7"/>
    </row>
    <row r="129" spans="2:8" hidden="1" outlineLevel="1" x14ac:dyDescent="0.25">
      <c r="B129" s="7" t="s">
        <v>28</v>
      </c>
      <c r="C129" s="7">
        <v>15.35</v>
      </c>
      <c r="D129" s="7">
        <v>16.170000000000002</v>
      </c>
      <c r="E129" s="7">
        <v>18.170000000000002</v>
      </c>
      <c r="F129" s="7">
        <v>16.84</v>
      </c>
      <c r="G129" s="7">
        <v>15.57</v>
      </c>
      <c r="H129" s="7"/>
    </row>
    <row r="130" spans="2:8" hidden="1" outlineLevel="1" x14ac:dyDescent="0.25">
      <c r="B130" s="7" t="s">
        <v>29</v>
      </c>
      <c r="C130" s="7">
        <v>15.35</v>
      </c>
      <c r="D130" s="7">
        <v>16.170000000000002</v>
      </c>
      <c r="E130" s="7">
        <v>18.170000000000002</v>
      </c>
      <c r="F130" s="7">
        <v>16.84</v>
      </c>
      <c r="G130" s="7">
        <v>15.57</v>
      </c>
      <c r="H130" s="7"/>
    </row>
    <row r="131" spans="2:8" hidden="1" outlineLevel="1" x14ac:dyDescent="0.25">
      <c r="B131" s="7" t="s">
        <v>30</v>
      </c>
      <c r="C131" s="7">
        <v>9.86</v>
      </c>
      <c r="D131" s="7">
        <v>6.99</v>
      </c>
      <c r="E131" s="7">
        <v>9.3000000000000007</v>
      </c>
      <c r="F131" s="7">
        <v>9.33</v>
      </c>
      <c r="G131" s="7">
        <v>9.02</v>
      </c>
      <c r="H131" s="7"/>
    </row>
    <row r="132" spans="2:8" hidden="1" outlineLevel="1" x14ac:dyDescent="0.25">
      <c r="B132" s="7" t="s">
        <v>31</v>
      </c>
      <c r="C132" s="7">
        <v>9.7100000000000009</v>
      </c>
      <c r="D132" s="7">
        <v>6.88</v>
      </c>
      <c r="E132" s="7">
        <v>9.09</v>
      </c>
      <c r="F132" s="7">
        <v>9.07</v>
      </c>
      <c r="G132" s="7">
        <v>8.84</v>
      </c>
      <c r="H132" s="7"/>
    </row>
    <row r="133" spans="2:8" hidden="1" outlineLevel="1" x14ac:dyDescent="0.25">
      <c r="B133" s="7" t="s">
        <v>32</v>
      </c>
      <c r="C133" s="7">
        <v>11.57</v>
      </c>
      <c r="D133" s="7">
        <v>8.2899999999999991</v>
      </c>
      <c r="E133" s="7">
        <v>10.15</v>
      </c>
      <c r="F133" s="7">
        <v>11.62</v>
      </c>
      <c r="G133" s="7">
        <v>12.78</v>
      </c>
      <c r="H133" s="7"/>
    </row>
    <row r="134" spans="2:8" hidden="1" outlineLevel="1" x14ac:dyDescent="0.25">
      <c r="B134" s="7" t="s">
        <v>33</v>
      </c>
      <c r="C134" s="7">
        <v>11.8</v>
      </c>
      <c r="D134" s="7">
        <v>8.02</v>
      </c>
      <c r="E134" s="7">
        <v>9.91</v>
      </c>
      <c r="F134" s="7">
        <v>10.17</v>
      </c>
      <c r="G134" s="7">
        <v>9.81</v>
      </c>
      <c r="H134" s="7"/>
    </row>
    <row r="135" spans="2:8" hidden="1" outlineLevel="1" x14ac:dyDescent="0.25">
      <c r="B135" s="7" t="s">
        <v>34</v>
      </c>
      <c r="C135" s="7">
        <v>12.11</v>
      </c>
      <c r="D135" s="7">
        <v>8.31</v>
      </c>
      <c r="E135" s="7">
        <v>10.51</v>
      </c>
      <c r="F135" s="7">
        <v>10.09</v>
      </c>
      <c r="G135" s="7">
        <v>9.84</v>
      </c>
      <c r="H135" s="7"/>
    </row>
    <row r="136" spans="2:8" hidden="1" outlineLevel="1" x14ac:dyDescent="0.25">
      <c r="B136" s="7" t="s">
        <v>35</v>
      </c>
      <c r="C136" s="7">
        <v>147.69999999999999</v>
      </c>
      <c r="D136" s="7">
        <v>161.36000000000001</v>
      </c>
      <c r="E136" s="7">
        <v>181.11</v>
      </c>
      <c r="F136" s="7">
        <v>189.74</v>
      </c>
      <c r="G136" s="7">
        <v>198.51</v>
      </c>
      <c r="H136" s="7"/>
    </row>
    <row r="137" spans="2:8" hidden="1" outlineLevel="1" x14ac:dyDescent="0.25">
      <c r="B137" s="7" t="s">
        <v>36</v>
      </c>
      <c r="C137" s="7">
        <v>147.69999999999999</v>
      </c>
      <c r="D137" s="7">
        <v>161.36000000000001</v>
      </c>
      <c r="E137" s="7">
        <v>181.11</v>
      </c>
      <c r="F137" s="7">
        <v>189.74</v>
      </c>
      <c r="G137" s="7">
        <v>198.51</v>
      </c>
      <c r="H137" s="7"/>
    </row>
    <row r="138" spans="2:8" hidden="1" outlineLevel="1" x14ac:dyDescent="0.25">
      <c r="B138" s="7" t="s">
        <v>37</v>
      </c>
      <c r="C138" s="7">
        <v>16.47</v>
      </c>
      <c r="D138" s="7">
        <v>8.5299999999999994</v>
      </c>
      <c r="E138" s="7">
        <v>10.4</v>
      </c>
      <c r="F138" s="7">
        <v>11.96</v>
      </c>
      <c r="G138" s="7">
        <v>13.13</v>
      </c>
      <c r="H138" s="7"/>
    </row>
    <row r="139" spans="2:8" hidden="1" outlineLevel="1" x14ac:dyDescent="0.25">
      <c r="B139" s="6" t="s">
        <v>38</v>
      </c>
      <c r="C139" s="7"/>
      <c r="D139" s="7"/>
      <c r="E139" s="7"/>
      <c r="F139" s="7"/>
      <c r="G139" s="7"/>
      <c r="H139" s="7"/>
    </row>
    <row r="140" spans="2:8" hidden="1" outlineLevel="1" x14ac:dyDescent="0.25">
      <c r="B140" s="7" t="s">
        <v>39</v>
      </c>
      <c r="C140" s="7">
        <v>0.99</v>
      </c>
      <c r="D140" s="7">
        <v>2.02</v>
      </c>
      <c r="E140" s="7">
        <v>2.31</v>
      </c>
      <c r="F140" s="7">
        <v>2.11</v>
      </c>
      <c r="G140" s="7">
        <v>2.06</v>
      </c>
      <c r="H140" s="7"/>
    </row>
    <row r="141" spans="2:8" hidden="1" outlineLevel="1" x14ac:dyDescent="0.25">
      <c r="B141" s="7" t="s">
        <v>40</v>
      </c>
      <c r="C141" s="7">
        <v>1.24</v>
      </c>
      <c r="D141" s="7">
        <v>1.33</v>
      </c>
      <c r="E141" s="7">
        <v>1.54</v>
      </c>
      <c r="F141" s="7">
        <v>1.62</v>
      </c>
      <c r="G141" s="7">
        <v>1.48</v>
      </c>
      <c r="H141" s="7"/>
    </row>
    <row r="142" spans="2:8" hidden="1" outlineLevel="1" x14ac:dyDescent="0.25">
      <c r="B142" s="7" t="s">
        <v>41</v>
      </c>
      <c r="C142" s="7">
        <v>0.45</v>
      </c>
      <c r="D142" s="7">
        <v>0.33</v>
      </c>
      <c r="E142" s="7">
        <v>0.28999999999999998</v>
      </c>
      <c r="F142" s="7">
        <v>0.28999999999999998</v>
      </c>
      <c r="G142" s="7">
        <v>0.18</v>
      </c>
      <c r="H142" s="7"/>
    </row>
    <row r="143" spans="2:8" hidden="1" outlineLevel="1" x14ac:dyDescent="0.25">
      <c r="B143" s="7" t="s">
        <v>42</v>
      </c>
      <c r="C143" s="7">
        <v>0.02</v>
      </c>
      <c r="D143" s="7">
        <v>0.28999999999999998</v>
      </c>
      <c r="E143" s="7">
        <v>0.26</v>
      </c>
      <c r="F143" s="7">
        <v>0.26</v>
      </c>
      <c r="G143" s="7">
        <v>0.15</v>
      </c>
      <c r="H143" s="7"/>
    </row>
    <row r="144" spans="2:8" hidden="1" outlineLevel="1" x14ac:dyDescent="0.25">
      <c r="B144" s="6" t="s">
        <v>43</v>
      </c>
      <c r="C144" s="7"/>
      <c r="D144" s="7"/>
      <c r="E144" s="7"/>
      <c r="F144" s="7"/>
      <c r="G144" s="7"/>
      <c r="H144" s="7"/>
    </row>
    <row r="145" spans="2:8" hidden="1" outlineLevel="1" x14ac:dyDescent="0.25">
      <c r="B145" s="7" t="s">
        <v>44</v>
      </c>
      <c r="C145" s="7">
        <v>9.36</v>
      </c>
      <c r="D145" s="7">
        <v>8.67</v>
      </c>
      <c r="E145" s="7">
        <v>16.29</v>
      </c>
      <c r="F145" s="7">
        <v>13.34</v>
      </c>
      <c r="G145" s="7">
        <v>12.04</v>
      </c>
      <c r="H145" s="7"/>
    </row>
    <row r="146" spans="2:8" hidden="1" outlineLevel="1" x14ac:dyDescent="0.25">
      <c r="B146" s="7" t="s">
        <v>45</v>
      </c>
      <c r="C146" s="7">
        <v>0.45</v>
      </c>
      <c r="D146" s="7">
        <v>0.33</v>
      </c>
      <c r="E146" s="7">
        <v>0.28999999999999998</v>
      </c>
      <c r="F146" s="7">
        <v>0.28999999999999998</v>
      </c>
      <c r="G146" s="7">
        <v>0.18</v>
      </c>
      <c r="H146" s="7"/>
    </row>
    <row r="147" spans="2:8" hidden="1" outlineLevel="1" x14ac:dyDescent="0.25">
      <c r="B147" s="7" t="s">
        <v>46</v>
      </c>
      <c r="C147" s="7">
        <v>13.01</v>
      </c>
      <c r="D147" s="7">
        <v>16.97</v>
      </c>
      <c r="E147" s="7">
        <v>27.87</v>
      </c>
      <c r="F147" s="7">
        <v>21.22</v>
      </c>
      <c r="G147" s="7">
        <v>17.989999999999998</v>
      </c>
      <c r="H147" s="7"/>
    </row>
    <row r="148" spans="2:8" hidden="1" outlineLevel="1" x14ac:dyDescent="0.25">
      <c r="B148" s="7" t="s">
        <v>47</v>
      </c>
      <c r="C148" s="7">
        <v>11.23</v>
      </c>
      <c r="D148" s="7">
        <v>15.61</v>
      </c>
      <c r="E148" s="7">
        <v>24.93</v>
      </c>
      <c r="F148" s="7">
        <v>17.940000000000001</v>
      </c>
      <c r="G148" s="7">
        <v>14.79</v>
      </c>
      <c r="H148" s="7"/>
    </row>
    <row r="149" spans="2:8" hidden="1" outlineLevel="1" x14ac:dyDescent="0.25">
      <c r="B149" s="6" t="s">
        <v>48</v>
      </c>
      <c r="C149" s="7"/>
      <c r="D149" s="7"/>
      <c r="E149" s="7"/>
      <c r="F149" s="7"/>
      <c r="G149" s="7"/>
      <c r="H149" s="7"/>
    </row>
    <row r="150" spans="2:8" hidden="1" outlineLevel="1" x14ac:dyDescent="0.25">
      <c r="B150" s="7" t="s">
        <v>49</v>
      </c>
      <c r="C150" s="7">
        <v>3.62</v>
      </c>
      <c r="D150" s="7">
        <v>4.2</v>
      </c>
      <c r="E150" s="7">
        <v>3.76</v>
      </c>
      <c r="F150" s="7">
        <v>4.13</v>
      </c>
      <c r="G150" s="7">
        <v>3.91</v>
      </c>
      <c r="H150" s="7"/>
    </row>
    <row r="151" spans="2:8" hidden="1" outlineLevel="1" x14ac:dyDescent="0.25">
      <c r="B151" s="7" t="s">
        <v>50</v>
      </c>
      <c r="C151" s="7">
        <v>6.33</v>
      </c>
      <c r="D151" s="7">
        <v>5.85</v>
      </c>
      <c r="E151" s="7">
        <v>5.35</v>
      </c>
      <c r="F151" s="7">
        <v>4.51</v>
      </c>
      <c r="G151" s="7">
        <v>4.26</v>
      </c>
      <c r="H151" s="7"/>
    </row>
    <row r="152" spans="2:8" hidden="1" outlineLevel="1" x14ac:dyDescent="0.25">
      <c r="B152" s="7" t="s">
        <v>51</v>
      </c>
      <c r="C152" s="7">
        <v>3.62</v>
      </c>
      <c r="D152" s="7">
        <v>4.2</v>
      </c>
      <c r="E152" s="7">
        <v>3.76</v>
      </c>
      <c r="F152" s="7">
        <v>0.85</v>
      </c>
      <c r="G152" s="7">
        <v>0.92</v>
      </c>
      <c r="H152" s="7"/>
    </row>
    <row r="153" spans="2:8" hidden="1" outlineLevel="1" x14ac:dyDescent="0.25">
      <c r="B153" s="7" t="s">
        <v>52</v>
      </c>
      <c r="C153" s="7">
        <v>2.71</v>
      </c>
      <c r="D153" s="7">
        <v>2.39</v>
      </c>
      <c r="E153" s="7">
        <v>2.1800000000000002</v>
      </c>
      <c r="F153" s="7">
        <v>2.16</v>
      </c>
      <c r="G153" s="7">
        <v>2.2599999999999998</v>
      </c>
      <c r="H153" s="7"/>
    </row>
    <row r="154" spans="2:8" hidden="1" outlineLevel="1" x14ac:dyDescent="0.25">
      <c r="B154" s="7" t="s">
        <v>53</v>
      </c>
      <c r="C154" s="7">
        <v>1.1200000000000001</v>
      </c>
      <c r="D154" s="7">
        <v>1.1399999999999999</v>
      </c>
      <c r="E154" s="7">
        <v>1.08</v>
      </c>
      <c r="F154" s="7">
        <v>1.07</v>
      </c>
      <c r="G154" s="7">
        <v>1.07</v>
      </c>
      <c r="H154" s="7"/>
    </row>
    <row r="155" spans="2:8" hidden="1" outlineLevel="1" x14ac:dyDescent="0.25">
      <c r="B155" s="7" t="s">
        <v>54</v>
      </c>
      <c r="C155" s="7">
        <v>0.93</v>
      </c>
      <c r="D155" s="7">
        <v>0.84</v>
      </c>
      <c r="E155" s="7">
        <v>0.85</v>
      </c>
      <c r="F155" s="7">
        <v>0.85</v>
      </c>
      <c r="G155" s="7">
        <v>0.89</v>
      </c>
      <c r="H155" s="7"/>
    </row>
    <row r="156" spans="2:8" hidden="1" outlineLevel="1" x14ac:dyDescent="0.25">
      <c r="B156" s="7" t="s">
        <v>55</v>
      </c>
      <c r="C156" s="7" t="s">
        <v>19</v>
      </c>
      <c r="D156" s="7" t="s">
        <v>19</v>
      </c>
      <c r="E156" s="7" t="s">
        <v>19</v>
      </c>
      <c r="F156" s="7" t="s">
        <v>19</v>
      </c>
      <c r="G156" s="7" t="s">
        <v>19</v>
      </c>
      <c r="H156" s="7"/>
    </row>
    <row r="157" spans="2:8" hidden="1" outlineLevel="1" x14ac:dyDescent="0.25">
      <c r="B157" s="7" t="s">
        <v>56</v>
      </c>
      <c r="C157" s="7" t="s">
        <v>19</v>
      </c>
      <c r="D157" s="7" t="s">
        <v>19</v>
      </c>
      <c r="E157" s="7" t="s">
        <v>19</v>
      </c>
      <c r="F157" s="7" t="s">
        <v>19</v>
      </c>
      <c r="G157" s="7" t="s">
        <v>19</v>
      </c>
      <c r="H157" s="7"/>
    </row>
    <row r="158" spans="2:8" hidden="1" outlineLevel="1" x14ac:dyDescent="0.25">
      <c r="B158" s="7" t="s">
        <v>57</v>
      </c>
      <c r="C158" s="7">
        <v>105.7</v>
      </c>
      <c r="D158" s="7">
        <v>89.64</v>
      </c>
      <c r="E158" s="7">
        <v>108.3</v>
      </c>
      <c r="F158" s="7">
        <v>109.57</v>
      </c>
      <c r="G158" s="7">
        <v>104.54</v>
      </c>
      <c r="H158" s="7"/>
    </row>
    <row r="159" spans="2:8" hidden="1" outlineLevel="1" x14ac:dyDescent="0.25">
      <c r="B159" s="6" t="s">
        <v>58</v>
      </c>
      <c r="C159" s="7"/>
      <c r="D159" s="7"/>
      <c r="E159" s="7"/>
      <c r="F159" s="7"/>
      <c r="G159" s="7"/>
      <c r="H159" s="7"/>
    </row>
    <row r="160" spans="2:8" hidden="1" outlineLevel="1" x14ac:dyDescent="0.25">
      <c r="B160" s="7" t="s">
        <v>59</v>
      </c>
      <c r="C160" s="7">
        <v>37.44</v>
      </c>
      <c r="D160" s="7">
        <v>37.049999999999997</v>
      </c>
      <c r="E160" s="7">
        <v>38.36</v>
      </c>
      <c r="F160" s="7">
        <v>35.85</v>
      </c>
      <c r="G160" s="7">
        <v>37.22</v>
      </c>
      <c r="H160" s="7"/>
    </row>
    <row r="161" spans="2:8" hidden="1" outlineLevel="1" x14ac:dyDescent="0.25">
      <c r="B161" s="7" t="s">
        <v>60</v>
      </c>
      <c r="C161" s="7" t="s">
        <v>19</v>
      </c>
      <c r="D161" s="7" t="s">
        <v>19</v>
      </c>
      <c r="E161" s="7" t="s">
        <v>19</v>
      </c>
      <c r="F161" s="7" t="s">
        <v>19</v>
      </c>
      <c r="G161" s="7" t="s">
        <v>19</v>
      </c>
      <c r="H161" s="7"/>
    </row>
    <row r="162" spans="2:8" hidden="1" outlineLevel="1" x14ac:dyDescent="0.25">
      <c r="B162" s="7" t="s">
        <v>61</v>
      </c>
      <c r="C162" s="7">
        <v>2.83</v>
      </c>
      <c r="D162" s="7" t="s">
        <v>19</v>
      </c>
      <c r="E162" s="7" t="s">
        <v>19</v>
      </c>
      <c r="F162" s="7" t="s">
        <v>19</v>
      </c>
      <c r="G162" s="7" t="s">
        <v>19</v>
      </c>
      <c r="H162" s="7"/>
    </row>
    <row r="163" spans="2:8" hidden="1" outlineLevel="1" x14ac:dyDescent="0.25">
      <c r="B163" s="7" t="s">
        <v>62</v>
      </c>
      <c r="C163" s="7" t="s">
        <v>19</v>
      </c>
      <c r="D163" s="7" t="s">
        <v>19</v>
      </c>
      <c r="E163" s="7" t="s">
        <v>19</v>
      </c>
      <c r="F163" s="7" t="s">
        <v>19</v>
      </c>
      <c r="G163" s="7" t="s">
        <v>19</v>
      </c>
      <c r="H163" s="7"/>
    </row>
    <row r="164" spans="2:8" hidden="1" outlineLevel="1" x14ac:dyDescent="0.25">
      <c r="B164" s="6" t="s">
        <v>63</v>
      </c>
      <c r="C164" s="7"/>
      <c r="D164" s="7"/>
      <c r="E164" s="7"/>
      <c r="F164" s="7"/>
      <c r="G164" s="7"/>
      <c r="H164" s="7"/>
    </row>
    <row r="165" spans="2:8" hidden="1" outlineLevel="1" x14ac:dyDescent="0.25">
      <c r="B165" s="7" t="s">
        <v>64</v>
      </c>
      <c r="C165" s="7">
        <v>13.3</v>
      </c>
      <c r="D165" s="7">
        <v>19.23</v>
      </c>
      <c r="E165" s="7">
        <v>13.41</v>
      </c>
      <c r="F165" s="7">
        <v>18.59</v>
      </c>
      <c r="G165" s="7">
        <v>42.94</v>
      </c>
      <c r="H165" s="7"/>
    </row>
    <row r="166" spans="2:8" hidden="1" outlineLevel="1" x14ac:dyDescent="0.25">
      <c r="B166" s="7" t="s">
        <v>65</v>
      </c>
      <c r="C166" s="7">
        <v>8.5500000000000007</v>
      </c>
      <c r="D166" s="7">
        <v>8.31</v>
      </c>
      <c r="E166" s="7">
        <v>6.92</v>
      </c>
      <c r="F166" s="7">
        <v>9.9499999999999993</v>
      </c>
      <c r="G166" s="7">
        <v>24.4</v>
      </c>
      <c r="H166" s="7"/>
    </row>
    <row r="167" spans="2:8" hidden="1" outlineLevel="1" x14ac:dyDescent="0.25">
      <c r="B167" s="7" t="s">
        <v>66</v>
      </c>
      <c r="C167" s="7">
        <v>87.04</v>
      </c>
      <c r="D167" s="7">
        <v>81.430000000000007</v>
      </c>
      <c r="E167" s="7">
        <v>87.36</v>
      </c>
      <c r="F167" s="7">
        <v>81.19</v>
      </c>
      <c r="G167" s="7">
        <v>57.07</v>
      </c>
      <c r="H167" s="7"/>
    </row>
    <row r="168" spans="2:8" hidden="1" outlineLevel="1" x14ac:dyDescent="0.25">
      <c r="B168" s="7" t="s">
        <v>67</v>
      </c>
      <c r="C168" s="7">
        <v>91.59</v>
      </c>
      <c r="D168" s="7">
        <v>91.82</v>
      </c>
      <c r="E168" s="7">
        <v>93.29</v>
      </c>
      <c r="F168" s="7">
        <v>89.99</v>
      </c>
      <c r="G168" s="7">
        <v>75.599999999999994</v>
      </c>
      <c r="H168" s="7"/>
    </row>
    <row r="169" spans="2:8" hidden="1" outlineLevel="1" x14ac:dyDescent="0.25">
      <c r="B169" s="7" t="s">
        <v>68</v>
      </c>
      <c r="C169" s="7">
        <v>2.42</v>
      </c>
      <c r="D169" s="7">
        <v>1.74</v>
      </c>
      <c r="E169" s="7">
        <v>1.45</v>
      </c>
      <c r="F169" s="7">
        <v>1.52</v>
      </c>
      <c r="G169" s="7">
        <v>1.03</v>
      </c>
      <c r="H169" s="7"/>
    </row>
    <row r="170" spans="2:8" hidden="1" outlineLevel="1" x14ac:dyDescent="0.25"/>
    <row r="171" spans="2:8" collapsed="1" x14ac:dyDescent="0.25"/>
    <row r="172" spans="2:8" x14ac:dyDescent="0.25">
      <c r="B172" s="14" t="s">
        <v>74</v>
      </c>
    </row>
    <row r="173" spans="2:8" hidden="1" outlineLevel="1" x14ac:dyDescent="0.25"/>
    <row r="174" spans="2:8" hidden="1" outlineLevel="1" x14ac:dyDescent="0.25">
      <c r="B174" s="6" t="s">
        <v>16</v>
      </c>
      <c r="C174" s="7" t="s">
        <v>15</v>
      </c>
      <c r="D174" s="7" t="s">
        <v>14</v>
      </c>
      <c r="E174" s="7" t="s">
        <v>13</v>
      </c>
      <c r="F174" s="7" t="s">
        <v>12</v>
      </c>
      <c r="G174" s="7" t="s">
        <v>11</v>
      </c>
      <c r="H174" s="7" t="s">
        <v>71</v>
      </c>
    </row>
    <row r="175" spans="2:8" hidden="1" outlineLevel="1" x14ac:dyDescent="0.25">
      <c r="B175" s="7" t="s">
        <v>17</v>
      </c>
      <c r="C175" s="7">
        <v>1</v>
      </c>
      <c r="D175" s="7">
        <v>1</v>
      </c>
      <c r="E175" s="7">
        <v>1</v>
      </c>
      <c r="F175" s="7">
        <v>1</v>
      </c>
      <c r="G175" s="7">
        <v>1</v>
      </c>
      <c r="H175" s="7"/>
    </row>
    <row r="176" spans="2:8" hidden="1" outlineLevel="1" x14ac:dyDescent="0.25">
      <c r="B176" s="7" t="s">
        <v>18</v>
      </c>
      <c r="C176" s="7" t="s">
        <v>19</v>
      </c>
      <c r="D176" s="7" t="s">
        <v>19</v>
      </c>
      <c r="E176" s="7" t="s">
        <v>19</v>
      </c>
      <c r="F176" s="7" t="s">
        <v>19</v>
      </c>
      <c r="G176" s="7" t="s">
        <v>19</v>
      </c>
      <c r="H176" s="7"/>
    </row>
    <row r="177" spans="2:8" hidden="1" outlineLevel="1" x14ac:dyDescent="0.25">
      <c r="B177" s="7" t="s">
        <v>20</v>
      </c>
      <c r="C177" s="7">
        <v>54.48</v>
      </c>
      <c r="D177" s="7">
        <v>58.62</v>
      </c>
      <c r="E177" s="7">
        <v>64.37</v>
      </c>
      <c r="F177" s="7">
        <v>67.45</v>
      </c>
      <c r="G177" s="7">
        <v>83.02</v>
      </c>
      <c r="H177" s="7"/>
    </row>
    <row r="178" spans="2:8" hidden="1" outlineLevel="1" x14ac:dyDescent="0.25">
      <c r="B178" s="7" t="s">
        <v>21</v>
      </c>
      <c r="C178" s="7">
        <v>235.74</v>
      </c>
      <c r="D178" s="7">
        <v>254.48</v>
      </c>
      <c r="E178" s="7">
        <v>280.98</v>
      </c>
      <c r="F178" s="7">
        <v>333.9</v>
      </c>
      <c r="G178" s="7">
        <v>394.21</v>
      </c>
      <c r="H178" s="7"/>
    </row>
    <row r="179" spans="2:8" hidden="1" outlineLevel="1" x14ac:dyDescent="0.25">
      <c r="B179" s="7" t="s">
        <v>22</v>
      </c>
      <c r="C179" s="7" t="s">
        <v>19</v>
      </c>
      <c r="D179" s="7" t="s">
        <v>19</v>
      </c>
      <c r="E179" s="7" t="s">
        <v>19</v>
      </c>
      <c r="F179" s="7" t="s">
        <v>19</v>
      </c>
      <c r="G179" s="7" t="s">
        <v>19</v>
      </c>
      <c r="H179" s="7"/>
    </row>
    <row r="180" spans="2:8" hidden="1" outlineLevel="1" x14ac:dyDescent="0.25">
      <c r="B180" s="7" t="s">
        <v>23</v>
      </c>
      <c r="C180" s="7">
        <v>79.540000000000006</v>
      </c>
      <c r="D180" s="7">
        <v>79.45</v>
      </c>
      <c r="E180" s="7">
        <v>79.45</v>
      </c>
      <c r="F180" s="7">
        <v>79.45</v>
      </c>
      <c r="G180" s="7">
        <v>79.45</v>
      </c>
      <c r="H180" s="7"/>
    </row>
    <row r="181" spans="2:8" hidden="1" outlineLevel="1" x14ac:dyDescent="0.25">
      <c r="B181" s="6" t="s">
        <v>24</v>
      </c>
      <c r="C181" s="7"/>
      <c r="D181" s="7"/>
      <c r="E181" s="7"/>
      <c r="F181" s="7"/>
      <c r="G181" s="7"/>
      <c r="H181" s="7"/>
    </row>
    <row r="182" spans="2:8" hidden="1" outlineLevel="1" x14ac:dyDescent="0.25">
      <c r="B182" s="7" t="s">
        <v>25</v>
      </c>
      <c r="C182" s="7">
        <v>23.11</v>
      </c>
      <c r="D182" s="7">
        <v>23.03</v>
      </c>
      <c r="E182" s="7">
        <v>22.91</v>
      </c>
      <c r="F182" s="7">
        <v>19.89</v>
      </c>
      <c r="G182" s="7">
        <v>20.88</v>
      </c>
      <c r="H182" s="7"/>
    </row>
    <row r="183" spans="2:8" hidden="1" outlineLevel="1" x14ac:dyDescent="0.25">
      <c r="B183" s="7" t="s">
        <v>26</v>
      </c>
      <c r="C183" s="7">
        <v>19.97</v>
      </c>
      <c r="D183" s="7">
        <v>20.010000000000002</v>
      </c>
      <c r="E183" s="7">
        <v>19.399999999999999</v>
      </c>
      <c r="F183" s="7">
        <v>16.38</v>
      </c>
      <c r="G183" s="7">
        <v>16.63</v>
      </c>
      <c r="H183" s="7"/>
    </row>
    <row r="184" spans="2:8" hidden="1" outlineLevel="1" x14ac:dyDescent="0.25">
      <c r="B184" s="7" t="s">
        <v>27</v>
      </c>
      <c r="C184" s="7">
        <v>20.260000000000002</v>
      </c>
      <c r="D184" s="7">
        <v>20.16</v>
      </c>
      <c r="E184" s="7">
        <v>19.52</v>
      </c>
      <c r="F184" s="7">
        <v>16.47</v>
      </c>
      <c r="G184" s="7">
        <v>16.7</v>
      </c>
      <c r="H184" s="7"/>
    </row>
    <row r="185" spans="2:8" hidden="1" outlineLevel="1" x14ac:dyDescent="0.25">
      <c r="B185" s="7" t="s">
        <v>28</v>
      </c>
      <c r="C185" s="7">
        <v>17.239999999999998</v>
      </c>
      <c r="D185" s="7">
        <v>18.12</v>
      </c>
      <c r="E185" s="7">
        <v>17.97</v>
      </c>
      <c r="F185" s="7">
        <v>15.84</v>
      </c>
      <c r="G185" s="7">
        <v>16.55</v>
      </c>
      <c r="H185" s="7"/>
    </row>
    <row r="186" spans="2:8" hidden="1" outlineLevel="1" x14ac:dyDescent="0.25">
      <c r="B186" s="7" t="s">
        <v>29</v>
      </c>
      <c r="C186" s="7">
        <v>17.239999999999998</v>
      </c>
      <c r="D186" s="7">
        <v>18.12</v>
      </c>
      <c r="E186" s="7">
        <v>17.97</v>
      </c>
      <c r="F186" s="7">
        <v>15.81</v>
      </c>
      <c r="G186" s="7">
        <v>16.47</v>
      </c>
      <c r="H186" s="7"/>
    </row>
    <row r="187" spans="2:8" hidden="1" outlineLevel="1" x14ac:dyDescent="0.25">
      <c r="B187" s="7" t="s">
        <v>30</v>
      </c>
      <c r="C187" s="7">
        <v>14.68</v>
      </c>
      <c r="D187" s="7">
        <v>15.43</v>
      </c>
      <c r="E187" s="7">
        <v>14.71</v>
      </c>
      <c r="F187" s="7">
        <v>12.08</v>
      </c>
      <c r="G187" s="7">
        <v>12.25</v>
      </c>
      <c r="H187" s="7"/>
    </row>
    <row r="188" spans="2:8" hidden="1" outlineLevel="1" x14ac:dyDescent="0.25">
      <c r="B188" s="7" t="s">
        <v>31</v>
      </c>
      <c r="C188" s="7">
        <v>14.46</v>
      </c>
      <c r="D188" s="7">
        <v>15.31</v>
      </c>
      <c r="E188" s="7">
        <v>14.62</v>
      </c>
      <c r="F188" s="7">
        <v>12.01</v>
      </c>
      <c r="G188" s="7">
        <v>12.21</v>
      </c>
      <c r="H188" s="7"/>
    </row>
    <row r="189" spans="2:8" hidden="1" outlineLevel="1" x14ac:dyDescent="0.25">
      <c r="B189" s="7" t="s">
        <v>32</v>
      </c>
      <c r="C189" s="7">
        <v>25.63</v>
      </c>
      <c r="D189" s="7">
        <v>25.06</v>
      </c>
      <c r="E189" s="7">
        <v>20.51</v>
      </c>
      <c r="F189" s="7">
        <v>16.170000000000002</v>
      </c>
      <c r="G189" s="7">
        <v>17.739999999999998</v>
      </c>
      <c r="H189" s="7"/>
    </row>
    <row r="190" spans="2:8" hidden="1" outlineLevel="1" x14ac:dyDescent="0.25">
      <c r="B190" s="7" t="s">
        <v>33</v>
      </c>
      <c r="C190" s="7">
        <v>27.78</v>
      </c>
      <c r="D190" s="7">
        <v>24.55</v>
      </c>
      <c r="E190" s="7">
        <v>20.74</v>
      </c>
      <c r="F190" s="7">
        <v>17.02</v>
      </c>
      <c r="G190" s="7">
        <v>16.84</v>
      </c>
      <c r="H190" s="7"/>
    </row>
    <row r="191" spans="2:8" hidden="1" outlineLevel="1" x14ac:dyDescent="0.25">
      <c r="B191" s="7" t="s">
        <v>34</v>
      </c>
      <c r="C191" s="7">
        <v>27.74</v>
      </c>
      <c r="D191" s="7">
        <v>24.5</v>
      </c>
      <c r="E191" s="7">
        <v>20.71</v>
      </c>
      <c r="F191" s="7">
        <v>17.63</v>
      </c>
      <c r="G191" s="7">
        <v>17.07</v>
      </c>
      <c r="H191" s="7"/>
    </row>
    <row r="192" spans="2:8" hidden="1" outlineLevel="1" x14ac:dyDescent="0.25">
      <c r="B192" s="7" t="s">
        <v>35</v>
      </c>
      <c r="C192" s="7">
        <v>124.58</v>
      </c>
      <c r="D192" s="7">
        <v>160</v>
      </c>
      <c r="E192" s="7">
        <v>199.39</v>
      </c>
      <c r="F192" s="7">
        <v>237.1</v>
      </c>
      <c r="G192" s="7">
        <v>286.89999999999998</v>
      </c>
      <c r="H192" s="7"/>
    </row>
    <row r="193" spans="2:8" hidden="1" outlineLevel="1" x14ac:dyDescent="0.25">
      <c r="B193" s="7" t="s">
        <v>36</v>
      </c>
      <c r="C193" s="7">
        <v>124.58</v>
      </c>
      <c r="D193" s="7">
        <v>160</v>
      </c>
      <c r="E193" s="7">
        <v>199.39</v>
      </c>
      <c r="F193" s="7">
        <v>237.1</v>
      </c>
      <c r="G193" s="7">
        <v>286.89999999999998</v>
      </c>
      <c r="H193" s="7"/>
    </row>
    <row r="194" spans="2:8" hidden="1" outlineLevel="1" x14ac:dyDescent="0.25">
      <c r="B194" s="7" t="s">
        <v>37</v>
      </c>
      <c r="C194" s="7">
        <v>37.35</v>
      </c>
      <c r="D194" s="7">
        <v>32.68</v>
      </c>
      <c r="E194" s="7">
        <v>27.33</v>
      </c>
      <c r="F194" s="7">
        <v>24.44</v>
      </c>
      <c r="G194" s="7">
        <v>24.32</v>
      </c>
      <c r="H194" s="7"/>
    </row>
    <row r="195" spans="2:8" hidden="1" outlineLevel="1" x14ac:dyDescent="0.25">
      <c r="B195" s="6" t="s">
        <v>38</v>
      </c>
      <c r="C195" s="7"/>
      <c r="D195" s="7"/>
      <c r="E195" s="7"/>
      <c r="F195" s="7"/>
      <c r="G195" s="7"/>
      <c r="H195" s="7"/>
    </row>
    <row r="196" spans="2:8" hidden="1" outlineLevel="1" x14ac:dyDescent="0.25">
      <c r="B196" s="7" t="s">
        <v>39</v>
      </c>
      <c r="C196" s="7">
        <v>1.1499999999999999</v>
      </c>
      <c r="D196" s="7">
        <v>1.01</v>
      </c>
      <c r="E196" s="7">
        <v>1.36</v>
      </c>
      <c r="F196" s="7">
        <v>0.84</v>
      </c>
      <c r="G196" s="7">
        <v>0.97</v>
      </c>
      <c r="H196" s="7"/>
    </row>
    <row r="197" spans="2:8" hidden="1" outlineLevel="1" x14ac:dyDescent="0.25">
      <c r="B197" s="7" t="s">
        <v>40</v>
      </c>
      <c r="C197" s="7">
        <v>1.54</v>
      </c>
      <c r="D197" s="7">
        <v>1.38</v>
      </c>
      <c r="E197" s="7">
        <v>1.35</v>
      </c>
      <c r="F197" s="7">
        <v>1.47</v>
      </c>
      <c r="G197" s="7">
        <v>1.36</v>
      </c>
      <c r="H197" s="7"/>
    </row>
    <row r="198" spans="2:8" hidden="1" outlineLevel="1" x14ac:dyDescent="0.25">
      <c r="B198" s="7" t="s">
        <v>41</v>
      </c>
      <c r="C198" s="7">
        <v>0.61</v>
      </c>
      <c r="D198" s="7">
        <v>0.33</v>
      </c>
      <c r="E198" s="7">
        <v>0.38</v>
      </c>
      <c r="F198" s="7">
        <v>0.49</v>
      </c>
      <c r="G198" s="7">
        <v>0.32</v>
      </c>
      <c r="H198" s="7"/>
    </row>
    <row r="199" spans="2:8" hidden="1" outlineLevel="1" x14ac:dyDescent="0.25">
      <c r="B199" s="7" t="s">
        <v>42</v>
      </c>
      <c r="C199" s="7">
        <v>0.1</v>
      </c>
      <c r="D199" s="7">
        <v>0.02</v>
      </c>
      <c r="E199" s="7">
        <v>0.04</v>
      </c>
      <c r="F199" s="7">
        <v>0.01</v>
      </c>
      <c r="G199" s="7" t="s">
        <v>19</v>
      </c>
      <c r="H199" s="7"/>
    </row>
    <row r="200" spans="2:8" hidden="1" outlineLevel="1" x14ac:dyDescent="0.25">
      <c r="B200" s="6" t="s">
        <v>43</v>
      </c>
      <c r="C200" s="7"/>
      <c r="D200" s="7"/>
      <c r="E200" s="7"/>
      <c r="F200" s="7"/>
      <c r="G200" s="7"/>
      <c r="H200" s="7"/>
    </row>
    <row r="201" spans="2:8" hidden="1" outlineLevel="1" x14ac:dyDescent="0.25">
      <c r="B201" s="7" t="s">
        <v>44</v>
      </c>
      <c r="C201" s="7">
        <v>11.69</v>
      </c>
      <c r="D201" s="7">
        <v>46.8</v>
      </c>
      <c r="E201" s="7">
        <v>42.66</v>
      </c>
      <c r="F201" s="7">
        <v>20.53</v>
      </c>
      <c r="G201" s="7">
        <v>24.69</v>
      </c>
      <c r="H201" s="7"/>
    </row>
    <row r="202" spans="2:8" hidden="1" outlineLevel="1" x14ac:dyDescent="0.25">
      <c r="B202" s="7" t="s">
        <v>45</v>
      </c>
      <c r="C202" s="7">
        <v>0.61</v>
      </c>
      <c r="D202" s="7">
        <v>0.33</v>
      </c>
      <c r="E202" s="7">
        <v>0.38</v>
      </c>
      <c r="F202" s="7">
        <v>0.49</v>
      </c>
      <c r="G202" s="7">
        <v>0.32</v>
      </c>
      <c r="H202" s="7"/>
    </row>
    <row r="203" spans="2:8" hidden="1" outlineLevel="1" x14ac:dyDescent="0.25">
      <c r="B203" s="7" t="s">
        <v>46</v>
      </c>
      <c r="C203" s="7">
        <v>13.21</v>
      </c>
      <c r="D203" s="7">
        <v>53.21</v>
      </c>
      <c r="E203" s="7">
        <v>49.84</v>
      </c>
      <c r="F203" s="7">
        <v>15.64</v>
      </c>
      <c r="G203" s="7">
        <v>16.57</v>
      </c>
      <c r="H203" s="7"/>
    </row>
    <row r="204" spans="2:8" hidden="1" outlineLevel="1" x14ac:dyDescent="0.25">
      <c r="B204" s="7" t="s">
        <v>47</v>
      </c>
      <c r="C204" s="7">
        <v>10.42</v>
      </c>
      <c r="D204" s="7">
        <v>41.91</v>
      </c>
      <c r="E204" s="7">
        <v>39.36</v>
      </c>
      <c r="F204" s="7">
        <v>12.55</v>
      </c>
      <c r="G204" s="7">
        <v>13.45</v>
      </c>
      <c r="H204" s="7"/>
    </row>
    <row r="205" spans="2:8" hidden="1" outlineLevel="1" x14ac:dyDescent="0.25">
      <c r="B205" s="6" t="s">
        <v>48</v>
      </c>
      <c r="C205" s="7"/>
      <c r="D205" s="7"/>
      <c r="E205" s="7"/>
      <c r="F205" s="7"/>
      <c r="G205" s="7"/>
      <c r="H205" s="7"/>
    </row>
    <row r="206" spans="2:8" hidden="1" outlineLevel="1" x14ac:dyDescent="0.25">
      <c r="B206" s="7" t="s">
        <v>49</v>
      </c>
      <c r="C206" s="7">
        <v>3.44</v>
      </c>
      <c r="D206" s="7">
        <v>3.48</v>
      </c>
      <c r="E206" s="7">
        <v>2.82</v>
      </c>
      <c r="F206" s="7">
        <v>2.7</v>
      </c>
      <c r="G206" s="7">
        <v>3</v>
      </c>
      <c r="H206" s="7"/>
    </row>
    <row r="207" spans="2:8" hidden="1" outlineLevel="1" x14ac:dyDescent="0.25">
      <c r="B207" s="7" t="s">
        <v>50</v>
      </c>
      <c r="C207" s="7">
        <v>3.39</v>
      </c>
      <c r="D207" s="7">
        <v>4.04</v>
      </c>
      <c r="E207" s="7">
        <v>5.63</v>
      </c>
      <c r="F207" s="7">
        <v>6.02</v>
      </c>
      <c r="G207" s="7">
        <v>5.98</v>
      </c>
      <c r="H207" s="7"/>
    </row>
    <row r="208" spans="2:8" hidden="1" outlineLevel="1" x14ac:dyDescent="0.25">
      <c r="B208" s="7" t="s">
        <v>51</v>
      </c>
      <c r="C208" s="7">
        <v>3.44</v>
      </c>
      <c r="D208" s="7">
        <v>3.48</v>
      </c>
      <c r="E208" s="7">
        <v>2.82</v>
      </c>
      <c r="F208" s="7">
        <v>0.95</v>
      </c>
      <c r="G208" s="7">
        <v>1.04</v>
      </c>
      <c r="H208" s="7"/>
    </row>
    <row r="209" spans="2:8" hidden="1" outlineLevel="1" x14ac:dyDescent="0.25">
      <c r="B209" s="7" t="s">
        <v>52</v>
      </c>
      <c r="C209" s="7">
        <v>3.7</v>
      </c>
      <c r="D209" s="7">
        <v>3.11</v>
      </c>
      <c r="E209" s="7">
        <v>2.78</v>
      </c>
      <c r="F209" s="7">
        <v>2.1</v>
      </c>
      <c r="G209" s="7">
        <v>2.21</v>
      </c>
      <c r="H209" s="7"/>
    </row>
    <row r="210" spans="2:8" hidden="1" outlineLevel="1" x14ac:dyDescent="0.25">
      <c r="B210" s="7" t="s">
        <v>53</v>
      </c>
      <c r="C210" s="7">
        <v>1.26</v>
      </c>
      <c r="D210" s="7">
        <v>1.27</v>
      </c>
      <c r="E210" s="7">
        <v>1.1399999999999999</v>
      </c>
      <c r="F210" s="7">
        <v>0.99</v>
      </c>
      <c r="G210" s="7">
        <v>1.08</v>
      </c>
      <c r="H210" s="7"/>
    </row>
    <row r="211" spans="2:8" hidden="1" outlineLevel="1" x14ac:dyDescent="0.25">
      <c r="B211" s="7" t="s">
        <v>54</v>
      </c>
      <c r="C211" s="7">
        <v>1.33</v>
      </c>
      <c r="D211" s="7">
        <v>1.23</v>
      </c>
      <c r="E211" s="7">
        <v>1.1499999999999999</v>
      </c>
      <c r="F211" s="7">
        <v>1.06</v>
      </c>
      <c r="G211" s="7">
        <v>1.08</v>
      </c>
      <c r="H211" s="7"/>
    </row>
    <row r="212" spans="2:8" hidden="1" outlineLevel="1" x14ac:dyDescent="0.25">
      <c r="B212" s="7" t="s">
        <v>55</v>
      </c>
      <c r="C212" s="7" t="s">
        <v>19</v>
      </c>
      <c r="D212" s="7" t="s">
        <v>19</v>
      </c>
      <c r="E212" s="7" t="s">
        <v>19</v>
      </c>
      <c r="F212" s="7" t="s">
        <v>19</v>
      </c>
      <c r="G212" s="7" t="s">
        <v>19</v>
      </c>
      <c r="H212" s="7"/>
    </row>
    <row r="213" spans="2:8" hidden="1" outlineLevel="1" x14ac:dyDescent="0.25">
      <c r="B213" s="7" t="s">
        <v>56</v>
      </c>
      <c r="C213" s="7" t="s">
        <v>19</v>
      </c>
      <c r="D213" s="7" t="s">
        <v>19</v>
      </c>
      <c r="E213" s="7" t="s">
        <v>19</v>
      </c>
      <c r="F213" s="7" t="s">
        <v>19</v>
      </c>
      <c r="G213" s="7" t="s">
        <v>19</v>
      </c>
      <c r="H213" s="7"/>
    </row>
    <row r="214" spans="2:8" hidden="1" outlineLevel="1" x14ac:dyDescent="0.25">
      <c r="B214" s="7" t="s">
        <v>57</v>
      </c>
      <c r="C214" s="7">
        <v>139.9</v>
      </c>
      <c r="D214" s="7">
        <v>95.05</v>
      </c>
      <c r="E214" s="7">
        <v>122.24</v>
      </c>
      <c r="F214" s="7">
        <v>132.57</v>
      </c>
      <c r="G214" s="7">
        <v>134.06</v>
      </c>
      <c r="H214" s="7"/>
    </row>
    <row r="215" spans="2:8" hidden="1" outlineLevel="1" x14ac:dyDescent="0.25">
      <c r="B215" s="6" t="s">
        <v>58</v>
      </c>
      <c r="C215" s="7"/>
      <c r="D215" s="7"/>
      <c r="E215" s="7"/>
      <c r="F215" s="7"/>
      <c r="G215" s="7"/>
      <c r="H215" s="7"/>
    </row>
    <row r="216" spans="2:8" hidden="1" outlineLevel="1" x14ac:dyDescent="0.25">
      <c r="B216" s="7" t="s">
        <v>59</v>
      </c>
      <c r="C216" s="7">
        <v>46.38</v>
      </c>
      <c r="D216" s="7">
        <v>46.27</v>
      </c>
      <c r="E216" s="7">
        <v>44.91</v>
      </c>
      <c r="F216" s="7">
        <v>48.96</v>
      </c>
      <c r="G216" s="7">
        <v>43.39</v>
      </c>
      <c r="H216" s="7"/>
    </row>
    <row r="217" spans="2:8" hidden="1" outlineLevel="1" x14ac:dyDescent="0.25">
      <c r="B217" s="7" t="s">
        <v>60</v>
      </c>
      <c r="C217" s="7" t="s">
        <v>19</v>
      </c>
      <c r="D217" s="7" t="s">
        <v>19</v>
      </c>
      <c r="E217" s="7" t="s">
        <v>19</v>
      </c>
      <c r="F217" s="7" t="s">
        <v>19</v>
      </c>
      <c r="G217" s="7" t="s">
        <v>19</v>
      </c>
      <c r="H217" s="7"/>
    </row>
    <row r="218" spans="2:8" hidden="1" outlineLevel="1" x14ac:dyDescent="0.25">
      <c r="B218" s="7" t="s">
        <v>61</v>
      </c>
      <c r="C218" s="7" t="s">
        <v>19</v>
      </c>
      <c r="D218" s="7" t="s">
        <v>19</v>
      </c>
      <c r="E218" s="7" t="s">
        <v>19</v>
      </c>
      <c r="F218" s="7" t="s">
        <v>19</v>
      </c>
      <c r="G218" s="7" t="s">
        <v>19</v>
      </c>
      <c r="H218" s="7"/>
    </row>
    <row r="219" spans="2:8" hidden="1" outlineLevel="1" x14ac:dyDescent="0.25">
      <c r="B219" s="7" t="s">
        <v>62</v>
      </c>
      <c r="C219" s="7" t="s">
        <v>19</v>
      </c>
      <c r="D219" s="7" t="s">
        <v>19</v>
      </c>
      <c r="E219" s="7" t="s">
        <v>19</v>
      </c>
      <c r="F219" s="7" t="s">
        <v>19</v>
      </c>
      <c r="G219" s="7" t="s">
        <v>19</v>
      </c>
      <c r="H219" s="7"/>
    </row>
    <row r="220" spans="2:8" hidden="1" outlineLevel="1" x14ac:dyDescent="0.25">
      <c r="B220" s="6" t="s">
        <v>63</v>
      </c>
      <c r="C220" s="7"/>
      <c r="D220" s="7"/>
      <c r="E220" s="7"/>
      <c r="F220" s="7"/>
      <c r="G220" s="7"/>
      <c r="H220" s="7"/>
    </row>
    <row r="221" spans="2:8" hidden="1" outlineLevel="1" x14ac:dyDescent="0.25">
      <c r="B221" s="7" t="s">
        <v>64</v>
      </c>
      <c r="C221" s="7">
        <v>7.98</v>
      </c>
      <c r="D221" s="7">
        <v>5.96</v>
      </c>
      <c r="E221" s="7">
        <v>10.91</v>
      </c>
      <c r="F221" s="7">
        <v>6.78</v>
      </c>
      <c r="G221" s="7">
        <v>6.66</v>
      </c>
      <c r="H221" s="7"/>
    </row>
    <row r="222" spans="2:8" hidden="1" outlineLevel="1" x14ac:dyDescent="0.25">
      <c r="B222" s="7" t="s">
        <v>65</v>
      </c>
      <c r="C222" s="7">
        <v>6.69</v>
      </c>
      <c r="D222" s="7">
        <v>5.03</v>
      </c>
      <c r="E222" s="7">
        <v>8.8699999999999992</v>
      </c>
      <c r="F222" s="7">
        <v>5.28</v>
      </c>
      <c r="G222" s="7">
        <v>4.96</v>
      </c>
      <c r="H222" s="7"/>
    </row>
    <row r="223" spans="2:8" hidden="1" outlineLevel="1" x14ac:dyDescent="0.25">
      <c r="B223" s="7" t="s">
        <v>66</v>
      </c>
      <c r="C223" s="7">
        <v>92.01</v>
      </c>
      <c r="D223" s="7">
        <v>94.02</v>
      </c>
      <c r="E223" s="7">
        <v>89.08</v>
      </c>
      <c r="F223" s="7">
        <v>93.46</v>
      </c>
      <c r="G223" s="7">
        <v>93.44</v>
      </c>
      <c r="H223" s="7"/>
    </row>
    <row r="224" spans="2:8" hidden="1" outlineLevel="1" x14ac:dyDescent="0.25">
      <c r="B224" s="7" t="s">
        <v>67</v>
      </c>
      <c r="C224" s="7">
        <v>93.31</v>
      </c>
      <c r="D224" s="7">
        <v>94.96</v>
      </c>
      <c r="E224" s="7">
        <v>91.12</v>
      </c>
      <c r="F224" s="7">
        <v>94.86</v>
      </c>
      <c r="G224" s="7">
        <v>95.09</v>
      </c>
      <c r="H224" s="7"/>
    </row>
    <row r="225" spans="2:8" hidden="1" outlineLevel="1" x14ac:dyDescent="0.25">
      <c r="B225" s="7" t="s">
        <v>68</v>
      </c>
      <c r="C225" s="7">
        <v>1.83</v>
      </c>
      <c r="D225" s="7">
        <v>1.1299999999999999</v>
      </c>
      <c r="E225" s="7">
        <v>1.51</v>
      </c>
      <c r="F225" s="7">
        <v>2.17</v>
      </c>
      <c r="G225" s="7">
        <v>1.41</v>
      </c>
      <c r="H225" s="7"/>
    </row>
    <row r="226" spans="2:8" hidden="1" outlineLevel="1" x14ac:dyDescent="0.25"/>
    <row r="227" spans="2:8" collapsed="1" x14ac:dyDescent="0.25"/>
    <row r="228" spans="2:8" x14ac:dyDescent="0.25">
      <c r="B228" s="14" t="s">
        <v>75</v>
      </c>
    </row>
    <row r="229" spans="2:8" hidden="1" outlineLevel="1" x14ac:dyDescent="0.25"/>
    <row r="230" spans="2:8" hidden="1" outlineLevel="1" x14ac:dyDescent="0.25">
      <c r="B230" s="6" t="s">
        <v>16</v>
      </c>
      <c r="C230" s="7" t="s">
        <v>15</v>
      </c>
      <c r="D230" s="7" t="s">
        <v>14</v>
      </c>
      <c r="E230" s="7" t="s">
        <v>13</v>
      </c>
      <c r="F230" s="7" t="s">
        <v>12</v>
      </c>
      <c r="G230" s="7" t="s">
        <v>11</v>
      </c>
      <c r="H230" s="7" t="s">
        <v>71</v>
      </c>
    </row>
    <row r="231" spans="2:8" hidden="1" outlineLevel="1" x14ac:dyDescent="0.25">
      <c r="B231" s="7" t="s">
        <v>17</v>
      </c>
      <c r="C231" s="7">
        <v>5</v>
      </c>
      <c r="D231" s="7">
        <v>5</v>
      </c>
      <c r="E231" s="7">
        <v>5</v>
      </c>
      <c r="F231" s="7">
        <v>5</v>
      </c>
      <c r="G231" s="7">
        <v>5</v>
      </c>
      <c r="H231" s="7"/>
    </row>
    <row r="232" spans="2:8" hidden="1" outlineLevel="1" x14ac:dyDescent="0.25">
      <c r="B232" s="7" t="s">
        <v>18</v>
      </c>
      <c r="C232" s="7" t="s">
        <v>19</v>
      </c>
      <c r="D232" s="7" t="s">
        <v>19</v>
      </c>
      <c r="E232" s="7" t="s">
        <v>19</v>
      </c>
      <c r="F232" s="7" t="s">
        <v>19</v>
      </c>
      <c r="G232" s="7" t="s">
        <v>19</v>
      </c>
      <c r="H232" s="7"/>
    </row>
    <row r="233" spans="2:8" hidden="1" outlineLevel="1" x14ac:dyDescent="0.25">
      <c r="B233" s="7" t="s">
        <v>20</v>
      </c>
      <c r="C233" s="7">
        <v>38.39</v>
      </c>
      <c r="D233" s="7">
        <v>50.5</v>
      </c>
      <c r="E233" s="7">
        <v>13.92</v>
      </c>
      <c r="F233" s="7">
        <v>23.23</v>
      </c>
      <c r="G233" s="7">
        <v>13.36</v>
      </c>
      <c r="H233" s="7"/>
    </row>
    <row r="234" spans="2:8" hidden="1" outlineLevel="1" x14ac:dyDescent="0.25">
      <c r="B234" s="7" t="s">
        <v>21</v>
      </c>
      <c r="C234" s="7">
        <v>167.37</v>
      </c>
      <c r="D234" s="7">
        <v>196.08</v>
      </c>
      <c r="E234" s="7">
        <v>68.83</v>
      </c>
      <c r="F234" s="7">
        <v>91.91</v>
      </c>
      <c r="G234" s="7">
        <v>53.06</v>
      </c>
      <c r="H234" s="7"/>
    </row>
    <row r="235" spans="2:8" hidden="1" outlineLevel="1" x14ac:dyDescent="0.25">
      <c r="B235" s="7" t="s">
        <v>22</v>
      </c>
      <c r="C235" s="7" t="s">
        <v>19</v>
      </c>
      <c r="D235" s="7" t="s">
        <v>19</v>
      </c>
      <c r="E235" s="7" t="s">
        <v>19</v>
      </c>
      <c r="F235" s="7" t="s">
        <v>19</v>
      </c>
      <c r="G235" s="7" t="s">
        <v>19</v>
      </c>
      <c r="H235" s="7"/>
    </row>
    <row r="236" spans="2:8" hidden="1" outlineLevel="1" x14ac:dyDescent="0.25">
      <c r="B236" s="7" t="s">
        <v>23</v>
      </c>
      <c r="C236" s="7">
        <v>93.47</v>
      </c>
      <c r="D236" s="7">
        <v>93.47</v>
      </c>
      <c r="E236" s="7">
        <v>97.82</v>
      </c>
      <c r="F236" s="7">
        <v>97.82</v>
      </c>
      <c r="G236" s="7">
        <v>98.91</v>
      </c>
      <c r="H236" s="7"/>
    </row>
    <row r="237" spans="2:8" hidden="1" outlineLevel="1" x14ac:dyDescent="0.25">
      <c r="B237" s="6" t="s">
        <v>24</v>
      </c>
      <c r="C237" s="7"/>
      <c r="D237" s="7"/>
      <c r="E237" s="7"/>
      <c r="F237" s="7"/>
      <c r="G237" s="7"/>
      <c r="H237" s="7"/>
    </row>
    <row r="238" spans="2:8" hidden="1" outlineLevel="1" x14ac:dyDescent="0.25">
      <c r="B238" s="7" t="s">
        <v>25</v>
      </c>
      <c r="C238" s="7">
        <v>22.93</v>
      </c>
      <c r="D238" s="7">
        <v>25.17</v>
      </c>
      <c r="E238" s="7">
        <v>20.22</v>
      </c>
      <c r="F238" s="7">
        <v>25.27</v>
      </c>
      <c r="G238" s="7">
        <v>25.17</v>
      </c>
      <c r="H238" s="7"/>
    </row>
    <row r="239" spans="2:8" hidden="1" outlineLevel="1" x14ac:dyDescent="0.25">
      <c r="B239" s="7" t="s">
        <v>26</v>
      </c>
      <c r="C239" s="7">
        <v>15.14</v>
      </c>
      <c r="D239" s="7">
        <v>17.34</v>
      </c>
      <c r="E239" s="7">
        <v>10.38</v>
      </c>
      <c r="F239" s="7">
        <v>16.71</v>
      </c>
      <c r="G239" s="7">
        <v>16.09</v>
      </c>
      <c r="H239" s="7"/>
    </row>
    <row r="240" spans="2:8" hidden="1" outlineLevel="1" x14ac:dyDescent="0.25">
      <c r="B240" s="7" t="s">
        <v>27</v>
      </c>
      <c r="C240" s="7">
        <v>15.5</v>
      </c>
      <c r="D240" s="7">
        <v>18.04</v>
      </c>
      <c r="E240" s="7">
        <v>10.9</v>
      </c>
      <c r="F240" s="7">
        <v>17.149999999999999</v>
      </c>
      <c r="G240" s="7">
        <v>16.5</v>
      </c>
      <c r="H240" s="7"/>
    </row>
    <row r="241" spans="2:8" hidden="1" outlineLevel="1" x14ac:dyDescent="0.25">
      <c r="B241" s="7" t="s">
        <v>28</v>
      </c>
      <c r="C241" s="7">
        <v>19.71</v>
      </c>
      <c r="D241" s="7">
        <v>23.44</v>
      </c>
      <c r="E241" s="7">
        <v>18.98</v>
      </c>
      <c r="F241" s="7">
        <v>22.17</v>
      </c>
      <c r="G241" s="7">
        <v>21.2</v>
      </c>
      <c r="H241" s="7"/>
    </row>
    <row r="242" spans="2:8" hidden="1" outlineLevel="1" x14ac:dyDescent="0.25">
      <c r="B242" s="7" t="s">
        <v>29</v>
      </c>
      <c r="C242" s="7">
        <v>19.71</v>
      </c>
      <c r="D242" s="7">
        <v>24.01</v>
      </c>
      <c r="E242" s="7">
        <v>18.98</v>
      </c>
      <c r="F242" s="7">
        <v>22.17</v>
      </c>
      <c r="G242" s="7">
        <v>21.2</v>
      </c>
      <c r="H242" s="7"/>
    </row>
    <row r="243" spans="2:8" hidden="1" outlineLevel="1" x14ac:dyDescent="0.25">
      <c r="B243" s="7" t="s">
        <v>30</v>
      </c>
      <c r="C243" s="7">
        <v>16.440000000000001</v>
      </c>
      <c r="D243" s="7">
        <v>15.6</v>
      </c>
      <c r="E243" s="7">
        <v>9.01</v>
      </c>
      <c r="F243" s="7">
        <v>16.41</v>
      </c>
      <c r="G243" s="7">
        <v>11.75</v>
      </c>
      <c r="H243" s="7"/>
    </row>
    <row r="244" spans="2:8" hidden="1" outlineLevel="1" x14ac:dyDescent="0.25">
      <c r="B244" s="7" t="s">
        <v>31</v>
      </c>
      <c r="C244" s="7">
        <v>16.059999999999999</v>
      </c>
      <c r="D244" s="7">
        <v>15.12</v>
      </c>
      <c r="E244" s="7">
        <v>10.44</v>
      </c>
      <c r="F244" s="7">
        <v>15.99</v>
      </c>
      <c r="G244" s="7">
        <v>11.46</v>
      </c>
      <c r="H244" s="7"/>
    </row>
    <row r="245" spans="2:8" hidden="1" outlineLevel="1" x14ac:dyDescent="0.25">
      <c r="B245" s="7" t="s">
        <v>32</v>
      </c>
      <c r="C245" s="7">
        <v>9.1999999999999993</v>
      </c>
      <c r="D245" s="7">
        <v>12.2</v>
      </c>
      <c r="E245" s="7">
        <v>9.24</v>
      </c>
      <c r="F245" s="7">
        <v>13.82</v>
      </c>
      <c r="G245" s="7">
        <v>14.1</v>
      </c>
      <c r="H245" s="7"/>
    </row>
    <row r="246" spans="2:8" hidden="1" outlineLevel="1" x14ac:dyDescent="0.25">
      <c r="B246" s="7" t="s">
        <v>33</v>
      </c>
      <c r="C246" s="7">
        <v>13.64</v>
      </c>
      <c r="D246" s="7">
        <v>12.65</v>
      </c>
      <c r="E246" s="7">
        <v>8.74</v>
      </c>
      <c r="F246" s="7">
        <v>14.84</v>
      </c>
      <c r="G246" s="7">
        <v>11.15</v>
      </c>
      <c r="H246" s="7"/>
    </row>
    <row r="247" spans="2:8" hidden="1" outlineLevel="1" x14ac:dyDescent="0.25">
      <c r="B247" s="7" t="s">
        <v>34</v>
      </c>
      <c r="C247" s="7">
        <v>10.58</v>
      </c>
      <c r="D247" s="7">
        <v>14.51</v>
      </c>
      <c r="E247" s="7">
        <v>8.4499999999999993</v>
      </c>
      <c r="F247" s="7">
        <v>13.23</v>
      </c>
      <c r="G247" s="7">
        <v>12.41</v>
      </c>
      <c r="H247" s="7"/>
    </row>
    <row r="248" spans="2:8" hidden="1" outlineLevel="1" x14ac:dyDescent="0.25">
      <c r="B248" s="7" t="s">
        <v>35</v>
      </c>
      <c r="C248" s="7">
        <v>214.94</v>
      </c>
      <c r="D248" s="7">
        <v>260.64999999999998</v>
      </c>
      <c r="E248" s="7">
        <v>94.13</v>
      </c>
      <c r="F248" s="7">
        <v>111.77</v>
      </c>
      <c r="G248" s="7">
        <v>61.52</v>
      </c>
      <c r="H248" s="7"/>
    </row>
    <row r="249" spans="2:8" hidden="1" outlineLevel="1" x14ac:dyDescent="0.25">
      <c r="B249" s="7" t="s">
        <v>36</v>
      </c>
      <c r="C249" s="7">
        <v>214.98</v>
      </c>
      <c r="D249" s="7">
        <v>260.69</v>
      </c>
      <c r="E249" s="7">
        <v>94.14</v>
      </c>
      <c r="F249" s="7">
        <v>111.78</v>
      </c>
      <c r="G249" s="7">
        <v>61.53</v>
      </c>
      <c r="H249" s="7"/>
    </row>
    <row r="250" spans="2:8" hidden="1" outlineLevel="1" x14ac:dyDescent="0.25">
      <c r="B250" s="7" t="s">
        <v>37</v>
      </c>
      <c r="C250" s="7">
        <v>9.7899999999999991</v>
      </c>
      <c r="D250" s="7">
        <v>12.81</v>
      </c>
      <c r="E250" s="7">
        <v>9.41</v>
      </c>
      <c r="F250" s="7">
        <v>14.3</v>
      </c>
      <c r="G250" s="7">
        <v>15.29</v>
      </c>
      <c r="H250" s="7"/>
    </row>
    <row r="251" spans="2:8" hidden="1" outlineLevel="1" x14ac:dyDescent="0.25">
      <c r="B251" s="6" t="s">
        <v>38</v>
      </c>
      <c r="C251" s="7"/>
      <c r="D251" s="7"/>
      <c r="E251" s="7"/>
      <c r="F251" s="7"/>
      <c r="G251" s="7"/>
      <c r="H251" s="7"/>
    </row>
    <row r="252" spans="2:8" hidden="1" outlineLevel="1" x14ac:dyDescent="0.25">
      <c r="B252" s="7" t="s">
        <v>39</v>
      </c>
      <c r="C252" s="7">
        <v>1.58</v>
      </c>
      <c r="D252" s="7">
        <v>1.75</v>
      </c>
      <c r="E252" s="7">
        <v>1.66</v>
      </c>
      <c r="F252" s="7">
        <v>1.1399999999999999</v>
      </c>
      <c r="G252" s="7">
        <v>0.82</v>
      </c>
      <c r="H252" s="7"/>
    </row>
    <row r="253" spans="2:8" hidden="1" outlineLevel="1" x14ac:dyDescent="0.25">
      <c r="B253" s="7" t="s">
        <v>40</v>
      </c>
      <c r="C253" s="7">
        <v>1.75</v>
      </c>
      <c r="D253" s="7">
        <v>1.44</v>
      </c>
      <c r="E253" s="7">
        <v>1.4</v>
      </c>
      <c r="F253" s="7">
        <v>0.93</v>
      </c>
      <c r="G253" s="7">
        <v>0.68</v>
      </c>
      <c r="H253" s="7"/>
    </row>
    <row r="254" spans="2:8" hidden="1" outlineLevel="1" x14ac:dyDescent="0.25">
      <c r="B254" s="7" t="s">
        <v>41</v>
      </c>
      <c r="C254" s="7">
        <v>0.61</v>
      </c>
      <c r="D254" s="7">
        <v>0.46</v>
      </c>
      <c r="E254" s="7">
        <v>0.37</v>
      </c>
      <c r="F254" s="7">
        <v>0.28999999999999998</v>
      </c>
      <c r="G254" s="7">
        <v>0.28000000000000003</v>
      </c>
      <c r="H254" s="7"/>
    </row>
    <row r="255" spans="2:8" hidden="1" outlineLevel="1" x14ac:dyDescent="0.25">
      <c r="B255" s="7" t="s">
        <v>42</v>
      </c>
      <c r="C255" s="7">
        <v>0.51</v>
      </c>
      <c r="D255" s="7">
        <v>0.44</v>
      </c>
      <c r="E255" s="7">
        <v>0.35</v>
      </c>
      <c r="F255" s="7">
        <v>0.25</v>
      </c>
      <c r="G255" s="7">
        <v>0.18</v>
      </c>
      <c r="H255" s="7"/>
    </row>
    <row r="256" spans="2:8" hidden="1" outlineLevel="1" x14ac:dyDescent="0.25">
      <c r="B256" s="6" t="s">
        <v>43</v>
      </c>
      <c r="C256" s="7"/>
      <c r="D256" s="7"/>
      <c r="E256" s="7"/>
      <c r="F256" s="7"/>
      <c r="G256" s="7"/>
      <c r="H256" s="7"/>
    </row>
    <row r="257" spans="2:8" hidden="1" outlineLevel="1" x14ac:dyDescent="0.25">
      <c r="B257" s="7" t="s">
        <v>44</v>
      </c>
      <c r="C257" s="7">
        <v>20.420000000000002</v>
      </c>
      <c r="D257" s="7">
        <v>33.049999999999997</v>
      </c>
      <c r="E257" s="7">
        <v>10.67</v>
      </c>
      <c r="F257" s="7">
        <v>15.38</v>
      </c>
      <c r="G257" s="7">
        <v>18.68</v>
      </c>
      <c r="H257" s="7"/>
    </row>
    <row r="258" spans="2:8" hidden="1" outlineLevel="1" x14ac:dyDescent="0.25">
      <c r="B258" s="7" t="s">
        <v>45</v>
      </c>
      <c r="C258" s="7">
        <v>0.61</v>
      </c>
      <c r="D258" s="7">
        <v>0.46</v>
      </c>
      <c r="E258" s="7">
        <v>0.37</v>
      </c>
      <c r="F258" s="7">
        <v>0.28999999999999998</v>
      </c>
      <c r="G258" s="7">
        <v>0.28000000000000003</v>
      </c>
      <c r="H258" s="7"/>
    </row>
    <row r="259" spans="2:8" hidden="1" outlineLevel="1" x14ac:dyDescent="0.25">
      <c r="B259" s="7" t="s">
        <v>46</v>
      </c>
      <c r="C259" s="7">
        <v>28.91</v>
      </c>
      <c r="D259" s="7">
        <v>44.89</v>
      </c>
      <c r="E259" s="7">
        <v>16.940000000000001</v>
      </c>
      <c r="F259" s="7">
        <v>21.69</v>
      </c>
      <c r="G259" s="7">
        <v>27.19</v>
      </c>
      <c r="H259" s="7"/>
    </row>
    <row r="260" spans="2:8" hidden="1" outlineLevel="1" x14ac:dyDescent="0.25">
      <c r="B260" s="7" t="s">
        <v>47</v>
      </c>
      <c r="C260" s="7">
        <v>28.27</v>
      </c>
      <c r="D260" s="7">
        <v>35.200000000000003</v>
      </c>
      <c r="E260" s="7">
        <v>13.32</v>
      </c>
      <c r="F260" s="7">
        <v>20.079999999999998</v>
      </c>
      <c r="G260" s="7">
        <v>21.04</v>
      </c>
      <c r="H260" s="7"/>
    </row>
    <row r="261" spans="2:8" hidden="1" outlineLevel="1" x14ac:dyDescent="0.25">
      <c r="B261" s="6" t="s">
        <v>48</v>
      </c>
      <c r="C261" s="7"/>
      <c r="D261" s="7"/>
      <c r="E261" s="7"/>
      <c r="F261" s="7"/>
      <c r="G261" s="7"/>
      <c r="H261" s="7"/>
    </row>
    <row r="262" spans="2:8" hidden="1" outlineLevel="1" x14ac:dyDescent="0.25">
      <c r="B262" s="7" t="s">
        <v>49</v>
      </c>
      <c r="C262" s="7">
        <v>6.23</v>
      </c>
      <c r="D262" s="7">
        <v>6.17</v>
      </c>
      <c r="E262" s="7">
        <v>5.72</v>
      </c>
      <c r="F262" s="7">
        <v>5.35</v>
      </c>
      <c r="G262" s="7">
        <v>4.43</v>
      </c>
      <c r="H262" s="7"/>
    </row>
    <row r="263" spans="2:8" hidden="1" outlineLevel="1" x14ac:dyDescent="0.25">
      <c r="B263" s="7" t="s">
        <v>50</v>
      </c>
      <c r="C263" s="7">
        <v>4.51</v>
      </c>
      <c r="D263" s="7">
        <v>4.87</v>
      </c>
      <c r="E263" s="7">
        <v>4.24</v>
      </c>
      <c r="F263" s="7">
        <v>4.68</v>
      </c>
      <c r="G263" s="7">
        <v>5.0599999999999996</v>
      </c>
      <c r="H263" s="7"/>
    </row>
    <row r="264" spans="2:8" hidden="1" outlineLevel="1" x14ac:dyDescent="0.25">
      <c r="B264" s="7" t="s">
        <v>51</v>
      </c>
      <c r="C264" s="7">
        <v>6.23</v>
      </c>
      <c r="D264" s="7">
        <v>6.17</v>
      </c>
      <c r="E264" s="7">
        <v>5.72</v>
      </c>
      <c r="F264" s="7">
        <v>0.7</v>
      </c>
      <c r="G264" s="7">
        <v>0.74</v>
      </c>
      <c r="H264" s="7"/>
    </row>
    <row r="265" spans="2:8" hidden="1" outlineLevel="1" x14ac:dyDescent="0.25">
      <c r="B265" s="7" t="s">
        <v>52</v>
      </c>
      <c r="C265" s="7">
        <v>1.01</v>
      </c>
      <c r="D265" s="7">
        <v>0.73</v>
      </c>
      <c r="E265" s="7">
        <v>0.72</v>
      </c>
      <c r="F265" s="7">
        <v>0.81</v>
      </c>
      <c r="G265" s="7">
        <v>0.74</v>
      </c>
      <c r="H265" s="7"/>
    </row>
    <row r="266" spans="2:8" hidden="1" outlineLevel="1" x14ac:dyDescent="0.25">
      <c r="B266" s="7" t="s">
        <v>53</v>
      </c>
      <c r="C266" s="7">
        <v>0.5</v>
      </c>
      <c r="D266" s="7">
        <v>0.53</v>
      </c>
      <c r="E266" s="7">
        <v>0.55000000000000004</v>
      </c>
      <c r="F266" s="7">
        <v>0.67</v>
      </c>
      <c r="G266" s="7">
        <v>0.72</v>
      </c>
      <c r="H266" s="7"/>
    </row>
    <row r="267" spans="2:8" hidden="1" outlineLevel="1" x14ac:dyDescent="0.25">
      <c r="B267" s="7" t="s">
        <v>54</v>
      </c>
      <c r="C267" s="7">
        <v>0.6</v>
      </c>
      <c r="D267" s="7">
        <v>0.55000000000000004</v>
      </c>
      <c r="E267" s="7">
        <v>0.55000000000000004</v>
      </c>
      <c r="F267" s="7">
        <v>0.69</v>
      </c>
      <c r="G267" s="7">
        <v>0.72</v>
      </c>
      <c r="H267" s="7"/>
    </row>
    <row r="268" spans="2:8" hidden="1" outlineLevel="1" x14ac:dyDescent="0.25">
      <c r="B268" s="7" t="s">
        <v>55</v>
      </c>
      <c r="C268" s="7" t="s">
        <v>19</v>
      </c>
      <c r="D268" s="7" t="s">
        <v>19</v>
      </c>
      <c r="E268" s="7" t="s">
        <v>19</v>
      </c>
      <c r="F268" s="7" t="s">
        <v>19</v>
      </c>
      <c r="G268" s="7" t="s">
        <v>19</v>
      </c>
      <c r="H268" s="7"/>
    </row>
    <row r="269" spans="2:8" hidden="1" outlineLevel="1" x14ac:dyDescent="0.25">
      <c r="B269" s="7" t="s">
        <v>56</v>
      </c>
      <c r="C269" s="7" t="s">
        <v>19</v>
      </c>
      <c r="D269" s="7" t="s">
        <v>19</v>
      </c>
      <c r="E269" s="7" t="s">
        <v>19</v>
      </c>
      <c r="F269" s="7" t="s">
        <v>19</v>
      </c>
      <c r="G269" s="7" t="s">
        <v>19</v>
      </c>
      <c r="H269" s="7"/>
    </row>
    <row r="270" spans="2:8" hidden="1" outlineLevel="1" x14ac:dyDescent="0.25">
      <c r="B270" s="7" t="s">
        <v>57</v>
      </c>
      <c r="C270" s="7">
        <v>120.38</v>
      </c>
      <c r="D270" s="7">
        <v>54.68</v>
      </c>
      <c r="E270" s="7">
        <v>60.81</v>
      </c>
      <c r="F270" s="7">
        <v>-21.02</v>
      </c>
      <c r="G270" s="7">
        <v>-84.97</v>
      </c>
      <c r="H270" s="7"/>
    </row>
    <row r="271" spans="2:8" hidden="1" outlineLevel="1" x14ac:dyDescent="0.25">
      <c r="B271" s="6" t="s">
        <v>58</v>
      </c>
      <c r="C271" s="7"/>
      <c r="D271" s="7"/>
      <c r="E271" s="7"/>
      <c r="F271" s="7"/>
      <c r="G271" s="7"/>
      <c r="H271" s="7"/>
    </row>
    <row r="272" spans="2:8" hidden="1" outlineLevel="1" x14ac:dyDescent="0.25">
      <c r="B272" s="7" t="s">
        <v>59</v>
      </c>
      <c r="C272" s="7">
        <v>39.75</v>
      </c>
      <c r="D272" s="7">
        <v>38.64</v>
      </c>
      <c r="E272" s="7">
        <v>40.619999999999997</v>
      </c>
      <c r="F272" s="7">
        <v>38.19</v>
      </c>
      <c r="G272" s="7">
        <v>35.380000000000003</v>
      </c>
      <c r="H272" s="7"/>
    </row>
    <row r="273" spans="2:8" hidden="1" outlineLevel="1" x14ac:dyDescent="0.25">
      <c r="B273" s="7" t="s">
        <v>60</v>
      </c>
      <c r="C273" s="7" t="s">
        <v>19</v>
      </c>
      <c r="D273" s="7" t="s">
        <v>19</v>
      </c>
      <c r="E273" s="7" t="s">
        <v>19</v>
      </c>
      <c r="F273" s="7" t="s">
        <v>19</v>
      </c>
      <c r="G273" s="7" t="s">
        <v>19</v>
      </c>
      <c r="H273" s="7"/>
    </row>
    <row r="274" spans="2:8" hidden="1" outlineLevel="1" x14ac:dyDescent="0.25">
      <c r="B274" s="7" t="s">
        <v>61</v>
      </c>
      <c r="C274" s="7" t="s">
        <v>19</v>
      </c>
      <c r="D274" s="7" t="s">
        <v>19</v>
      </c>
      <c r="E274" s="7" t="s">
        <v>19</v>
      </c>
      <c r="F274" s="7">
        <v>3.9</v>
      </c>
      <c r="G274" s="7">
        <v>3.12</v>
      </c>
      <c r="H274" s="7"/>
    </row>
    <row r="275" spans="2:8" hidden="1" outlineLevel="1" x14ac:dyDescent="0.25">
      <c r="B275" s="7" t="s">
        <v>62</v>
      </c>
      <c r="C275" s="7" t="s">
        <v>19</v>
      </c>
      <c r="D275" s="7" t="s">
        <v>19</v>
      </c>
      <c r="E275" s="7" t="s">
        <v>19</v>
      </c>
      <c r="F275" s="7" t="s">
        <v>19</v>
      </c>
      <c r="G275" s="7" t="s">
        <v>19</v>
      </c>
      <c r="H275" s="7"/>
    </row>
    <row r="276" spans="2:8" hidden="1" outlineLevel="1" x14ac:dyDescent="0.25">
      <c r="B276" s="6" t="s">
        <v>63</v>
      </c>
      <c r="C276" s="7"/>
      <c r="D276" s="7"/>
      <c r="E276" s="7"/>
      <c r="F276" s="7"/>
      <c r="G276" s="7"/>
      <c r="H276" s="7"/>
    </row>
    <row r="277" spans="2:8" hidden="1" outlineLevel="1" x14ac:dyDescent="0.25">
      <c r="B277" s="7" t="s">
        <v>64</v>
      </c>
      <c r="C277" s="7">
        <v>20.85</v>
      </c>
      <c r="D277" s="7" t="s">
        <v>19</v>
      </c>
      <c r="E277" s="7">
        <v>19.46</v>
      </c>
      <c r="F277" s="7">
        <v>7.97</v>
      </c>
      <c r="G277" s="7">
        <v>8.42</v>
      </c>
      <c r="H277" s="7"/>
    </row>
    <row r="278" spans="2:8" hidden="1" outlineLevel="1" x14ac:dyDescent="0.25">
      <c r="B278" s="7" t="s">
        <v>65</v>
      </c>
      <c r="C278" s="7">
        <v>14.36</v>
      </c>
      <c r="D278" s="7" t="s">
        <v>19</v>
      </c>
      <c r="E278" s="7">
        <v>9.57</v>
      </c>
      <c r="F278" s="7">
        <v>5.33</v>
      </c>
      <c r="G278" s="7">
        <v>4.84</v>
      </c>
      <c r="H278" s="7"/>
    </row>
    <row r="279" spans="2:8" hidden="1" outlineLevel="1" x14ac:dyDescent="0.25">
      <c r="B279" s="7" t="s">
        <v>66</v>
      </c>
      <c r="C279" s="7">
        <v>73.11</v>
      </c>
      <c r="D279" s="7">
        <v>100</v>
      </c>
      <c r="E279" s="7">
        <v>83.46</v>
      </c>
      <c r="F279" s="7">
        <v>91.06</v>
      </c>
      <c r="G279" s="7">
        <v>92.44</v>
      </c>
      <c r="H279" s="7"/>
    </row>
    <row r="280" spans="2:8" hidden="1" outlineLevel="1" x14ac:dyDescent="0.25">
      <c r="B280" s="7" t="s">
        <v>67</v>
      </c>
      <c r="C280" s="7">
        <v>83.01</v>
      </c>
      <c r="D280" s="7">
        <v>100</v>
      </c>
      <c r="E280" s="7">
        <v>91.2</v>
      </c>
      <c r="F280" s="7">
        <v>94.25</v>
      </c>
      <c r="G280" s="7">
        <v>95.45</v>
      </c>
      <c r="H280" s="7"/>
    </row>
    <row r="281" spans="2:8" hidden="1" outlineLevel="1" x14ac:dyDescent="0.25">
      <c r="B281" s="7" t="s">
        <v>68</v>
      </c>
      <c r="C281" s="7">
        <v>3.65</v>
      </c>
      <c r="D281" s="7">
        <v>2.25</v>
      </c>
      <c r="E281" s="7">
        <v>2.33</v>
      </c>
      <c r="F281" s="7">
        <v>1.42</v>
      </c>
      <c r="G281" s="7">
        <v>1.36</v>
      </c>
      <c r="H281" s="7"/>
    </row>
    <row r="282" spans="2:8" hidden="1" outlineLevel="1" x14ac:dyDescent="0.25"/>
    <row r="283" spans="2:8" collapsed="1" x14ac:dyDescent="0.25"/>
    <row r="284" spans="2:8" x14ac:dyDescent="0.25">
      <c r="B284" s="14" t="s">
        <v>76</v>
      </c>
    </row>
    <row r="285" spans="2:8" hidden="1" outlineLevel="1" x14ac:dyDescent="0.25"/>
    <row r="286" spans="2:8" hidden="1" outlineLevel="1" x14ac:dyDescent="0.25">
      <c r="B286" s="6" t="s">
        <v>16</v>
      </c>
      <c r="C286" s="7" t="s">
        <v>15</v>
      </c>
      <c r="D286" s="7" t="s">
        <v>14</v>
      </c>
      <c r="E286" s="7" t="s">
        <v>13</v>
      </c>
      <c r="F286" s="7" t="s">
        <v>12</v>
      </c>
      <c r="G286" s="7" t="s">
        <v>11</v>
      </c>
      <c r="H286" s="7" t="s">
        <v>71</v>
      </c>
    </row>
    <row r="287" spans="2:8" hidden="1" outlineLevel="1" x14ac:dyDescent="0.25">
      <c r="B287" s="7" t="s">
        <v>17</v>
      </c>
      <c r="C287" s="7">
        <v>1</v>
      </c>
      <c r="D287" s="7">
        <v>1</v>
      </c>
      <c r="E287" s="7">
        <v>1</v>
      </c>
      <c r="F287" s="7">
        <v>1</v>
      </c>
      <c r="G287" s="7">
        <v>1</v>
      </c>
      <c r="H287" s="7"/>
    </row>
    <row r="288" spans="2:8" hidden="1" outlineLevel="1" x14ac:dyDescent="0.25">
      <c r="B288" s="7" t="s">
        <v>18</v>
      </c>
      <c r="C288" s="7" t="s">
        <v>19</v>
      </c>
      <c r="D288" s="7" t="s">
        <v>19</v>
      </c>
      <c r="E288" s="7" t="s">
        <v>19</v>
      </c>
      <c r="F288" s="7" t="s">
        <v>19</v>
      </c>
      <c r="G288" s="7" t="s">
        <v>19</v>
      </c>
      <c r="H288" s="7"/>
    </row>
    <row r="289" spans="2:8" hidden="1" outlineLevel="1" x14ac:dyDescent="0.25">
      <c r="B289" s="7" t="s">
        <v>20</v>
      </c>
      <c r="C289" s="7">
        <v>24.62</v>
      </c>
      <c r="D289" s="7">
        <v>20.51</v>
      </c>
      <c r="E289" s="7">
        <v>28.12</v>
      </c>
      <c r="F289" s="7">
        <v>29.14</v>
      </c>
      <c r="G289" s="7">
        <v>27.19</v>
      </c>
      <c r="H289" s="7"/>
    </row>
    <row r="290" spans="2:8" hidden="1" outlineLevel="1" x14ac:dyDescent="0.25">
      <c r="B290" s="7" t="s">
        <v>21</v>
      </c>
      <c r="C290" s="7">
        <v>93.94</v>
      </c>
      <c r="D290" s="7">
        <v>93.5</v>
      </c>
      <c r="E290" s="7">
        <v>116.6</v>
      </c>
      <c r="F290" s="7">
        <v>128.6</v>
      </c>
      <c r="G290" s="7">
        <v>139.22999999999999</v>
      </c>
      <c r="H290" s="7"/>
    </row>
    <row r="291" spans="2:8" hidden="1" outlineLevel="1" x14ac:dyDescent="0.25">
      <c r="B291" s="7" t="s">
        <v>22</v>
      </c>
      <c r="C291" s="7" t="s">
        <v>19</v>
      </c>
      <c r="D291" s="7" t="s">
        <v>19</v>
      </c>
      <c r="E291" s="7" t="s">
        <v>19</v>
      </c>
      <c r="F291" s="7" t="s">
        <v>19</v>
      </c>
      <c r="G291" s="7" t="s">
        <v>19</v>
      </c>
      <c r="H291" s="7"/>
    </row>
    <row r="292" spans="2:8" hidden="1" outlineLevel="1" x14ac:dyDescent="0.25">
      <c r="B292" s="7" t="s">
        <v>23</v>
      </c>
      <c r="C292" s="7">
        <v>71.260000000000005</v>
      </c>
      <c r="D292" s="7">
        <v>71.260000000000005</v>
      </c>
      <c r="E292" s="7">
        <v>71.260000000000005</v>
      </c>
      <c r="F292" s="7">
        <v>71.260000000000005</v>
      </c>
      <c r="G292" s="7">
        <v>71.260000000000005</v>
      </c>
      <c r="H292" s="7"/>
    </row>
    <row r="293" spans="2:8" hidden="1" outlineLevel="1" x14ac:dyDescent="0.25">
      <c r="B293" s="6" t="s">
        <v>24</v>
      </c>
      <c r="C293" s="7"/>
      <c r="D293" s="7"/>
      <c r="E293" s="7"/>
      <c r="F293" s="7"/>
      <c r="G293" s="7"/>
      <c r="H293" s="7"/>
    </row>
    <row r="294" spans="2:8" hidden="1" outlineLevel="1" x14ac:dyDescent="0.25">
      <c r="B294" s="7" t="s">
        <v>25</v>
      </c>
      <c r="C294" s="7">
        <v>26.21</v>
      </c>
      <c r="D294" s="7">
        <v>21.94</v>
      </c>
      <c r="E294" s="7">
        <v>24.11</v>
      </c>
      <c r="F294" s="7">
        <v>22.66</v>
      </c>
      <c r="G294" s="7">
        <v>19.52</v>
      </c>
      <c r="H294" s="7"/>
    </row>
    <row r="295" spans="2:8" hidden="1" outlineLevel="1" x14ac:dyDescent="0.25">
      <c r="B295" s="7" t="s">
        <v>26</v>
      </c>
      <c r="C295" s="7">
        <v>22.89</v>
      </c>
      <c r="D295" s="7">
        <v>17.8</v>
      </c>
      <c r="E295" s="7">
        <v>19.420000000000002</v>
      </c>
      <c r="F295" s="7">
        <v>17.84</v>
      </c>
      <c r="G295" s="7">
        <v>14.52</v>
      </c>
      <c r="H295" s="7"/>
    </row>
    <row r="296" spans="2:8" hidden="1" outlineLevel="1" x14ac:dyDescent="0.25">
      <c r="B296" s="7" t="s">
        <v>27</v>
      </c>
      <c r="C296" s="7">
        <v>23.17</v>
      </c>
      <c r="D296" s="7">
        <v>18.04</v>
      </c>
      <c r="E296" s="7">
        <v>19.600000000000001</v>
      </c>
      <c r="F296" s="7">
        <v>18.11</v>
      </c>
      <c r="G296" s="7">
        <v>14.64</v>
      </c>
      <c r="H296" s="7"/>
    </row>
    <row r="297" spans="2:8" hidden="1" outlineLevel="1" x14ac:dyDescent="0.25">
      <c r="B297" s="7" t="s">
        <v>28</v>
      </c>
      <c r="C297" s="7">
        <v>24.72</v>
      </c>
      <c r="D297" s="7">
        <v>21.18</v>
      </c>
      <c r="E297" s="7">
        <v>19.39</v>
      </c>
      <c r="F297" s="7">
        <v>18.399999999999999</v>
      </c>
      <c r="G297" s="7">
        <v>15.56</v>
      </c>
      <c r="H297" s="7"/>
    </row>
    <row r="298" spans="2:8" hidden="1" outlineLevel="1" x14ac:dyDescent="0.25">
      <c r="B298" s="7" t="s">
        <v>29</v>
      </c>
      <c r="C298" s="7">
        <v>24.72</v>
      </c>
      <c r="D298" s="7">
        <v>21.18</v>
      </c>
      <c r="E298" s="7">
        <v>19.39</v>
      </c>
      <c r="F298" s="7">
        <v>18.399999999999999</v>
      </c>
      <c r="G298" s="7">
        <v>15.56</v>
      </c>
      <c r="H298" s="7"/>
    </row>
    <row r="299" spans="2:8" hidden="1" outlineLevel="1" x14ac:dyDescent="0.25">
      <c r="B299" s="7" t="s">
        <v>30</v>
      </c>
      <c r="C299" s="7">
        <v>20.100000000000001</v>
      </c>
      <c r="D299" s="7">
        <v>15.54</v>
      </c>
      <c r="E299" s="7">
        <v>14.87</v>
      </c>
      <c r="F299" s="7">
        <v>14.04</v>
      </c>
      <c r="G299" s="7">
        <v>8.25</v>
      </c>
      <c r="H299" s="7"/>
    </row>
    <row r="300" spans="2:8" hidden="1" outlineLevel="1" x14ac:dyDescent="0.25">
      <c r="B300" s="7" t="s">
        <v>31</v>
      </c>
      <c r="C300" s="7">
        <v>20.18</v>
      </c>
      <c r="D300" s="7">
        <v>15.33</v>
      </c>
      <c r="E300" s="7">
        <v>14.73</v>
      </c>
      <c r="F300" s="7">
        <v>13.83</v>
      </c>
      <c r="G300" s="7">
        <v>8.18</v>
      </c>
      <c r="H300" s="7"/>
    </row>
    <row r="301" spans="2:8" hidden="1" outlineLevel="1" x14ac:dyDescent="0.25">
      <c r="B301" s="7" t="s">
        <v>32</v>
      </c>
      <c r="C301" s="7">
        <v>30.02</v>
      </c>
      <c r="D301" s="7">
        <v>15.58</v>
      </c>
      <c r="E301" s="7">
        <v>17.7</v>
      </c>
      <c r="F301" s="7">
        <v>14.74</v>
      </c>
      <c r="G301" s="7">
        <v>12.63</v>
      </c>
      <c r="H301" s="7"/>
    </row>
    <row r="302" spans="2:8" hidden="1" outlineLevel="1" x14ac:dyDescent="0.25">
      <c r="B302" s="7" t="s">
        <v>33</v>
      </c>
      <c r="C302" s="7">
        <v>34.46</v>
      </c>
      <c r="D302" s="7">
        <v>21.37</v>
      </c>
      <c r="E302" s="7">
        <v>20.3</v>
      </c>
      <c r="F302" s="7">
        <v>17.8</v>
      </c>
      <c r="G302" s="7">
        <v>11.33</v>
      </c>
      <c r="H302" s="7"/>
    </row>
    <row r="303" spans="2:8" hidden="1" outlineLevel="1" x14ac:dyDescent="0.25">
      <c r="B303" s="7" t="s">
        <v>34</v>
      </c>
      <c r="C303" s="7">
        <v>37.090000000000003</v>
      </c>
      <c r="D303" s="7">
        <v>24.16</v>
      </c>
      <c r="E303" s="7">
        <v>20.56</v>
      </c>
      <c r="F303" s="7">
        <v>17.920000000000002</v>
      </c>
      <c r="G303" s="7">
        <v>14.83</v>
      </c>
      <c r="H303" s="7"/>
    </row>
    <row r="304" spans="2:8" hidden="1" outlineLevel="1" x14ac:dyDescent="0.25">
      <c r="B304" s="7" t="s">
        <v>35</v>
      </c>
      <c r="C304" s="7">
        <v>57</v>
      </c>
      <c r="D304" s="7">
        <v>69.510000000000005</v>
      </c>
      <c r="E304" s="7">
        <v>87.28</v>
      </c>
      <c r="F304" s="7">
        <v>114.08</v>
      </c>
      <c r="G304" s="7">
        <v>114.39</v>
      </c>
      <c r="H304" s="7"/>
    </row>
    <row r="305" spans="2:8" hidden="1" outlineLevel="1" x14ac:dyDescent="0.25">
      <c r="B305" s="7" t="s">
        <v>36</v>
      </c>
      <c r="C305" s="7">
        <v>57</v>
      </c>
      <c r="D305" s="7">
        <v>69.510000000000005</v>
      </c>
      <c r="E305" s="7">
        <v>87.28</v>
      </c>
      <c r="F305" s="7">
        <v>114.08</v>
      </c>
      <c r="G305" s="7">
        <v>114.39</v>
      </c>
      <c r="H305" s="7"/>
    </row>
    <row r="306" spans="2:8" hidden="1" outlineLevel="1" x14ac:dyDescent="0.25">
      <c r="B306" s="7" t="s">
        <v>37</v>
      </c>
      <c r="C306" s="7">
        <v>35.54</v>
      </c>
      <c r="D306" s="7">
        <v>19.670000000000002</v>
      </c>
      <c r="E306" s="7">
        <v>21.71</v>
      </c>
      <c r="F306" s="7">
        <v>18.03</v>
      </c>
      <c r="G306" s="7">
        <v>16.190000000000001</v>
      </c>
      <c r="H306" s="7"/>
    </row>
    <row r="307" spans="2:8" hidden="1" outlineLevel="1" x14ac:dyDescent="0.25">
      <c r="B307" s="6" t="s">
        <v>38</v>
      </c>
      <c r="C307" s="7"/>
      <c r="D307" s="7"/>
      <c r="E307" s="7"/>
      <c r="F307" s="7"/>
      <c r="G307" s="7"/>
      <c r="H307" s="7"/>
    </row>
    <row r="308" spans="2:8" hidden="1" outlineLevel="1" x14ac:dyDescent="0.25">
      <c r="B308" s="7" t="s">
        <v>39</v>
      </c>
      <c r="C308" s="7">
        <v>1.08</v>
      </c>
      <c r="D308" s="7">
        <v>1.17</v>
      </c>
      <c r="E308" s="7">
        <v>1.38</v>
      </c>
      <c r="F308" s="7">
        <v>1.23</v>
      </c>
      <c r="G308" s="7">
        <v>0.79</v>
      </c>
      <c r="H308" s="7"/>
    </row>
    <row r="309" spans="2:8" hidden="1" outlineLevel="1" x14ac:dyDescent="0.25">
      <c r="B309" s="7" t="s">
        <v>40</v>
      </c>
      <c r="C309" s="7">
        <v>1.37</v>
      </c>
      <c r="D309" s="7">
        <v>1.52</v>
      </c>
      <c r="E309" s="7">
        <v>1.49</v>
      </c>
      <c r="F309" s="7">
        <v>1.32</v>
      </c>
      <c r="G309" s="7">
        <v>1.28</v>
      </c>
      <c r="H309" s="7"/>
    </row>
    <row r="310" spans="2:8" hidden="1" outlineLevel="1" x14ac:dyDescent="0.25">
      <c r="B310" s="7" t="s">
        <v>41</v>
      </c>
      <c r="C310" s="7">
        <v>0.37</v>
      </c>
      <c r="D310" s="7">
        <v>0.71</v>
      </c>
      <c r="E310" s="7">
        <v>0.57999999999999996</v>
      </c>
      <c r="F310" s="7">
        <v>0.69</v>
      </c>
      <c r="G310" s="7">
        <v>0.68</v>
      </c>
      <c r="H310" s="7"/>
    </row>
    <row r="311" spans="2:8" hidden="1" outlineLevel="1" x14ac:dyDescent="0.25">
      <c r="B311" s="7" t="s">
        <v>42</v>
      </c>
      <c r="C311" s="7">
        <v>0.16</v>
      </c>
      <c r="D311" s="7">
        <v>0.35</v>
      </c>
      <c r="E311" s="7">
        <v>0.28999999999999998</v>
      </c>
      <c r="F311" s="7">
        <v>0.38</v>
      </c>
      <c r="G311" s="7">
        <v>0.31</v>
      </c>
      <c r="H311" s="7"/>
    </row>
    <row r="312" spans="2:8" hidden="1" outlineLevel="1" x14ac:dyDescent="0.25">
      <c r="B312" s="6" t="s">
        <v>43</v>
      </c>
      <c r="C312" s="7"/>
      <c r="D312" s="7"/>
      <c r="E312" s="7"/>
      <c r="F312" s="7"/>
      <c r="G312" s="7"/>
      <c r="H312" s="7"/>
    </row>
    <row r="313" spans="2:8" hidden="1" outlineLevel="1" x14ac:dyDescent="0.25">
      <c r="B313" s="7" t="s">
        <v>44</v>
      </c>
      <c r="C313" s="7">
        <v>44.4</v>
      </c>
      <c r="D313" s="7">
        <v>41.6</v>
      </c>
      <c r="E313" s="7">
        <v>26.93</v>
      </c>
      <c r="F313" s="7">
        <v>13.36</v>
      </c>
      <c r="G313" s="7">
        <v>6.44</v>
      </c>
      <c r="H313" s="7"/>
    </row>
    <row r="314" spans="2:8" hidden="1" outlineLevel="1" x14ac:dyDescent="0.25">
      <c r="B314" s="7" t="s">
        <v>45</v>
      </c>
      <c r="C314" s="7">
        <v>0.37</v>
      </c>
      <c r="D314" s="7">
        <v>0.71</v>
      </c>
      <c r="E314" s="7">
        <v>0.57999999999999996</v>
      </c>
      <c r="F314" s="7">
        <v>0.69</v>
      </c>
      <c r="G314" s="7">
        <v>0.68</v>
      </c>
      <c r="H314" s="7"/>
    </row>
    <row r="315" spans="2:8" hidden="1" outlineLevel="1" x14ac:dyDescent="0.25">
      <c r="B315" s="7" t="s">
        <v>46</v>
      </c>
      <c r="C315" s="7">
        <v>49.93</v>
      </c>
      <c r="D315" s="7">
        <v>49.97</v>
      </c>
      <c r="E315" s="7">
        <v>32.85</v>
      </c>
      <c r="F315" s="7">
        <v>16.46</v>
      </c>
      <c r="G315" s="7">
        <v>8.48</v>
      </c>
      <c r="H315" s="7"/>
    </row>
    <row r="316" spans="2:8" hidden="1" outlineLevel="1" x14ac:dyDescent="0.25">
      <c r="B316" s="7" t="s">
        <v>47</v>
      </c>
      <c r="C316" s="7">
        <v>43.16</v>
      </c>
      <c r="D316" s="7">
        <v>42.73</v>
      </c>
      <c r="E316" s="7">
        <v>26.41</v>
      </c>
      <c r="F316" s="7">
        <v>13.65</v>
      </c>
      <c r="G316" s="7">
        <v>6.48</v>
      </c>
      <c r="H316" s="7"/>
    </row>
    <row r="317" spans="2:8" hidden="1" outlineLevel="1" x14ac:dyDescent="0.25">
      <c r="B317" s="6" t="s">
        <v>48</v>
      </c>
      <c r="C317" s="7"/>
      <c r="D317" s="7"/>
      <c r="E317" s="7"/>
      <c r="F317" s="7"/>
      <c r="G317" s="7"/>
      <c r="H317" s="7"/>
    </row>
    <row r="318" spans="2:8" hidden="1" outlineLevel="1" x14ac:dyDescent="0.25">
      <c r="B318" s="7" t="s">
        <v>49</v>
      </c>
      <c r="C318" s="7">
        <v>7.19</v>
      </c>
      <c r="D318" s="7">
        <v>5.31</v>
      </c>
      <c r="E318" s="7">
        <v>5</v>
      </c>
      <c r="F318" s="7">
        <v>4.9000000000000004</v>
      </c>
      <c r="G318" s="7">
        <v>5.1100000000000003</v>
      </c>
      <c r="H318" s="7"/>
    </row>
    <row r="319" spans="2:8" hidden="1" outlineLevel="1" x14ac:dyDescent="0.25">
      <c r="B319" s="7" t="s">
        <v>50</v>
      </c>
      <c r="C319" s="7">
        <v>5.77</v>
      </c>
      <c r="D319" s="7">
        <v>4.76</v>
      </c>
      <c r="E319" s="7">
        <v>4.3499999999999996</v>
      </c>
      <c r="F319" s="7">
        <v>3.68</v>
      </c>
      <c r="G319" s="7">
        <v>3.74</v>
      </c>
      <c r="H319" s="7"/>
    </row>
    <row r="320" spans="2:8" hidden="1" outlineLevel="1" x14ac:dyDescent="0.25">
      <c r="B320" s="7" t="s">
        <v>51</v>
      </c>
      <c r="C320" s="7">
        <v>7.19</v>
      </c>
      <c r="D320" s="7">
        <v>5.31</v>
      </c>
      <c r="E320" s="7">
        <v>5</v>
      </c>
      <c r="F320" s="7">
        <v>0.75</v>
      </c>
      <c r="G320" s="7">
        <v>0.82</v>
      </c>
      <c r="H320" s="7"/>
    </row>
    <row r="321" spans="2:8" hidden="1" outlineLevel="1" x14ac:dyDescent="0.25">
      <c r="B321" s="7" t="s">
        <v>52</v>
      </c>
      <c r="C321" s="7">
        <v>2.35</v>
      </c>
      <c r="D321" s="7">
        <v>1.9</v>
      </c>
      <c r="E321" s="7">
        <v>2.02</v>
      </c>
      <c r="F321" s="7">
        <v>1.7</v>
      </c>
      <c r="G321" s="7">
        <v>1.66</v>
      </c>
      <c r="H321" s="7"/>
    </row>
    <row r="322" spans="2:8" hidden="1" outlineLevel="1" x14ac:dyDescent="0.25">
      <c r="B322" s="7" t="s">
        <v>53</v>
      </c>
      <c r="C322" s="7">
        <v>1.41</v>
      </c>
      <c r="D322" s="7">
        <v>1</v>
      </c>
      <c r="E322" s="7">
        <v>1.05</v>
      </c>
      <c r="F322" s="7">
        <v>1.1200000000000001</v>
      </c>
      <c r="G322" s="7">
        <v>1.19</v>
      </c>
      <c r="H322" s="7"/>
    </row>
    <row r="323" spans="2:8" hidden="1" outlineLevel="1" x14ac:dyDescent="0.25">
      <c r="B323" s="7" t="s">
        <v>54</v>
      </c>
      <c r="C323" s="7">
        <v>1.31</v>
      </c>
      <c r="D323" s="7">
        <v>0.96</v>
      </c>
      <c r="E323" s="7">
        <v>0.91</v>
      </c>
      <c r="F323" s="7">
        <v>0.8</v>
      </c>
      <c r="G323" s="7">
        <v>0.76</v>
      </c>
      <c r="H323" s="7"/>
    </row>
    <row r="324" spans="2:8" hidden="1" outlineLevel="1" x14ac:dyDescent="0.25">
      <c r="B324" s="7" t="s">
        <v>55</v>
      </c>
      <c r="C324" s="7" t="s">
        <v>19</v>
      </c>
      <c r="D324" s="7" t="s">
        <v>19</v>
      </c>
      <c r="E324" s="7" t="s">
        <v>19</v>
      </c>
      <c r="F324" s="7" t="s">
        <v>19</v>
      </c>
      <c r="G324" s="7" t="s">
        <v>19</v>
      </c>
      <c r="H324" s="7"/>
    </row>
    <row r="325" spans="2:8" hidden="1" outlineLevel="1" x14ac:dyDescent="0.25">
      <c r="B325" s="7" t="s">
        <v>56</v>
      </c>
      <c r="C325" s="7" t="s">
        <v>19</v>
      </c>
      <c r="D325" s="7" t="s">
        <v>19</v>
      </c>
      <c r="E325" s="7" t="s">
        <v>19</v>
      </c>
      <c r="F325" s="7" t="s">
        <v>19</v>
      </c>
      <c r="G325" s="7" t="s">
        <v>19</v>
      </c>
      <c r="H325" s="7"/>
    </row>
    <row r="326" spans="2:8" hidden="1" outlineLevel="1" x14ac:dyDescent="0.25">
      <c r="B326" s="7" t="s">
        <v>57</v>
      </c>
      <c r="C326" s="7">
        <v>49.9</v>
      </c>
      <c r="D326" s="7">
        <v>98.44</v>
      </c>
      <c r="E326" s="7">
        <v>96.94</v>
      </c>
      <c r="F326" s="7">
        <v>77.42</v>
      </c>
      <c r="G326" s="7">
        <v>68.91</v>
      </c>
      <c r="H326" s="7"/>
    </row>
    <row r="327" spans="2:8" hidden="1" outlineLevel="1" x14ac:dyDescent="0.25">
      <c r="B327" s="6" t="s">
        <v>58</v>
      </c>
      <c r="C327" s="7"/>
      <c r="D327" s="7"/>
      <c r="E327" s="7"/>
      <c r="F327" s="7"/>
      <c r="G327" s="7"/>
      <c r="H327" s="7"/>
    </row>
    <row r="328" spans="2:8" hidden="1" outlineLevel="1" x14ac:dyDescent="0.25">
      <c r="B328" s="7" t="s">
        <v>59</v>
      </c>
      <c r="C328" s="7">
        <v>34.200000000000003</v>
      </c>
      <c r="D328" s="7">
        <v>39.159999999999997</v>
      </c>
      <c r="E328" s="7">
        <v>39.020000000000003</v>
      </c>
      <c r="F328" s="7">
        <v>38.43</v>
      </c>
      <c r="G328" s="7">
        <v>36.78</v>
      </c>
      <c r="H328" s="7"/>
    </row>
    <row r="329" spans="2:8" hidden="1" outlineLevel="1" x14ac:dyDescent="0.25">
      <c r="B329" s="7" t="s">
        <v>60</v>
      </c>
      <c r="C329" s="7" t="s">
        <v>19</v>
      </c>
      <c r="D329" s="7" t="s">
        <v>19</v>
      </c>
      <c r="E329" s="7" t="s">
        <v>19</v>
      </c>
      <c r="F329" s="7" t="s">
        <v>19</v>
      </c>
      <c r="G329" s="7" t="s">
        <v>19</v>
      </c>
      <c r="H329" s="7"/>
    </row>
    <row r="330" spans="2:8" hidden="1" outlineLevel="1" x14ac:dyDescent="0.25">
      <c r="B330" s="7" t="s">
        <v>61</v>
      </c>
      <c r="C330" s="7">
        <v>0.71</v>
      </c>
      <c r="D330" s="7">
        <v>0.78</v>
      </c>
      <c r="E330" s="7">
        <v>0.68</v>
      </c>
      <c r="F330" s="7">
        <v>1.23</v>
      </c>
      <c r="G330" s="7">
        <v>1.72</v>
      </c>
      <c r="H330" s="7"/>
    </row>
    <row r="331" spans="2:8" hidden="1" outlineLevel="1" x14ac:dyDescent="0.25">
      <c r="B331" s="7" t="s">
        <v>62</v>
      </c>
      <c r="C331" s="7" t="s">
        <v>19</v>
      </c>
      <c r="D331" s="7" t="s">
        <v>19</v>
      </c>
      <c r="E331" s="7" t="s">
        <v>19</v>
      </c>
      <c r="F331" s="7" t="s">
        <v>19</v>
      </c>
      <c r="G331" s="7" t="s">
        <v>19</v>
      </c>
      <c r="H331" s="7"/>
    </row>
    <row r="332" spans="2:8" hidden="1" outlineLevel="1" x14ac:dyDescent="0.25">
      <c r="B332" s="6" t="s">
        <v>63</v>
      </c>
      <c r="C332" s="7"/>
      <c r="D332" s="7"/>
      <c r="E332" s="7"/>
      <c r="F332" s="7"/>
      <c r="G332" s="7"/>
      <c r="H332" s="7"/>
    </row>
    <row r="333" spans="2:8" hidden="1" outlineLevel="1" x14ac:dyDescent="0.25">
      <c r="B333" s="7" t="s">
        <v>64</v>
      </c>
      <c r="C333" s="7">
        <v>35.67</v>
      </c>
      <c r="D333" s="7">
        <v>26.5</v>
      </c>
      <c r="E333" s="7">
        <v>0.05</v>
      </c>
      <c r="F333" s="7">
        <v>23.33</v>
      </c>
      <c r="G333" s="7">
        <v>72.819999999999993</v>
      </c>
      <c r="H333" s="7"/>
    </row>
    <row r="334" spans="2:8" hidden="1" outlineLevel="1" x14ac:dyDescent="0.25">
      <c r="B334" s="7" t="s">
        <v>65</v>
      </c>
      <c r="C334" s="7">
        <v>30.99</v>
      </c>
      <c r="D334" s="7">
        <v>21.18</v>
      </c>
      <c r="E334" s="7">
        <v>0.04</v>
      </c>
      <c r="F334" s="7">
        <v>17.62</v>
      </c>
      <c r="G334" s="7">
        <v>45.74</v>
      </c>
      <c r="H334" s="7"/>
    </row>
    <row r="335" spans="2:8" hidden="1" outlineLevel="1" x14ac:dyDescent="0.25">
      <c r="B335" s="7" t="s">
        <v>66</v>
      </c>
      <c r="C335" s="7">
        <v>67.37</v>
      </c>
      <c r="D335" s="7">
        <v>76.56</v>
      </c>
      <c r="E335" s="7">
        <v>99.95</v>
      </c>
      <c r="F335" s="7">
        <v>76.84</v>
      </c>
      <c r="G335" s="7">
        <v>44.33</v>
      </c>
      <c r="H335" s="7"/>
    </row>
    <row r="336" spans="2:8" hidden="1" outlineLevel="1" x14ac:dyDescent="0.25">
      <c r="B336" s="7" t="s">
        <v>67</v>
      </c>
      <c r="C336" s="7">
        <v>71.33</v>
      </c>
      <c r="D336" s="7">
        <v>80.819999999999993</v>
      </c>
      <c r="E336" s="7">
        <v>99.96</v>
      </c>
      <c r="F336" s="7">
        <v>82.47</v>
      </c>
      <c r="G336" s="7">
        <v>61.68</v>
      </c>
      <c r="H336" s="7"/>
    </row>
    <row r="337" spans="2:8" hidden="1" outlineLevel="1" x14ac:dyDescent="0.25">
      <c r="B337" s="7" t="s">
        <v>68</v>
      </c>
      <c r="C337" s="7">
        <v>0.88</v>
      </c>
      <c r="D337" s="7">
        <v>2.41</v>
      </c>
      <c r="E337" s="7">
        <v>2.19</v>
      </c>
      <c r="F337" s="7">
        <v>2.9</v>
      </c>
      <c r="G337" s="7">
        <v>3.15</v>
      </c>
      <c r="H337" s="7"/>
    </row>
    <row r="338" spans="2:8" hidden="1" outlineLevel="1" x14ac:dyDescent="0.25"/>
    <row r="339" spans="2:8" collapsed="1" x14ac:dyDescent="0.25"/>
    <row r="340" spans="2:8" x14ac:dyDescent="0.25">
      <c r="B340" s="14" t="s">
        <v>77</v>
      </c>
    </row>
    <row r="341" spans="2:8" hidden="1" outlineLevel="1" x14ac:dyDescent="0.25"/>
    <row r="342" spans="2:8" hidden="1" outlineLevel="1" x14ac:dyDescent="0.25">
      <c r="B342" s="6" t="s">
        <v>16</v>
      </c>
      <c r="C342" s="7" t="s">
        <v>15</v>
      </c>
      <c r="D342" s="7" t="s">
        <v>14</v>
      </c>
      <c r="E342" s="7" t="s">
        <v>13</v>
      </c>
      <c r="F342" s="7" t="s">
        <v>12</v>
      </c>
      <c r="G342" s="7" t="s">
        <v>11</v>
      </c>
      <c r="H342" s="7" t="s">
        <v>71</v>
      </c>
    </row>
    <row r="343" spans="2:8" hidden="1" outlineLevel="1" x14ac:dyDescent="0.25">
      <c r="B343" s="7" t="s">
        <v>17</v>
      </c>
      <c r="C343" s="7">
        <v>2</v>
      </c>
      <c r="D343" s="7">
        <v>2</v>
      </c>
      <c r="E343" s="7">
        <v>2</v>
      </c>
      <c r="F343" s="7">
        <v>2</v>
      </c>
      <c r="G343" s="7">
        <v>2</v>
      </c>
      <c r="H343" s="7"/>
    </row>
    <row r="344" spans="2:8" hidden="1" outlineLevel="1" x14ac:dyDescent="0.25">
      <c r="B344" s="7" t="s">
        <v>18</v>
      </c>
      <c r="C344" s="7" t="s">
        <v>19</v>
      </c>
      <c r="D344" s="7" t="s">
        <v>19</v>
      </c>
      <c r="E344" s="7" t="s">
        <v>19</v>
      </c>
      <c r="F344" s="7" t="s">
        <v>19</v>
      </c>
      <c r="G344" s="7" t="s">
        <v>19</v>
      </c>
      <c r="H344" s="7"/>
    </row>
    <row r="345" spans="2:8" hidden="1" outlineLevel="1" x14ac:dyDescent="0.25">
      <c r="B345" s="7" t="s">
        <v>20</v>
      </c>
      <c r="C345" s="7">
        <v>81.790000000000006</v>
      </c>
      <c r="D345" s="7">
        <v>99.5</v>
      </c>
      <c r="E345" s="7">
        <v>69.62</v>
      </c>
      <c r="F345" s="7">
        <v>56.59</v>
      </c>
      <c r="G345" s="7">
        <v>51.98</v>
      </c>
      <c r="H345" s="7"/>
    </row>
    <row r="346" spans="2:8" hidden="1" outlineLevel="1" x14ac:dyDescent="0.25">
      <c r="B346" s="7" t="s">
        <v>21</v>
      </c>
      <c r="C346" s="7">
        <v>313.63</v>
      </c>
      <c r="D346" s="7">
        <v>384.59</v>
      </c>
      <c r="E346" s="7">
        <v>349.42</v>
      </c>
      <c r="F346" s="7">
        <v>324.08</v>
      </c>
      <c r="G346" s="7">
        <v>339.4</v>
      </c>
      <c r="H346" s="7"/>
    </row>
    <row r="347" spans="2:8" hidden="1" outlineLevel="1" x14ac:dyDescent="0.25">
      <c r="B347" s="7" t="s">
        <v>22</v>
      </c>
      <c r="C347" s="7" t="s">
        <v>19</v>
      </c>
      <c r="D347" s="7" t="s">
        <v>19</v>
      </c>
      <c r="E347" s="7" t="s">
        <v>19</v>
      </c>
      <c r="F347" s="7" t="s">
        <v>19</v>
      </c>
      <c r="G347" s="7" t="s">
        <v>19</v>
      </c>
      <c r="H347" s="7"/>
    </row>
    <row r="348" spans="2:8" hidden="1" outlineLevel="1" x14ac:dyDescent="0.25">
      <c r="B348" s="7" t="s">
        <v>23</v>
      </c>
      <c r="C348" s="7">
        <v>44.55</v>
      </c>
      <c r="D348" s="7">
        <v>44.45</v>
      </c>
      <c r="E348" s="7">
        <v>44.4</v>
      </c>
      <c r="F348" s="7">
        <v>44.36</v>
      </c>
      <c r="G348" s="7">
        <v>44.31</v>
      </c>
      <c r="H348" s="7"/>
    </row>
    <row r="349" spans="2:8" hidden="1" outlineLevel="1" x14ac:dyDescent="0.25">
      <c r="B349" s="6" t="s">
        <v>24</v>
      </c>
      <c r="C349" s="7"/>
      <c r="D349" s="7"/>
      <c r="E349" s="7"/>
      <c r="F349" s="7"/>
      <c r="G349" s="7"/>
      <c r="H349" s="7"/>
    </row>
    <row r="350" spans="2:8" hidden="1" outlineLevel="1" x14ac:dyDescent="0.25">
      <c r="B350" s="7" t="s">
        <v>25</v>
      </c>
      <c r="C350" s="7">
        <v>26.07</v>
      </c>
      <c r="D350" s="7">
        <v>25.68</v>
      </c>
      <c r="E350" s="7">
        <v>19.91</v>
      </c>
      <c r="F350" s="7">
        <v>17.46</v>
      </c>
      <c r="G350" s="7">
        <v>15.31</v>
      </c>
      <c r="H350" s="7"/>
    </row>
    <row r="351" spans="2:8" hidden="1" outlineLevel="1" x14ac:dyDescent="0.25">
      <c r="B351" s="7" t="s">
        <v>26</v>
      </c>
      <c r="C351" s="7">
        <v>22.33</v>
      </c>
      <c r="D351" s="7">
        <v>20.34</v>
      </c>
      <c r="E351" s="7">
        <v>12.92</v>
      </c>
      <c r="F351" s="7">
        <v>11.43</v>
      </c>
      <c r="G351" s="7">
        <v>8.73</v>
      </c>
      <c r="H351" s="7"/>
    </row>
    <row r="352" spans="2:8" hidden="1" outlineLevel="1" x14ac:dyDescent="0.25">
      <c r="B352" s="7" t="s">
        <v>27</v>
      </c>
      <c r="C352" s="7">
        <v>22.63</v>
      </c>
      <c r="D352" s="7">
        <v>20.46</v>
      </c>
      <c r="E352" s="7">
        <v>13.04</v>
      </c>
      <c r="F352" s="7">
        <v>11.69</v>
      </c>
      <c r="G352" s="7">
        <v>9</v>
      </c>
      <c r="H352" s="7"/>
    </row>
    <row r="353" spans="2:8" hidden="1" outlineLevel="1" x14ac:dyDescent="0.25">
      <c r="B353" s="7" t="s">
        <v>28</v>
      </c>
      <c r="C353" s="7">
        <v>19.22</v>
      </c>
      <c r="D353" s="7">
        <v>19.7</v>
      </c>
      <c r="E353" s="7">
        <v>17.579999999999998</v>
      </c>
      <c r="F353" s="7">
        <v>11.35</v>
      </c>
      <c r="G353" s="7">
        <v>8.31</v>
      </c>
      <c r="H353" s="7"/>
    </row>
    <row r="354" spans="2:8" hidden="1" outlineLevel="1" x14ac:dyDescent="0.25">
      <c r="B354" s="7" t="s">
        <v>29</v>
      </c>
      <c r="C354" s="7">
        <v>19.22</v>
      </c>
      <c r="D354" s="7">
        <v>19.850000000000001</v>
      </c>
      <c r="E354" s="7">
        <v>17.579999999999998</v>
      </c>
      <c r="F354" s="7">
        <v>11.35</v>
      </c>
      <c r="G354" s="7">
        <v>8.31</v>
      </c>
      <c r="H354" s="7"/>
    </row>
    <row r="355" spans="2:8" hidden="1" outlineLevel="1" x14ac:dyDescent="0.25">
      <c r="B355" s="7" t="s">
        <v>30</v>
      </c>
      <c r="C355" s="7">
        <v>15.99</v>
      </c>
      <c r="D355" s="7">
        <v>14.72</v>
      </c>
      <c r="E355" s="7">
        <v>1.59</v>
      </c>
      <c r="F355" s="7">
        <v>4.13</v>
      </c>
      <c r="G355" s="7">
        <v>-1.75</v>
      </c>
      <c r="H355" s="7"/>
    </row>
    <row r="356" spans="2:8" hidden="1" outlineLevel="1" x14ac:dyDescent="0.25">
      <c r="B356" s="7" t="s">
        <v>31</v>
      </c>
      <c r="C356" s="7">
        <v>15.79</v>
      </c>
      <c r="D356" s="7">
        <v>14.53</v>
      </c>
      <c r="E356" s="7">
        <v>1.57</v>
      </c>
      <c r="F356" s="7">
        <v>4.04</v>
      </c>
      <c r="G356" s="7">
        <v>-1.69</v>
      </c>
      <c r="H356" s="7"/>
    </row>
    <row r="357" spans="2:8" hidden="1" outlineLevel="1" x14ac:dyDescent="0.25">
      <c r="B357" s="7" t="s">
        <v>32</v>
      </c>
      <c r="C357" s="7">
        <v>18.5</v>
      </c>
      <c r="D357" s="7">
        <v>17.190000000000001</v>
      </c>
      <c r="E357" s="7">
        <v>10.81</v>
      </c>
      <c r="F357" s="7">
        <v>9.41</v>
      </c>
      <c r="G357" s="7">
        <v>11.24</v>
      </c>
      <c r="H357" s="7"/>
    </row>
    <row r="358" spans="2:8" hidden="1" outlineLevel="1" x14ac:dyDescent="0.25">
      <c r="B358" s="7" t="s">
        <v>33</v>
      </c>
      <c r="C358" s="7">
        <v>20.25</v>
      </c>
      <c r="D358" s="7">
        <v>18.940000000000001</v>
      </c>
      <c r="E358" s="7">
        <v>1.85</v>
      </c>
      <c r="F358" s="7">
        <v>4.4800000000000004</v>
      </c>
      <c r="G358" s="7">
        <v>-2.1800000000000002</v>
      </c>
      <c r="H358" s="7"/>
    </row>
    <row r="359" spans="2:8" hidden="1" outlineLevel="1" x14ac:dyDescent="0.25">
      <c r="B359" s="7" t="s">
        <v>34</v>
      </c>
      <c r="C359" s="7">
        <v>20.28</v>
      </c>
      <c r="D359" s="7">
        <v>18.93</v>
      </c>
      <c r="E359" s="7">
        <v>12.66</v>
      </c>
      <c r="F359" s="7">
        <v>6.33</v>
      </c>
      <c r="G359" s="7">
        <v>2.82</v>
      </c>
      <c r="H359" s="7"/>
    </row>
    <row r="360" spans="2:8" hidden="1" outlineLevel="1" x14ac:dyDescent="0.25">
      <c r="B360" s="7" t="s">
        <v>35</v>
      </c>
      <c r="C360" s="7">
        <v>248.47</v>
      </c>
      <c r="D360" s="7">
        <v>299.66000000000003</v>
      </c>
      <c r="E360" s="7">
        <v>301.20999999999998</v>
      </c>
      <c r="F360" s="7">
        <v>299.91000000000003</v>
      </c>
      <c r="G360" s="7">
        <v>272.99</v>
      </c>
      <c r="H360" s="7"/>
    </row>
    <row r="361" spans="2:8" hidden="1" outlineLevel="1" x14ac:dyDescent="0.25">
      <c r="B361" s="7" t="s">
        <v>36</v>
      </c>
      <c r="C361" s="7">
        <v>248.47</v>
      </c>
      <c r="D361" s="7">
        <v>299.66000000000003</v>
      </c>
      <c r="E361" s="7">
        <v>301.20999999999998</v>
      </c>
      <c r="F361" s="7">
        <v>299.91000000000003</v>
      </c>
      <c r="G361" s="7">
        <v>272.99</v>
      </c>
      <c r="H361" s="7"/>
    </row>
    <row r="362" spans="2:8" hidden="1" outlineLevel="1" x14ac:dyDescent="0.25">
      <c r="B362" s="7" t="s">
        <v>37</v>
      </c>
      <c r="C362" s="7">
        <v>20.45</v>
      </c>
      <c r="D362" s="7">
        <v>19.260000000000002</v>
      </c>
      <c r="E362" s="7">
        <v>11.05</v>
      </c>
      <c r="F362" s="7">
        <v>10.15</v>
      </c>
      <c r="G362" s="7">
        <v>13.23</v>
      </c>
      <c r="H362" s="7"/>
    </row>
    <row r="363" spans="2:8" hidden="1" outlineLevel="1" x14ac:dyDescent="0.25">
      <c r="B363" s="6" t="s">
        <v>38</v>
      </c>
      <c r="C363" s="7"/>
      <c r="D363" s="7"/>
      <c r="E363" s="7"/>
      <c r="F363" s="7"/>
      <c r="G363" s="7"/>
      <c r="H363" s="7"/>
    </row>
    <row r="364" spans="2:8" hidden="1" outlineLevel="1" x14ac:dyDescent="0.25">
      <c r="B364" s="7" t="s">
        <v>39</v>
      </c>
      <c r="C364" s="7">
        <v>1.76</v>
      </c>
      <c r="D364" s="7">
        <v>1.1599999999999999</v>
      </c>
      <c r="E364" s="7">
        <v>1.95</v>
      </c>
      <c r="F364" s="7">
        <v>1.42</v>
      </c>
      <c r="G364" s="7">
        <v>1.05</v>
      </c>
      <c r="H364" s="7"/>
    </row>
    <row r="365" spans="2:8" hidden="1" outlineLevel="1" x14ac:dyDescent="0.25">
      <c r="B365" s="7" t="s">
        <v>40</v>
      </c>
      <c r="C365" s="7">
        <v>1.76</v>
      </c>
      <c r="D365" s="7">
        <v>1.4</v>
      </c>
      <c r="E365" s="7">
        <v>1.5</v>
      </c>
      <c r="F365" s="7">
        <v>1.41</v>
      </c>
      <c r="G365" s="7">
        <v>1.24</v>
      </c>
      <c r="H365" s="7"/>
    </row>
    <row r="366" spans="2:8" hidden="1" outlineLevel="1" x14ac:dyDescent="0.25">
      <c r="B366" s="7" t="s">
        <v>41</v>
      </c>
      <c r="C366" s="7">
        <v>0.64</v>
      </c>
      <c r="D366" s="7">
        <v>0.59</v>
      </c>
      <c r="E366" s="7">
        <v>0.51</v>
      </c>
      <c r="F366" s="7">
        <v>0.61</v>
      </c>
      <c r="G366" s="7">
        <v>0.35</v>
      </c>
      <c r="H366" s="7"/>
    </row>
    <row r="367" spans="2:8" hidden="1" outlineLevel="1" x14ac:dyDescent="0.25">
      <c r="B367" s="7" t="s">
        <v>42</v>
      </c>
      <c r="C367" s="7">
        <v>0.48</v>
      </c>
      <c r="D367" s="7">
        <v>0.42</v>
      </c>
      <c r="E367" s="7">
        <v>0.47</v>
      </c>
      <c r="F367" s="7">
        <v>0.49</v>
      </c>
      <c r="G367" s="7">
        <v>0.15</v>
      </c>
      <c r="H367" s="7"/>
    </row>
    <row r="368" spans="2:8" hidden="1" outlineLevel="1" x14ac:dyDescent="0.25">
      <c r="B368" s="6" t="s">
        <v>43</v>
      </c>
      <c r="C368" s="7"/>
      <c r="D368" s="7"/>
      <c r="E368" s="7"/>
      <c r="F368" s="7"/>
      <c r="G368" s="7"/>
      <c r="H368" s="7"/>
    </row>
    <row r="369" spans="2:8" hidden="1" outlineLevel="1" x14ac:dyDescent="0.25">
      <c r="B369" s="7" t="s">
        <v>44</v>
      </c>
      <c r="C369" s="7">
        <v>56.89</v>
      </c>
      <c r="D369" s="7">
        <v>24.18</v>
      </c>
      <c r="E369" s="7">
        <v>10.82</v>
      </c>
      <c r="F369" s="7">
        <v>6.77</v>
      </c>
      <c r="G369" s="7">
        <v>5.15</v>
      </c>
      <c r="H369" s="7"/>
    </row>
    <row r="370" spans="2:8" hidden="1" outlineLevel="1" x14ac:dyDescent="0.25">
      <c r="B370" s="7" t="s">
        <v>45</v>
      </c>
      <c r="C370" s="7">
        <v>0.64</v>
      </c>
      <c r="D370" s="7">
        <v>0.59</v>
      </c>
      <c r="E370" s="7">
        <v>0.51</v>
      </c>
      <c r="F370" s="7">
        <v>0.61</v>
      </c>
      <c r="G370" s="7">
        <v>0.35</v>
      </c>
      <c r="H370" s="7"/>
    </row>
    <row r="371" spans="2:8" hidden="1" outlineLevel="1" x14ac:dyDescent="0.25">
      <c r="B371" s="7" t="s">
        <v>46</v>
      </c>
      <c r="C371" s="7">
        <v>65.08</v>
      </c>
      <c r="D371" s="7">
        <v>30.16</v>
      </c>
      <c r="E371" s="7">
        <v>16.14</v>
      </c>
      <c r="F371" s="7">
        <v>9.57</v>
      </c>
      <c r="G371" s="7">
        <v>7.82</v>
      </c>
      <c r="H371" s="7"/>
    </row>
    <row r="372" spans="2:8" hidden="1" outlineLevel="1" x14ac:dyDescent="0.25">
      <c r="B372" s="7" t="s">
        <v>47</v>
      </c>
      <c r="C372" s="7">
        <v>47.21</v>
      </c>
      <c r="D372" s="7">
        <v>23.75</v>
      </c>
      <c r="E372" s="7">
        <v>7.54</v>
      </c>
      <c r="F372" s="7">
        <v>5.8</v>
      </c>
      <c r="G372" s="7">
        <v>2.93</v>
      </c>
      <c r="H372" s="7"/>
    </row>
    <row r="373" spans="2:8" hidden="1" outlineLevel="1" x14ac:dyDescent="0.25">
      <c r="B373" s="6" t="s">
        <v>48</v>
      </c>
      <c r="C373" s="7"/>
      <c r="D373" s="7"/>
      <c r="E373" s="7"/>
      <c r="F373" s="7"/>
      <c r="G373" s="7"/>
      <c r="H373" s="7"/>
    </row>
    <row r="374" spans="2:8" hidden="1" outlineLevel="1" x14ac:dyDescent="0.25">
      <c r="B374" s="7" t="s">
        <v>49</v>
      </c>
      <c r="C374" s="7">
        <v>4.3499999999999996</v>
      </c>
      <c r="D374" s="7">
        <v>4.8</v>
      </c>
      <c r="E374" s="7">
        <v>4.32</v>
      </c>
      <c r="F374" s="7">
        <v>3.82</v>
      </c>
      <c r="G374" s="7">
        <v>4.45</v>
      </c>
      <c r="H374" s="7"/>
    </row>
    <row r="375" spans="2:8" hidden="1" outlineLevel="1" x14ac:dyDescent="0.25">
      <c r="B375" s="7" t="s">
        <v>50</v>
      </c>
      <c r="C375" s="7">
        <v>3.92</v>
      </c>
      <c r="D375" s="7">
        <v>3.95</v>
      </c>
      <c r="E375" s="7">
        <v>3.33</v>
      </c>
      <c r="F375" s="7">
        <v>2.84</v>
      </c>
      <c r="G375" s="7">
        <v>2.9</v>
      </c>
      <c r="H375" s="7"/>
    </row>
    <row r="376" spans="2:8" hidden="1" outlineLevel="1" x14ac:dyDescent="0.25">
      <c r="B376" s="7" t="s">
        <v>51</v>
      </c>
      <c r="C376" s="7">
        <v>4.3499999999999996</v>
      </c>
      <c r="D376" s="7">
        <v>4.8</v>
      </c>
      <c r="E376" s="7">
        <v>4.32</v>
      </c>
      <c r="F376" s="7">
        <v>0.67</v>
      </c>
      <c r="G376" s="7">
        <v>0.93</v>
      </c>
      <c r="H376" s="7"/>
    </row>
    <row r="377" spans="2:8" hidden="1" outlineLevel="1" x14ac:dyDescent="0.25">
      <c r="B377" s="7" t="s">
        <v>52</v>
      </c>
      <c r="C377" s="7">
        <v>3.76</v>
      </c>
      <c r="D377" s="7">
        <v>3.17</v>
      </c>
      <c r="E377" s="7">
        <v>2.48</v>
      </c>
      <c r="F377" s="7">
        <v>2.1</v>
      </c>
      <c r="G377" s="7">
        <v>2.2999999999999998</v>
      </c>
      <c r="H377" s="7"/>
    </row>
    <row r="378" spans="2:8" hidden="1" outlineLevel="1" x14ac:dyDescent="0.25">
      <c r="B378" s="7" t="s">
        <v>53</v>
      </c>
      <c r="C378" s="7">
        <v>1.0900000000000001</v>
      </c>
      <c r="D378" s="7">
        <v>1.1599999999999999</v>
      </c>
      <c r="E378" s="7">
        <v>1.05</v>
      </c>
      <c r="F378" s="7">
        <v>0.93</v>
      </c>
      <c r="G378" s="7">
        <v>1.1599999999999999</v>
      </c>
      <c r="H378" s="7"/>
    </row>
    <row r="379" spans="2:8" hidden="1" outlineLevel="1" x14ac:dyDescent="0.25">
      <c r="B379" s="7" t="s">
        <v>54</v>
      </c>
      <c r="C379" s="7">
        <v>1.02</v>
      </c>
      <c r="D379" s="7">
        <v>0.87</v>
      </c>
      <c r="E379" s="7">
        <v>0.75</v>
      </c>
      <c r="F379" s="7">
        <v>0.69</v>
      </c>
      <c r="G379" s="7">
        <v>0.79</v>
      </c>
      <c r="H379" s="7"/>
    </row>
    <row r="380" spans="2:8" hidden="1" outlineLevel="1" x14ac:dyDescent="0.25">
      <c r="B380" s="7" t="s">
        <v>55</v>
      </c>
      <c r="C380" s="7" t="s">
        <v>19</v>
      </c>
      <c r="D380" s="7" t="s">
        <v>19</v>
      </c>
      <c r="E380" s="7" t="s">
        <v>19</v>
      </c>
      <c r="F380" s="7" t="s">
        <v>19</v>
      </c>
      <c r="G380" s="7" t="s">
        <v>19</v>
      </c>
      <c r="H380" s="7"/>
    </row>
    <row r="381" spans="2:8" hidden="1" outlineLevel="1" x14ac:dyDescent="0.25">
      <c r="B381" s="7" t="s">
        <v>56</v>
      </c>
      <c r="C381" s="7" t="s">
        <v>19</v>
      </c>
      <c r="D381" s="7" t="s">
        <v>19</v>
      </c>
      <c r="E381" s="7" t="s">
        <v>19</v>
      </c>
      <c r="F381" s="7" t="s">
        <v>19</v>
      </c>
      <c r="G381" s="7" t="s">
        <v>19</v>
      </c>
      <c r="H381" s="7"/>
    </row>
    <row r="382" spans="2:8" hidden="1" outlineLevel="1" x14ac:dyDescent="0.25">
      <c r="B382" s="7" t="s">
        <v>57</v>
      </c>
      <c r="C382" s="7">
        <v>122.17</v>
      </c>
      <c r="D382" s="7">
        <v>84.32</v>
      </c>
      <c r="E382" s="7">
        <v>111.8</v>
      </c>
      <c r="F382" s="7">
        <v>110.23</v>
      </c>
      <c r="G382" s="7">
        <v>83.66</v>
      </c>
      <c r="H382" s="7"/>
    </row>
    <row r="383" spans="2:8" hidden="1" outlineLevel="1" x14ac:dyDescent="0.25">
      <c r="B383" s="6" t="s">
        <v>58</v>
      </c>
      <c r="C383" s="7"/>
      <c r="D383" s="7"/>
      <c r="E383" s="7"/>
      <c r="F383" s="7"/>
      <c r="G383" s="7"/>
      <c r="H383" s="7"/>
    </row>
    <row r="384" spans="2:8" hidden="1" outlineLevel="1" x14ac:dyDescent="0.25">
      <c r="B384" s="7" t="s">
        <v>59</v>
      </c>
      <c r="C384" s="7">
        <v>37.18</v>
      </c>
      <c r="D384" s="7">
        <v>34.200000000000003</v>
      </c>
      <c r="E384" s="7">
        <v>35.35</v>
      </c>
      <c r="F384" s="7">
        <v>38.15</v>
      </c>
      <c r="G384" s="7">
        <v>38.78</v>
      </c>
      <c r="H384" s="7"/>
    </row>
    <row r="385" spans="2:8" hidden="1" outlineLevel="1" x14ac:dyDescent="0.25">
      <c r="B385" s="7" t="s">
        <v>60</v>
      </c>
      <c r="C385" s="7" t="s">
        <v>19</v>
      </c>
      <c r="D385" s="7" t="s">
        <v>19</v>
      </c>
      <c r="E385" s="7" t="s">
        <v>19</v>
      </c>
      <c r="F385" s="7" t="s">
        <v>19</v>
      </c>
      <c r="G385" s="7" t="s">
        <v>19</v>
      </c>
      <c r="H385" s="7"/>
    </row>
    <row r="386" spans="2:8" hidden="1" outlineLevel="1" x14ac:dyDescent="0.25">
      <c r="B386" s="7" t="s">
        <v>61</v>
      </c>
      <c r="C386" s="7" t="s">
        <v>19</v>
      </c>
      <c r="D386" s="7" t="s">
        <v>19</v>
      </c>
      <c r="E386" s="7" t="s">
        <v>19</v>
      </c>
      <c r="F386" s="7" t="s">
        <v>19</v>
      </c>
      <c r="G386" s="7" t="s">
        <v>19</v>
      </c>
      <c r="H386" s="7"/>
    </row>
    <row r="387" spans="2:8" hidden="1" outlineLevel="1" x14ac:dyDescent="0.25">
      <c r="B387" s="7" t="s">
        <v>62</v>
      </c>
      <c r="C387" s="7" t="s">
        <v>19</v>
      </c>
      <c r="D387" s="7" t="s">
        <v>19</v>
      </c>
      <c r="E387" s="7" t="s">
        <v>19</v>
      </c>
      <c r="F387" s="7" t="s">
        <v>19</v>
      </c>
      <c r="G387" s="7" t="s">
        <v>19</v>
      </c>
      <c r="H387" s="7"/>
    </row>
    <row r="388" spans="2:8" hidden="1" outlineLevel="1" x14ac:dyDescent="0.25">
      <c r="B388" s="6" t="s">
        <v>63</v>
      </c>
      <c r="C388" s="7"/>
      <c r="D388" s="7"/>
      <c r="E388" s="7"/>
      <c r="F388" s="7"/>
      <c r="G388" s="7"/>
      <c r="H388" s="7"/>
    </row>
    <row r="389" spans="2:8" hidden="1" outlineLevel="1" x14ac:dyDescent="0.25">
      <c r="B389" s="7" t="s">
        <v>64</v>
      </c>
      <c r="C389" s="7">
        <v>17.96</v>
      </c>
      <c r="D389" s="7">
        <v>15.91</v>
      </c>
      <c r="E389" s="7">
        <v>162.29</v>
      </c>
      <c r="F389" s="7">
        <v>44.93</v>
      </c>
      <c r="G389" s="7" t="s">
        <v>19</v>
      </c>
      <c r="H389" s="7"/>
    </row>
    <row r="390" spans="2:8" hidden="1" outlineLevel="1" x14ac:dyDescent="0.25">
      <c r="B390" s="7" t="s">
        <v>65</v>
      </c>
      <c r="C390" s="7">
        <v>14.77</v>
      </c>
      <c r="D390" s="7">
        <v>11.73</v>
      </c>
      <c r="E390" s="7">
        <v>30.49</v>
      </c>
      <c r="F390" s="7">
        <v>18.760000000000002</v>
      </c>
      <c r="G390" s="7">
        <v>38.92</v>
      </c>
      <c r="H390" s="7"/>
    </row>
    <row r="391" spans="2:8" hidden="1" outlineLevel="1" x14ac:dyDescent="0.25">
      <c r="B391" s="7" t="s">
        <v>66</v>
      </c>
      <c r="C391" s="7">
        <v>82.07</v>
      </c>
      <c r="D391" s="7">
        <v>84.08</v>
      </c>
      <c r="E391" s="7">
        <v>76.290000000000006</v>
      </c>
      <c r="F391" s="7">
        <v>68.209999999999994</v>
      </c>
      <c r="G391" s="7" t="s">
        <v>19</v>
      </c>
      <c r="H391" s="7"/>
    </row>
    <row r="392" spans="2:8" hidden="1" outlineLevel="1" x14ac:dyDescent="0.25">
      <c r="B392" s="7" t="s">
        <v>67</v>
      </c>
      <c r="C392" s="7">
        <v>85.25</v>
      </c>
      <c r="D392" s="7">
        <v>88.27</v>
      </c>
      <c r="E392" s="7">
        <v>85.47</v>
      </c>
      <c r="F392" s="7">
        <v>84</v>
      </c>
      <c r="G392" s="7">
        <v>79.31</v>
      </c>
      <c r="H392" s="7"/>
    </row>
    <row r="393" spans="2:8" hidden="1" outlineLevel="1" x14ac:dyDescent="0.25">
      <c r="B393" s="7" t="s">
        <v>68</v>
      </c>
      <c r="C393" s="7">
        <v>2.59</v>
      </c>
      <c r="D393" s="7">
        <v>2.29</v>
      </c>
      <c r="E393" s="7">
        <v>2.4500000000000002</v>
      </c>
      <c r="F393" s="7">
        <v>4.83</v>
      </c>
      <c r="G393" s="7">
        <v>3.25</v>
      </c>
      <c r="H393" s="7"/>
    </row>
    <row r="394" spans="2:8" hidden="1" outlineLevel="1" x14ac:dyDescent="0.25"/>
    <row r="395" spans="2:8" collapsed="1" x14ac:dyDescent="0.25"/>
    <row r="396" spans="2:8" x14ac:dyDescent="0.25">
      <c r="B396" s="14" t="s">
        <v>78</v>
      </c>
    </row>
    <row r="397" spans="2:8" hidden="1" outlineLevel="1" x14ac:dyDescent="0.25"/>
    <row r="398" spans="2:8" hidden="1" outlineLevel="1" x14ac:dyDescent="0.25">
      <c r="B398" s="6" t="s">
        <v>16</v>
      </c>
      <c r="C398" s="7" t="s">
        <v>15</v>
      </c>
      <c r="D398" s="7" t="s">
        <v>14</v>
      </c>
      <c r="E398" s="7" t="s">
        <v>13</v>
      </c>
      <c r="F398" s="7" t="s">
        <v>12</v>
      </c>
      <c r="G398" s="7" t="s">
        <v>11</v>
      </c>
      <c r="H398" s="7" t="s">
        <v>71</v>
      </c>
    </row>
    <row r="399" spans="2:8" hidden="1" outlineLevel="1" x14ac:dyDescent="0.25">
      <c r="B399" s="7" t="s">
        <v>17</v>
      </c>
      <c r="C399" s="7">
        <v>5</v>
      </c>
      <c r="D399" s="7">
        <v>5</v>
      </c>
      <c r="E399" s="7">
        <v>5</v>
      </c>
      <c r="F399" s="7">
        <v>5</v>
      </c>
      <c r="G399" s="7">
        <v>5</v>
      </c>
      <c r="H399" s="7"/>
    </row>
    <row r="400" spans="2:8" hidden="1" outlineLevel="1" x14ac:dyDescent="0.25">
      <c r="B400" s="7" t="s">
        <v>18</v>
      </c>
      <c r="C400" s="7" t="s">
        <v>19</v>
      </c>
      <c r="D400" s="7" t="s">
        <v>19</v>
      </c>
      <c r="E400" s="7" t="s">
        <v>19</v>
      </c>
      <c r="F400" s="7" t="s">
        <v>19</v>
      </c>
      <c r="G400" s="7" t="s">
        <v>19</v>
      </c>
      <c r="H400" s="7"/>
    </row>
    <row r="401" spans="2:8" hidden="1" outlineLevel="1" x14ac:dyDescent="0.25">
      <c r="B401" s="7" t="s">
        <v>20</v>
      </c>
      <c r="C401" s="7">
        <v>161.5</v>
      </c>
      <c r="D401" s="7">
        <v>83.82</v>
      </c>
      <c r="E401" s="7">
        <v>80.900000000000006</v>
      </c>
      <c r="F401" s="7">
        <v>117.19</v>
      </c>
      <c r="G401" s="7">
        <v>128.25</v>
      </c>
      <c r="H401" s="7"/>
    </row>
    <row r="402" spans="2:8" hidden="1" outlineLevel="1" x14ac:dyDescent="0.25">
      <c r="B402" s="7" t="s">
        <v>21</v>
      </c>
      <c r="C402" s="7">
        <v>395.16</v>
      </c>
      <c r="D402" s="7">
        <v>346.11</v>
      </c>
      <c r="E402" s="7">
        <v>354.68</v>
      </c>
      <c r="F402" s="7">
        <v>453.41</v>
      </c>
      <c r="G402" s="7">
        <v>469.16</v>
      </c>
      <c r="H402" s="7"/>
    </row>
    <row r="403" spans="2:8" hidden="1" outlineLevel="1" x14ac:dyDescent="0.25">
      <c r="B403" s="7" t="s">
        <v>22</v>
      </c>
      <c r="C403" s="7" t="s">
        <v>19</v>
      </c>
      <c r="D403" s="7" t="s">
        <v>19</v>
      </c>
      <c r="E403" s="7" t="s">
        <v>19</v>
      </c>
      <c r="F403" s="7" t="s">
        <v>19</v>
      </c>
      <c r="G403" s="7" t="s">
        <v>19</v>
      </c>
      <c r="H403" s="7"/>
    </row>
    <row r="404" spans="2:8" hidden="1" outlineLevel="1" x14ac:dyDescent="0.25">
      <c r="B404" s="7" t="s">
        <v>23</v>
      </c>
      <c r="C404" s="7">
        <v>91.94</v>
      </c>
      <c r="D404" s="7">
        <v>91.94</v>
      </c>
      <c r="E404" s="7">
        <v>91.94</v>
      </c>
      <c r="F404" s="7">
        <v>91.94</v>
      </c>
      <c r="G404" s="7">
        <v>91.94</v>
      </c>
      <c r="H404" s="7"/>
    </row>
    <row r="405" spans="2:8" hidden="1" outlineLevel="1" x14ac:dyDescent="0.25">
      <c r="B405" s="6" t="s">
        <v>24</v>
      </c>
      <c r="C405" s="7"/>
      <c r="D405" s="7"/>
      <c r="E405" s="7"/>
      <c r="F405" s="7"/>
      <c r="G405" s="7"/>
      <c r="H405" s="7"/>
    </row>
    <row r="406" spans="2:8" hidden="1" outlineLevel="1" x14ac:dyDescent="0.25">
      <c r="B406" s="7" t="s">
        <v>25</v>
      </c>
      <c r="C406" s="7">
        <v>40.869999999999997</v>
      </c>
      <c r="D406" s="7">
        <v>23.51</v>
      </c>
      <c r="E406" s="7">
        <v>22.8</v>
      </c>
      <c r="F406" s="7">
        <v>25.84</v>
      </c>
      <c r="G406" s="7">
        <v>27.33</v>
      </c>
      <c r="H406" s="7"/>
    </row>
    <row r="407" spans="2:8" hidden="1" outlineLevel="1" x14ac:dyDescent="0.25">
      <c r="B407" s="7" t="s">
        <v>26</v>
      </c>
      <c r="C407" s="7">
        <v>36.1</v>
      </c>
      <c r="D407" s="7">
        <v>17.600000000000001</v>
      </c>
      <c r="E407" s="7">
        <v>15.24</v>
      </c>
      <c r="F407" s="7">
        <v>17.66</v>
      </c>
      <c r="G407" s="7">
        <v>18.8</v>
      </c>
      <c r="H407" s="7"/>
    </row>
    <row r="408" spans="2:8" hidden="1" outlineLevel="1" x14ac:dyDescent="0.25">
      <c r="B408" s="7" t="s">
        <v>27</v>
      </c>
      <c r="C408" s="7">
        <v>37.31</v>
      </c>
      <c r="D408" s="7">
        <v>18.27</v>
      </c>
      <c r="E408" s="7">
        <v>16</v>
      </c>
      <c r="F408" s="7">
        <v>17.79</v>
      </c>
      <c r="G408" s="7">
        <v>19.09</v>
      </c>
      <c r="H408" s="7"/>
    </row>
    <row r="409" spans="2:8" hidden="1" outlineLevel="1" x14ac:dyDescent="0.25">
      <c r="B409" s="7" t="s">
        <v>28</v>
      </c>
      <c r="C409" s="7">
        <v>31.31</v>
      </c>
      <c r="D409" s="7">
        <v>20.399999999999999</v>
      </c>
      <c r="E409" s="7">
        <v>17.559999999999999</v>
      </c>
      <c r="F409" s="7">
        <v>18.25</v>
      </c>
      <c r="G409" s="7">
        <v>20.83</v>
      </c>
      <c r="H409" s="7"/>
    </row>
    <row r="410" spans="2:8" hidden="1" outlineLevel="1" x14ac:dyDescent="0.25">
      <c r="B410" s="7" t="s">
        <v>29</v>
      </c>
      <c r="C410" s="7">
        <v>31.31</v>
      </c>
      <c r="D410" s="7">
        <v>21.08</v>
      </c>
      <c r="E410" s="7">
        <v>17.559999999999999</v>
      </c>
      <c r="F410" s="7">
        <v>18.25</v>
      </c>
      <c r="G410" s="7">
        <v>20.83</v>
      </c>
      <c r="H410" s="7"/>
    </row>
    <row r="411" spans="2:8" hidden="1" outlineLevel="1" x14ac:dyDescent="0.25">
      <c r="B411" s="7" t="s">
        <v>30</v>
      </c>
      <c r="C411" s="7">
        <v>25.91</v>
      </c>
      <c r="D411" s="7">
        <v>15.93</v>
      </c>
      <c r="E411" s="7">
        <v>11.29</v>
      </c>
      <c r="F411" s="7">
        <v>5.68</v>
      </c>
      <c r="G411" s="7">
        <v>12.9</v>
      </c>
      <c r="H411" s="7"/>
    </row>
    <row r="412" spans="2:8" hidden="1" outlineLevel="1" x14ac:dyDescent="0.25">
      <c r="B412" s="7" t="s">
        <v>31</v>
      </c>
      <c r="C412" s="7">
        <v>25.07</v>
      </c>
      <c r="D412" s="7">
        <v>15.35</v>
      </c>
      <c r="E412" s="7">
        <v>10.76</v>
      </c>
      <c r="F412" s="7">
        <v>5.64</v>
      </c>
      <c r="G412" s="7">
        <v>12.71</v>
      </c>
      <c r="H412" s="7"/>
    </row>
    <row r="413" spans="2:8" hidden="1" outlineLevel="1" x14ac:dyDescent="0.25">
      <c r="B413" s="7" t="s">
        <v>32</v>
      </c>
      <c r="C413" s="7">
        <v>50.88</v>
      </c>
      <c r="D413" s="7">
        <v>19.62</v>
      </c>
      <c r="E413" s="7">
        <v>12.15</v>
      </c>
      <c r="F413" s="7">
        <v>14.86</v>
      </c>
      <c r="G413" s="7">
        <v>17.760000000000002</v>
      </c>
      <c r="H413" s="7"/>
    </row>
    <row r="414" spans="2:8" hidden="1" outlineLevel="1" x14ac:dyDescent="0.25">
      <c r="B414" s="7" t="s">
        <v>33</v>
      </c>
      <c r="C414" s="7">
        <v>49.6</v>
      </c>
      <c r="D414" s="7">
        <v>21.46</v>
      </c>
      <c r="E414" s="7">
        <v>14.67</v>
      </c>
      <c r="F414" s="7">
        <v>9.23</v>
      </c>
      <c r="G414" s="7">
        <v>21.24</v>
      </c>
      <c r="H414" s="7"/>
    </row>
    <row r="415" spans="2:8" hidden="1" outlineLevel="1" x14ac:dyDescent="0.25">
      <c r="B415" s="7" t="s">
        <v>34</v>
      </c>
      <c r="C415" s="7">
        <v>55.14</v>
      </c>
      <c r="D415" s="7">
        <v>22.4</v>
      </c>
      <c r="E415" s="7">
        <v>15.09</v>
      </c>
      <c r="F415" s="7">
        <v>16.79</v>
      </c>
      <c r="G415" s="7">
        <v>21.24</v>
      </c>
      <c r="H415" s="7"/>
    </row>
    <row r="416" spans="2:8" hidden="1" outlineLevel="1" x14ac:dyDescent="0.25">
      <c r="B416" s="7" t="s">
        <v>35</v>
      </c>
      <c r="C416" s="7">
        <v>206.51</v>
      </c>
      <c r="D416" s="7">
        <v>257.08999999999997</v>
      </c>
      <c r="E416" s="7">
        <v>273.17</v>
      </c>
      <c r="F416" s="7">
        <v>279.18</v>
      </c>
      <c r="G416" s="7">
        <v>285.02</v>
      </c>
      <c r="H416" s="7"/>
    </row>
    <row r="417" spans="2:8" hidden="1" outlineLevel="1" x14ac:dyDescent="0.25">
      <c r="B417" s="7" t="s">
        <v>36</v>
      </c>
      <c r="C417" s="7">
        <v>206.51</v>
      </c>
      <c r="D417" s="7">
        <v>257.08999999999997</v>
      </c>
      <c r="E417" s="7">
        <v>273.17</v>
      </c>
      <c r="F417" s="7">
        <v>279.18</v>
      </c>
      <c r="G417" s="7">
        <v>285.02</v>
      </c>
      <c r="H417" s="7"/>
    </row>
    <row r="418" spans="2:8" hidden="1" outlineLevel="1" x14ac:dyDescent="0.25">
      <c r="B418" s="7" t="s">
        <v>37</v>
      </c>
      <c r="C418" s="7">
        <v>50.91</v>
      </c>
      <c r="D418" s="7">
        <v>20.25</v>
      </c>
      <c r="E418" s="7">
        <v>14.41</v>
      </c>
      <c r="F418" s="7">
        <v>16.46</v>
      </c>
      <c r="G418" s="7">
        <v>20.14</v>
      </c>
      <c r="H418" s="7"/>
    </row>
    <row r="419" spans="2:8" hidden="1" outlineLevel="1" x14ac:dyDescent="0.25">
      <c r="B419" s="6" t="s">
        <v>38</v>
      </c>
      <c r="C419" s="7"/>
      <c r="D419" s="7"/>
      <c r="E419" s="7"/>
      <c r="F419" s="7"/>
      <c r="G419" s="7"/>
      <c r="H419" s="7"/>
    </row>
    <row r="420" spans="2:8" hidden="1" outlineLevel="1" x14ac:dyDescent="0.25">
      <c r="B420" s="7" t="s">
        <v>39</v>
      </c>
      <c r="C420" s="7">
        <v>1.18</v>
      </c>
      <c r="D420" s="7">
        <v>1.51</v>
      </c>
      <c r="E420" s="7">
        <v>0.83</v>
      </c>
      <c r="F420" s="7">
        <v>0.84</v>
      </c>
      <c r="G420" s="7">
        <v>0.83</v>
      </c>
      <c r="H420" s="7"/>
    </row>
    <row r="421" spans="2:8" hidden="1" outlineLevel="1" x14ac:dyDescent="0.25">
      <c r="B421" s="7" t="s">
        <v>40</v>
      </c>
      <c r="C421" s="7">
        <v>0.74</v>
      </c>
      <c r="D421" s="7">
        <v>0.91</v>
      </c>
      <c r="E421" s="7">
        <v>0.77</v>
      </c>
      <c r="F421" s="7">
        <v>0.68</v>
      </c>
      <c r="G421" s="7">
        <v>0.67</v>
      </c>
      <c r="H421" s="7"/>
    </row>
    <row r="422" spans="2:8" hidden="1" outlineLevel="1" x14ac:dyDescent="0.25">
      <c r="B422" s="7" t="s">
        <v>41</v>
      </c>
      <c r="C422" s="7">
        <v>0.53</v>
      </c>
      <c r="D422" s="7">
        <v>0.52</v>
      </c>
      <c r="E422" s="7">
        <v>1.24</v>
      </c>
      <c r="F422" s="7">
        <v>1.03</v>
      </c>
      <c r="G422" s="7">
        <v>0.91</v>
      </c>
      <c r="H422" s="7"/>
    </row>
    <row r="423" spans="2:8" hidden="1" outlineLevel="1" x14ac:dyDescent="0.25">
      <c r="B423" s="7" t="s">
        <v>42</v>
      </c>
      <c r="C423" s="7">
        <v>0.53</v>
      </c>
      <c r="D423" s="7">
        <v>0.52</v>
      </c>
      <c r="E423" s="7">
        <v>0.89</v>
      </c>
      <c r="F423" s="7">
        <v>0.83</v>
      </c>
      <c r="G423" s="7">
        <v>0.68</v>
      </c>
      <c r="H423" s="7"/>
    </row>
    <row r="424" spans="2:8" hidden="1" outlineLevel="1" x14ac:dyDescent="0.25">
      <c r="B424" s="6" t="s">
        <v>43</v>
      </c>
      <c r="C424" s="7"/>
      <c r="D424" s="7"/>
      <c r="E424" s="7"/>
      <c r="F424" s="7"/>
      <c r="G424" s="7"/>
      <c r="H424" s="7"/>
    </row>
    <row r="425" spans="2:8" hidden="1" outlineLevel="1" x14ac:dyDescent="0.25">
      <c r="B425" s="7" t="s">
        <v>44</v>
      </c>
      <c r="C425" s="7">
        <v>14.79</v>
      </c>
      <c r="D425" s="7">
        <v>6.29</v>
      </c>
      <c r="E425" s="7">
        <v>4.08</v>
      </c>
      <c r="F425" s="7">
        <v>2.82</v>
      </c>
      <c r="G425" s="7">
        <v>3.63</v>
      </c>
      <c r="H425" s="7"/>
    </row>
    <row r="426" spans="2:8" hidden="1" outlineLevel="1" x14ac:dyDescent="0.25">
      <c r="B426" s="7" t="s">
        <v>45</v>
      </c>
      <c r="C426" s="7">
        <v>0.53</v>
      </c>
      <c r="D426" s="7">
        <v>0.52</v>
      </c>
      <c r="E426" s="7">
        <v>1.24</v>
      </c>
      <c r="F426" s="7">
        <v>1.03</v>
      </c>
      <c r="G426" s="7">
        <v>0.91</v>
      </c>
      <c r="H426" s="7"/>
    </row>
    <row r="427" spans="2:8" hidden="1" outlineLevel="1" x14ac:dyDescent="0.25">
      <c r="B427" s="7" t="s">
        <v>46</v>
      </c>
      <c r="C427" s="7">
        <v>16.079999999999998</v>
      </c>
      <c r="D427" s="7">
        <v>7.99</v>
      </c>
      <c r="E427" s="7">
        <v>5.41</v>
      </c>
      <c r="F427" s="7">
        <v>4.05</v>
      </c>
      <c r="G427" s="7">
        <v>5.08</v>
      </c>
      <c r="H427" s="7"/>
    </row>
    <row r="428" spans="2:8" hidden="1" outlineLevel="1" x14ac:dyDescent="0.25">
      <c r="B428" s="7" t="s">
        <v>47</v>
      </c>
      <c r="C428" s="7">
        <v>11.71</v>
      </c>
      <c r="D428" s="7">
        <v>7.03</v>
      </c>
      <c r="E428" s="7">
        <v>4.5199999999999996</v>
      </c>
      <c r="F428" s="7">
        <v>3.09</v>
      </c>
      <c r="G428" s="7">
        <v>4.7300000000000004</v>
      </c>
      <c r="H428" s="7"/>
    </row>
    <row r="429" spans="2:8" hidden="1" outlineLevel="1" x14ac:dyDescent="0.25">
      <c r="B429" s="6" t="s">
        <v>48</v>
      </c>
      <c r="C429" s="7"/>
      <c r="D429" s="7"/>
      <c r="E429" s="7"/>
      <c r="F429" s="7"/>
      <c r="G429" s="7"/>
      <c r="H429" s="7"/>
    </row>
    <row r="430" spans="2:8" hidden="1" outlineLevel="1" x14ac:dyDescent="0.25">
      <c r="B430" s="7" t="s">
        <v>49</v>
      </c>
      <c r="C430" s="7">
        <v>4.92</v>
      </c>
      <c r="D430" s="7">
        <v>3.76</v>
      </c>
      <c r="E430" s="7">
        <v>3.05</v>
      </c>
      <c r="F430" s="7">
        <v>3.96</v>
      </c>
      <c r="G430" s="7">
        <v>3.7</v>
      </c>
      <c r="H430" s="7"/>
    </row>
    <row r="431" spans="2:8" hidden="1" outlineLevel="1" x14ac:dyDescent="0.25">
      <c r="B431" s="7" t="s">
        <v>50</v>
      </c>
      <c r="C431" s="7">
        <v>4.4000000000000004</v>
      </c>
      <c r="D431" s="7">
        <v>4.2</v>
      </c>
      <c r="E431" s="7">
        <v>5.45</v>
      </c>
      <c r="F431" s="7">
        <v>5.71</v>
      </c>
      <c r="G431" s="7">
        <v>5.15</v>
      </c>
      <c r="H431" s="7"/>
    </row>
    <row r="432" spans="2:8" hidden="1" outlineLevel="1" x14ac:dyDescent="0.25">
      <c r="B432" s="7" t="s">
        <v>51</v>
      </c>
      <c r="C432" s="7">
        <v>4.92</v>
      </c>
      <c r="D432" s="7">
        <v>3.76</v>
      </c>
      <c r="E432" s="7">
        <v>3.05</v>
      </c>
      <c r="F432" s="7">
        <v>3.96</v>
      </c>
      <c r="G432" s="7">
        <v>0.86</v>
      </c>
      <c r="H432" s="7"/>
    </row>
    <row r="433" spans="2:8" hidden="1" outlineLevel="1" x14ac:dyDescent="0.25">
      <c r="B433" s="7" t="s">
        <v>52</v>
      </c>
      <c r="C433" s="7">
        <v>4.2300000000000004</v>
      </c>
      <c r="D433" s="7">
        <v>2.25</v>
      </c>
      <c r="E433" s="7">
        <v>1.82</v>
      </c>
      <c r="F433" s="7">
        <v>1.99</v>
      </c>
      <c r="G433" s="7">
        <v>1.97</v>
      </c>
      <c r="H433" s="7"/>
    </row>
    <row r="434" spans="2:8" hidden="1" outlineLevel="1" x14ac:dyDescent="0.25">
      <c r="B434" s="7" t="s">
        <v>53</v>
      </c>
      <c r="C434" s="7">
        <v>1.93</v>
      </c>
      <c r="D434" s="7">
        <v>1.23</v>
      </c>
      <c r="E434" s="7">
        <v>1.22</v>
      </c>
      <c r="F434" s="7">
        <v>1.66</v>
      </c>
      <c r="G434" s="7">
        <v>1.76</v>
      </c>
      <c r="H434" s="7"/>
    </row>
    <row r="435" spans="2:8" hidden="1" outlineLevel="1" x14ac:dyDescent="0.25">
      <c r="B435" s="7" t="s">
        <v>54</v>
      </c>
      <c r="C435" s="7">
        <v>1.29</v>
      </c>
      <c r="D435" s="7">
        <v>0.98</v>
      </c>
      <c r="E435" s="7">
        <v>0.71</v>
      </c>
      <c r="F435" s="7">
        <v>0.77</v>
      </c>
      <c r="G435" s="7">
        <v>0.85</v>
      </c>
      <c r="H435" s="7"/>
    </row>
    <row r="436" spans="2:8" hidden="1" outlineLevel="1" x14ac:dyDescent="0.25">
      <c r="B436" s="7" t="s">
        <v>55</v>
      </c>
      <c r="C436" s="7" t="s">
        <v>19</v>
      </c>
      <c r="D436" s="7" t="s">
        <v>19</v>
      </c>
      <c r="E436" s="7" t="s">
        <v>19</v>
      </c>
      <c r="F436" s="7" t="s">
        <v>19</v>
      </c>
      <c r="G436" s="7" t="s">
        <v>19</v>
      </c>
      <c r="H436" s="7"/>
    </row>
    <row r="437" spans="2:8" hidden="1" outlineLevel="1" x14ac:dyDescent="0.25">
      <c r="B437" s="7" t="s">
        <v>56</v>
      </c>
      <c r="C437" s="7" t="s">
        <v>19</v>
      </c>
      <c r="D437" s="7" t="s">
        <v>19</v>
      </c>
      <c r="E437" s="7" t="s">
        <v>19</v>
      </c>
      <c r="F437" s="7" t="s">
        <v>19</v>
      </c>
      <c r="G437" s="7" t="s">
        <v>19</v>
      </c>
      <c r="H437" s="7"/>
    </row>
    <row r="438" spans="2:8" hidden="1" outlineLevel="1" x14ac:dyDescent="0.25">
      <c r="B438" s="7" t="s">
        <v>57</v>
      </c>
      <c r="C438" s="7">
        <v>-4.6399999999999997</v>
      </c>
      <c r="D438" s="7">
        <v>24.82</v>
      </c>
      <c r="E438" s="7">
        <v>12.7</v>
      </c>
      <c r="F438" s="7">
        <v>-16.57</v>
      </c>
      <c r="G438" s="7">
        <v>-16.059999999999999</v>
      </c>
      <c r="H438" s="7"/>
    </row>
    <row r="439" spans="2:8" hidden="1" outlineLevel="1" x14ac:dyDescent="0.25">
      <c r="B439" s="6" t="s">
        <v>58</v>
      </c>
      <c r="C439" s="7"/>
      <c r="D439" s="7"/>
      <c r="E439" s="7"/>
      <c r="F439" s="7"/>
      <c r="G439" s="7"/>
      <c r="H439" s="7"/>
    </row>
    <row r="440" spans="2:8" hidden="1" outlineLevel="1" x14ac:dyDescent="0.25">
      <c r="B440" s="7" t="s">
        <v>59</v>
      </c>
      <c r="C440" s="7">
        <v>26.87</v>
      </c>
      <c r="D440" s="7">
        <v>34.630000000000003</v>
      </c>
      <c r="E440" s="7">
        <v>35.630000000000003</v>
      </c>
      <c r="F440" s="7">
        <v>29.17</v>
      </c>
      <c r="G440" s="7">
        <v>30.04</v>
      </c>
      <c r="H440" s="7"/>
    </row>
    <row r="441" spans="2:8" hidden="1" outlineLevel="1" x14ac:dyDescent="0.25">
      <c r="B441" s="7" t="s">
        <v>60</v>
      </c>
      <c r="C441" s="7" t="s">
        <v>19</v>
      </c>
      <c r="D441" s="7" t="s">
        <v>19</v>
      </c>
      <c r="E441" s="7" t="s">
        <v>19</v>
      </c>
      <c r="F441" s="7" t="s">
        <v>19</v>
      </c>
      <c r="G441" s="7" t="s">
        <v>19</v>
      </c>
      <c r="H441" s="7"/>
    </row>
    <row r="442" spans="2:8" hidden="1" outlineLevel="1" x14ac:dyDescent="0.25">
      <c r="B442" s="7" t="s">
        <v>61</v>
      </c>
      <c r="C442" s="7" t="s">
        <v>19</v>
      </c>
      <c r="D442" s="7" t="s">
        <v>19</v>
      </c>
      <c r="E442" s="7" t="s">
        <v>19</v>
      </c>
      <c r="F442" s="7" t="s">
        <v>19</v>
      </c>
      <c r="G442" s="7" t="s">
        <v>19</v>
      </c>
      <c r="H442" s="7"/>
    </row>
    <row r="443" spans="2:8" hidden="1" outlineLevel="1" x14ac:dyDescent="0.25">
      <c r="B443" s="7" t="s">
        <v>62</v>
      </c>
      <c r="C443" s="7" t="s">
        <v>19</v>
      </c>
      <c r="D443" s="7" t="s">
        <v>19</v>
      </c>
      <c r="E443" s="7" t="s">
        <v>19</v>
      </c>
      <c r="F443" s="7" t="s">
        <v>19</v>
      </c>
      <c r="G443" s="7" t="s">
        <v>19</v>
      </c>
      <c r="H443" s="7"/>
    </row>
    <row r="444" spans="2:8" hidden="1" outlineLevel="1" x14ac:dyDescent="0.25">
      <c r="B444" s="6" t="s">
        <v>63</v>
      </c>
      <c r="C444" s="7"/>
      <c r="D444" s="7"/>
      <c r="E444" s="7"/>
      <c r="F444" s="7"/>
      <c r="G444" s="7"/>
      <c r="H444" s="7"/>
    </row>
    <row r="445" spans="2:8" hidden="1" outlineLevel="1" x14ac:dyDescent="0.25">
      <c r="B445" s="7" t="s">
        <v>64</v>
      </c>
      <c r="C445" s="7">
        <v>48.47</v>
      </c>
      <c r="D445" s="7">
        <v>21.81</v>
      </c>
      <c r="E445" s="7">
        <v>39.04</v>
      </c>
      <c r="F445" s="7">
        <v>84.17</v>
      </c>
      <c r="G445" s="7">
        <v>71.67</v>
      </c>
      <c r="H445" s="7"/>
    </row>
    <row r="446" spans="2:8" hidden="1" outlineLevel="1" x14ac:dyDescent="0.25">
      <c r="B446" s="7" t="s">
        <v>65</v>
      </c>
      <c r="C446" s="7">
        <v>42.63</v>
      </c>
      <c r="D446" s="7">
        <v>16.41</v>
      </c>
      <c r="E446" s="7">
        <v>24.36</v>
      </c>
      <c r="F446" s="7">
        <v>34.840000000000003</v>
      </c>
      <c r="G446" s="7">
        <v>43.73</v>
      </c>
      <c r="H446" s="7"/>
    </row>
    <row r="447" spans="2:8" hidden="1" outlineLevel="1" x14ac:dyDescent="0.25">
      <c r="B447" s="7" t="s">
        <v>66</v>
      </c>
      <c r="C447" s="7">
        <v>56.4</v>
      </c>
      <c r="D447" s="7">
        <v>79.11</v>
      </c>
      <c r="E447" s="7">
        <v>62.07</v>
      </c>
      <c r="F447" s="7">
        <v>53.72</v>
      </c>
      <c r="G447" s="7">
        <v>28.33</v>
      </c>
      <c r="H447" s="7"/>
    </row>
    <row r="448" spans="2:8" hidden="1" outlineLevel="1" x14ac:dyDescent="0.25">
      <c r="B448" s="7" t="s">
        <v>67</v>
      </c>
      <c r="C448" s="7">
        <v>61.19</v>
      </c>
      <c r="D448" s="7">
        <v>84.11</v>
      </c>
      <c r="E448" s="7">
        <v>76.08</v>
      </c>
      <c r="F448" s="7">
        <v>73.98</v>
      </c>
      <c r="G448" s="7">
        <v>56.27</v>
      </c>
      <c r="H448" s="7"/>
    </row>
    <row r="449" spans="2:37" hidden="1" outlineLevel="1" x14ac:dyDescent="0.25">
      <c r="B449" s="7" t="s">
        <v>68</v>
      </c>
      <c r="C449" s="7">
        <v>0.86</v>
      </c>
      <c r="D449" s="7">
        <v>1.75</v>
      </c>
      <c r="E449" s="7">
        <v>5.18</v>
      </c>
      <c r="F449" s="7">
        <v>3.44</v>
      </c>
      <c r="G449" s="7">
        <v>2.62</v>
      </c>
      <c r="H449" s="7"/>
    </row>
    <row r="450" spans="2:37" hidden="1" outlineLevel="1" x14ac:dyDescent="0.25"/>
    <row r="451" spans="2:37" collapsed="1" x14ac:dyDescent="0.25"/>
    <row r="454" spans="2:37" x14ac:dyDescent="0.25">
      <c r="B454" s="16" t="s">
        <v>109</v>
      </c>
      <c r="C454" s="6" t="s">
        <v>5</v>
      </c>
      <c r="D454" s="6" t="s">
        <v>79</v>
      </c>
      <c r="E454" s="6" t="s">
        <v>80</v>
      </c>
      <c r="F454" s="6" t="s">
        <v>79</v>
      </c>
      <c r="G454" s="6" t="s">
        <v>81</v>
      </c>
      <c r="H454" s="6" t="s">
        <v>79</v>
      </c>
      <c r="I454" s="6" t="s">
        <v>82</v>
      </c>
      <c r="J454" s="6" t="s">
        <v>79</v>
      </c>
      <c r="K454" s="6" t="s">
        <v>83</v>
      </c>
      <c r="L454" s="6" t="s">
        <v>79</v>
      </c>
      <c r="M454" s="6" t="s">
        <v>84</v>
      </c>
      <c r="N454" s="6" t="s">
        <v>79</v>
      </c>
      <c r="O454" s="6" t="s">
        <v>85</v>
      </c>
      <c r="P454" s="6" t="s">
        <v>79</v>
      </c>
      <c r="Q454" s="6" t="s">
        <v>86</v>
      </c>
      <c r="R454" s="6" t="s">
        <v>79</v>
      </c>
      <c r="S454" s="6" t="s">
        <v>87</v>
      </c>
      <c r="T454" s="6" t="s">
        <v>79</v>
      </c>
      <c r="U454" s="6" t="s">
        <v>49</v>
      </c>
      <c r="V454" s="6" t="s">
        <v>79</v>
      </c>
      <c r="W454" s="6" t="s">
        <v>88</v>
      </c>
      <c r="X454" s="6" t="s">
        <v>79</v>
      </c>
      <c r="Y454" s="6" t="s">
        <v>89</v>
      </c>
      <c r="Z454" s="6" t="s">
        <v>79</v>
      </c>
      <c r="AA454" s="6" t="s">
        <v>90</v>
      </c>
      <c r="AB454" s="6" t="s">
        <v>79</v>
      </c>
      <c r="AC454" s="6" t="s">
        <v>91</v>
      </c>
      <c r="AD454" s="6" t="s">
        <v>79</v>
      </c>
      <c r="AE454" s="6" t="s">
        <v>92</v>
      </c>
      <c r="AF454" s="6" t="s">
        <v>79</v>
      </c>
      <c r="AG454" s="6" t="s">
        <v>93</v>
      </c>
      <c r="AH454" s="6" t="s">
        <v>79</v>
      </c>
      <c r="AI454" s="6" t="s">
        <v>94</v>
      </c>
      <c r="AJ454" s="6" t="s">
        <v>79</v>
      </c>
      <c r="AK454" s="6" t="s">
        <v>110</v>
      </c>
    </row>
    <row r="455" spans="2:37" x14ac:dyDescent="0.25">
      <c r="B455" s="7" t="s">
        <v>96</v>
      </c>
      <c r="C455" s="9">
        <v>59.27</v>
      </c>
      <c r="D455" s="7">
        <f t="shared" ref="D455:D463" si="0">RANK(C455,$C$455:$C$463,0)</f>
        <v>2</v>
      </c>
      <c r="E455" s="7">
        <v>11.73</v>
      </c>
      <c r="F455" s="7">
        <f>RANK(E455,$E$455:$E$463,0)</f>
        <v>6</v>
      </c>
      <c r="G455" s="7">
        <v>10.54</v>
      </c>
      <c r="H455" s="7">
        <f>RANK(G455,$G$455:$G$463,1)</f>
        <v>1</v>
      </c>
      <c r="I455" s="7">
        <v>8.31</v>
      </c>
      <c r="J455" s="7">
        <f>RANK(I455,$I$455:$I$463,1)</f>
        <v>2</v>
      </c>
      <c r="K455" s="7">
        <v>0.04</v>
      </c>
      <c r="L455" s="7">
        <f>RANK(K455,$K$455:$K$463,0)</f>
        <v>6</v>
      </c>
      <c r="M455" s="7">
        <v>25.19</v>
      </c>
      <c r="N455" s="7">
        <f>RANK(M455,$M$455:$M$463,1)</f>
        <v>6</v>
      </c>
      <c r="O455" s="22">
        <v>9.01E-2</v>
      </c>
      <c r="P455" s="7">
        <v>1</v>
      </c>
      <c r="Q455" s="23">
        <f>12.19+20.84</f>
        <v>33.03</v>
      </c>
      <c r="R455" s="7">
        <f>RANK(Q455,$Q$455:$Q$463,1)</f>
        <v>4</v>
      </c>
      <c r="S455" s="23">
        <v>21.28</v>
      </c>
      <c r="T455" s="7">
        <f>RANK(S455,$S$455:$S$463,1)</f>
        <v>6</v>
      </c>
      <c r="U455" s="23">
        <v>4.17</v>
      </c>
      <c r="V455" s="7">
        <f>RANK(U455,$U$455:$U$463,1)</f>
        <v>5</v>
      </c>
      <c r="W455" s="24">
        <f>365/G39</f>
        <v>101.67130919220057</v>
      </c>
      <c r="X455" s="7">
        <f>RANK(W455,$W$455:$W$463,0)</f>
        <v>2</v>
      </c>
      <c r="Y455" s="25">
        <v>0.04</v>
      </c>
      <c r="Z455" s="7">
        <f>RANK(Y455,$Y$455:$Y$463,1)</f>
        <v>2</v>
      </c>
      <c r="AA455" s="25">
        <v>0.01</v>
      </c>
      <c r="AB455" s="7">
        <f>RANK(AA455,$AA$455:$AA$463,1)</f>
        <v>2</v>
      </c>
      <c r="AC455" s="25">
        <v>0.04</v>
      </c>
      <c r="AD455" s="7">
        <f>RANK(AC455,$AC$455:$AC$463,1)</f>
        <v>3</v>
      </c>
      <c r="AE455" s="25">
        <v>-0.03</v>
      </c>
      <c r="AF455" s="7">
        <f t="shared" ref="AF455:AF460" si="1">RANK(AE455,$AE$455:$AE$463,1)</f>
        <v>1</v>
      </c>
      <c r="AG455" s="25">
        <v>-0.17</v>
      </c>
      <c r="AH455" s="7">
        <f t="shared" ref="AH455:AH460" si="2">RANK(AG455,$AG$455:$AG$463,1)</f>
        <v>1</v>
      </c>
      <c r="AI455" s="25">
        <v>0.16</v>
      </c>
      <c r="AJ455" s="7">
        <f>RANK(AI455,$AI$455:$AI$463,1)</f>
        <v>2</v>
      </c>
      <c r="AK455" s="7">
        <f>AJ455+AH455+AF455+AD455+AB455+Z455+X455+V455+T455+R455+P455+N455+L455+J455+H455+F455+D455</f>
        <v>52</v>
      </c>
    </row>
    <row r="456" spans="2:37" x14ac:dyDescent="0.25">
      <c r="B456" s="7" t="s">
        <v>95</v>
      </c>
      <c r="C456" s="9">
        <v>27.75</v>
      </c>
      <c r="D456" s="7">
        <f t="shared" si="0"/>
        <v>7</v>
      </c>
      <c r="E456" s="7">
        <v>17.27</v>
      </c>
      <c r="F456" s="7">
        <f t="shared" ref="F456:F463" si="3">RANK(E456,$E$455:$E$463,0)</f>
        <v>3</v>
      </c>
      <c r="G456" s="7">
        <v>11.09</v>
      </c>
      <c r="H456" s="7">
        <f t="shared" ref="H456:H463" si="4">RANK(G456,$G$455:$G$463,1)</f>
        <v>2</v>
      </c>
      <c r="I456" s="7">
        <v>12.98</v>
      </c>
      <c r="J456" s="7">
        <f t="shared" ref="J456:J463" si="5">RANK(I456,$I$455:$I$463,1)</f>
        <v>6</v>
      </c>
      <c r="K456" s="7">
        <v>0.01</v>
      </c>
      <c r="L456" s="7">
        <f t="shared" ref="L456:L463" si="6">RANK(K456,$K$455:$K$463,0)</f>
        <v>7</v>
      </c>
      <c r="M456" s="7">
        <v>31.44</v>
      </c>
      <c r="N456" s="7">
        <f t="shared" ref="N456:N463" si="7">RANK(M456,$M$455:$M$463,1)</f>
        <v>8</v>
      </c>
      <c r="O456" s="7">
        <v>0</v>
      </c>
      <c r="P456" s="7">
        <v>9</v>
      </c>
      <c r="Q456" s="23">
        <f>29.13+14.73</f>
        <v>43.86</v>
      </c>
      <c r="R456" s="7">
        <f t="shared" ref="R456:R463" si="8">RANK(Q456,$Q$455:$Q$463,1)</f>
        <v>9</v>
      </c>
      <c r="S456" s="23">
        <v>14.1</v>
      </c>
      <c r="T456" s="7">
        <f t="shared" ref="T456:T463" si="9">RANK(S456,$S$455:$S$463,1)</f>
        <v>1</v>
      </c>
      <c r="U456" s="23">
        <v>5</v>
      </c>
      <c r="V456" s="7">
        <f t="shared" ref="V456:V463" si="10">RANK(U456,$U$455:$U$463,1)</f>
        <v>8</v>
      </c>
      <c r="W456" s="24">
        <f>365/G95</f>
        <v>93.830334190231355</v>
      </c>
      <c r="X456" s="7">
        <f t="shared" ref="X456:X463" si="11">RANK(W456,$W$455:$W$463,0)</f>
        <v>4</v>
      </c>
      <c r="Y456" s="25">
        <v>0.03</v>
      </c>
      <c r="Z456" s="7">
        <f t="shared" ref="Z456:Z463" si="12">RANK(Y456,$Y$455:$Y$463,1)</f>
        <v>1</v>
      </c>
      <c r="AA456" s="25">
        <v>7.0000000000000007E-2</v>
      </c>
      <c r="AB456" s="7">
        <f t="shared" ref="AB456:AB463" si="13">RANK(AA456,$AA$455:$AA$463,1)</f>
        <v>4</v>
      </c>
      <c r="AC456" s="25">
        <v>0.1</v>
      </c>
      <c r="AD456" s="7">
        <f t="shared" ref="AD456:AD463" si="14">RANK(AC456,$AC$455:$AC$463,1)</f>
        <v>6</v>
      </c>
      <c r="AE456" s="25">
        <v>-0.02</v>
      </c>
      <c r="AF456" s="7">
        <f t="shared" si="1"/>
        <v>2</v>
      </c>
      <c r="AG456" s="25">
        <v>0.17</v>
      </c>
      <c r="AH456" s="7">
        <f t="shared" si="2"/>
        <v>7</v>
      </c>
      <c r="AI456" s="25">
        <v>0.28000000000000003</v>
      </c>
      <c r="AJ456" s="7">
        <f t="shared" ref="AJ456:AJ463" si="15">RANK(AI456,$AI$455:$AI$463,1)</f>
        <v>4</v>
      </c>
      <c r="AK456" s="7">
        <f t="shared" ref="AK456:AK463" si="16">AJ456+AH456+AF456+AD456+AB456+Z456+X456+V456+T456+R456+P456+N456+L456+J456+H456+F456+D456</f>
        <v>88</v>
      </c>
    </row>
    <row r="457" spans="2:37" x14ac:dyDescent="0.25">
      <c r="B457" s="7" t="s">
        <v>97</v>
      </c>
      <c r="C457" s="9">
        <v>29.09</v>
      </c>
      <c r="D457" s="7">
        <f t="shared" si="0"/>
        <v>6</v>
      </c>
      <c r="E457" s="7">
        <v>10.199999999999999</v>
      </c>
      <c r="F457" s="7">
        <f t="shared" si="3"/>
        <v>7</v>
      </c>
      <c r="G457" s="7">
        <v>12.78</v>
      </c>
      <c r="H457" s="7">
        <f t="shared" si="4"/>
        <v>5</v>
      </c>
      <c r="I457" s="7">
        <v>9.81</v>
      </c>
      <c r="J457" s="7">
        <f t="shared" si="5"/>
        <v>3</v>
      </c>
      <c r="K457" s="7">
        <v>0.15</v>
      </c>
      <c r="L457" s="7">
        <f t="shared" si="6"/>
        <v>4</v>
      </c>
      <c r="M457" s="7">
        <v>17.989999999999998</v>
      </c>
      <c r="N457" s="7">
        <f t="shared" si="7"/>
        <v>5</v>
      </c>
      <c r="O457" s="7">
        <v>0</v>
      </c>
      <c r="P457" s="7">
        <v>9</v>
      </c>
      <c r="Q457" s="23">
        <f>22.09+17.96</f>
        <v>40.049999999999997</v>
      </c>
      <c r="R457" s="7">
        <f t="shared" si="8"/>
        <v>7</v>
      </c>
      <c r="S457" s="23">
        <v>18.71</v>
      </c>
      <c r="T457" s="7">
        <f t="shared" si="9"/>
        <v>3</v>
      </c>
      <c r="U457" s="23">
        <v>3.91</v>
      </c>
      <c r="V457" s="7">
        <f t="shared" si="10"/>
        <v>4</v>
      </c>
      <c r="W457" s="24">
        <f>365/G151</f>
        <v>85.680751173708927</v>
      </c>
      <c r="X457" s="7">
        <f t="shared" si="11"/>
        <v>6</v>
      </c>
      <c r="Y457" s="25">
        <v>0.09</v>
      </c>
      <c r="Z457" s="7">
        <f t="shared" si="12"/>
        <v>4</v>
      </c>
      <c r="AA457" s="25">
        <v>0.06</v>
      </c>
      <c r="AB457" s="7">
        <f t="shared" si="13"/>
        <v>3</v>
      </c>
      <c r="AC457" s="25">
        <v>0.1</v>
      </c>
      <c r="AD457" s="7">
        <f t="shared" si="14"/>
        <v>6</v>
      </c>
      <c r="AE457" s="25">
        <v>0.05</v>
      </c>
      <c r="AF457" s="7">
        <f t="shared" si="1"/>
        <v>4</v>
      </c>
      <c r="AG457" s="25">
        <v>0.17</v>
      </c>
      <c r="AH457" s="7">
        <f t="shared" si="2"/>
        <v>7</v>
      </c>
      <c r="AI457" s="25">
        <v>0.34</v>
      </c>
      <c r="AJ457" s="7">
        <f t="shared" si="15"/>
        <v>5</v>
      </c>
      <c r="AK457" s="7">
        <f t="shared" si="16"/>
        <v>88</v>
      </c>
    </row>
    <row r="458" spans="2:37" x14ac:dyDescent="0.25">
      <c r="B458" s="7" t="s">
        <v>98</v>
      </c>
      <c r="C458" s="9">
        <v>9.32</v>
      </c>
      <c r="D458" s="7">
        <f t="shared" si="0"/>
        <v>9</v>
      </c>
      <c r="E458" s="7">
        <v>5.3</v>
      </c>
      <c r="F458" s="7">
        <f t="shared" si="3"/>
        <v>9</v>
      </c>
      <c r="G458" s="7">
        <v>17.739999999999998</v>
      </c>
      <c r="H458" s="7">
        <f t="shared" si="4"/>
        <v>7</v>
      </c>
      <c r="I458" s="7">
        <v>16.84</v>
      </c>
      <c r="J458" s="7">
        <f t="shared" si="5"/>
        <v>7</v>
      </c>
      <c r="K458" s="7">
        <v>0</v>
      </c>
      <c r="L458" s="7">
        <f t="shared" si="6"/>
        <v>8</v>
      </c>
      <c r="M458" s="7">
        <v>16.57</v>
      </c>
      <c r="N458" s="7">
        <f t="shared" si="7"/>
        <v>4</v>
      </c>
      <c r="O458" s="22">
        <v>9.2700000000000005E-2</v>
      </c>
      <c r="P458" s="7">
        <f>RANK(O458,$O$455:$O$463,0)</f>
        <v>1</v>
      </c>
      <c r="Q458" s="23">
        <f>24.99+12.61</f>
        <v>37.599999999999994</v>
      </c>
      <c r="R458" s="7">
        <f t="shared" si="8"/>
        <v>6</v>
      </c>
      <c r="S458" s="23">
        <v>20.88</v>
      </c>
      <c r="T458" s="7">
        <f t="shared" si="9"/>
        <v>5</v>
      </c>
      <c r="U458" s="23">
        <v>3</v>
      </c>
      <c r="V458" s="7">
        <f t="shared" si="10"/>
        <v>2</v>
      </c>
      <c r="W458" s="24">
        <f>365/5.98</f>
        <v>61.036789297658856</v>
      </c>
      <c r="X458" s="7">
        <f t="shared" si="11"/>
        <v>9</v>
      </c>
      <c r="Y458" s="25">
        <v>0.14000000000000001</v>
      </c>
      <c r="Z458" s="7">
        <f t="shared" si="12"/>
        <v>8</v>
      </c>
      <c r="AA458" s="25">
        <v>0.16</v>
      </c>
      <c r="AB458" s="7">
        <f t="shared" si="13"/>
        <v>8</v>
      </c>
      <c r="AC458" s="25">
        <v>0.12</v>
      </c>
      <c r="AD458" s="7">
        <f t="shared" si="14"/>
        <v>8</v>
      </c>
      <c r="AE458" s="25">
        <v>0.12</v>
      </c>
      <c r="AF458" s="7">
        <f t="shared" si="1"/>
        <v>8</v>
      </c>
      <c r="AG458" s="25">
        <v>7.0000000000000007E-2</v>
      </c>
      <c r="AH458" s="7">
        <f t="shared" si="2"/>
        <v>5</v>
      </c>
      <c r="AI458" s="25">
        <v>0.27</v>
      </c>
      <c r="AJ458" s="7">
        <f t="shared" si="15"/>
        <v>3</v>
      </c>
      <c r="AK458" s="7">
        <f t="shared" si="16"/>
        <v>107</v>
      </c>
    </row>
    <row r="459" spans="2:37" x14ac:dyDescent="0.25">
      <c r="B459" s="7" t="s">
        <v>75</v>
      </c>
      <c r="C459" s="9">
        <v>75.03</v>
      </c>
      <c r="D459" s="7">
        <f t="shared" si="0"/>
        <v>1</v>
      </c>
      <c r="E459" s="7">
        <v>19.29</v>
      </c>
      <c r="F459" s="7">
        <f t="shared" si="3"/>
        <v>2</v>
      </c>
      <c r="G459" s="23">
        <v>14.1</v>
      </c>
      <c r="H459" s="7">
        <f t="shared" si="4"/>
        <v>6</v>
      </c>
      <c r="I459" s="7">
        <v>11.15</v>
      </c>
      <c r="J459" s="7">
        <f t="shared" si="5"/>
        <v>4</v>
      </c>
      <c r="K459" s="7">
        <v>0.18</v>
      </c>
      <c r="L459" s="7">
        <f t="shared" si="6"/>
        <v>3</v>
      </c>
      <c r="M459" s="7">
        <v>27.19</v>
      </c>
      <c r="N459" s="7">
        <f t="shared" si="7"/>
        <v>7</v>
      </c>
      <c r="O459" s="7">
        <v>0</v>
      </c>
      <c r="P459" s="7">
        <v>9</v>
      </c>
      <c r="Q459" s="23">
        <f>17.65+6.03</f>
        <v>23.68</v>
      </c>
      <c r="R459" s="7">
        <f t="shared" si="8"/>
        <v>3</v>
      </c>
      <c r="S459" s="23">
        <v>25.17</v>
      </c>
      <c r="T459" s="7">
        <f t="shared" si="9"/>
        <v>7</v>
      </c>
      <c r="U459" s="23">
        <v>4.43</v>
      </c>
      <c r="V459" s="7">
        <f t="shared" si="10"/>
        <v>6</v>
      </c>
      <c r="W459" s="24">
        <f>365/5.06</f>
        <v>72.134387351778656</v>
      </c>
      <c r="X459" s="7">
        <f t="shared" si="11"/>
        <v>7</v>
      </c>
      <c r="Y459" s="25">
        <v>0.16</v>
      </c>
      <c r="Z459" s="7">
        <f t="shared" si="12"/>
        <v>9</v>
      </c>
      <c r="AA459" s="25">
        <v>0.18</v>
      </c>
      <c r="AB459" s="7">
        <f t="shared" si="13"/>
        <v>9</v>
      </c>
      <c r="AC459" s="25">
        <v>0.08</v>
      </c>
      <c r="AD459" s="7">
        <f t="shared" si="14"/>
        <v>5</v>
      </c>
      <c r="AE459" s="25">
        <v>0.11</v>
      </c>
      <c r="AF459" s="7">
        <f t="shared" si="1"/>
        <v>7</v>
      </c>
      <c r="AG459" s="25">
        <v>0.05</v>
      </c>
      <c r="AH459" s="7">
        <f t="shared" si="2"/>
        <v>4</v>
      </c>
      <c r="AI459" s="25">
        <v>-0.23</v>
      </c>
      <c r="AJ459" s="7">
        <f t="shared" si="15"/>
        <v>1</v>
      </c>
      <c r="AK459" s="7">
        <f t="shared" si="16"/>
        <v>90</v>
      </c>
    </row>
    <row r="460" spans="2:37" x14ac:dyDescent="0.25">
      <c r="B460" s="7" t="s">
        <v>76</v>
      </c>
      <c r="C460" s="9">
        <v>24.1</v>
      </c>
      <c r="D460" s="7">
        <f t="shared" si="0"/>
        <v>8</v>
      </c>
      <c r="E460" s="7">
        <v>12</v>
      </c>
      <c r="F460" s="7">
        <f t="shared" si="3"/>
        <v>5</v>
      </c>
      <c r="G460" s="7">
        <v>12.63</v>
      </c>
      <c r="H460" s="7">
        <f t="shared" si="4"/>
        <v>4</v>
      </c>
      <c r="I460" s="7">
        <v>11.33</v>
      </c>
      <c r="J460" s="7">
        <f t="shared" si="5"/>
        <v>5</v>
      </c>
      <c r="K460" s="7">
        <v>0.31</v>
      </c>
      <c r="L460" s="7">
        <f t="shared" si="6"/>
        <v>2</v>
      </c>
      <c r="M460" s="7">
        <v>8.48</v>
      </c>
      <c r="N460" s="7">
        <f t="shared" si="7"/>
        <v>3</v>
      </c>
      <c r="O460" s="7">
        <v>0</v>
      </c>
      <c r="P460" s="7">
        <v>9</v>
      </c>
      <c r="Q460" s="23">
        <f>5.24+11.72</f>
        <v>16.96</v>
      </c>
      <c r="R460" s="7">
        <f t="shared" si="8"/>
        <v>1</v>
      </c>
      <c r="S460" s="23">
        <v>19.52</v>
      </c>
      <c r="T460" s="7">
        <f t="shared" si="9"/>
        <v>4</v>
      </c>
      <c r="U460" s="23">
        <v>5.1100000000000003</v>
      </c>
      <c r="V460" s="7">
        <f t="shared" si="10"/>
        <v>9</v>
      </c>
      <c r="W460" s="24">
        <f>365/3.74</f>
        <v>97.593582887700535</v>
      </c>
      <c r="X460" s="7">
        <f t="shared" si="11"/>
        <v>3</v>
      </c>
      <c r="Y460" s="25">
        <v>0.11</v>
      </c>
      <c r="Z460" s="7">
        <f t="shared" si="12"/>
        <v>5</v>
      </c>
      <c r="AA460" s="25">
        <v>0.15</v>
      </c>
      <c r="AB460" s="7">
        <f t="shared" si="13"/>
        <v>7</v>
      </c>
      <c r="AC460" s="25">
        <v>0.05</v>
      </c>
      <c r="AD460" s="7">
        <f t="shared" si="14"/>
        <v>4</v>
      </c>
      <c r="AE460" s="25">
        <v>0.04</v>
      </c>
      <c r="AF460" s="7">
        <f t="shared" si="1"/>
        <v>3</v>
      </c>
      <c r="AG460" s="25">
        <v>-0.01</v>
      </c>
      <c r="AH460" s="7">
        <f t="shared" si="2"/>
        <v>2</v>
      </c>
      <c r="AI460" s="25">
        <v>0.53</v>
      </c>
      <c r="AJ460" s="7">
        <f t="shared" si="15"/>
        <v>8</v>
      </c>
      <c r="AK460" s="7">
        <f t="shared" si="16"/>
        <v>82</v>
      </c>
    </row>
    <row r="461" spans="2:37" x14ac:dyDescent="0.25">
      <c r="B461" s="7" t="s">
        <v>77</v>
      </c>
      <c r="C461" s="9">
        <v>39.36</v>
      </c>
      <c r="D461" s="7">
        <f t="shared" si="0"/>
        <v>4</v>
      </c>
      <c r="E461" s="7">
        <v>10.07</v>
      </c>
      <c r="F461" s="7">
        <f t="shared" si="3"/>
        <v>8</v>
      </c>
      <c r="G461" s="7">
        <v>11.24</v>
      </c>
      <c r="H461" s="7">
        <f t="shared" si="4"/>
        <v>3</v>
      </c>
      <c r="I461" s="7">
        <v>-2.1800000000000002</v>
      </c>
      <c r="J461" s="7">
        <f t="shared" si="5"/>
        <v>1</v>
      </c>
      <c r="K461" s="7">
        <v>0.15</v>
      </c>
      <c r="L461" s="7">
        <f t="shared" si="6"/>
        <v>4</v>
      </c>
      <c r="M461" s="7">
        <v>7.82</v>
      </c>
      <c r="N461" s="7">
        <f t="shared" si="7"/>
        <v>2</v>
      </c>
      <c r="O461" s="7">
        <v>0</v>
      </c>
      <c r="P461" s="7">
        <v>9</v>
      </c>
      <c r="Q461" s="23">
        <f>18.97+21.08</f>
        <v>40.049999999999997</v>
      </c>
      <c r="R461" s="7">
        <f t="shared" si="8"/>
        <v>7</v>
      </c>
      <c r="S461" s="23">
        <v>15.31</v>
      </c>
      <c r="T461" s="7">
        <f t="shared" si="9"/>
        <v>2</v>
      </c>
      <c r="U461" s="23">
        <v>4.45</v>
      </c>
      <c r="V461" s="7">
        <f t="shared" si="10"/>
        <v>7</v>
      </c>
      <c r="W461" s="24">
        <f>365/2.9</f>
        <v>125.86206896551724</v>
      </c>
      <c r="X461" s="7">
        <f t="shared" si="11"/>
        <v>1</v>
      </c>
      <c r="Y461" s="25">
        <v>0.04</v>
      </c>
      <c r="Z461" s="7">
        <f t="shared" si="12"/>
        <v>2</v>
      </c>
      <c r="AA461" s="25">
        <v>-0.04</v>
      </c>
      <c r="AB461" s="7">
        <f t="shared" si="13"/>
        <v>1</v>
      </c>
      <c r="AC461" s="25">
        <v>-0.01</v>
      </c>
      <c r="AD461" s="7">
        <f t="shared" si="14"/>
        <v>1</v>
      </c>
      <c r="AE461" s="25" t="s">
        <v>100</v>
      </c>
      <c r="AF461" s="7">
        <v>0</v>
      </c>
      <c r="AG461" s="25" t="s">
        <v>101</v>
      </c>
      <c r="AH461" s="7">
        <v>0</v>
      </c>
      <c r="AI461" s="25">
        <v>4.05</v>
      </c>
      <c r="AJ461" s="7">
        <f t="shared" si="15"/>
        <v>9</v>
      </c>
      <c r="AK461" s="7">
        <f t="shared" si="16"/>
        <v>61</v>
      </c>
    </row>
    <row r="462" spans="2:37" x14ac:dyDescent="0.25">
      <c r="B462" s="7" t="s">
        <v>78</v>
      </c>
      <c r="C462" s="9">
        <v>34.9</v>
      </c>
      <c r="D462" s="7">
        <f t="shared" si="0"/>
        <v>5</v>
      </c>
      <c r="E462" s="7">
        <v>16.190000000000001</v>
      </c>
      <c r="F462" s="7">
        <f t="shared" si="3"/>
        <v>4</v>
      </c>
      <c r="G462" s="7">
        <v>17.760000000000002</v>
      </c>
      <c r="H462" s="7">
        <f t="shared" si="4"/>
        <v>8</v>
      </c>
      <c r="I462" s="7">
        <v>21.24</v>
      </c>
      <c r="J462" s="7">
        <f t="shared" si="5"/>
        <v>9</v>
      </c>
      <c r="K462" s="7">
        <v>0.68</v>
      </c>
      <c r="L462" s="7">
        <f t="shared" si="6"/>
        <v>1</v>
      </c>
      <c r="M462" s="7">
        <v>5.08</v>
      </c>
      <c r="N462" s="7">
        <f t="shared" si="7"/>
        <v>1</v>
      </c>
      <c r="O462" s="7">
        <v>0</v>
      </c>
      <c r="P462" s="7">
        <v>9</v>
      </c>
      <c r="Q462" s="23">
        <f>11.96+8.09</f>
        <v>20.05</v>
      </c>
      <c r="R462" s="7">
        <f t="shared" si="8"/>
        <v>2</v>
      </c>
      <c r="S462" s="23">
        <v>27.33</v>
      </c>
      <c r="T462" s="7">
        <f t="shared" si="9"/>
        <v>8</v>
      </c>
      <c r="U462" s="23">
        <v>3.7</v>
      </c>
      <c r="V462" s="7">
        <f t="shared" si="10"/>
        <v>3</v>
      </c>
      <c r="W462" s="24">
        <f>365/5.15</f>
        <v>70.873786407766985</v>
      </c>
      <c r="X462" s="7">
        <f t="shared" si="11"/>
        <v>8</v>
      </c>
      <c r="Y462" s="25">
        <v>0.11</v>
      </c>
      <c r="Z462" s="7">
        <f t="shared" si="12"/>
        <v>5</v>
      </c>
      <c r="AA462" s="25">
        <v>0.11</v>
      </c>
      <c r="AB462" s="7">
        <f t="shared" si="13"/>
        <v>6</v>
      </c>
      <c r="AC462" s="25">
        <v>0.02</v>
      </c>
      <c r="AD462" s="7">
        <f t="shared" si="14"/>
        <v>2</v>
      </c>
      <c r="AE462" s="25">
        <v>0.06</v>
      </c>
      <c r="AF462" s="7">
        <f>RANK(AE462,$AE$455:$AE$463,1)</f>
        <v>5</v>
      </c>
      <c r="AG462" s="25">
        <v>0.04</v>
      </c>
      <c r="AH462" s="7">
        <f>RANK(AG462,$AG$455:$AG$463,1)</f>
        <v>3</v>
      </c>
      <c r="AI462" s="25">
        <v>0.46</v>
      </c>
      <c r="AJ462" s="7">
        <f t="shared" si="15"/>
        <v>6</v>
      </c>
      <c r="AK462" s="7">
        <f t="shared" si="16"/>
        <v>85</v>
      </c>
    </row>
    <row r="463" spans="2:37" x14ac:dyDescent="0.25">
      <c r="B463" s="7" t="s">
        <v>99</v>
      </c>
      <c r="C463" s="9">
        <v>50</v>
      </c>
      <c r="D463" s="7">
        <f t="shared" si="0"/>
        <v>3</v>
      </c>
      <c r="E463" s="7">
        <v>26.18</v>
      </c>
      <c r="F463" s="7">
        <f t="shared" si="3"/>
        <v>1</v>
      </c>
      <c r="G463" s="7">
        <v>23.99</v>
      </c>
      <c r="H463" s="7">
        <f t="shared" si="4"/>
        <v>9</v>
      </c>
      <c r="I463" s="7">
        <v>18.829999999999998</v>
      </c>
      <c r="J463" s="7">
        <f t="shared" si="5"/>
        <v>8</v>
      </c>
      <c r="K463" s="7">
        <v>0</v>
      </c>
      <c r="L463" s="7">
        <f t="shared" si="6"/>
        <v>8</v>
      </c>
      <c r="M463" s="7">
        <v>299.27</v>
      </c>
      <c r="N463" s="7">
        <f t="shared" si="7"/>
        <v>9</v>
      </c>
      <c r="O463" s="7">
        <v>0</v>
      </c>
      <c r="P463" s="7">
        <v>9</v>
      </c>
      <c r="Q463" s="23">
        <f>20.37+16.86</f>
        <v>37.230000000000004</v>
      </c>
      <c r="R463" s="7">
        <f t="shared" si="8"/>
        <v>5</v>
      </c>
      <c r="S463" s="23">
        <v>33.840000000000003</v>
      </c>
      <c r="T463" s="7">
        <f t="shared" si="9"/>
        <v>9</v>
      </c>
      <c r="U463" s="23">
        <v>2.89</v>
      </c>
      <c r="V463" s="7">
        <f t="shared" si="10"/>
        <v>1</v>
      </c>
      <c r="W463" s="24">
        <f>365/4.19</f>
        <v>87.112171837708829</v>
      </c>
      <c r="X463" s="7">
        <f t="shared" si="11"/>
        <v>5</v>
      </c>
      <c r="Y463" s="25">
        <v>0.12</v>
      </c>
      <c r="Z463" s="7">
        <f t="shared" si="12"/>
        <v>7</v>
      </c>
      <c r="AA463" s="25">
        <v>0.1</v>
      </c>
      <c r="AB463" s="7">
        <f t="shared" si="13"/>
        <v>5</v>
      </c>
      <c r="AC463" s="25">
        <v>0.25</v>
      </c>
      <c r="AD463" s="7">
        <f t="shared" si="14"/>
        <v>9</v>
      </c>
      <c r="AE463" s="25">
        <v>0.1</v>
      </c>
      <c r="AF463" s="7">
        <f>RANK(AE463,$AE$455:$AE$463,1)</f>
        <v>6</v>
      </c>
      <c r="AG463" s="25">
        <v>0.09</v>
      </c>
      <c r="AH463" s="7">
        <f>RANK(AG463,$AG$455:$AG$463,1)</f>
        <v>6</v>
      </c>
      <c r="AI463" s="25">
        <v>0.46</v>
      </c>
      <c r="AJ463" s="7">
        <f t="shared" si="15"/>
        <v>6</v>
      </c>
      <c r="AK463" s="7">
        <f t="shared" si="16"/>
        <v>106</v>
      </c>
    </row>
    <row r="464" spans="2:37" x14ac:dyDescent="0.25">
      <c r="B464" s="15"/>
      <c r="C464" s="15"/>
      <c r="D464" s="15"/>
      <c r="E464" s="15"/>
      <c r="F464" s="15"/>
      <c r="G464" s="15"/>
      <c r="H464" s="15"/>
      <c r="I464" s="15"/>
      <c r="J464" s="15"/>
      <c r="K464" s="15"/>
      <c r="L464" s="15"/>
      <c r="M464" s="15"/>
      <c r="N464" s="15"/>
      <c r="R464" s="15"/>
      <c r="S464" s="15"/>
      <c r="T464" s="15"/>
      <c r="U464" s="15"/>
      <c r="V464" s="15"/>
    </row>
    <row r="465" spans="2:3" x14ac:dyDescent="0.25">
      <c r="B465" s="17" t="s">
        <v>102</v>
      </c>
      <c r="C465" s="20" t="s">
        <v>107</v>
      </c>
    </row>
    <row r="466" spans="2:3" x14ac:dyDescent="0.25">
      <c r="B466" s="18" t="s">
        <v>98</v>
      </c>
      <c r="C466" s="20">
        <v>107</v>
      </c>
    </row>
    <row r="467" spans="2:3" x14ac:dyDescent="0.25">
      <c r="B467" s="18" t="s">
        <v>99</v>
      </c>
      <c r="C467" s="20">
        <v>106</v>
      </c>
    </row>
    <row r="468" spans="2:3" x14ac:dyDescent="0.25">
      <c r="B468" s="18" t="s">
        <v>75</v>
      </c>
      <c r="C468" s="20">
        <v>90</v>
      </c>
    </row>
    <row r="469" spans="2:3" x14ac:dyDescent="0.25">
      <c r="B469" s="18" t="s">
        <v>95</v>
      </c>
      <c r="C469" s="20">
        <v>88</v>
      </c>
    </row>
    <row r="470" spans="2:3" x14ac:dyDescent="0.25">
      <c r="B470" s="18" t="s">
        <v>97</v>
      </c>
      <c r="C470" s="20">
        <v>88</v>
      </c>
    </row>
    <row r="471" spans="2:3" x14ac:dyDescent="0.25">
      <c r="B471" s="18" t="s">
        <v>78</v>
      </c>
      <c r="C471" s="20">
        <v>85</v>
      </c>
    </row>
    <row r="472" spans="2:3" x14ac:dyDescent="0.25">
      <c r="B472" s="18" t="s">
        <v>76</v>
      </c>
      <c r="C472" s="20">
        <v>82</v>
      </c>
    </row>
    <row r="473" spans="2:3" x14ac:dyDescent="0.25">
      <c r="B473" s="18" t="s">
        <v>77</v>
      </c>
      <c r="C473" s="20">
        <v>61</v>
      </c>
    </row>
    <row r="474" spans="2:3" x14ac:dyDescent="0.25">
      <c r="B474" s="18" t="s">
        <v>96</v>
      </c>
      <c r="C474" s="20">
        <v>52</v>
      </c>
    </row>
    <row r="476" spans="2:3" x14ac:dyDescent="0.25">
      <c r="B476" s="17" t="s">
        <v>103</v>
      </c>
    </row>
    <row r="477" spans="2:3" x14ac:dyDescent="0.25">
      <c r="B477" s="27" t="s">
        <v>104</v>
      </c>
    </row>
    <row r="478" spans="2:3" x14ac:dyDescent="0.25">
      <c r="B478" s="27" t="s">
        <v>105</v>
      </c>
    </row>
    <row r="479" spans="2:3" x14ac:dyDescent="0.25">
      <c r="B479" s="27" t="s">
        <v>106</v>
      </c>
    </row>
  </sheetData>
  <autoFilter ref="B465:C474" xr:uid="{64E93A49-1AE8-4E9F-8300-37AB17CC03DC}">
    <sortState xmlns:xlrd2="http://schemas.microsoft.com/office/spreadsheetml/2017/richdata2" ref="B466:C474">
      <sortCondition descending="1" ref="C465:C474"/>
    </sortState>
  </autoFilter>
  <hyperlinks>
    <hyperlink ref="B477" r:id="rId1" xr:uid="{D435FDDE-CC35-486B-A39D-2AC000D96CF3}"/>
    <hyperlink ref="B478" r:id="rId2" xr:uid="{9E270E05-E248-4551-8388-BF740910EEB0}"/>
    <hyperlink ref="B479" r:id="rId3" xr:uid="{15320DCE-AD71-46D0-9D54-B91DBD5E3C68}"/>
  </hyperlinks>
  <pageMargins left="0.7" right="0.7" top="0.75" bottom="0.75" header="0.3" footer="0.3"/>
  <pageSetup orientation="portrait" r:id="rId4"/>
  <extLst>
    <ext xmlns:x14="http://schemas.microsoft.com/office/spreadsheetml/2009/9/main" uri="{05C60535-1F16-4fd2-B633-F4F36F0B64E0}">
      <x14:sparklineGroups xmlns:xm="http://schemas.microsoft.com/office/excel/2006/main">
        <x14:sparklineGroup type="column" displayEmptyCellsAs="gap" xr2:uid="{37E1DC89-0383-46BA-B314-9A65C72766D4}">
          <x14:colorSeries rgb="FF376092"/>
          <x14:colorNegative rgb="FFD00000"/>
          <x14:colorAxis rgb="FF000000"/>
          <x14:colorMarkers rgb="FFD00000"/>
          <x14:colorFirst rgb="FFD00000"/>
          <x14:colorLast rgb="FFD00000"/>
          <x14:colorHigh rgb="FFD00000"/>
          <x14:colorLow rgb="FFD00000"/>
          <x14:sparklines>
            <x14:sparkline>
              <xm:f>'Peer Comparison'!C33:G33</xm:f>
              <xm:sqref>H33</xm:sqref>
            </x14:sparkline>
            <x14:sparkline>
              <xm:f>'Peer Comparison'!C34:G34</xm:f>
              <xm:sqref>H34</xm:sqref>
            </x14:sparkline>
            <x14:sparkline>
              <xm:f>'Peer Comparison'!C35:G35</xm:f>
              <xm:sqref>H35</xm:sqref>
            </x14:sparkline>
            <x14:sparkline>
              <xm:f>'Peer Comparison'!C36:G36</xm:f>
              <xm:sqref>H36</xm:sqref>
            </x14:sparkline>
          </x14:sparklines>
        </x14:sparklineGroup>
        <x14:sparklineGroup type="column" displayEmptyCellsAs="gap" xr2:uid="{B2082B06-E650-4B1C-911C-6CBEF157DDCA}">
          <x14:colorSeries rgb="FF376092"/>
          <x14:colorNegative rgb="FFD00000"/>
          <x14:colorAxis rgb="FF000000"/>
          <x14:colorMarkers rgb="FFD00000"/>
          <x14:colorFirst rgb="FFD00000"/>
          <x14:colorLast rgb="FFD00000"/>
          <x14:colorHigh rgb="FFD00000"/>
          <x14:colorLow rgb="FFD00000"/>
          <x14:sparklines>
            <x14:sparkline>
              <xm:f>'Peer Comparison'!C14:G14</xm:f>
              <xm:sqref>H14</xm:sqref>
            </x14:sparkline>
            <x14:sparkline>
              <xm:f>'Peer Comparison'!C15:G15</xm:f>
              <xm:sqref>H15</xm:sqref>
            </x14:sparkline>
            <x14:sparkline>
              <xm:f>'Peer Comparison'!C16:G16</xm:f>
              <xm:sqref>H16</xm:sqref>
            </x14:sparkline>
            <x14:sparkline>
              <xm:f>'Peer Comparison'!C17:G17</xm:f>
              <xm:sqref>H17</xm:sqref>
            </x14:sparkline>
            <x14:sparkline>
              <xm:f>'Peer Comparison'!C18:G18</xm:f>
              <xm:sqref>H18</xm:sqref>
            </x14:sparkline>
            <x14:sparkline>
              <xm:f>'Peer Comparison'!C19:G19</xm:f>
              <xm:sqref>H19</xm:sqref>
            </x14:sparkline>
            <x14:sparkline>
              <xm:f>'Peer Comparison'!C20:G20</xm:f>
              <xm:sqref>H20</xm:sqref>
            </x14:sparkline>
            <x14:sparkline>
              <xm:f>'Peer Comparison'!C21:G21</xm:f>
              <xm:sqref>H21</xm:sqref>
            </x14:sparkline>
            <x14:sparkline>
              <xm:f>'Peer Comparison'!C22:G22</xm:f>
              <xm:sqref>H22</xm:sqref>
            </x14:sparkline>
            <x14:sparkline>
              <xm:f>'Peer Comparison'!C23:G23</xm:f>
              <xm:sqref>H23</xm:sqref>
            </x14:sparkline>
            <x14:sparkline>
              <xm:f>'Peer Comparison'!C24:G24</xm:f>
              <xm:sqref>H24</xm:sqref>
            </x14:sparkline>
            <x14:sparkline>
              <xm:f>'Peer Comparison'!C25:G25</xm:f>
              <xm:sqref>H25</xm:sqref>
            </x14:sparkline>
            <x14:sparkline>
              <xm:f>'Peer Comparison'!C26:G26</xm:f>
              <xm:sqref>H26</xm:sqref>
            </x14:sparkline>
          </x14:sparklines>
        </x14:sparklineGroup>
        <x14:sparklineGroup type="column" displayEmptyCellsAs="gap" xr2:uid="{F728FAB5-67B5-4644-A21F-9CE295FE4ABB}">
          <x14:colorSeries rgb="FF376092"/>
          <x14:colorNegative rgb="FFD00000"/>
          <x14:colorAxis rgb="FF000000"/>
          <x14:colorMarkers rgb="FFD00000"/>
          <x14:colorFirst rgb="FFD00000"/>
          <x14:colorLast rgb="FFD00000"/>
          <x14:colorHigh rgb="FFD00000"/>
          <x14:colorLow rgb="FFD00000"/>
          <x14:sparklines>
            <x14:sparkline>
              <xm:f>'Peer Comparison'!C399:G399</xm:f>
              <xm:sqref>H399</xm:sqref>
            </x14:sparkline>
            <x14:sparkline>
              <xm:f>'Peer Comparison'!C400:G400</xm:f>
              <xm:sqref>H400</xm:sqref>
            </x14:sparkline>
            <x14:sparkline>
              <xm:f>'Peer Comparison'!C401:G401</xm:f>
              <xm:sqref>H401</xm:sqref>
            </x14:sparkline>
            <x14:sparkline>
              <xm:f>'Peer Comparison'!C402:G402</xm:f>
              <xm:sqref>H402</xm:sqref>
            </x14:sparkline>
            <x14:sparkline>
              <xm:f>'Peer Comparison'!C403:G403</xm:f>
              <xm:sqref>H403</xm:sqref>
            </x14:sparkline>
            <x14:sparkline>
              <xm:f>'Peer Comparison'!C404:G404</xm:f>
              <xm:sqref>H404</xm:sqref>
            </x14:sparkline>
            <x14:sparkline>
              <xm:f>'Peer Comparison'!C405:G405</xm:f>
              <xm:sqref>H405</xm:sqref>
            </x14:sparkline>
            <x14:sparkline>
              <xm:f>'Peer Comparison'!C406:G406</xm:f>
              <xm:sqref>H406</xm:sqref>
            </x14:sparkline>
            <x14:sparkline>
              <xm:f>'Peer Comparison'!C407:G407</xm:f>
              <xm:sqref>H407</xm:sqref>
            </x14:sparkline>
            <x14:sparkline>
              <xm:f>'Peer Comparison'!C408:G408</xm:f>
              <xm:sqref>H408</xm:sqref>
            </x14:sparkline>
            <x14:sparkline>
              <xm:f>'Peer Comparison'!C409:G409</xm:f>
              <xm:sqref>H409</xm:sqref>
            </x14:sparkline>
            <x14:sparkline>
              <xm:f>'Peer Comparison'!C410:G410</xm:f>
              <xm:sqref>H410</xm:sqref>
            </x14:sparkline>
            <x14:sparkline>
              <xm:f>'Peer Comparison'!C411:G411</xm:f>
              <xm:sqref>H411</xm:sqref>
            </x14:sparkline>
            <x14:sparkline>
              <xm:f>'Peer Comparison'!C412:G412</xm:f>
              <xm:sqref>H412</xm:sqref>
            </x14:sparkline>
            <x14:sparkline>
              <xm:f>'Peer Comparison'!C413:G413</xm:f>
              <xm:sqref>H413</xm:sqref>
            </x14:sparkline>
            <x14:sparkline>
              <xm:f>'Peer Comparison'!C414:G414</xm:f>
              <xm:sqref>H414</xm:sqref>
            </x14:sparkline>
            <x14:sparkline>
              <xm:f>'Peer Comparison'!C415:G415</xm:f>
              <xm:sqref>H415</xm:sqref>
            </x14:sparkline>
            <x14:sparkline>
              <xm:f>'Peer Comparison'!C416:G416</xm:f>
              <xm:sqref>H416</xm:sqref>
            </x14:sparkline>
            <x14:sparkline>
              <xm:f>'Peer Comparison'!C417:G417</xm:f>
              <xm:sqref>H417</xm:sqref>
            </x14:sparkline>
            <x14:sparkline>
              <xm:f>'Peer Comparison'!C418:G418</xm:f>
              <xm:sqref>H418</xm:sqref>
            </x14:sparkline>
            <x14:sparkline>
              <xm:f>'Peer Comparison'!C419:G419</xm:f>
              <xm:sqref>H419</xm:sqref>
            </x14:sparkline>
            <x14:sparkline>
              <xm:f>'Peer Comparison'!C420:G420</xm:f>
              <xm:sqref>H420</xm:sqref>
            </x14:sparkline>
            <x14:sparkline>
              <xm:f>'Peer Comparison'!C421:G421</xm:f>
              <xm:sqref>H421</xm:sqref>
            </x14:sparkline>
            <x14:sparkline>
              <xm:f>'Peer Comparison'!C422:G422</xm:f>
              <xm:sqref>H422</xm:sqref>
            </x14:sparkline>
            <x14:sparkline>
              <xm:f>'Peer Comparison'!C423:G423</xm:f>
              <xm:sqref>H423</xm:sqref>
            </x14:sparkline>
            <x14:sparkline>
              <xm:f>'Peer Comparison'!C424:G424</xm:f>
              <xm:sqref>H424</xm:sqref>
            </x14:sparkline>
            <x14:sparkline>
              <xm:f>'Peer Comparison'!C425:G425</xm:f>
              <xm:sqref>H425</xm:sqref>
            </x14:sparkline>
            <x14:sparkline>
              <xm:f>'Peer Comparison'!C426:G426</xm:f>
              <xm:sqref>H426</xm:sqref>
            </x14:sparkline>
            <x14:sparkline>
              <xm:f>'Peer Comparison'!C427:G427</xm:f>
              <xm:sqref>H427</xm:sqref>
            </x14:sparkline>
            <x14:sparkline>
              <xm:f>'Peer Comparison'!C428:G428</xm:f>
              <xm:sqref>H428</xm:sqref>
            </x14:sparkline>
            <x14:sparkline>
              <xm:f>'Peer Comparison'!C429:G429</xm:f>
              <xm:sqref>H429</xm:sqref>
            </x14:sparkline>
            <x14:sparkline>
              <xm:f>'Peer Comparison'!C430:G430</xm:f>
              <xm:sqref>H430</xm:sqref>
            </x14:sparkline>
            <x14:sparkline>
              <xm:f>'Peer Comparison'!C431:G431</xm:f>
              <xm:sqref>H431</xm:sqref>
            </x14:sparkline>
            <x14:sparkline>
              <xm:f>'Peer Comparison'!C432:G432</xm:f>
              <xm:sqref>H432</xm:sqref>
            </x14:sparkline>
            <x14:sparkline>
              <xm:f>'Peer Comparison'!C433:G433</xm:f>
              <xm:sqref>H433</xm:sqref>
            </x14:sparkline>
            <x14:sparkline>
              <xm:f>'Peer Comparison'!C434:G434</xm:f>
              <xm:sqref>H434</xm:sqref>
            </x14:sparkline>
            <x14:sparkline>
              <xm:f>'Peer Comparison'!C435:G435</xm:f>
              <xm:sqref>H435</xm:sqref>
            </x14:sparkline>
            <x14:sparkline>
              <xm:f>'Peer Comparison'!C436:G436</xm:f>
              <xm:sqref>H436</xm:sqref>
            </x14:sparkline>
            <x14:sparkline>
              <xm:f>'Peer Comparison'!C437:G437</xm:f>
              <xm:sqref>H437</xm:sqref>
            </x14:sparkline>
            <x14:sparkline>
              <xm:f>'Peer Comparison'!C438:G438</xm:f>
              <xm:sqref>H438</xm:sqref>
            </x14:sparkline>
            <x14:sparkline>
              <xm:f>'Peer Comparison'!C439:G439</xm:f>
              <xm:sqref>H439</xm:sqref>
            </x14:sparkline>
            <x14:sparkline>
              <xm:f>'Peer Comparison'!C440:G440</xm:f>
              <xm:sqref>H440</xm:sqref>
            </x14:sparkline>
            <x14:sparkline>
              <xm:f>'Peer Comparison'!C441:G441</xm:f>
              <xm:sqref>H441</xm:sqref>
            </x14:sparkline>
            <x14:sparkline>
              <xm:f>'Peer Comparison'!C442:G442</xm:f>
              <xm:sqref>H442</xm:sqref>
            </x14:sparkline>
            <x14:sparkline>
              <xm:f>'Peer Comparison'!C443:G443</xm:f>
              <xm:sqref>H443</xm:sqref>
            </x14:sparkline>
            <x14:sparkline>
              <xm:f>'Peer Comparison'!C444:G444</xm:f>
              <xm:sqref>H444</xm:sqref>
            </x14:sparkline>
            <x14:sparkline>
              <xm:f>'Peer Comparison'!C445:G445</xm:f>
              <xm:sqref>H445</xm:sqref>
            </x14:sparkline>
            <x14:sparkline>
              <xm:f>'Peer Comparison'!C446:G446</xm:f>
              <xm:sqref>H446</xm:sqref>
            </x14:sparkline>
            <x14:sparkline>
              <xm:f>'Peer Comparison'!C447:G447</xm:f>
              <xm:sqref>H447</xm:sqref>
            </x14:sparkline>
            <x14:sparkline>
              <xm:f>'Peer Comparison'!C448:G448</xm:f>
              <xm:sqref>H448</xm:sqref>
            </x14:sparkline>
            <x14:sparkline>
              <xm:f>'Peer Comparison'!C449:G449</xm:f>
              <xm:sqref>H449</xm:sqref>
            </x14:sparkline>
          </x14:sparklines>
        </x14:sparklineGroup>
        <x14:sparklineGroup type="column" displayEmptyCellsAs="gap" xr2:uid="{DCF69120-0FFD-4F8E-ADA3-B13E118277EA}">
          <x14:colorSeries rgb="FF376092"/>
          <x14:colorNegative rgb="FFD00000"/>
          <x14:colorAxis rgb="FF000000"/>
          <x14:colorMarkers rgb="FFD00000"/>
          <x14:colorFirst rgb="FFD00000"/>
          <x14:colorLast rgb="FFD00000"/>
          <x14:colorHigh rgb="FFD00000"/>
          <x14:colorLow rgb="FFD00000"/>
          <x14:sparklines>
            <x14:sparkline>
              <xm:f>'Peer Comparison'!C343:G343</xm:f>
              <xm:sqref>H343</xm:sqref>
            </x14:sparkline>
            <x14:sparkline>
              <xm:f>'Peer Comparison'!C344:G344</xm:f>
              <xm:sqref>H344</xm:sqref>
            </x14:sparkline>
            <x14:sparkline>
              <xm:f>'Peer Comparison'!C345:G345</xm:f>
              <xm:sqref>H345</xm:sqref>
            </x14:sparkline>
            <x14:sparkline>
              <xm:f>'Peer Comparison'!C346:G346</xm:f>
              <xm:sqref>H346</xm:sqref>
            </x14:sparkline>
            <x14:sparkline>
              <xm:f>'Peer Comparison'!C347:G347</xm:f>
              <xm:sqref>H347</xm:sqref>
            </x14:sparkline>
            <x14:sparkline>
              <xm:f>'Peer Comparison'!C348:G348</xm:f>
              <xm:sqref>H348</xm:sqref>
            </x14:sparkline>
            <x14:sparkline>
              <xm:f>'Peer Comparison'!C349:G349</xm:f>
              <xm:sqref>H349</xm:sqref>
            </x14:sparkline>
            <x14:sparkline>
              <xm:f>'Peer Comparison'!C350:G350</xm:f>
              <xm:sqref>H350</xm:sqref>
            </x14:sparkline>
            <x14:sparkline>
              <xm:f>'Peer Comparison'!C351:G351</xm:f>
              <xm:sqref>H351</xm:sqref>
            </x14:sparkline>
            <x14:sparkline>
              <xm:f>'Peer Comparison'!C352:G352</xm:f>
              <xm:sqref>H352</xm:sqref>
            </x14:sparkline>
            <x14:sparkline>
              <xm:f>'Peer Comparison'!C353:G353</xm:f>
              <xm:sqref>H353</xm:sqref>
            </x14:sparkline>
            <x14:sparkline>
              <xm:f>'Peer Comparison'!C354:G354</xm:f>
              <xm:sqref>H354</xm:sqref>
            </x14:sparkline>
            <x14:sparkline>
              <xm:f>'Peer Comparison'!C355:G355</xm:f>
              <xm:sqref>H355</xm:sqref>
            </x14:sparkline>
            <x14:sparkline>
              <xm:f>'Peer Comparison'!C356:G356</xm:f>
              <xm:sqref>H356</xm:sqref>
            </x14:sparkline>
            <x14:sparkline>
              <xm:f>'Peer Comparison'!C357:G357</xm:f>
              <xm:sqref>H357</xm:sqref>
            </x14:sparkline>
            <x14:sparkline>
              <xm:f>'Peer Comparison'!C358:G358</xm:f>
              <xm:sqref>H358</xm:sqref>
            </x14:sparkline>
            <x14:sparkline>
              <xm:f>'Peer Comparison'!C359:G359</xm:f>
              <xm:sqref>H359</xm:sqref>
            </x14:sparkline>
            <x14:sparkline>
              <xm:f>'Peer Comparison'!C360:G360</xm:f>
              <xm:sqref>H360</xm:sqref>
            </x14:sparkline>
            <x14:sparkline>
              <xm:f>'Peer Comparison'!C361:G361</xm:f>
              <xm:sqref>H361</xm:sqref>
            </x14:sparkline>
            <x14:sparkline>
              <xm:f>'Peer Comparison'!C362:G362</xm:f>
              <xm:sqref>H362</xm:sqref>
            </x14:sparkline>
            <x14:sparkline>
              <xm:f>'Peer Comparison'!C363:G363</xm:f>
              <xm:sqref>H363</xm:sqref>
            </x14:sparkline>
            <x14:sparkline>
              <xm:f>'Peer Comparison'!C364:G364</xm:f>
              <xm:sqref>H364</xm:sqref>
            </x14:sparkline>
            <x14:sparkline>
              <xm:f>'Peer Comparison'!C365:G365</xm:f>
              <xm:sqref>H365</xm:sqref>
            </x14:sparkline>
            <x14:sparkline>
              <xm:f>'Peer Comparison'!C366:G366</xm:f>
              <xm:sqref>H366</xm:sqref>
            </x14:sparkline>
            <x14:sparkline>
              <xm:f>'Peer Comparison'!C367:G367</xm:f>
              <xm:sqref>H367</xm:sqref>
            </x14:sparkline>
            <x14:sparkline>
              <xm:f>'Peer Comparison'!C368:G368</xm:f>
              <xm:sqref>H368</xm:sqref>
            </x14:sparkline>
            <x14:sparkline>
              <xm:f>'Peer Comparison'!C369:G369</xm:f>
              <xm:sqref>H369</xm:sqref>
            </x14:sparkline>
            <x14:sparkline>
              <xm:f>'Peer Comparison'!C370:G370</xm:f>
              <xm:sqref>H370</xm:sqref>
            </x14:sparkline>
            <x14:sparkline>
              <xm:f>'Peer Comparison'!C371:G371</xm:f>
              <xm:sqref>H371</xm:sqref>
            </x14:sparkline>
            <x14:sparkline>
              <xm:f>'Peer Comparison'!C372:G372</xm:f>
              <xm:sqref>H372</xm:sqref>
            </x14:sparkline>
            <x14:sparkline>
              <xm:f>'Peer Comparison'!C373:G373</xm:f>
              <xm:sqref>H373</xm:sqref>
            </x14:sparkline>
            <x14:sparkline>
              <xm:f>'Peer Comparison'!C374:G374</xm:f>
              <xm:sqref>H374</xm:sqref>
            </x14:sparkline>
            <x14:sparkline>
              <xm:f>'Peer Comparison'!C375:G375</xm:f>
              <xm:sqref>H375</xm:sqref>
            </x14:sparkline>
            <x14:sparkline>
              <xm:f>'Peer Comparison'!C376:G376</xm:f>
              <xm:sqref>H376</xm:sqref>
            </x14:sparkline>
            <x14:sparkline>
              <xm:f>'Peer Comparison'!C377:G377</xm:f>
              <xm:sqref>H377</xm:sqref>
            </x14:sparkline>
            <x14:sparkline>
              <xm:f>'Peer Comparison'!C378:G378</xm:f>
              <xm:sqref>H378</xm:sqref>
            </x14:sparkline>
            <x14:sparkline>
              <xm:f>'Peer Comparison'!C379:G379</xm:f>
              <xm:sqref>H379</xm:sqref>
            </x14:sparkline>
            <x14:sparkline>
              <xm:f>'Peer Comparison'!C380:G380</xm:f>
              <xm:sqref>H380</xm:sqref>
            </x14:sparkline>
            <x14:sparkline>
              <xm:f>'Peer Comparison'!C381:G381</xm:f>
              <xm:sqref>H381</xm:sqref>
            </x14:sparkline>
            <x14:sparkline>
              <xm:f>'Peer Comparison'!C382:G382</xm:f>
              <xm:sqref>H382</xm:sqref>
            </x14:sparkline>
            <x14:sparkline>
              <xm:f>'Peer Comparison'!C383:G383</xm:f>
              <xm:sqref>H383</xm:sqref>
            </x14:sparkline>
            <x14:sparkline>
              <xm:f>'Peer Comparison'!C384:G384</xm:f>
              <xm:sqref>H384</xm:sqref>
            </x14:sparkline>
            <x14:sparkline>
              <xm:f>'Peer Comparison'!C385:G385</xm:f>
              <xm:sqref>H385</xm:sqref>
            </x14:sparkline>
            <x14:sparkline>
              <xm:f>'Peer Comparison'!C386:G386</xm:f>
              <xm:sqref>H386</xm:sqref>
            </x14:sparkline>
            <x14:sparkline>
              <xm:f>'Peer Comparison'!C387:G387</xm:f>
              <xm:sqref>H387</xm:sqref>
            </x14:sparkline>
            <x14:sparkline>
              <xm:f>'Peer Comparison'!C388:G388</xm:f>
              <xm:sqref>H388</xm:sqref>
            </x14:sparkline>
            <x14:sparkline>
              <xm:f>'Peer Comparison'!C389:G389</xm:f>
              <xm:sqref>H389</xm:sqref>
            </x14:sparkline>
            <x14:sparkline>
              <xm:f>'Peer Comparison'!C390:G390</xm:f>
              <xm:sqref>H390</xm:sqref>
            </x14:sparkline>
            <x14:sparkline>
              <xm:f>'Peer Comparison'!C391:G391</xm:f>
              <xm:sqref>H391</xm:sqref>
            </x14:sparkline>
            <x14:sparkline>
              <xm:f>'Peer Comparison'!C392:G392</xm:f>
              <xm:sqref>H392</xm:sqref>
            </x14:sparkline>
            <x14:sparkline>
              <xm:f>'Peer Comparison'!C393:G393</xm:f>
              <xm:sqref>H393</xm:sqref>
            </x14:sparkline>
          </x14:sparklines>
        </x14:sparklineGroup>
        <x14:sparklineGroup type="column" displayEmptyCellsAs="gap" xr2:uid="{61E5AA7B-7DC0-4EBD-A818-4D504684E7D3}">
          <x14:colorSeries rgb="FF376092"/>
          <x14:colorNegative rgb="FFD00000"/>
          <x14:colorAxis rgb="FF000000"/>
          <x14:colorMarkers rgb="FFD00000"/>
          <x14:colorFirst rgb="FFD00000"/>
          <x14:colorLast rgb="FFD00000"/>
          <x14:colorHigh rgb="FFD00000"/>
          <x14:colorLow rgb="FFD00000"/>
          <x14:sparklines>
            <x14:sparkline>
              <xm:f>'Peer Comparison'!C287:G287</xm:f>
              <xm:sqref>H287</xm:sqref>
            </x14:sparkline>
            <x14:sparkline>
              <xm:f>'Peer Comparison'!C288:G288</xm:f>
              <xm:sqref>H288</xm:sqref>
            </x14:sparkline>
            <x14:sparkline>
              <xm:f>'Peer Comparison'!C289:G289</xm:f>
              <xm:sqref>H289</xm:sqref>
            </x14:sparkline>
            <x14:sparkline>
              <xm:f>'Peer Comparison'!C290:G290</xm:f>
              <xm:sqref>H290</xm:sqref>
            </x14:sparkline>
            <x14:sparkline>
              <xm:f>'Peer Comparison'!C291:G291</xm:f>
              <xm:sqref>H291</xm:sqref>
            </x14:sparkline>
            <x14:sparkline>
              <xm:f>'Peer Comparison'!C292:G292</xm:f>
              <xm:sqref>H292</xm:sqref>
            </x14:sparkline>
            <x14:sparkline>
              <xm:f>'Peer Comparison'!C293:G293</xm:f>
              <xm:sqref>H293</xm:sqref>
            </x14:sparkline>
            <x14:sparkline>
              <xm:f>'Peer Comparison'!C294:G294</xm:f>
              <xm:sqref>H294</xm:sqref>
            </x14:sparkline>
            <x14:sparkline>
              <xm:f>'Peer Comparison'!C295:G295</xm:f>
              <xm:sqref>H295</xm:sqref>
            </x14:sparkline>
            <x14:sparkline>
              <xm:f>'Peer Comparison'!C296:G296</xm:f>
              <xm:sqref>H296</xm:sqref>
            </x14:sparkline>
            <x14:sparkline>
              <xm:f>'Peer Comparison'!C297:G297</xm:f>
              <xm:sqref>H297</xm:sqref>
            </x14:sparkline>
            <x14:sparkline>
              <xm:f>'Peer Comparison'!C298:G298</xm:f>
              <xm:sqref>H298</xm:sqref>
            </x14:sparkline>
            <x14:sparkline>
              <xm:f>'Peer Comparison'!C299:G299</xm:f>
              <xm:sqref>H299</xm:sqref>
            </x14:sparkline>
            <x14:sparkline>
              <xm:f>'Peer Comparison'!C300:G300</xm:f>
              <xm:sqref>H300</xm:sqref>
            </x14:sparkline>
            <x14:sparkline>
              <xm:f>'Peer Comparison'!C301:G301</xm:f>
              <xm:sqref>H301</xm:sqref>
            </x14:sparkline>
            <x14:sparkline>
              <xm:f>'Peer Comparison'!C302:G302</xm:f>
              <xm:sqref>H302</xm:sqref>
            </x14:sparkline>
            <x14:sparkline>
              <xm:f>'Peer Comparison'!C303:G303</xm:f>
              <xm:sqref>H303</xm:sqref>
            </x14:sparkline>
            <x14:sparkline>
              <xm:f>'Peer Comparison'!C304:G304</xm:f>
              <xm:sqref>H304</xm:sqref>
            </x14:sparkline>
            <x14:sparkline>
              <xm:f>'Peer Comparison'!C305:G305</xm:f>
              <xm:sqref>H305</xm:sqref>
            </x14:sparkline>
            <x14:sparkline>
              <xm:f>'Peer Comparison'!C306:G306</xm:f>
              <xm:sqref>H306</xm:sqref>
            </x14:sparkline>
            <x14:sparkline>
              <xm:f>'Peer Comparison'!C307:G307</xm:f>
              <xm:sqref>H307</xm:sqref>
            </x14:sparkline>
            <x14:sparkline>
              <xm:f>'Peer Comparison'!C308:G308</xm:f>
              <xm:sqref>H308</xm:sqref>
            </x14:sparkline>
            <x14:sparkline>
              <xm:f>'Peer Comparison'!C309:G309</xm:f>
              <xm:sqref>H309</xm:sqref>
            </x14:sparkline>
            <x14:sparkline>
              <xm:f>'Peer Comparison'!C310:G310</xm:f>
              <xm:sqref>H310</xm:sqref>
            </x14:sparkline>
            <x14:sparkline>
              <xm:f>'Peer Comparison'!C311:G311</xm:f>
              <xm:sqref>H311</xm:sqref>
            </x14:sparkline>
            <x14:sparkline>
              <xm:f>'Peer Comparison'!C312:G312</xm:f>
              <xm:sqref>H312</xm:sqref>
            </x14:sparkline>
            <x14:sparkline>
              <xm:f>'Peer Comparison'!C313:G313</xm:f>
              <xm:sqref>H313</xm:sqref>
            </x14:sparkline>
            <x14:sparkline>
              <xm:f>'Peer Comparison'!C314:G314</xm:f>
              <xm:sqref>H314</xm:sqref>
            </x14:sparkline>
            <x14:sparkline>
              <xm:f>'Peer Comparison'!C315:G315</xm:f>
              <xm:sqref>H315</xm:sqref>
            </x14:sparkline>
            <x14:sparkline>
              <xm:f>'Peer Comparison'!C316:G316</xm:f>
              <xm:sqref>H316</xm:sqref>
            </x14:sparkline>
            <x14:sparkline>
              <xm:f>'Peer Comparison'!C317:G317</xm:f>
              <xm:sqref>H317</xm:sqref>
            </x14:sparkline>
            <x14:sparkline>
              <xm:f>'Peer Comparison'!C318:G318</xm:f>
              <xm:sqref>H318</xm:sqref>
            </x14:sparkline>
            <x14:sparkline>
              <xm:f>'Peer Comparison'!C319:G319</xm:f>
              <xm:sqref>H319</xm:sqref>
            </x14:sparkline>
            <x14:sparkline>
              <xm:f>'Peer Comparison'!C320:G320</xm:f>
              <xm:sqref>H320</xm:sqref>
            </x14:sparkline>
            <x14:sparkline>
              <xm:f>'Peer Comparison'!C321:G321</xm:f>
              <xm:sqref>H321</xm:sqref>
            </x14:sparkline>
            <x14:sparkline>
              <xm:f>'Peer Comparison'!C322:G322</xm:f>
              <xm:sqref>H322</xm:sqref>
            </x14:sparkline>
            <x14:sparkline>
              <xm:f>'Peer Comparison'!C323:G323</xm:f>
              <xm:sqref>H323</xm:sqref>
            </x14:sparkline>
            <x14:sparkline>
              <xm:f>'Peer Comparison'!C324:G324</xm:f>
              <xm:sqref>H324</xm:sqref>
            </x14:sparkline>
            <x14:sparkline>
              <xm:f>'Peer Comparison'!C325:G325</xm:f>
              <xm:sqref>H325</xm:sqref>
            </x14:sparkline>
            <x14:sparkline>
              <xm:f>'Peer Comparison'!C326:G326</xm:f>
              <xm:sqref>H326</xm:sqref>
            </x14:sparkline>
            <x14:sparkline>
              <xm:f>'Peer Comparison'!C327:G327</xm:f>
              <xm:sqref>H327</xm:sqref>
            </x14:sparkline>
            <x14:sparkline>
              <xm:f>'Peer Comparison'!C328:G328</xm:f>
              <xm:sqref>H328</xm:sqref>
            </x14:sparkline>
            <x14:sparkline>
              <xm:f>'Peer Comparison'!C329:G329</xm:f>
              <xm:sqref>H329</xm:sqref>
            </x14:sparkline>
            <x14:sparkline>
              <xm:f>'Peer Comparison'!C330:G330</xm:f>
              <xm:sqref>H330</xm:sqref>
            </x14:sparkline>
            <x14:sparkline>
              <xm:f>'Peer Comparison'!C331:G331</xm:f>
              <xm:sqref>H331</xm:sqref>
            </x14:sparkline>
            <x14:sparkline>
              <xm:f>'Peer Comparison'!C332:G332</xm:f>
              <xm:sqref>H332</xm:sqref>
            </x14:sparkline>
            <x14:sparkline>
              <xm:f>'Peer Comparison'!C333:G333</xm:f>
              <xm:sqref>H333</xm:sqref>
            </x14:sparkline>
            <x14:sparkline>
              <xm:f>'Peer Comparison'!C334:G334</xm:f>
              <xm:sqref>H334</xm:sqref>
            </x14:sparkline>
            <x14:sparkline>
              <xm:f>'Peer Comparison'!C335:G335</xm:f>
              <xm:sqref>H335</xm:sqref>
            </x14:sparkline>
            <x14:sparkline>
              <xm:f>'Peer Comparison'!C336:G336</xm:f>
              <xm:sqref>H336</xm:sqref>
            </x14:sparkline>
            <x14:sparkline>
              <xm:f>'Peer Comparison'!C337:G337</xm:f>
              <xm:sqref>H337</xm:sqref>
            </x14:sparkline>
          </x14:sparklines>
        </x14:sparklineGroup>
        <x14:sparklineGroup type="column" displayEmptyCellsAs="gap" xr2:uid="{8C9FDC1B-2231-4C95-BC4F-CB44619E4785}">
          <x14:colorSeries rgb="FF376092"/>
          <x14:colorNegative rgb="FFD00000"/>
          <x14:colorAxis rgb="FF000000"/>
          <x14:colorMarkers rgb="FFD00000"/>
          <x14:colorFirst rgb="FFD00000"/>
          <x14:colorLast rgb="FFD00000"/>
          <x14:colorHigh rgb="FFD00000"/>
          <x14:colorLow rgb="FFD00000"/>
          <x14:sparklines>
            <x14:sparkline>
              <xm:f>'Peer Comparison'!C231:G231</xm:f>
              <xm:sqref>H231</xm:sqref>
            </x14:sparkline>
            <x14:sparkline>
              <xm:f>'Peer Comparison'!C232:G232</xm:f>
              <xm:sqref>H232</xm:sqref>
            </x14:sparkline>
            <x14:sparkline>
              <xm:f>'Peer Comparison'!C233:G233</xm:f>
              <xm:sqref>H233</xm:sqref>
            </x14:sparkline>
            <x14:sparkline>
              <xm:f>'Peer Comparison'!C234:G234</xm:f>
              <xm:sqref>H234</xm:sqref>
            </x14:sparkline>
            <x14:sparkline>
              <xm:f>'Peer Comparison'!C235:G235</xm:f>
              <xm:sqref>H235</xm:sqref>
            </x14:sparkline>
            <x14:sparkline>
              <xm:f>'Peer Comparison'!C236:G236</xm:f>
              <xm:sqref>H236</xm:sqref>
            </x14:sparkline>
            <x14:sparkline>
              <xm:f>'Peer Comparison'!C237:G237</xm:f>
              <xm:sqref>H237</xm:sqref>
            </x14:sparkline>
            <x14:sparkline>
              <xm:f>'Peer Comparison'!C238:G238</xm:f>
              <xm:sqref>H238</xm:sqref>
            </x14:sparkline>
            <x14:sparkline>
              <xm:f>'Peer Comparison'!C239:G239</xm:f>
              <xm:sqref>H239</xm:sqref>
            </x14:sparkline>
            <x14:sparkline>
              <xm:f>'Peer Comparison'!C240:G240</xm:f>
              <xm:sqref>H240</xm:sqref>
            </x14:sparkline>
            <x14:sparkline>
              <xm:f>'Peer Comparison'!C241:G241</xm:f>
              <xm:sqref>H241</xm:sqref>
            </x14:sparkline>
            <x14:sparkline>
              <xm:f>'Peer Comparison'!C242:G242</xm:f>
              <xm:sqref>H242</xm:sqref>
            </x14:sparkline>
            <x14:sparkline>
              <xm:f>'Peer Comparison'!C243:G243</xm:f>
              <xm:sqref>H243</xm:sqref>
            </x14:sparkline>
            <x14:sparkline>
              <xm:f>'Peer Comparison'!C244:G244</xm:f>
              <xm:sqref>H244</xm:sqref>
            </x14:sparkline>
            <x14:sparkline>
              <xm:f>'Peer Comparison'!C245:G245</xm:f>
              <xm:sqref>H245</xm:sqref>
            </x14:sparkline>
            <x14:sparkline>
              <xm:f>'Peer Comparison'!C246:G246</xm:f>
              <xm:sqref>H246</xm:sqref>
            </x14:sparkline>
            <x14:sparkline>
              <xm:f>'Peer Comparison'!C247:G247</xm:f>
              <xm:sqref>H247</xm:sqref>
            </x14:sparkline>
            <x14:sparkline>
              <xm:f>'Peer Comparison'!C248:G248</xm:f>
              <xm:sqref>H248</xm:sqref>
            </x14:sparkline>
            <x14:sparkline>
              <xm:f>'Peer Comparison'!C249:G249</xm:f>
              <xm:sqref>H249</xm:sqref>
            </x14:sparkline>
            <x14:sparkline>
              <xm:f>'Peer Comparison'!C250:G250</xm:f>
              <xm:sqref>H250</xm:sqref>
            </x14:sparkline>
            <x14:sparkline>
              <xm:f>'Peer Comparison'!C251:G251</xm:f>
              <xm:sqref>H251</xm:sqref>
            </x14:sparkline>
            <x14:sparkline>
              <xm:f>'Peer Comparison'!C252:G252</xm:f>
              <xm:sqref>H252</xm:sqref>
            </x14:sparkline>
            <x14:sparkline>
              <xm:f>'Peer Comparison'!C253:G253</xm:f>
              <xm:sqref>H253</xm:sqref>
            </x14:sparkline>
            <x14:sparkline>
              <xm:f>'Peer Comparison'!C254:G254</xm:f>
              <xm:sqref>H254</xm:sqref>
            </x14:sparkline>
            <x14:sparkline>
              <xm:f>'Peer Comparison'!C255:G255</xm:f>
              <xm:sqref>H255</xm:sqref>
            </x14:sparkline>
            <x14:sparkline>
              <xm:f>'Peer Comparison'!C256:G256</xm:f>
              <xm:sqref>H256</xm:sqref>
            </x14:sparkline>
            <x14:sparkline>
              <xm:f>'Peer Comparison'!C257:G257</xm:f>
              <xm:sqref>H257</xm:sqref>
            </x14:sparkline>
            <x14:sparkline>
              <xm:f>'Peer Comparison'!C258:G258</xm:f>
              <xm:sqref>H258</xm:sqref>
            </x14:sparkline>
            <x14:sparkline>
              <xm:f>'Peer Comparison'!C259:G259</xm:f>
              <xm:sqref>H259</xm:sqref>
            </x14:sparkline>
            <x14:sparkline>
              <xm:f>'Peer Comparison'!C260:G260</xm:f>
              <xm:sqref>H260</xm:sqref>
            </x14:sparkline>
            <x14:sparkline>
              <xm:f>'Peer Comparison'!C261:G261</xm:f>
              <xm:sqref>H261</xm:sqref>
            </x14:sparkline>
            <x14:sparkline>
              <xm:f>'Peer Comparison'!C262:G262</xm:f>
              <xm:sqref>H262</xm:sqref>
            </x14:sparkline>
            <x14:sparkline>
              <xm:f>'Peer Comparison'!C263:G263</xm:f>
              <xm:sqref>H263</xm:sqref>
            </x14:sparkline>
            <x14:sparkline>
              <xm:f>'Peer Comparison'!C264:G264</xm:f>
              <xm:sqref>H264</xm:sqref>
            </x14:sparkline>
            <x14:sparkline>
              <xm:f>'Peer Comparison'!C265:G265</xm:f>
              <xm:sqref>H265</xm:sqref>
            </x14:sparkline>
            <x14:sparkline>
              <xm:f>'Peer Comparison'!C266:G266</xm:f>
              <xm:sqref>H266</xm:sqref>
            </x14:sparkline>
            <x14:sparkline>
              <xm:f>'Peer Comparison'!C267:G267</xm:f>
              <xm:sqref>H267</xm:sqref>
            </x14:sparkline>
            <x14:sparkline>
              <xm:f>'Peer Comparison'!C268:G268</xm:f>
              <xm:sqref>H268</xm:sqref>
            </x14:sparkline>
            <x14:sparkline>
              <xm:f>'Peer Comparison'!C269:G269</xm:f>
              <xm:sqref>H269</xm:sqref>
            </x14:sparkline>
            <x14:sparkline>
              <xm:f>'Peer Comparison'!C270:G270</xm:f>
              <xm:sqref>H270</xm:sqref>
            </x14:sparkline>
            <x14:sparkline>
              <xm:f>'Peer Comparison'!C271:G271</xm:f>
              <xm:sqref>H271</xm:sqref>
            </x14:sparkline>
            <x14:sparkline>
              <xm:f>'Peer Comparison'!C272:G272</xm:f>
              <xm:sqref>H272</xm:sqref>
            </x14:sparkline>
            <x14:sparkline>
              <xm:f>'Peer Comparison'!C273:G273</xm:f>
              <xm:sqref>H273</xm:sqref>
            </x14:sparkline>
            <x14:sparkline>
              <xm:f>'Peer Comparison'!C274:G274</xm:f>
              <xm:sqref>H274</xm:sqref>
            </x14:sparkline>
            <x14:sparkline>
              <xm:f>'Peer Comparison'!C275:G275</xm:f>
              <xm:sqref>H275</xm:sqref>
            </x14:sparkline>
            <x14:sparkline>
              <xm:f>'Peer Comparison'!C276:G276</xm:f>
              <xm:sqref>H276</xm:sqref>
            </x14:sparkline>
            <x14:sparkline>
              <xm:f>'Peer Comparison'!C277:G277</xm:f>
              <xm:sqref>H277</xm:sqref>
            </x14:sparkline>
            <x14:sparkline>
              <xm:f>'Peer Comparison'!C278:G278</xm:f>
              <xm:sqref>H278</xm:sqref>
            </x14:sparkline>
            <x14:sparkline>
              <xm:f>'Peer Comparison'!C279:G279</xm:f>
              <xm:sqref>H279</xm:sqref>
            </x14:sparkline>
            <x14:sparkline>
              <xm:f>'Peer Comparison'!C280:G280</xm:f>
              <xm:sqref>H280</xm:sqref>
            </x14:sparkline>
            <x14:sparkline>
              <xm:f>'Peer Comparison'!C281:G281</xm:f>
              <xm:sqref>H281</xm:sqref>
            </x14:sparkline>
          </x14:sparklines>
        </x14:sparklineGroup>
        <x14:sparklineGroup type="column" displayEmptyCellsAs="gap" xr2:uid="{BC95B2EE-01C2-47C5-BA71-294E85709B35}">
          <x14:colorSeries rgb="FF376092"/>
          <x14:colorNegative rgb="FFD00000"/>
          <x14:colorAxis rgb="FF000000"/>
          <x14:colorMarkers rgb="FFD00000"/>
          <x14:colorFirst rgb="FFD00000"/>
          <x14:colorLast rgb="FFD00000"/>
          <x14:colorHigh rgb="FFD00000"/>
          <x14:colorLow rgb="FFD00000"/>
          <x14:sparklines>
            <x14:sparkline>
              <xm:f>'Peer Comparison'!C175:G175</xm:f>
              <xm:sqref>H175</xm:sqref>
            </x14:sparkline>
            <x14:sparkline>
              <xm:f>'Peer Comparison'!C176:G176</xm:f>
              <xm:sqref>H176</xm:sqref>
            </x14:sparkline>
            <x14:sparkline>
              <xm:f>'Peer Comparison'!C177:G177</xm:f>
              <xm:sqref>H177</xm:sqref>
            </x14:sparkline>
            <x14:sparkline>
              <xm:f>'Peer Comparison'!C178:G178</xm:f>
              <xm:sqref>H178</xm:sqref>
            </x14:sparkline>
            <x14:sparkline>
              <xm:f>'Peer Comparison'!C179:G179</xm:f>
              <xm:sqref>H179</xm:sqref>
            </x14:sparkline>
            <x14:sparkline>
              <xm:f>'Peer Comparison'!C180:G180</xm:f>
              <xm:sqref>H180</xm:sqref>
            </x14:sparkline>
            <x14:sparkline>
              <xm:f>'Peer Comparison'!C181:G181</xm:f>
              <xm:sqref>H181</xm:sqref>
            </x14:sparkline>
            <x14:sparkline>
              <xm:f>'Peer Comparison'!C182:G182</xm:f>
              <xm:sqref>H182</xm:sqref>
            </x14:sparkline>
            <x14:sparkline>
              <xm:f>'Peer Comparison'!C183:G183</xm:f>
              <xm:sqref>H183</xm:sqref>
            </x14:sparkline>
            <x14:sparkline>
              <xm:f>'Peer Comparison'!C184:G184</xm:f>
              <xm:sqref>H184</xm:sqref>
            </x14:sparkline>
            <x14:sparkline>
              <xm:f>'Peer Comparison'!C185:G185</xm:f>
              <xm:sqref>H185</xm:sqref>
            </x14:sparkline>
            <x14:sparkline>
              <xm:f>'Peer Comparison'!C186:G186</xm:f>
              <xm:sqref>H186</xm:sqref>
            </x14:sparkline>
            <x14:sparkline>
              <xm:f>'Peer Comparison'!C187:G187</xm:f>
              <xm:sqref>H187</xm:sqref>
            </x14:sparkline>
            <x14:sparkline>
              <xm:f>'Peer Comparison'!C188:G188</xm:f>
              <xm:sqref>H188</xm:sqref>
            </x14:sparkline>
            <x14:sparkline>
              <xm:f>'Peer Comparison'!C189:G189</xm:f>
              <xm:sqref>H189</xm:sqref>
            </x14:sparkline>
            <x14:sparkline>
              <xm:f>'Peer Comparison'!C190:G190</xm:f>
              <xm:sqref>H190</xm:sqref>
            </x14:sparkline>
            <x14:sparkline>
              <xm:f>'Peer Comparison'!C191:G191</xm:f>
              <xm:sqref>H191</xm:sqref>
            </x14:sparkline>
            <x14:sparkline>
              <xm:f>'Peer Comparison'!C192:G192</xm:f>
              <xm:sqref>H192</xm:sqref>
            </x14:sparkline>
            <x14:sparkline>
              <xm:f>'Peer Comparison'!C193:G193</xm:f>
              <xm:sqref>H193</xm:sqref>
            </x14:sparkline>
            <x14:sparkline>
              <xm:f>'Peer Comparison'!C194:G194</xm:f>
              <xm:sqref>H194</xm:sqref>
            </x14:sparkline>
            <x14:sparkline>
              <xm:f>'Peer Comparison'!C195:G195</xm:f>
              <xm:sqref>H195</xm:sqref>
            </x14:sparkline>
            <x14:sparkline>
              <xm:f>'Peer Comparison'!C196:G196</xm:f>
              <xm:sqref>H196</xm:sqref>
            </x14:sparkline>
            <x14:sparkline>
              <xm:f>'Peer Comparison'!C197:G197</xm:f>
              <xm:sqref>H197</xm:sqref>
            </x14:sparkline>
            <x14:sparkline>
              <xm:f>'Peer Comparison'!C198:G198</xm:f>
              <xm:sqref>H198</xm:sqref>
            </x14:sparkline>
            <x14:sparkline>
              <xm:f>'Peer Comparison'!C199:G199</xm:f>
              <xm:sqref>H199</xm:sqref>
            </x14:sparkline>
            <x14:sparkline>
              <xm:f>'Peer Comparison'!C200:G200</xm:f>
              <xm:sqref>H200</xm:sqref>
            </x14:sparkline>
            <x14:sparkline>
              <xm:f>'Peer Comparison'!C201:G201</xm:f>
              <xm:sqref>H201</xm:sqref>
            </x14:sparkline>
            <x14:sparkline>
              <xm:f>'Peer Comparison'!C202:G202</xm:f>
              <xm:sqref>H202</xm:sqref>
            </x14:sparkline>
            <x14:sparkline>
              <xm:f>'Peer Comparison'!C203:G203</xm:f>
              <xm:sqref>H203</xm:sqref>
            </x14:sparkline>
            <x14:sparkline>
              <xm:f>'Peer Comparison'!C204:G204</xm:f>
              <xm:sqref>H204</xm:sqref>
            </x14:sparkline>
            <x14:sparkline>
              <xm:f>'Peer Comparison'!C205:G205</xm:f>
              <xm:sqref>H205</xm:sqref>
            </x14:sparkline>
            <x14:sparkline>
              <xm:f>'Peer Comparison'!C206:G206</xm:f>
              <xm:sqref>H206</xm:sqref>
            </x14:sparkline>
            <x14:sparkline>
              <xm:f>'Peer Comparison'!C207:G207</xm:f>
              <xm:sqref>H207</xm:sqref>
            </x14:sparkline>
            <x14:sparkline>
              <xm:f>'Peer Comparison'!C208:G208</xm:f>
              <xm:sqref>H208</xm:sqref>
            </x14:sparkline>
            <x14:sparkline>
              <xm:f>'Peer Comparison'!C209:G209</xm:f>
              <xm:sqref>H209</xm:sqref>
            </x14:sparkline>
            <x14:sparkline>
              <xm:f>'Peer Comparison'!C210:G210</xm:f>
              <xm:sqref>H210</xm:sqref>
            </x14:sparkline>
            <x14:sparkline>
              <xm:f>'Peer Comparison'!C211:G211</xm:f>
              <xm:sqref>H211</xm:sqref>
            </x14:sparkline>
            <x14:sparkline>
              <xm:f>'Peer Comparison'!C212:G212</xm:f>
              <xm:sqref>H212</xm:sqref>
            </x14:sparkline>
            <x14:sparkline>
              <xm:f>'Peer Comparison'!C213:G213</xm:f>
              <xm:sqref>H213</xm:sqref>
            </x14:sparkline>
            <x14:sparkline>
              <xm:f>'Peer Comparison'!C214:G214</xm:f>
              <xm:sqref>H214</xm:sqref>
            </x14:sparkline>
            <x14:sparkline>
              <xm:f>'Peer Comparison'!C215:G215</xm:f>
              <xm:sqref>H215</xm:sqref>
            </x14:sparkline>
            <x14:sparkline>
              <xm:f>'Peer Comparison'!C216:G216</xm:f>
              <xm:sqref>H216</xm:sqref>
            </x14:sparkline>
            <x14:sparkline>
              <xm:f>'Peer Comparison'!C217:G217</xm:f>
              <xm:sqref>H217</xm:sqref>
            </x14:sparkline>
            <x14:sparkline>
              <xm:f>'Peer Comparison'!C218:G218</xm:f>
              <xm:sqref>H218</xm:sqref>
            </x14:sparkline>
            <x14:sparkline>
              <xm:f>'Peer Comparison'!C219:G219</xm:f>
              <xm:sqref>H219</xm:sqref>
            </x14:sparkline>
            <x14:sparkline>
              <xm:f>'Peer Comparison'!C220:G220</xm:f>
              <xm:sqref>H220</xm:sqref>
            </x14:sparkline>
            <x14:sparkline>
              <xm:f>'Peer Comparison'!C221:G221</xm:f>
              <xm:sqref>H221</xm:sqref>
            </x14:sparkline>
            <x14:sparkline>
              <xm:f>'Peer Comparison'!C222:G222</xm:f>
              <xm:sqref>H222</xm:sqref>
            </x14:sparkline>
            <x14:sparkline>
              <xm:f>'Peer Comparison'!C223:G223</xm:f>
              <xm:sqref>H223</xm:sqref>
            </x14:sparkline>
            <x14:sparkline>
              <xm:f>'Peer Comparison'!C224:G224</xm:f>
              <xm:sqref>H224</xm:sqref>
            </x14:sparkline>
            <x14:sparkline>
              <xm:f>'Peer Comparison'!C225:G225</xm:f>
              <xm:sqref>H225</xm:sqref>
            </x14:sparkline>
          </x14:sparklines>
        </x14:sparklineGroup>
        <x14:sparklineGroup type="column" displayEmptyCellsAs="gap" xr2:uid="{8EC438C2-48F7-47E5-929D-B83A0428598E}">
          <x14:colorSeries rgb="FF376092"/>
          <x14:colorNegative rgb="FFD00000"/>
          <x14:colorAxis rgb="FF000000"/>
          <x14:colorMarkers rgb="FFD00000"/>
          <x14:colorFirst rgb="FFD00000"/>
          <x14:colorLast rgb="FFD00000"/>
          <x14:colorHigh rgb="FFD00000"/>
          <x14:colorLow rgb="FFD00000"/>
          <x14:sparklines>
            <x14:sparkline>
              <xm:f>'Peer Comparison'!C119:G119</xm:f>
              <xm:sqref>H119</xm:sqref>
            </x14:sparkline>
            <x14:sparkline>
              <xm:f>'Peer Comparison'!C120:G120</xm:f>
              <xm:sqref>H120</xm:sqref>
            </x14:sparkline>
            <x14:sparkline>
              <xm:f>'Peer Comparison'!C121:G121</xm:f>
              <xm:sqref>H121</xm:sqref>
            </x14:sparkline>
            <x14:sparkline>
              <xm:f>'Peer Comparison'!C122:G122</xm:f>
              <xm:sqref>H122</xm:sqref>
            </x14:sparkline>
            <x14:sparkline>
              <xm:f>'Peer Comparison'!C123:G123</xm:f>
              <xm:sqref>H123</xm:sqref>
            </x14:sparkline>
            <x14:sparkline>
              <xm:f>'Peer Comparison'!C124:G124</xm:f>
              <xm:sqref>H124</xm:sqref>
            </x14:sparkline>
            <x14:sparkline>
              <xm:f>'Peer Comparison'!C125:G125</xm:f>
              <xm:sqref>H125</xm:sqref>
            </x14:sparkline>
            <x14:sparkline>
              <xm:f>'Peer Comparison'!C126:G126</xm:f>
              <xm:sqref>H126</xm:sqref>
            </x14:sparkline>
            <x14:sparkline>
              <xm:f>'Peer Comparison'!C127:G127</xm:f>
              <xm:sqref>H127</xm:sqref>
            </x14:sparkline>
            <x14:sparkline>
              <xm:f>'Peer Comparison'!C128:G128</xm:f>
              <xm:sqref>H128</xm:sqref>
            </x14:sparkline>
            <x14:sparkline>
              <xm:f>'Peer Comparison'!C129:G129</xm:f>
              <xm:sqref>H129</xm:sqref>
            </x14:sparkline>
            <x14:sparkline>
              <xm:f>'Peer Comparison'!C130:G130</xm:f>
              <xm:sqref>H130</xm:sqref>
            </x14:sparkline>
            <x14:sparkline>
              <xm:f>'Peer Comparison'!C131:G131</xm:f>
              <xm:sqref>H131</xm:sqref>
            </x14:sparkline>
            <x14:sparkline>
              <xm:f>'Peer Comparison'!C132:G132</xm:f>
              <xm:sqref>H132</xm:sqref>
            </x14:sparkline>
            <x14:sparkline>
              <xm:f>'Peer Comparison'!C133:G133</xm:f>
              <xm:sqref>H133</xm:sqref>
            </x14:sparkline>
            <x14:sparkline>
              <xm:f>'Peer Comparison'!C134:G134</xm:f>
              <xm:sqref>H134</xm:sqref>
            </x14:sparkline>
            <x14:sparkline>
              <xm:f>'Peer Comparison'!C135:G135</xm:f>
              <xm:sqref>H135</xm:sqref>
            </x14:sparkline>
            <x14:sparkline>
              <xm:f>'Peer Comparison'!C136:G136</xm:f>
              <xm:sqref>H136</xm:sqref>
            </x14:sparkline>
            <x14:sparkline>
              <xm:f>'Peer Comparison'!C137:G137</xm:f>
              <xm:sqref>H137</xm:sqref>
            </x14:sparkline>
            <x14:sparkline>
              <xm:f>'Peer Comparison'!C138:G138</xm:f>
              <xm:sqref>H138</xm:sqref>
            </x14:sparkline>
            <x14:sparkline>
              <xm:f>'Peer Comparison'!C139:G139</xm:f>
              <xm:sqref>H139</xm:sqref>
            </x14:sparkline>
            <x14:sparkline>
              <xm:f>'Peer Comparison'!C140:G140</xm:f>
              <xm:sqref>H140</xm:sqref>
            </x14:sparkline>
            <x14:sparkline>
              <xm:f>'Peer Comparison'!C141:G141</xm:f>
              <xm:sqref>H141</xm:sqref>
            </x14:sparkline>
            <x14:sparkline>
              <xm:f>'Peer Comparison'!C142:G142</xm:f>
              <xm:sqref>H142</xm:sqref>
            </x14:sparkline>
            <x14:sparkline>
              <xm:f>'Peer Comparison'!C143:G143</xm:f>
              <xm:sqref>H143</xm:sqref>
            </x14:sparkline>
            <x14:sparkline>
              <xm:f>'Peer Comparison'!C144:G144</xm:f>
              <xm:sqref>H144</xm:sqref>
            </x14:sparkline>
            <x14:sparkline>
              <xm:f>'Peer Comparison'!C145:G145</xm:f>
              <xm:sqref>H145</xm:sqref>
            </x14:sparkline>
            <x14:sparkline>
              <xm:f>'Peer Comparison'!C146:G146</xm:f>
              <xm:sqref>H146</xm:sqref>
            </x14:sparkline>
            <x14:sparkline>
              <xm:f>'Peer Comparison'!C147:G147</xm:f>
              <xm:sqref>H147</xm:sqref>
            </x14:sparkline>
            <x14:sparkline>
              <xm:f>'Peer Comparison'!C148:G148</xm:f>
              <xm:sqref>H148</xm:sqref>
            </x14:sparkline>
            <x14:sparkline>
              <xm:f>'Peer Comparison'!C149:G149</xm:f>
              <xm:sqref>H149</xm:sqref>
            </x14:sparkline>
            <x14:sparkline>
              <xm:f>'Peer Comparison'!C150:G150</xm:f>
              <xm:sqref>H150</xm:sqref>
            </x14:sparkline>
            <x14:sparkline>
              <xm:f>'Peer Comparison'!C151:G151</xm:f>
              <xm:sqref>H151</xm:sqref>
            </x14:sparkline>
            <x14:sparkline>
              <xm:f>'Peer Comparison'!C152:G152</xm:f>
              <xm:sqref>H152</xm:sqref>
            </x14:sparkline>
            <x14:sparkline>
              <xm:f>'Peer Comparison'!C153:G153</xm:f>
              <xm:sqref>H153</xm:sqref>
            </x14:sparkline>
            <x14:sparkline>
              <xm:f>'Peer Comparison'!C154:G154</xm:f>
              <xm:sqref>H154</xm:sqref>
            </x14:sparkline>
            <x14:sparkline>
              <xm:f>'Peer Comparison'!C155:G155</xm:f>
              <xm:sqref>H155</xm:sqref>
            </x14:sparkline>
            <x14:sparkline>
              <xm:f>'Peer Comparison'!C156:G156</xm:f>
              <xm:sqref>H156</xm:sqref>
            </x14:sparkline>
            <x14:sparkline>
              <xm:f>'Peer Comparison'!C157:G157</xm:f>
              <xm:sqref>H157</xm:sqref>
            </x14:sparkline>
            <x14:sparkline>
              <xm:f>'Peer Comparison'!C158:G158</xm:f>
              <xm:sqref>H158</xm:sqref>
            </x14:sparkline>
            <x14:sparkline>
              <xm:f>'Peer Comparison'!C159:G159</xm:f>
              <xm:sqref>H159</xm:sqref>
            </x14:sparkline>
            <x14:sparkline>
              <xm:f>'Peer Comparison'!C160:G160</xm:f>
              <xm:sqref>H160</xm:sqref>
            </x14:sparkline>
            <x14:sparkline>
              <xm:f>'Peer Comparison'!C161:G161</xm:f>
              <xm:sqref>H161</xm:sqref>
            </x14:sparkline>
            <x14:sparkline>
              <xm:f>'Peer Comparison'!C162:G162</xm:f>
              <xm:sqref>H162</xm:sqref>
            </x14:sparkline>
            <x14:sparkline>
              <xm:f>'Peer Comparison'!C163:G163</xm:f>
              <xm:sqref>H163</xm:sqref>
            </x14:sparkline>
            <x14:sparkline>
              <xm:f>'Peer Comparison'!C164:G164</xm:f>
              <xm:sqref>H164</xm:sqref>
            </x14:sparkline>
            <x14:sparkline>
              <xm:f>'Peer Comparison'!C165:G165</xm:f>
              <xm:sqref>H165</xm:sqref>
            </x14:sparkline>
            <x14:sparkline>
              <xm:f>'Peer Comparison'!C166:G166</xm:f>
              <xm:sqref>H166</xm:sqref>
            </x14:sparkline>
            <x14:sparkline>
              <xm:f>'Peer Comparison'!C167:G167</xm:f>
              <xm:sqref>H167</xm:sqref>
            </x14:sparkline>
            <x14:sparkline>
              <xm:f>'Peer Comparison'!C168:G168</xm:f>
              <xm:sqref>H168</xm:sqref>
            </x14:sparkline>
            <x14:sparkline>
              <xm:f>'Peer Comparison'!C169:G169</xm:f>
              <xm:sqref>H169</xm:sqref>
            </x14:sparkline>
          </x14:sparklines>
        </x14:sparklineGroup>
        <x14:sparklineGroup type="column" displayEmptyCellsAs="gap" xr2:uid="{80A455A8-03C9-41FC-BB85-FDCE2BDBCFC4}">
          <x14:colorSeries rgb="FF376092"/>
          <x14:colorNegative rgb="FFD00000"/>
          <x14:colorAxis rgb="FF000000"/>
          <x14:colorMarkers rgb="FFD00000"/>
          <x14:colorFirst rgb="FFD00000"/>
          <x14:colorLast rgb="FFD00000"/>
          <x14:colorHigh rgb="FFD00000"/>
          <x14:colorLow rgb="FFD00000"/>
          <x14:sparklines>
            <x14:sparkline>
              <xm:f>'Peer Comparison'!C109:G109</xm:f>
              <xm:sqref>H109</xm:sqref>
            </x14:sparkline>
            <x14:sparkline>
              <xm:f>'Peer Comparison'!C110:G110</xm:f>
              <xm:sqref>H110</xm:sqref>
            </x14:sparkline>
            <x14:sparkline>
              <xm:f>'Peer Comparison'!C111:G111</xm:f>
              <xm:sqref>H111</xm:sqref>
            </x14:sparkline>
            <x14:sparkline>
              <xm:f>'Peer Comparison'!C112:G112</xm:f>
              <xm:sqref>H112</xm:sqref>
            </x14:sparkline>
            <x14:sparkline>
              <xm:f>'Peer Comparison'!C113:G113</xm:f>
              <xm:sqref>H113</xm:sqref>
            </x14:sparkline>
          </x14:sparklines>
        </x14:sparklineGroup>
        <x14:sparklineGroup type="column" displayEmptyCellsAs="gap" xr2:uid="{EEEC4F91-4506-4BD5-A552-8993613284C1}">
          <x14:colorSeries rgb="FF376092"/>
          <x14:colorNegative rgb="FFD00000"/>
          <x14:colorAxis rgb="FF000000"/>
          <x14:colorMarkers rgb="FFD00000"/>
          <x14:colorFirst rgb="FFD00000"/>
          <x14:colorLast rgb="FFD00000"/>
          <x14:colorHigh rgb="FFD00000"/>
          <x14:colorLow rgb="FFD00000"/>
          <x14:sparklines>
            <x14:sparkline>
              <xm:f>'Peer Comparison'!C104:G104</xm:f>
              <xm:sqref>H104</xm:sqref>
            </x14:sparkline>
            <x14:sparkline>
              <xm:f>'Peer Comparison'!C105:G105</xm:f>
              <xm:sqref>H105</xm:sqref>
            </x14:sparkline>
            <x14:sparkline>
              <xm:f>'Peer Comparison'!C106:G106</xm:f>
              <xm:sqref>H106</xm:sqref>
            </x14:sparkline>
            <x14:sparkline>
              <xm:f>'Peer Comparison'!C107:G107</xm:f>
              <xm:sqref>H107</xm:sqref>
            </x14:sparkline>
          </x14:sparklines>
        </x14:sparklineGroup>
        <x14:sparklineGroup type="column" displayEmptyCellsAs="gap" xr2:uid="{59B3E11E-4003-4C46-94C7-6971A0F38D04}">
          <x14:colorSeries rgb="FF376092"/>
          <x14:colorNegative rgb="FFD00000"/>
          <x14:colorAxis rgb="FF000000"/>
          <x14:colorMarkers rgb="FFD00000"/>
          <x14:colorFirst rgb="FFD00000"/>
          <x14:colorLast rgb="FFD00000"/>
          <x14:colorHigh rgb="FFD00000"/>
          <x14:colorLow rgb="FFD00000"/>
          <x14:sparklines>
            <x14:sparkline>
              <xm:f>'Peer Comparison'!C94:G94</xm:f>
              <xm:sqref>H94</xm:sqref>
            </x14:sparkline>
            <x14:sparkline>
              <xm:f>'Peer Comparison'!C95:G95</xm:f>
              <xm:sqref>H95</xm:sqref>
            </x14:sparkline>
            <x14:sparkline>
              <xm:f>'Peer Comparison'!C96:G96</xm:f>
              <xm:sqref>H96</xm:sqref>
            </x14:sparkline>
            <x14:sparkline>
              <xm:f>'Peer Comparison'!C97:G97</xm:f>
              <xm:sqref>H97</xm:sqref>
            </x14:sparkline>
            <x14:sparkline>
              <xm:f>'Peer Comparison'!C98:G98</xm:f>
              <xm:sqref>H98</xm:sqref>
            </x14:sparkline>
            <x14:sparkline>
              <xm:f>'Peer Comparison'!C99:G99</xm:f>
              <xm:sqref>H99</xm:sqref>
            </x14:sparkline>
            <x14:sparkline>
              <xm:f>'Peer Comparison'!C100:G100</xm:f>
              <xm:sqref>H100</xm:sqref>
            </x14:sparkline>
            <x14:sparkline>
              <xm:f>'Peer Comparison'!C101:G101</xm:f>
              <xm:sqref>H101</xm:sqref>
            </x14:sparkline>
            <x14:sparkline>
              <xm:f>'Peer Comparison'!C102:G102</xm:f>
              <xm:sqref>H102</xm:sqref>
            </x14:sparkline>
          </x14:sparklines>
        </x14:sparklineGroup>
        <x14:sparklineGroup type="column" displayEmptyCellsAs="gap" xr2:uid="{79222126-5A5B-4D77-89AF-566C56DCE75F}">
          <x14:colorSeries rgb="FF376092"/>
          <x14:colorNegative rgb="FFD00000"/>
          <x14:colorAxis rgb="FF000000"/>
          <x14:colorMarkers rgb="FFD00000"/>
          <x14:colorFirst rgb="FFD00000"/>
          <x14:colorLast rgb="FFD00000"/>
          <x14:colorHigh rgb="FFD00000"/>
          <x14:colorLow rgb="FFD00000"/>
          <x14:sparklines>
            <x14:sparkline>
              <xm:f>'Peer Comparison'!C89:G89</xm:f>
              <xm:sqref>H89</xm:sqref>
            </x14:sparkline>
            <x14:sparkline>
              <xm:f>'Peer Comparison'!C90:G90</xm:f>
              <xm:sqref>H90</xm:sqref>
            </x14:sparkline>
            <x14:sparkline>
              <xm:f>'Peer Comparison'!C91:G91</xm:f>
              <xm:sqref>H91</xm:sqref>
            </x14:sparkline>
            <x14:sparkline>
              <xm:f>'Peer Comparison'!C92:G92</xm:f>
              <xm:sqref>H92</xm:sqref>
            </x14:sparkline>
          </x14:sparklines>
        </x14:sparklineGroup>
        <x14:sparklineGroup type="column" displayEmptyCellsAs="gap" xr2:uid="{A576D096-E791-4B36-A6DC-8A982A135E6D}">
          <x14:colorSeries rgb="FF376092"/>
          <x14:colorNegative rgb="FFD00000"/>
          <x14:colorAxis rgb="FF000000"/>
          <x14:colorMarkers rgb="FFD00000"/>
          <x14:colorFirst rgb="FFD00000"/>
          <x14:colorLast rgb="FFD00000"/>
          <x14:colorHigh rgb="FFD00000"/>
          <x14:colorLow rgb="FFD00000"/>
          <x14:sparklines>
            <x14:sparkline>
              <xm:f>'Peer Comparison'!C84:G84</xm:f>
              <xm:sqref>H84</xm:sqref>
            </x14:sparkline>
            <x14:sparkline>
              <xm:f>'Peer Comparison'!C85:G85</xm:f>
              <xm:sqref>H85</xm:sqref>
            </x14:sparkline>
            <x14:sparkline>
              <xm:f>'Peer Comparison'!C86:G86</xm:f>
              <xm:sqref>H86</xm:sqref>
            </x14:sparkline>
            <x14:sparkline>
              <xm:f>'Peer Comparison'!C87:G87</xm:f>
              <xm:sqref>H87</xm:sqref>
            </x14:sparkline>
          </x14:sparklines>
        </x14:sparklineGroup>
        <x14:sparklineGroup type="column" displayEmptyCellsAs="gap" xr2:uid="{692A00E8-BBC8-4F0A-880D-DA3AC596645C}">
          <x14:colorSeries rgb="FF376092"/>
          <x14:colorNegative rgb="FFD00000"/>
          <x14:colorAxis rgb="FF000000"/>
          <x14:colorMarkers rgb="FFD00000"/>
          <x14:colorFirst rgb="FFD00000"/>
          <x14:colorLast rgb="FFD00000"/>
          <x14:colorHigh rgb="FFD00000"/>
          <x14:colorLow rgb="FFD00000"/>
          <x14:sparklines>
            <x14:sparkline>
              <xm:f>'Peer Comparison'!C6:E6</xm:f>
              <xm:sqref>H6</xm:sqref>
            </x14:sparkline>
          </x14:sparklines>
        </x14:sparklineGroup>
        <x14:sparklineGroup type="column" displayEmptyCellsAs="gap" xr2:uid="{4F5F7344-1C09-4738-9A1E-53C6BB102569}">
          <x14:colorSeries rgb="FF376092"/>
          <x14:colorNegative rgb="FFD00000"/>
          <x14:colorAxis rgb="FF000000"/>
          <x14:colorMarkers rgb="FFD00000"/>
          <x14:colorFirst rgb="FFD00000"/>
          <x14:colorLast rgb="FFD00000"/>
          <x14:colorHigh rgb="FFD00000"/>
          <x14:colorLow rgb="FFD00000"/>
          <x14:sparklines>
            <x14:sparkline>
              <xm:f>'Peer Comparison'!C52:E52</xm:f>
              <xm:sqref>H52</xm:sqref>
            </x14:sparkline>
          </x14:sparklines>
        </x14:sparklineGroup>
        <x14:sparklineGroup type="column" displayEmptyCellsAs="gap" xr2:uid="{84C1EE67-862A-4077-88F8-6226F5C2DB48}">
          <x14:colorSeries rgb="FF376092"/>
          <x14:colorNegative rgb="FFD00000"/>
          <x14:colorAxis rgb="FF000000"/>
          <x14:colorMarkers rgb="FFD00000"/>
          <x14:colorFirst rgb="FFD00000"/>
          <x14:colorLast rgb="FFD00000"/>
          <x14:colorHigh rgb="FFD00000"/>
          <x14:colorLow rgb="FFD00000"/>
          <x14:sparklines>
            <x14:sparkline>
              <xm:f>'Peer Comparison'!C37:E37</xm:f>
              <xm:sqref>H37</xm:sqref>
            </x14:sparkline>
          </x14:sparklines>
        </x14:sparklineGroup>
        <x14:sparklineGroup type="column" displayEmptyCellsAs="gap" xr2:uid="{7BDD86F1-120C-443A-A561-FDC5137BF889}">
          <x14:colorSeries rgb="FF376092"/>
          <x14:colorNegative rgb="FFD00000"/>
          <x14:colorAxis rgb="FF000000"/>
          <x14:colorMarkers rgb="FFD00000"/>
          <x14:colorFirst rgb="FFD00000"/>
          <x14:colorLast rgb="FFD00000"/>
          <x14:colorHigh rgb="FFD00000"/>
          <x14:colorLow rgb="FFD00000"/>
          <x14:sparklines>
            <x14:sparkline>
              <xm:f>'Peer Comparison'!C32:E32</xm:f>
              <xm:sqref>H32</xm:sqref>
            </x14:sparkline>
          </x14:sparklines>
        </x14:sparklineGroup>
        <x14:sparklineGroup type="column" displayEmptyCellsAs="gap" xr2:uid="{EC464327-6965-4A34-8595-8FC1E8EBDEF9}">
          <x14:colorSeries rgb="FF376092"/>
          <x14:colorNegative rgb="FFD00000"/>
          <x14:colorAxis rgb="FF000000"/>
          <x14:colorMarkers rgb="FFD00000"/>
          <x14:colorFirst rgb="FFD00000"/>
          <x14:colorLast rgb="FFD00000"/>
          <x14:colorHigh rgb="FFD00000"/>
          <x14:colorLow rgb="FFD00000"/>
          <x14:sparklines>
            <x14:sparkline>
              <xm:f>'Peer Comparison'!C27:E27</xm:f>
              <xm:sqref>H27</xm:sqref>
            </x14:sparkline>
          </x14:sparklines>
        </x14:sparklineGroup>
        <x14:sparklineGroup type="column" displayEmptyCellsAs="gap" xr2:uid="{EF88AA96-23C3-4E58-9AAA-0DF6300DA47C}">
          <x14:colorSeries rgb="FF376092"/>
          <x14:colorNegative rgb="FFD00000"/>
          <x14:colorAxis rgb="FF000000"/>
          <x14:colorMarkers rgb="FFD00000"/>
          <x14:colorFirst rgb="FFD00000"/>
          <x14:colorLast rgb="FFD00000"/>
          <x14:colorHigh rgb="FFD00000"/>
          <x14:colorLow rgb="FFD00000"/>
          <x14:sparklines>
            <x14:sparkline>
              <xm:f>'Peer Comparison'!C13:E13</xm:f>
              <xm:sqref>H13</xm:sqref>
            </x14:sparkline>
          </x14:sparklines>
        </x14:sparklineGroup>
        <x14:sparklineGroup type="column" displayEmptyCellsAs="gap" xr2:uid="{58B5E594-DEC4-4F36-BB48-122ED48136D3}">
          <x14:colorSeries rgb="FF376092"/>
          <x14:colorNegative rgb="FFD00000"/>
          <x14:colorAxis rgb="FF000000"/>
          <x14:colorMarkers rgb="FFD00000"/>
          <x14:colorFirst rgb="FFD00000"/>
          <x14:colorLast rgb="FFD00000"/>
          <x14:colorHigh rgb="FFD00000"/>
          <x14:colorLow rgb="FFD00000"/>
          <x14:sparklines>
            <x14:sparkline>
              <xm:f>'Peer Comparison'!C70:G70</xm:f>
              <xm:sqref>H70</xm:sqref>
            </x14:sparkline>
            <x14:sparkline>
              <xm:f>'Peer Comparison'!C71:G71</xm:f>
              <xm:sqref>H71</xm:sqref>
            </x14:sparkline>
            <x14:sparkline>
              <xm:f>'Peer Comparison'!C72:G72</xm:f>
              <xm:sqref>H72</xm:sqref>
            </x14:sparkline>
            <x14:sparkline>
              <xm:f>'Peer Comparison'!C73:G73</xm:f>
              <xm:sqref>H73</xm:sqref>
            </x14:sparkline>
            <x14:sparkline>
              <xm:f>'Peer Comparison'!C74:G74</xm:f>
              <xm:sqref>H74</xm:sqref>
            </x14:sparkline>
            <x14:sparkline>
              <xm:f>'Peer Comparison'!C75:G75</xm:f>
              <xm:sqref>H75</xm:sqref>
            </x14:sparkline>
            <x14:sparkline>
              <xm:f>'Peer Comparison'!C76:G76</xm:f>
              <xm:sqref>H76</xm:sqref>
            </x14:sparkline>
            <x14:sparkline>
              <xm:f>'Peer Comparison'!C77:G77</xm:f>
              <xm:sqref>H77</xm:sqref>
            </x14:sparkline>
            <x14:sparkline>
              <xm:f>'Peer Comparison'!C78:G78</xm:f>
              <xm:sqref>H78</xm:sqref>
            </x14:sparkline>
            <x14:sparkline>
              <xm:f>'Peer Comparison'!C79:G79</xm:f>
              <xm:sqref>H79</xm:sqref>
            </x14:sparkline>
            <x14:sparkline>
              <xm:f>'Peer Comparison'!C80:G80</xm:f>
              <xm:sqref>H80</xm:sqref>
            </x14:sparkline>
            <x14:sparkline>
              <xm:f>'Peer Comparison'!C81:G81</xm:f>
              <xm:sqref>H81</xm:sqref>
            </x14:sparkline>
            <x14:sparkline>
              <xm:f>'Peer Comparison'!C82:G82</xm:f>
              <xm:sqref>H82</xm:sqref>
            </x14:sparkline>
          </x14:sparklines>
        </x14:sparklineGroup>
        <x14:sparklineGroup type="column" displayEmptyCellsAs="gap" xr2:uid="{BDBCC7E1-2622-4D79-B566-58DB9B424D48}">
          <x14:colorSeries rgb="FF376092"/>
          <x14:colorNegative rgb="FFD00000"/>
          <x14:colorAxis rgb="FF000000"/>
          <x14:colorMarkers rgb="FFD00000"/>
          <x14:colorFirst rgb="FFD00000"/>
          <x14:colorLast rgb="FFD00000"/>
          <x14:colorHigh rgb="FFD00000"/>
          <x14:colorLow rgb="FFD00000"/>
          <x14:sparklines>
            <x14:sparkline>
              <xm:f>'Peer Comparison'!C47:E47</xm:f>
              <xm:sqref>H47</xm:sqref>
            </x14:sparkline>
          </x14:sparklines>
        </x14:sparklineGroup>
        <x14:sparklineGroup type="column" displayEmptyCellsAs="gap" xr2:uid="{10D5AB3A-F9B7-4B40-A2BA-29CB4385F871}">
          <x14:colorSeries rgb="FF376092"/>
          <x14:colorNegative rgb="FFD00000"/>
          <x14:colorAxis rgb="FF000000"/>
          <x14:colorMarkers rgb="FFD00000"/>
          <x14:colorFirst rgb="FFD00000"/>
          <x14:colorLast rgb="FFD00000"/>
          <x14:colorHigh rgb="FFD00000"/>
          <x14:colorLow rgb="FFD00000"/>
          <x14:sparklines>
            <x14:sparkline>
              <xm:f>'Peer Comparison'!C63:G63</xm:f>
              <xm:sqref>H63</xm:sqref>
            </x14:sparkline>
            <x14:sparkline>
              <xm:f>'Peer Comparison'!C64:G64</xm:f>
              <xm:sqref>H64</xm:sqref>
            </x14:sparkline>
            <x14:sparkline>
              <xm:f>'Peer Comparison'!C65:G65</xm:f>
              <xm:sqref>H65</xm:sqref>
            </x14:sparkline>
            <x14:sparkline>
              <xm:f>'Peer Comparison'!C66:G66</xm:f>
              <xm:sqref>H66</xm:sqref>
            </x14:sparkline>
            <x14:sparkline>
              <xm:f>'Peer Comparison'!C67:G67</xm:f>
              <xm:sqref>H67</xm:sqref>
            </x14:sparkline>
            <x14:sparkline>
              <xm:f>'Peer Comparison'!C68:G68</xm:f>
              <xm:sqref>H68</xm:sqref>
            </x14:sparkline>
          </x14:sparklines>
        </x14:sparklineGroup>
        <x14:sparklineGroup type="column" displayEmptyCellsAs="gap" xr2:uid="{526B6169-D1E7-4C64-A0EA-13E928A2BEAA}">
          <x14:colorSeries rgb="FF376092"/>
          <x14:colorNegative rgb="FFD00000"/>
          <x14:colorAxis rgb="FF000000"/>
          <x14:colorMarkers rgb="FFD00000"/>
          <x14:colorFirst rgb="FFD00000"/>
          <x14:colorLast rgb="FFD00000"/>
          <x14:colorHigh rgb="FFD00000"/>
          <x14:colorLow rgb="FFD00000"/>
          <x14:sparklines>
            <x14:sparkline>
              <xm:f>'Peer Comparison'!C38:G38</xm:f>
              <xm:sqref>H38</xm:sqref>
            </x14:sparkline>
            <x14:sparkline>
              <xm:f>'Peer Comparison'!C39:G39</xm:f>
              <xm:sqref>H39</xm:sqref>
            </x14:sparkline>
            <x14:sparkline>
              <xm:f>'Peer Comparison'!C40:G40</xm:f>
              <xm:sqref>H40</xm:sqref>
            </x14:sparkline>
            <x14:sparkline>
              <xm:f>'Peer Comparison'!C41:G41</xm:f>
              <xm:sqref>H41</xm:sqref>
            </x14:sparkline>
            <x14:sparkline>
              <xm:f>'Peer Comparison'!C42:G42</xm:f>
              <xm:sqref>H42</xm:sqref>
            </x14:sparkline>
            <x14:sparkline>
              <xm:f>'Peer Comparison'!C43:G43</xm:f>
              <xm:sqref>H43</xm:sqref>
            </x14:sparkline>
            <x14:sparkline>
              <xm:f>'Peer Comparison'!C44:G44</xm:f>
              <xm:sqref>H44</xm:sqref>
            </x14:sparkline>
            <x14:sparkline>
              <xm:f>'Peer Comparison'!C45:G45</xm:f>
              <xm:sqref>H45</xm:sqref>
            </x14:sparkline>
            <x14:sparkline>
              <xm:f>'Peer Comparison'!C46:G46</xm:f>
              <xm:sqref>H46</xm:sqref>
            </x14:sparkline>
          </x14:sparklines>
        </x14:sparklineGroup>
        <x14:sparklineGroup type="column" displayEmptyCellsAs="gap" xr2:uid="{4915D62A-C5B9-4528-B976-25C7C7CC0892}">
          <x14:colorSeries rgb="FF376092"/>
          <x14:colorNegative rgb="FFD00000"/>
          <x14:colorAxis rgb="FF000000"/>
          <x14:colorMarkers rgb="FFD00000"/>
          <x14:colorFirst rgb="FFD00000"/>
          <x14:colorLast rgb="FFD00000"/>
          <x14:colorHigh rgb="FFD00000"/>
          <x14:colorLow rgb="FFD00000"/>
          <x14:sparklines>
            <x14:sparkline>
              <xm:f>'Peer Comparison'!C53:G53</xm:f>
              <xm:sqref>H53</xm:sqref>
            </x14:sparkline>
            <x14:sparkline>
              <xm:f>'Peer Comparison'!C54:G54</xm:f>
              <xm:sqref>H54</xm:sqref>
            </x14:sparkline>
            <x14:sparkline>
              <xm:f>'Peer Comparison'!C55:G55</xm:f>
              <xm:sqref>H55</xm:sqref>
            </x14:sparkline>
            <x14:sparkline>
              <xm:f>'Peer Comparison'!C56:G56</xm:f>
              <xm:sqref>H56</xm:sqref>
            </x14:sparkline>
            <x14:sparkline>
              <xm:f>'Peer Comparison'!C57:G57</xm:f>
              <xm:sqref>H57</xm:sqref>
            </x14:sparkline>
          </x14:sparklines>
        </x14:sparklineGroup>
        <x14:sparklineGroup type="column" displayEmptyCellsAs="gap" xr2:uid="{5C805C27-5381-4516-8B78-B5A7685C43AB}">
          <x14:colorSeries rgb="FF376092"/>
          <x14:colorNegative rgb="FFD00000"/>
          <x14:colorAxis rgb="FF000000"/>
          <x14:colorMarkers rgb="FFD00000"/>
          <x14:colorFirst rgb="FFD00000"/>
          <x14:colorLast rgb="FFD00000"/>
          <x14:colorHigh rgb="FFD00000"/>
          <x14:colorLow rgb="FFD00000"/>
          <x14:sparklines>
            <x14:sparkline>
              <xm:f>'Peer Comparison'!C48:G48</xm:f>
              <xm:sqref>H48</xm:sqref>
            </x14:sparkline>
            <x14:sparkline>
              <xm:f>'Peer Comparison'!C49:G49</xm:f>
              <xm:sqref>H49</xm:sqref>
            </x14:sparkline>
            <x14:sparkline>
              <xm:f>'Peer Comparison'!C50:G50</xm:f>
              <xm:sqref>H50</xm:sqref>
            </x14:sparkline>
            <x14:sparkline>
              <xm:f>'Peer Comparison'!C51:G51</xm:f>
              <xm:sqref>H51</xm:sqref>
            </x14:sparkline>
          </x14:sparklines>
        </x14:sparklineGroup>
        <x14:sparklineGroup type="column" displayEmptyCellsAs="gap" xr2:uid="{1DC0C88D-D13D-4308-9837-4C188204B258}">
          <x14:colorSeries rgb="FF376092"/>
          <x14:colorNegative rgb="FFD00000"/>
          <x14:colorAxis rgb="FF000000"/>
          <x14:colorMarkers rgb="FFD00000"/>
          <x14:colorFirst rgb="FFD00000"/>
          <x14:colorLast rgb="FFD00000"/>
          <x14:colorHigh rgb="FFD00000"/>
          <x14:colorLow rgb="FFD00000"/>
          <x14:sparklines>
            <x14:sparkline>
              <xm:f>'Peer Comparison'!C7:G7</xm:f>
              <xm:sqref>H7</xm:sqref>
            </x14:sparkline>
            <x14:sparkline>
              <xm:f>'Peer Comparison'!C8:G8</xm:f>
              <xm:sqref>H8</xm:sqref>
            </x14:sparkline>
            <x14:sparkline>
              <xm:f>'Peer Comparison'!C9:G9</xm:f>
              <xm:sqref>H9</xm:sqref>
            </x14:sparkline>
            <x14:sparkline>
              <xm:f>'Peer Comparison'!C10:G10</xm:f>
              <xm:sqref>H10</xm:sqref>
            </x14:sparkline>
            <x14:sparkline>
              <xm:f>'Peer Comparison'!C11:G11</xm:f>
              <xm:sqref>H11</xm:sqref>
            </x14:sparkline>
            <x14:sparkline>
              <xm:f>'Peer Comparison'!C12:G12</xm:f>
              <xm:sqref>H12</xm:sqref>
            </x14:sparkline>
          </x14:sparklines>
        </x14:sparklineGroup>
        <x14:sparklineGroup type="column" displayEmptyCellsAs="gap" xr2:uid="{06F83680-AB22-4FB4-BA6F-44EFC860F68D}">
          <x14:colorSeries rgb="FF376092"/>
          <x14:colorNegative rgb="FFD00000"/>
          <x14:colorAxis rgb="FF000000"/>
          <x14:colorMarkers rgb="FFD00000"/>
          <x14:colorFirst rgb="FFD00000"/>
          <x14:colorLast rgb="FFD00000"/>
          <x14:colorHigh rgb="FFD00000"/>
          <x14:colorLow rgb="FFD00000"/>
          <x14:sparklines>
            <x14:sparkline>
              <xm:f>'Peer Comparison'!C28:G28</xm:f>
              <xm:sqref>H28</xm:sqref>
            </x14:sparkline>
            <x14:sparkline>
              <xm:f>'Peer Comparison'!C29:G29</xm:f>
              <xm:sqref>H29</xm:sqref>
            </x14:sparkline>
            <x14:sparkline>
              <xm:f>'Peer Comparison'!C30:G30</xm:f>
              <xm:sqref>H30</xm:sqref>
            </x14:sparkline>
            <x14:sparkline>
              <xm:f>'Peer Comparison'!C31:G31</xm:f>
              <xm:sqref>H31</xm:sqref>
            </x14:sparkline>
          </x14:sparklines>
        </x14:sparklineGroup>
      </x14:sparklineGroup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Companies</vt:lpstr>
      <vt:lpstr>Peer Comparison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Mohit Sisodia</dc:creator>
  <cp:lastModifiedBy>Mohit Sisodia</cp:lastModifiedBy>
  <dcterms:created xsi:type="dcterms:W3CDTF">2015-06-05T18:17:20Z</dcterms:created>
  <dcterms:modified xsi:type="dcterms:W3CDTF">2021-04-01T06:43:03Z</dcterms:modified>
</cp:coreProperties>
</file>