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 kuliah\semester 3\Praktikum Logika Fuzzy\New folder\"/>
    </mc:Choice>
  </mc:AlternateContent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24" i="1" l="1"/>
  <c r="Q25" i="1"/>
  <c r="H27" i="1"/>
  <c r="H19" i="1"/>
  <c r="G40" i="1"/>
  <c r="G39" i="1"/>
  <c r="G38" i="1"/>
  <c r="F40" i="1"/>
  <c r="E40" i="1"/>
  <c r="D40" i="1"/>
  <c r="F39" i="1"/>
  <c r="E39" i="1"/>
  <c r="D39" i="1"/>
  <c r="C45" i="1" s="1"/>
  <c r="F38" i="1"/>
  <c r="E38" i="1"/>
  <c r="C73" i="1" l="1"/>
  <c r="D73" i="1" l="1"/>
  <c r="C54" i="1"/>
  <c r="D54" i="1" l="1"/>
  <c r="C55" i="1"/>
  <c r="D55" i="1"/>
  <c r="B56" i="1"/>
  <c r="C56" i="1" s="1"/>
  <c r="B57" i="1" l="1"/>
  <c r="D56" i="1"/>
  <c r="B58" i="1" l="1"/>
  <c r="C57" i="1"/>
  <c r="D57" i="1"/>
  <c r="C72" i="1" l="1"/>
  <c r="C58" i="1"/>
  <c r="D58" i="1"/>
  <c r="B59" i="1"/>
  <c r="B60" i="1" l="1"/>
  <c r="C59" i="1"/>
  <c r="D59" i="1"/>
  <c r="D72" i="1"/>
  <c r="D60" i="1" l="1"/>
  <c r="C60" i="1"/>
  <c r="B61" i="1"/>
  <c r="C61" i="1" s="1"/>
  <c r="D61" i="1" l="1"/>
  <c r="B62" i="1"/>
  <c r="D62" i="1" l="1"/>
  <c r="B63" i="1"/>
  <c r="C62" i="1"/>
  <c r="D38" i="1"/>
  <c r="C44" i="1" s="1"/>
  <c r="E56" i="1" l="1"/>
  <c r="E73" i="1"/>
  <c r="E54" i="1"/>
  <c r="E55" i="1"/>
  <c r="E72" i="1"/>
  <c r="E59" i="1"/>
  <c r="F59" i="1" s="1"/>
  <c r="E61" i="1"/>
  <c r="E62" i="1"/>
  <c r="C63" i="1"/>
  <c r="D63" i="1"/>
  <c r="E63" i="1" l="1"/>
  <c r="F73" i="1"/>
  <c r="F55" i="1"/>
  <c r="F56" i="1"/>
  <c r="E57" i="1"/>
  <c r="F57" i="1" s="1"/>
  <c r="E58" i="1"/>
  <c r="F58" i="1" s="1"/>
  <c r="E60" i="1"/>
  <c r="F60" i="1" s="1"/>
  <c r="F61" i="1"/>
  <c r="F63" i="1"/>
  <c r="F62" i="1"/>
  <c r="H22" i="1"/>
  <c r="H23" i="1"/>
  <c r="H21" i="1"/>
  <c r="H32" i="1"/>
  <c r="H31" i="1"/>
  <c r="H30" i="1"/>
  <c r="H29" i="1"/>
  <c r="E65" i="1" l="1"/>
  <c r="F72" i="1"/>
  <c r="F75" i="1" s="1"/>
  <c r="E75" i="1"/>
  <c r="F54" i="1"/>
  <c r="F65" i="1" s="1"/>
  <c r="F76" i="1" l="1"/>
  <c r="F66" i="1"/>
</calcChain>
</file>

<file path=xl/sharedStrings.xml><?xml version="1.0" encoding="utf-8"?>
<sst xmlns="http://schemas.openxmlformats.org/spreadsheetml/2006/main" count="104" uniqueCount="44">
  <si>
    <t>GAJI ORTU</t>
  </si>
  <si>
    <t>BENTUK KURVA</t>
  </si>
  <si>
    <t>A</t>
  </si>
  <si>
    <t>B</t>
  </si>
  <si>
    <t>C</t>
  </si>
  <si>
    <t>D</t>
  </si>
  <si>
    <t>U</t>
  </si>
  <si>
    <t>KECIL</t>
  </si>
  <si>
    <t>SEDANG</t>
  </si>
  <si>
    <t>BESAR</t>
  </si>
  <si>
    <t>SANGAT BESAR</t>
  </si>
  <si>
    <t>TS</t>
  </si>
  <si>
    <t>U1</t>
  </si>
  <si>
    <t>U2</t>
  </si>
  <si>
    <t>U3</t>
  </si>
  <si>
    <t>U4</t>
  </si>
  <si>
    <t>IPK</t>
  </si>
  <si>
    <t>BURUK</t>
  </si>
  <si>
    <t>CUKUP</t>
  </si>
  <si>
    <t>BAGUS</t>
  </si>
  <si>
    <t>ST</t>
  </si>
  <si>
    <t>(IMPLIKASI)</t>
  </si>
  <si>
    <t>MIN.</t>
  </si>
  <si>
    <t>GAJI</t>
  </si>
  <si>
    <t>MAX</t>
  </si>
  <si>
    <t>u.Rendah</t>
  </si>
  <si>
    <t>u.Tinggi</t>
  </si>
  <si>
    <t>(AGREGASI/KOMPOSISI ATURAN)</t>
  </si>
  <si>
    <t xml:space="preserve">RULE </t>
  </si>
  <si>
    <t>IPK/GAJI</t>
  </si>
  <si>
    <t xml:space="preserve">SEDANG </t>
  </si>
  <si>
    <t>RENDAH</t>
  </si>
  <si>
    <t>TINGGI</t>
  </si>
  <si>
    <t>KELAYAKAN</t>
  </si>
  <si>
    <t>DEFUZZIFIKASI MAMDANI</t>
  </si>
  <si>
    <t>KELAYAKAN (k)</t>
  </si>
  <si>
    <t>u.RENDAH</t>
  </si>
  <si>
    <t>u.TINGGI</t>
  </si>
  <si>
    <t>u</t>
  </si>
  <si>
    <t>u*k</t>
  </si>
  <si>
    <t>JUMLAH</t>
  </si>
  <si>
    <t>Kelayakan Mamdani</t>
  </si>
  <si>
    <t>Kelayakan Sugeno</t>
  </si>
  <si>
    <t>DEFUZZIFIKASI SUGENO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</si>
</sst>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/>
    <xf numFmtId="2" fontId="0" fillId="5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2" fontId="0" fillId="6" borderId="1" xfId="0" applyNumberFormat="1" applyFill="1" applyBorder="1"/>
    <xf numFmtId="2" fontId="0" fillId="2" borderId="1" xfId="0" applyNumberFormat="1" applyFill="1" applyBorder="1"/>
    <xf numFmtId="0" fontId="0" fillId="7" borderId="1" xfId="0" applyFill="1" applyBorder="1"/>
    <xf numFmtId="2" fontId="0" fillId="0" borderId="1" xfId="0" applyNumberFormat="1" applyBorder="1"/>
    <xf numFmtId="0" fontId="0" fillId="0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0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2" fontId="0" fillId="7" borderId="9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2" fontId="0" fillId="0" borderId="1" xfId="0" applyNumberFormat="1" applyBorder="1" applyAlignment="1"/>
    <xf numFmtId="0" fontId="0" fillId="0" borderId="4" xfId="0" applyBorder="1"/>
    <xf numFmtId="0" fontId="0" fillId="0" borderId="13" xfId="0" applyBorder="1" applyAlignment="1">
      <alignment horizontal="center"/>
    </xf>
    <xf numFmtId="2" fontId="0" fillId="0" borderId="13" xfId="0" applyNumberFormat="1" applyBorder="1"/>
    <xf numFmtId="0" fontId="0" fillId="0" borderId="1" xfId="0" applyNumberFormat="1" applyBorder="1"/>
    <xf numFmtId="0" fontId="0" fillId="7" borderId="0" xfId="0" applyNumberFormat="1" applyFill="1" applyBorder="1"/>
    <xf numFmtId="2" fontId="0" fillId="7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R76"/>
  <sheetViews>
    <sheetView tabSelected="1" topLeftCell="B55" workbookViewId="0">
      <selection activeCell="B71" sqref="B71"/>
    </sheetView>
  </sheetViews>
  <sheetFormatPr defaultRowHeight="15" x14ac:dyDescent="0.25"/>
  <cols>
    <col min="1" max="1" width="15.5703125" customWidth="1"/>
    <col min="2" max="2" width="16.42578125" customWidth="1"/>
    <col min="3" max="3" width="10.140625" customWidth="1"/>
    <col min="7" max="7" width="14.28515625" customWidth="1"/>
    <col min="13" max="13" width="14" customWidth="1"/>
  </cols>
  <sheetData>
    <row r="19" spans="1:18" ht="15.75" thickBot="1" x14ac:dyDescent="0.3">
      <c r="G19" s="10" t="s">
        <v>16</v>
      </c>
      <c r="H19" s="9">
        <f>Q21</f>
        <v>2.6</v>
      </c>
    </row>
    <row r="20" spans="1:18" x14ac:dyDescent="0.25">
      <c r="A20" s="5" t="s">
        <v>16</v>
      </c>
      <c r="B20" s="5" t="s">
        <v>1</v>
      </c>
      <c r="C20" s="5" t="s">
        <v>2</v>
      </c>
      <c r="D20" s="5" t="s">
        <v>3</v>
      </c>
      <c r="E20" s="5" t="s">
        <v>4</v>
      </c>
      <c r="F20" s="5" t="s">
        <v>5</v>
      </c>
      <c r="G20" s="5"/>
      <c r="H20" s="5" t="s">
        <v>6</v>
      </c>
      <c r="I20" s="5"/>
      <c r="M20" s="24"/>
      <c r="N20" s="25"/>
      <c r="O20" s="25"/>
      <c r="P20" s="25"/>
      <c r="Q20" s="25"/>
      <c r="R20" s="26"/>
    </row>
    <row r="21" spans="1:18" x14ac:dyDescent="0.25">
      <c r="A21" s="4" t="s">
        <v>17</v>
      </c>
      <c r="B21" s="2" t="s">
        <v>11</v>
      </c>
      <c r="C21" s="2">
        <v>0</v>
      </c>
      <c r="D21" s="2">
        <v>0</v>
      </c>
      <c r="E21" s="2">
        <v>2</v>
      </c>
      <c r="F21" s="2">
        <v>2.75</v>
      </c>
      <c r="G21" s="2"/>
      <c r="H21" s="7">
        <f>IF(H19&gt;F21,0,IF(H19&gt;E21,IF(E21=F21,1,(F21-H19)/(F21-E21)),IF(H19&gt;D21,1,IF(H19&gt;C21,IF(C21=D21,1,(H19-C21)/(D21-E21)),0))))</f>
        <v>0.19999999999999987</v>
      </c>
      <c r="I21" s="2" t="s">
        <v>12</v>
      </c>
      <c r="M21" s="27"/>
      <c r="N21" s="28" t="s">
        <v>16</v>
      </c>
      <c r="O21" s="28"/>
      <c r="P21" s="28"/>
      <c r="Q21" s="45">
        <v>2.6</v>
      </c>
      <c r="R21" s="33"/>
    </row>
    <row r="22" spans="1:18" x14ac:dyDescent="0.25">
      <c r="A22" s="4" t="s">
        <v>18</v>
      </c>
      <c r="B22" s="2" t="s">
        <v>20</v>
      </c>
      <c r="C22" s="2">
        <v>2</v>
      </c>
      <c r="D22" s="2">
        <v>2.75</v>
      </c>
      <c r="E22" s="2">
        <v>3.25</v>
      </c>
      <c r="F22" s="2"/>
      <c r="G22" s="2"/>
      <c r="H22" s="7">
        <f>IF(H19&gt;E22,0,IF(H19&gt;D22,IF(D22=E22,1,(E22-H19)/(E22-D22)),IF(H19&gt;C22,IF(C22=D22,1,(H19-C22)/(D22-C22)),0)))</f>
        <v>0.80000000000000016</v>
      </c>
      <c r="I22" s="2" t="s">
        <v>13</v>
      </c>
      <c r="M22" s="27"/>
      <c r="N22" s="28" t="s">
        <v>0</v>
      </c>
      <c r="O22" s="28"/>
      <c r="P22" s="28"/>
      <c r="Q22" s="45">
        <v>2.5</v>
      </c>
      <c r="R22" s="33"/>
    </row>
    <row r="23" spans="1:18" x14ac:dyDescent="0.25">
      <c r="A23" s="4" t="s">
        <v>19</v>
      </c>
      <c r="B23" s="2" t="s">
        <v>11</v>
      </c>
      <c r="C23" s="2">
        <v>2.75</v>
      </c>
      <c r="D23" s="2">
        <v>3.25</v>
      </c>
      <c r="E23" s="2">
        <v>4</v>
      </c>
      <c r="F23" s="2">
        <v>4</v>
      </c>
      <c r="G23" s="2"/>
      <c r="H23" s="7">
        <f>IF(H19&gt;F23,0,IF(H19&gt;E23,IF(E23=F23,1,(F23-H19)/(F23-E23)),IF(H19&gt;D23,1,IF(H19&gt;C23,IF(C23=D23,1,(H19-C23)/(D23-E23)),0))))</f>
        <v>0</v>
      </c>
      <c r="I23" s="2" t="s">
        <v>14</v>
      </c>
      <c r="M23" s="27"/>
      <c r="N23" s="28"/>
      <c r="O23" s="28"/>
      <c r="P23" s="28"/>
      <c r="Q23" s="28"/>
      <c r="R23" s="29"/>
    </row>
    <row r="24" spans="1:18" x14ac:dyDescent="0.25">
      <c r="M24" s="27"/>
      <c r="N24" s="28" t="s">
        <v>41</v>
      </c>
      <c r="O24" s="28"/>
      <c r="P24" s="28"/>
      <c r="Q24" s="46">
        <f>F66</f>
        <v>44.242424242424242</v>
      </c>
      <c r="R24" s="29"/>
    </row>
    <row r="25" spans="1:18" x14ac:dyDescent="0.25">
      <c r="M25" s="27"/>
      <c r="N25" s="28" t="s">
        <v>42</v>
      </c>
      <c r="O25" s="28"/>
      <c r="P25" s="28"/>
      <c r="Q25" s="28">
        <f>F76</f>
        <v>57.5</v>
      </c>
      <c r="R25" s="29"/>
    </row>
    <row r="26" spans="1:18" x14ac:dyDescent="0.25">
      <c r="M26" s="27"/>
      <c r="N26" s="28"/>
      <c r="O26" s="28"/>
      <c r="P26" s="28"/>
      <c r="Q26" s="28"/>
      <c r="R26" s="29"/>
    </row>
    <row r="27" spans="1:18" x14ac:dyDescent="0.25">
      <c r="A27" s="1"/>
      <c r="B27" s="1"/>
      <c r="C27" s="1"/>
      <c r="D27" s="1"/>
      <c r="E27" s="1"/>
      <c r="F27" s="1"/>
      <c r="G27" s="10" t="s">
        <v>0</v>
      </c>
      <c r="H27" s="9">
        <f>Q22</f>
        <v>2.5</v>
      </c>
      <c r="M27" s="27"/>
      <c r="N27" s="28"/>
      <c r="O27" s="28"/>
      <c r="P27" s="28"/>
      <c r="Q27" s="28"/>
      <c r="R27" s="29"/>
    </row>
    <row r="28" spans="1:18" ht="15.75" thickBot="1" x14ac:dyDescent="0.3">
      <c r="A28" s="5" t="s">
        <v>0</v>
      </c>
      <c r="B28" s="5" t="s">
        <v>1</v>
      </c>
      <c r="C28" s="5" t="s">
        <v>2</v>
      </c>
      <c r="D28" s="5" t="s">
        <v>3</v>
      </c>
      <c r="E28" s="5" t="s">
        <v>4</v>
      </c>
      <c r="F28" s="5" t="s">
        <v>5</v>
      </c>
      <c r="G28" s="5"/>
      <c r="H28" s="5" t="s">
        <v>6</v>
      </c>
      <c r="I28" s="6"/>
      <c r="M28" s="30"/>
      <c r="N28" s="31"/>
      <c r="O28" s="31"/>
      <c r="P28" s="31"/>
      <c r="Q28" s="31"/>
      <c r="R28" s="32"/>
    </row>
    <row r="29" spans="1:18" x14ac:dyDescent="0.25">
      <c r="A29" s="3" t="s">
        <v>7</v>
      </c>
      <c r="B29" s="2" t="s">
        <v>11</v>
      </c>
      <c r="C29" s="2">
        <v>0</v>
      </c>
      <c r="D29" s="2">
        <v>0</v>
      </c>
      <c r="E29" s="2">
        <v>1</v>
      </c>
      <c r="F29" s="2">
        <v>3</v>
      </c>
      <c r="G29" s="2"/>
      <c r="H29" s="8">
        <f>IF(H27&gt;F29,0,IF(H27&gt;E29,IF(E29=F29,1,(F29-H27)/(F29-E29)),IF(H27&gt;D29,1,IF(H27&gt;C29,IF(C29=D29,1,(H27-C29)/(D29-C29)),0))))</f>
        <v>0.25</v>
      </c>
      <c r="I29" s="2" t="s">
        <v>12</v>
      </c>
    </row>
    <row r="30" spans="1:18" x14ac:dyDescent="0.25">
      <c r="A30" s="3" t="s">
        <v>8</v>
      </c>
      <c r="B30" s="2" t="s">
        <v>11</v>
      </c>
      <c r="C30" s="2">
        <v>1</v>
      </c>
      <c r="D30" s="2">
        <v>3</v>
      </c>
      <c r="E30" s="2">
        <v>4</v>
      </c>
      <c r="F30" s="2">
        <v>6</v>
      </c>
      <c r="G30" s="2"/>
      <c r="H30" s="8">
        <f>IF(H27&gt;F30,0,IF(H27&gt;E30,IF(E30=F30,1,(F30-H27)/(F30-E30)),IF(H27&gt;D30,1,IF(H27&gt;C30,IF(C30=D30,1,(H27-C30)/(D30-C30)),0))))</f>
        <v>0.75</v>
      </c>
      <c r="I30" s="2" t="s">
        <v>13</v>
      </c>
      <c r="N30" s="39"/>
      <c r="O30" s="39"/>
      <c r="P30" s="39"/>
      <c r="Q30" s="39"/>
    </row>
    <row r="31" spans="1:18" x14ac:dyDescent="0.25">
      <c r="A31" s="3" t="s">
        <v>9</v>
      </c>
      <c r="B31" s="2" t="s">
        <v>11</v>
      </c>
      <c r="C31" s="2">
        <v>4</v>
      </c>
      <c r="D31" s="2">
        <v>6</v>
      </c>
      <c r="E31" s="2">
        <v>7</v>
      </c>
      <c r="F31" s="2">
        <v>12</v>
      </c>
      <c r="G31" s="2"/>
      <c r="H31" s="8">
        <f>IF(H27&gt;F31,0,IF(H27&gt;E31,IF(E31=F31,1,(F31-H27)/(F31-E31)),IF(H27&gt;D31,1,IF(H27&gt;C31,IF(C31=D31,1,(H27-C31)/(D31-C31)),0))))</f>
        <v>0</v>
      </c>
      <c r="I31" s="2" t="s">
        <v>14</v>
      </c>
      <c r="N31" s="39"/>
      <c r="O31" s="39"/>
      <c r="P31" s="39"/>
      <c r="Q31" s="39"/>
    </row>
    <row r="32" spans="1:18" x14ac:dyDescent="0.25">
      <c r="A32" s="3" t="s">
        <v>10</v>
      </c>
      <c r="B32" s="2" t="s">
        <v>11</v>
      </c>
      <c r="C32" s="2">
        <v>7</v>
      </c>
      <c r="D32" s="2">
        <v>12</v>
      </c>
      <c r="E32" s="2">
        <v>100</v>
      </c>
      <c r="F32" s="2">
        <v>100</v>
      </c>
      <c r="G32" s="2"/>
      <c r="H32" s="8">
        <f>IF(H27&gt;F32,0,IF(H27&gt;E32,IF(E32=F32,1,(F32-H27)/(F32-E32)),IF(H27&gt;D32,1,IF(H27&gt;C32,IF(C32=D32,1,(H27-C32)/(D32-C32)),0))))</f>
        <v>0</v>
      </c>
      <c r="I32" s="2" t="s">
        <v>15</v>
      </c>
      <c r="M32" s="39"/>
      <c r="N32" s="39"/>
      <c r="O32" s="39"/>
      <c r="P32" s="39"/>
      <c r="Q32" s="39"/>
    </row>
    <row r="33" spans="1:17" x14ac:dyDescent="0.25">
      <c r="B33" s="1"/>
      <c r="C33" s="1"/>
      <c r="D33" s="1"/>
      <c r="E33" s="1"/>
      <c r="F33" s="1"/>
      <c r="G33" s="1"/>
      <c r="H33" s="1"/>
      <c r="N33" s="39"/>
      <c r="O33" s="39"/>
      <c r="P33" s="39"/>
      <c r="Q33" s="39"/>
    </row>
    <row r="34" spans="1:17" x14ac:dyDescent="0.25">
      <c r="I34" s="21" t="s">
        <v>28</v>
      </c>
    </row>
    <row r="35" spans="1:17" x14ac:dyDescent="0.25">
      <c r="B35" s="11" t="s">
        <v>21</v>
      </c>
    </row>
    <row r="36" spans="1:17" x14ac:dyDescent="0.25">
      <c r="B36" s="12" t="s">
        <v>22</v>
      </c>
      <c r="C36" s="4" t="s">
        <v>23</v>
      </c>
      <c r="D36" s="13" t="s">
        <v>7</v>
      </c>
      <c r="E36" s="13" t="s">
        <v>8</v>
      </c>
      <c r="F36" s="13" t="s">
        <v>9</v>
      </c>
      <c r="G36" s="13" t="s">
        <v>10</v>
      </c>
      <c r="I36" s="22" t="s">
        <v>29</v>
      </c>
      <c r="J36" s="22" t="s">
        <v>7</v>
      </c>
      <c r="K36" s="22" t="s">
        <v>30</v>
      </c>
      <c r="L36" s="22" t="s">
        <v>9</v>
      </c>
      <c r="M36" s="22" t="s">
        <v>10</v>
      </c>
    </row>
    <row r="37" spans="1:17" x14ac:dyDescent="0.25">
      <c r="B37" s="4" t="s">
        <v>16</v>
      </c>
      <c r="C37" s="4" t="s">
        <v>6</v>
      </c>
      <c r="D37" s="13">
        <v>0.25</v>
      </c>
      <c r="E37" s="13">
        <v>0.75</v>
      </c>
      <c r="F37" s="14">
        <v>0</v>
      </c>
      <c r="G37" s="14">
        <v>0</v>
      </c>
      <c r="I37" s="22" t="s">
        <v>17</v>
      </c>
      <c r="J37" s="4" t="s">
        <v>31</v>
      </c>
      <c r="K37" s="4" t="s">
        <v>31</v>
      </c>
      <c r="L37" s="4" t="s">
        <v>31</v>
      </c>
      <c r="M37" s="4" t="s">
        <v>31</v>
      </c>
    </row>
    <row r="38" spans="1:17" x14ac:dyDescent="0.25">
      <c r="B38" s="15" t="s">
        <v>17</v>
      </c>
      <c r="C38" s="16">
        <v>0.2</v>
      </c>
      <c r="D38" s="17">
        <f>IF(D37&gt;C38,C38,D37)</f>
        <v>0.2</v>
      </c>
      <c r="E38" s="17">
        <f>IF(E37&gt;C38,C38,E37)</f>
        <v>0.2</v>
      </c>
      <c r="F38" s="17">
        <f>IF(F37&gt;C38,C38,F37)</f>
        <v>0</v>
      </c>
      <c r="G38" s="17">
        <f>IF(G37&gt;C38,C38,G37)</f>
        <v>0</v>
      </c>
      <c r="I38" s="22" t="s">
        <v>18</v>
      </c>
      <c r="J38" s="4" t="s">
        <v>32</v>
      </c>
      <c r="K38" s="4" t="s">
        <v>31</v>
      </c>
      <c r="L38" s="4" t="s">
        <v>31</v>
      </c>
      <c r="M38" s="4" t="s">
        <v>31</v>
      </c>
    </row>
    <row r="39" spans="1:17" x14ac:dyDescent="0.25">
      <c r="B39" s="15" t="s">
        <v>18</v>
      </c>
      <c r="C39" s="16">
        <v>0.8</v>
      </c>
      <c r="D39" s="18">
        <f>IF(D37&gt;C39,C39,D37)</f>
        <v>0.25</v>
      </c>
      <c r="E39" s="17">
        <f>IF(E37&gt;C39,C39,E37)</f>
        <v>0.75</v>
      </c>
      <c r="F39" s="17">
        <f>IF(F37&gt;C39,C39,F37)</f>
        <v>0</v>
      </c>
      <c r="G39" s="17">
        <f>IF(G37&gt;C39,C39,G37)</f>
        <v>0</v>
      </c>
      <c r="I39" s="22" t="s">
        <v>19</v>
      </c>
      <c r="J39" s="4" t="s">
        <v>32</v>
      </c>
      <c r="K39" s="4" t="s">
        <v>32</v>
      </c>
      <c r="L39" s="4" t="s">
        <v>32</v>
      </c>
      <c r="M39" s="4" t="s">
        <v>31</v>
      </c>
    </row>
    <row r="40" spans="1:17" x14ac:dyDescent="0.25">
      <c r="B40" s="15" t="s">
        <v>19</v>
      </c>
      <c r="C40" s="16">
        <v>0</v>
      </c>
      <c r="D40" s="18">
        <f>IF(D37&gt;C40,C40,D37)</f>
        <v>0</v>
      </c>
      <c r="E40" s="18">
        <f>IF(E37&gt;C40,C40,E37)</f>
        <v>0</v>
      </c>
      <c r="F40" s="18">
        <f>IF(F37&gt;C40,C40,F37)</f>
        <v>0</v>
      </c>
      <c r="G40" s="17">
        <f>IF(G37&gt;C40,C40,G37)</f>
        <v>0</v>
      </c>
    </row>
    <row r="43" spans="1:17" x14ac:dyDescent="0.25">
      <c r="B43" s="15" t="s">
        <v>24</v>
      </c>
      <c r="C43" t="s">
        <v>27</v>
      </c>
    </row>
    <row r="44" spans="1:17" x14ac:dyDescent="0.25">
      <c r="B44" s="19" t="s">
        <v>25</v>
      </c>
      <c r="C44" s="20">
        <f>MAX(D38:G38,E39:G39,G40)</f>
        <v>0.75</v>
      </c>
    </row>
    <row r="45" spans="1:17" x14ac:dyDescent="0.25">
      <c r="B45" s="19" t="s">
        <v>26</v>
      </c>
      <c r="C45" s="20">
        <f>MAX(D39,D40:F40)</f>
        <v>0.25</v>
      </c>
    </row>
    <row r="48" spans="1:17" x14ac:dyDescent="0.25">
      <c r="A48" s="2" t="s">
        <v>33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5</v>
      </c>
    </row>
    <row r="49" spans="1:6" x14ac:dyDescent="0.25">
      <c r="A49" s="2" t="s">
        <v>31</v>
      </c>
      <c r="B49" s="2" t="s">
        <v>11</v>
      </c>
      <c r="C49" s="2">
        <v>0</v>
      </c>
      <c r="D49" s="2">
        <v>0</v>
      </c>
      <c r="E49" s="2">
        <v>50</v>
      </c>
      <c r="F49" s="2">
        <v>80</v>
      </c>
    </row>
    <row r="50" spans="1:6" x14ac:dyDescent="0.25">
      <c r="A50" s="2" t="s">
        <v>32</v>
      </c>
      <c r="B50" s="2" t="s">
        <v>11</v>
      </c>
      <c r="C50" s="2">
        <v>50</v>
      </c>
      <c r="D50" s="2">
        <v>80</v>
      </c>
      <c r="E50" s="2">
        <v>100</v>
      </c>
      <c r="F50" s="2">
        <v>100</v>
      </c>
    </row>
    <row r="52" spans="1:6" x14ac:dyDescent="0.25">
      <c r="B52" s="35" t="s">
        <v>34</v>
      </c>
      <c r="C52" s="36"/>
      <c r="D52" s="36"/>
      <c r="E52" s="36"/>
      <c r="F52" s="37"/>
    </row>
    <row r="53" spans="1:6" x14ac:dyDescent="0.25">
      <c r="B53" s="23" t="s">
        <v>35</v>
      </c>
      <c r="C53" s="2" t="s">
        <v>36</v>
      </c>
      <c r="D53" s="2" t="s">
        <v>37</v>
      </c>
      <c r="E53" s="2" t="s">
        <v>38</v>
      </c>
      <c r="F53" s="2" t="s">
        <v>39</v>
      </c>
    </row>
    <row r="54" spans="1:6" x14ac:dyDescent="0.25">
      <c r="B54" s="2">
        <v>10</v>
      </c>
      <c r="C54" s="8">
        <f>IF($B$54&gt;$F$49,0,IF($B$54&gt;$E$49,IF($E$49=$F$49,1,($F$49-$B$54)/($F$49-$E$49)),IF($B$54&gt;$D$49,1,IF($B$54&gt;=$C$49,IF($C$49=$D$49,1,($B$54-$C$49)/($D$49-$C$49)),0))))</f>
        <v>1</v>
      </c>
      <c r="D54" s="8">
        <f>IF(B54&gt;$F$50,0,IF(B54&gt;$E$50,IF($E$50=$F$50,1,($F$50-B54)/($F$50-$E$50)),IF(B54&gt;$D$50,1,IF(B54&gt;=$C$50,IF($C$50=$D$50,1,(B54-$C$50)/($D$50-$C$50)),0))))</f>
        <v>0</v>
      </c>
      <c r="E54" s="8">
        <f>MAX(MIN($C$54,$C$44),MIN($D$54,$C$45))</f>
        <v>0.75</v>
      </c>
      <c r="F54" s="8">
        <f>B54*E54</f>
        <v>7.5</v>
      </c>
    </row>
    <row r="55" spans="1:6" x14ac:dyDescent="0.25">
      <c r="B55" s="2">
        <v>20</v>
      </c>
      <c r="C55" s="8">
        <f>IF(B55&gt;$F$49,0,IF(B55&gt;$E$49,IF($E$49=$F$49,1,($F$49-B55)/($F$49-$E$49)),IF(B55&gt;$D$49,1,IF(B55&gt;=$C$49,IF($C$49=$D$49,1,(B55-$C$49)/($D$49-$C$49)),0))))</f>
        <v>1</v>
      </c>
      <c r="D55" s="8">
        <f t="shared" ref="D55:D63" si="0">IF(B55&gt;$F$50,0,IF(B55&gt;$E$50,IF($E$50=$F$50,1,($F$50-B55)/($F$50-$E$50)),IF(B55&gt;$D$50,1,IF(B55&gt;=$C$50,IF($C$50=$D$50,1,(B55-$C$50)/($D$50-$C$50)),0))))</f>
        <v>0</v>
      </c>
      <c r="E55" s="8">
        <f>MAX(MIN($C$55,$C$44),MIN($D$55,$C$45))</f>
        <v>0.75</v>
      </c>
      <c r="F55" s="8">
        <f t="shared" ref="F55:F63" si="1">B55*E55</f>
        <v>15</v>
      </c>
    </row>
    <row r="56" spans="1:6" x14ac:dyDescent="0.25">
      <c r="B56" s="2">
        <f>B55+10</f>
        <v>30</v>
      </c>
      <c r="C56" s="8">
        <f t="shared" ref="C56:C63" si="2">IF(B56&gt;$F$49,0,IF(B56&gt;$E$49,IF($E$49=$F$49,1,($F$49-B56)/($F$49-$E$49)),IF(B56&gt;$D$49,1,IF(B56&gt;=$C$49,IF($C$49=$D$49,1,(B56-$C$49)/($D$49-$C$49)),0))))</f>
        <v>1</v>
      </c>
      <c r="D56" s="8">
        <f t="shared" si="0"/>
        <v>0</v>
      </c>
      <c r="E56" s="8">
        <f>MAX(MIN($C$56,$C$44),MIN($D$56,$C$45))</f>
        <v>0.75</v>
      </c>
      <c r="F56" s="8">
        <f t="shared" si="1"/>
        <v>22.5</v>
      </c>
    </row>
    <row r="57" spans="1:6" x14ac:dyDescent="0.25">
      <c r="B57" s="2">
        <f t="shared" ref="B57:B63" si="3">B56+10</f>
        <v>40</v>
      </c>
      <c r="C57" s="8">
        <f t="shared" si="2"/>
        <v>1</v>
      </c>
      <c r="D57" s="8">
        <f t="shared" si="0"/>
        <v>0</v>
      </c>
      <c r="E57" s="8">
        <f>MAX(MIN($C$57,$C$44),MIN($D$57,$C$45))</f>
        <v>0.75</v>
      </c>
      <c r="F57" s="8">
        <f t="shared" si="1"/>
        <v>30</v>
      </c>
    </row>
    <row r="58" spans="1:6" x14ac:dyDescent="0.25">
      <c r="B58" s="2">
        <f t="shared" si="3"/>
        <v>50</v>
      </c>
      <c r="C58" s="8">
        <f t="shared" si="2"/>
        <v>1</v>
      </c>
      <c r="D58" s="8">
        <f t="shared" si="0"/>
        <v>0</v>
      </c>
      <c r="E58" s="8">
        <f>MAX(MIN(C58,C44),MIN(D58,C45))</f>
        <v>0.75</v>
      </c>
      <c r="F58" s="8">
        <f t="shared" si="1"/>
        <v>37.5</v>
      </c>
    </row>
    <row r="59" spans="1:6" x14ac:dyDescent="0.25">
      <c r="B59" s="2">
        <f t="shared" si="3"/>
        <v>60</v>
      </c>
      <c r="C59" s="8">
        <f t="shared" si="2"/>
        <v>0.66666666666666663</v>
      </c>
      <c r="D59" s="8">
        <f t="shared" si="0"/>
        <v>0.33333333333333331</v>
      </c>
      <c r="E59" s="8">
        <f>MAX(MIN($C$59,C44),MIN($D$59,C45))</f>
        <v>0.66666666666666663</v>
      </c>
      <c r="F59" s="8">
        <f t="shared" si="1"/>
        <v>40</v>
      </c>
    </row>
    <row r="60" spans="1:6" x14ac:dyDescent="0.25">
      <c r="B60" s="2">
        <f t="shared" si="3"/>
        <v>70</v>
      </c>
      <c r="C60" s="8">
        <f t="shared" si="2"/>
        <v>0.33333333333333331</v>
      </c>
      <c r="D60" s="8">
        <f t="shared" si="0"/>
        <v>0.66666666666666663</v>
      </c>
      <c r="E60" s="8">
        <f>MAX(MIN(C60,C44),MIN(D60,C45))</f>
        <v>0.33333333333333331</v>
      </c>
      <c r="F60" s="8">
        <f t="shared" si="1"/>
        <v>23.333333333333332</v>
      </c>
    </row>
    <row r="61" spans="1:6" x14ac:dyDescent="0.25">
      <c r="B61" s="2">
        <f t="shared" si="3"/>
        <v>80</v>
      </c>
      <c r="C61" s="8">
        <f>IF(B61&gt;$F$49,0,IF(B61&gt;$E$49,IF($E$49=$F$49,1,($F$49-B61)/($F$49-$E$49)),IF(B61&gt;$D$49,1,IF(B61&gt;=$C$49,IF($C$49=$D$49,1,(B61-$C$49)/($D$49-$C$49)),0))))</f>
        <v>0</v>
      </c>
      <c r="D61" s="8">
        <f t="shared" si="0"/>
        <v>1</v>
      </c>
      <c r="E61" s="8">
        <f>MAX(MIN($C$61,$C$44),MIN($D$61,$C$45))</f>
        <v>0.25</v>
      </c>
      <c r="F61" s="8">
        <f t="shared" si="1"/>
        <v>20</v>
      </c>
    </row>
    <row r="62" spans="1:6" x14ac:dyDescent="0.25">
      <c r="B62" s="2">
        <f>B61+10</f>
        <v>90</v>
      </c>
      <c r="C62" s="8">
        <f t="shared" si="2"/>
        <v>0</v>
      </c>
      <c r="D62" s="8">
        <f t="shared" si="0"/>
        <v>1</v>
      </c>
      <c r="E62" s="8">
        <f>MAX(MIN($C$62,$C$44),MIN($D$62,$C$45))</f>
        <v>0.25</v>
      </c>
      <c r="F62" s="8">
        <f t="shared" si="1"/>
        <v>22.5</v>
      </c>
    </row>
    <row r="63" spans="1:6" x14ac:dyDescent="0.25">
      <c r="B63" s="2">
        <f t="shared" si="3"/>
        <v>100</v>
      </c>
      <c r="C63" s="8">
        <f t="shared" si="2"/>
        <v>0</v>
      </c>
      <c r="D63" s="8">
        <f t="shared" si="0"/>
        <v>1</v>
      </c>
      <c r="E63" s="8">
        <f>MAX(MIN($C$63,$C$44),MIN($D$63,$C$45))</f>
        <v>0.25</v>
      </c>
      <c r="F63" s="8">
        <f t="shared" si="1"/>
        <v>25</v>
      </c>
    </row>
    <row r="65" spans="2:6" x14ac:dyDescent="0.25">
      <c r="B65" s="34" t="s">
        <v>40</v>
      </c>
      <c r="C65" s="34"/>
      <c r="D65" s="34"/>
      <c r="E65" s="40">
        <f>SUM(E54:E63)</f>
        <v>5.5</v>
      </c>
      <c r="F65" s="40">
        <f>SUM(F54:F63)</f>
        <v>243.33333333333334</v>
      </c>
    </row>
    <row r="66" spans="2:6" x14ac:dyDescent="0.25">
      <c r="D66" s="34" t="s">
        <v>33</v>
      </c>
      <c r="E66" s="34"/>
      <c r="F66" s="4">
        <f>F65/E65</f>
        <v>44.242424242424242</v>
      </c>
    </row>
    <row r="70" spans="2:6" x14ac:dyDescent="0.25">
      <c r="B70" s="38" t="s">
        <v>43</v>
      </c>
      <c r="C70" s="38"/>
      <c r="D70" s="38"/>
      <c r="E70" s="38"/>
      <c r="F70" s="38"/>
    </row>
    <row r="71" spans="2:6" x14ac:dyDescent="0.25">
      <c r="B71" s="23" t="s">
        <v>35</v>
      </c>
      <c r="C71" s="2" t="s">
        <v>36</v>
      </c>
      <c r="D71" s="2" t="s">
        <v>37</v>
      </c>
      <c r="E71" s="2" t="s">
        <v>38</v>
      </c>
      <c r="F71" s="2" t="s">
        <v>39</v>
      </c>
    </row>
    <row r="72" spans="2:6" x14ac:dyDescent="0.25">
      <c r="B72" s="4">
        <v>50</v>
      </c>
      <c r="C72" s="44">
        <f>IF(B58&gt;$F$49,0,IF(B58&gt;$E$49,IF($E$49=$F$49,1,($F$49-B58)/($F$49-$E$49)),IF(B58&gt;$D$49,1,IF(B58&gt;=$C$49,IF($C$49=$D$49,1,(B58-$C$49)/($D$49-$C$49)),0))))</f>
        <v>1</v>
      </c>
      <c r="D72" s="44">
        <f>IF(C58&gt;$F$49,0,IF(C58&gt;$E$49,IF($E$49=$F$49,1,($F$49-C58)/($F$49-$E$49)),IF(C58&gt;$D$49,1,IF(C58&gt;=$C$49,IF($C$49=$D$49,1,(C58-$C$49)/($D$49-$C$49)),0))))</f>
        <v>1</v>
      </c>
      <c r="E72" s="44">
        <f>MAX(MIN(C72,C44),MIN(D72,C45))</f>
        <v>0.75</v>
      </c>
      <c r="F72" s="44">
        <f>E72*B72</f>
        <v>37.5</v>
      </c>
    </row>
    <row r="73" spans="2:6" x14ac:dyDescent="0.25">
      <c r="B73" s="4">
        <v>80</v>
      </c>
      <c r="C73" s="44">
        <f>IF(B73&gt;$F$49,0,IF(B73&gt;$E$49,IF($E$49=$F$49,1,($F$49-B73)/($F$49-$E$49)),IF(B73&gt;$D$49,1,IF(B73&gt;=$C$49,IF($C$49=$D$49,1,(B73-$C$49)/($D$49-$C$49)),0))))</f>
        <v>0</v>
      </c>
      <c r="D73" s="44">
        <f t="shared" ref="D73" si="4">IF(C73&gt;$F$49,0,IF(C73&gt;$E$49,IF($E$49=$F$49,1,($F$49-C73)/($F$49-$E$49)),IF(C73&gt;$D$49,1,IF(C73&gt;=$C$49,IF($C$49=$D$49,1,(C73-$C$49)/($D$49-$C$49)),0))))</f>
        <v>1</v>
      </c>
      <c r="E73" s="44">
        <f>MAX(MIN(C73,C44),MIN(D73,C45))</f>
        <v>0.25</v>
      </c>
      <c r="F73" s="44">
        <f>E73*B73</f>
        <v>20</v>
      </c>
    </row>
    <row r="75" spans="2:6" x14ac:dyDescent="0.25">
      <c r="B75" s="34" t="s">
        <v>40</v>
      </c>
      <c r="C75" s="42"/>
      <c r="D75" s="42"/>
      <c r="E75" s="43">
        <f>SUM(E72:E73)</f>
        <v>1</v>
      </c>
      <c r="F75" s="4">
        <f>SUM(F72:F73)</f>
        <v>57.5</v>
      </c>
    </row>
    <row r="76" spans="2:6" x14ac:dyDescent="0.25">
      <c r="C76" s="34" t="s">
        <v>33</v>
      </c>
      <c r="D76" s="34"/>
      <c r="E76" s="34"/>
      <c r="F76" s="41">
        <f>F75/E75</f>
        <v>57.5</v>
      </c>
    </row>
  </sheetData>
  <mergeCells count="6">
    <mergeCell ref="C76:E76"/>
    <mergeCell ref="B75:D75"/>
    <mergeCell ref="B52:F52"/>
    <mergeCell ref="B70:F70"/>
    <mergeCell ref="B65:D65"/>
    <mergeCell ref="D66:E6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jaringan</dc:creator>
  <cp:lastModifiedBy>Windows User</cp:lastModifiedBy>
  <dcterms:created xsi:type="dcterms:W3CDTF">2019-10-10T01:11:51Z</dcterms:created>
  <dcterms:modified xsi:type="dcterms:W3CDTF">2019-10-27T13:31:12Z</dcterms:modified>
</cp:coreProperties>
</file>