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achin.rakshit\Downloads\"/>
    </mc:Choice>
  </mc:AlternateContent>
  <xr:revisionPtr revIDLastSave="0" documentId="13_ncr:1_{805F8545-9745-4A74-AA30-0178FC9FAEB3}" xr6:coauthVersionLast="47" xr6:coauthVersionMax="47" xr10:uidLastSave="{00000000-0000-0000-0000-000000000000}"/>
  <bookViews>
    <workbookView xWindow="-120" yWindow="-120" windowWidth="20730" windowHeight="11160" firstSheet="1" activeTab="4" xr2:uid="{E58BB486-D917-45DA-BF37-224EDFF0A80C}"/>
  </bookViews>
  <sheets>
    <sheet name="Sheet9" sheetId="12" state="hidden" r:id="rId1"/>
    <sheet name="BID BOND GUARANTEE" sheetId="13" r:id="rId2"/>
    <sheet name="PERFORMANCE" sheetId="14" r:id="rId3"/>
    <sheet name="Advance Payment" sheetId="16" r:id="rId4"/>
    <sheet name="Others" sheetId="17" r:id="rId5"/>
    <sheet name="Sheet3" sheetId="18" r:id="rId6"/>
    <sheet name="ADVANCE " sheetId="15"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17" l="1"/>
  <c r="N21" i="17" s="1"/>
  <c r="I21" i="17"/>
  <c r="F21" i="17"/>
  <c r="I17" i="17"/>
  <c r="N17" i="17" s="1"/>
  <c r="F17" i="17"/>
  <c r="N16" i="17"/>
  <c r="I16" i="17"/>
  <c r="F16" i="17"/>
  <c r="I15" i="17"/>
  <c r="N15" i="17" s="1"/>
  <c r="F15" i="17"/>
  <c r="N13" i="17"/>
  <c r="I13" i="17"/>
  <c r="N9" i="17"/>
  <c r="I9" i="17"/>
  <c r="B8" i="17"/>
  <c r="B6" i="13"/>
  <c r="B6" i="14"/>
  <c r="N8" i="16"/>
  <c r="I19" i="14"/>
  <c r="P21" i="16"/>
  <c r="O21" i="16" s="1"/>
  <c r="I21" i="16"/>
  <c r="F21" i="16"/>
  <c r="I17" i="16"/>
  <c r="O17" i="16" s="1"/>
  <c r="F17" i="16"/>
  <c r="I16" i="16"/>
  <c r="O16" i="16" s="1"/>
  <c r="F16" i="16"/>
  <c r="I15" i="16"/>
  <c r="O15" i="16" s="1"/>
  <c r="F15" i="16"/>
  <c r="O13" i="16"/>
  <c r="I13" i="16"/>
  <c r="I9" i="16"/>
  <c r="O9" i="16" s="1"/>
  <c r="N6" i="14"/>
  <c r="O19" i="14"/>
  <c r="N19" i="14" s="1"/>
  <c r="P19" i="14"/>
  <c r="F19" i="14"/>
  <c r="I15" i="14"/>
  <c r="N15" i="14"/>
  <c r="F15" i="14"/>
  <c r="I14" i="14"/>
  <c r="N14" i="14" s="1"/>
  <c r="F14" i="14"/>
  <c r="N13" i="14"/>
  <c r="I13" i="14"/>
  <c r="F13" i="14"/>
  <c r="N11" i="14"/>
  <c r="I11" i="14"/>
  <c r="N7" i="14"/>
  <c r="I7" i="14"/>
  <c r="N6" i="13"/>
  <c r="N16" i="13"/>
  <c r="I16" i="13"/>
  <c r="F16" i="13"/>
  <c r="N14" i="13"/>
  <c r="I14" i="13"/>
  <c r="F14" i="13"/>
  <c r="N13" i="13"/>
  <c r="I13" i="13"/>
  <c r="N12" i="13"/>
  <c r="I12" i="13"/>
  <c r="N10" i="13"/>
  <c r="I10" i="13"/>
  <c r="I7" i="13"/>
  <c r="N7" i="13" s="1"/>
  <c r="H5" i="12"/>
  <c r="F5" i="12"/>
  <c r="F3" i="12"/>
  <c r="H3" i="12" s="1"/>
  <c r="N8" i="17" l="1"/>
  <c r="G21" i="17"/>
  <c r="G21" i="16"/>
  <c r="O8" i="16"/>
  <c r="G19" i="14"/>
</calcChain>
</file>

<file path=xl/sharedStrings.xml><?xml version="1.0" encoding="utf-8"?>
<sst xmlns="http://schemas.openxmlformats.org/spreadsheetml/2006/main" count="521" uniqueCount="105">
  <si>
    <t>LG</t>
  </si>
  <si>
    <t>BID BOND STAMP DEFAULT IN SYP</t>
  </si>
  <si>
    <t>CHARGES BASE CURRENCY</t>
  </si>
  <si>
    <t>EURO</t>
  </si>
  <si>
    <t>LG CURRENCY</t>
  </si>
  <si>
    <t>GBP</t>
  </si>
  <si>
    <t>GBP/USD/ETC</t>
  </si>
  <si>
    <t>BID BOND IN SYP</t>
  </si>
  <si>
    <t>SYP</t>
  </si>
  <si>
    <t>EUROGBPRATE</t>
  </si>
  <si>
    <t>MINIMUM AMT EURO</t>
  </si>
  <si>
    <t>Accounts Head</t>
  </si>
  <si>
    <t>Transaction Amount</t>
  </si>
  <si>
    <t>Transaction Flag</t>
  </si>
  <si>
    <t>Remarks</t>
  </si>
  <si>
    <t>Currency</t>
  </si>
  <si>
    <t>Principal Bank Liability</t>
  </si>
  <si>
    <t>Dr</t>
  </si>
  <si>
    <t>Liability</t>
  </si>
  <si>
    <t>USD</t>
  </si>
  <si>
    <t>Beneficiary Liability</t>
  </si>
  <si>
    <t>Cr</t>
  </si>
  <si>
    <t>Intermediary bank Account</t>
  </si>
  <si>
    <t xml:space="preserve">It is Deferred charges (In A </t>
  </si>
  <si>
    <t>LG Commission</t>
  </si>
  <si>
    <t>Charges (100,000*0.5)/100 per quarter or minimum 10EUR or equivalent</t>
  </si>
  <si>
    <t>Swift Charge</t>
  </si>
  <si>
    <t>15EURO There are equivalent LG Currency Amount and LG Currency.( 15 Euro *Euro Buy rate/USD Sale rate)</t>
  </si>
  <si>
    <t>EUR</t>
  </si>
  <si>
    <t>Postage</t>
  </si>
  <si>
    <t>Postage, 10EUR these are equivalent to LG currency amount and LG currency.</t>
  </si>
  <si>
    <t xml:space="preserve"> EUR</t>
  </si>
  <si>
    <t>Bid Bond LG Stamp Duty</t>
  </si>
  <si>
    <t>Stamp, these are equivalent to LG currencyamount.( Customs exchange rate)(50,000SYP/Buy customs rate</t>
  </si>
  <si>
    <t>Performance bond / Advance Payment LG Stamp Duty</t>
  </si>
  <si>
    <t>0.6% on LG Amount (100,000) these are equivalent to LG currency amount.( Customs exchange rate)</t>
  </si>
  <si>
    <t>Tax on stamp duty for Bid Bond</t>
  </si>
  <si>
    <t>Bid Bond, these are equivalent to LG currency amount.( Flat Amount)</t>
  </si>
  <si>
    <t>Martyr stamp</t>
  </si>
  <si>
    <t>Martyr, these are equivalent to LG currency amount.( Customs exchange rate)</t>
  </si>
  <si>
    <t>Military Martial</t>
  </si>
  <si>
    <t>Military Martial, these are equivalent to LG currency amount.</t>
  </si>
  <si>
    <t>Tax on stamp duty on Performance bond / Advance Payment</t>
  </si>
  <si>
    <t>(5% on Performance bond / Advance Payment LG stamp duty) Currently is calculate 30 USD, these are equivalent to LG currency amount.( Customs exchange rate)</t>
  </si>
  <si>
    <t xml:space="preserve">Rebuild commission on bid bond </t>
  </si>
  <si>
    <t>Bid Bond, these are equivalent to LG currency amount.( Customs exchange rate)</t>
  </si>
  <si>
    <t>Rebuild Commission on Performance bond / Advance Payment</t>
  </si>
  <si>
    <t>(Performance bond / Advance Payment LG ) (stamp duty SYP + Military SYP) * 10/100 Then rounded nearest upper 100 it is equivalent to customs exchange rate in USD</t>
  </si>
  <si>
    <t>1 Bid Bond</t>
  </si>
  <si>
    <t xml:space="preserve"> CURRENCY</t>
  </si>
  <si>
    <t>AMOUNT</t>
  </si>
  <si>
    <t>CUSTOM RATE</t>
  </si>
  <si>
    <t>OFFICIAL RATE</t>
  </si>
  <si>
    <t>PERIOD</t>
  </si>
  <si>
    <t>LG COMMISION</t>
  </si>
  <si>
    <t>COMMISION</t>
  </si>
  <si>
    <t>0.5% OF LG AMOUNT</t>
  </si>
  <si>
    <t>MINIMUM=10 EURO</t>
  </si>
  <si>
    <t>POSTAGE</t>
  </si>
  <si>
    <t>10 EURO</t>
  </si>
  <si>
    <t>6 MONTHS</t>
  </si>
  <si>
    <t>QUARTER</t>
  </si>
  <si>
    <t>TOTAL COMMISION</t>
  </si>
  <si>
    <t>10*1.5 (EURO TO USD RATE)=15</t>
  </si>
  <si>
    <t>SWIFT</t>
  </si>
  <si>
    <t>15 EURO</t>
  </si>
  <si>
    <t>15*1.5 (EURO TO USD RATE)=22.5</t>
  </si>
  <si>
    <t>STAMP DUTY</t>
  </si>
  <si>
    <t>50000 SYP ON CUSTOM'S RATE IN USD</t>
  </si>
  <si>
    <t>NOT TAKEN IN BID BOND</t>
  </si>
  <si>
    <t>TAX ON STAMP DUTY</t>
  </si>
  <si>
    <t>2500 SYP ON CUSTOM'S RATE IN USD</t>
  </si>
  <si>
    <t>MARTYR STAMP</t>
  </si>
  <si>
    <t>200 SYP ON CUSTOM'S RATE IN USD</t>
  </si>
  <si>
    <t>300 SYP ON CUSTOM'S RATE IN USD</t>
  </si>
  <si>
    <t>ROUNDED TO 2 DIGIT AFTER POINT</t>
  </si>
  <si>
    <t>5000 SYP ON CUSTOM'S RATE IN USD</t>
  </si>
  <si>
    <t>TOTAL AMOUNT TO BE DEBITED</t>
  </si>
  <si>
    <t>DEFFERED</t>
  </si>
  <si>
    <t>15EURO There are equivalent LG Currency Amount.( 15 Euro *Euro Buy rate/USD Sale rate)</t>
  </si>
  <si>
    <t>Postage, 10EUR these are equivalent to LG currency amount.</t>
  </si>
  <si>
    <t xml:space="preserve">Tax on stamp duty on Performance bond /      </t>
  </si>
  <si>
    <t>Advance Payment</t>
  </si>
  <si>
    <t>(5% on Performance bond / Advance Payment LG stamp duty) Currently calculate 30 USD, these are equivalent  is to LG currencyamount.( Customs exchange rate)</t>
  </si>
  <si>
    <t>2.Performance :-</t>
  </si>
  <si>
    <t>SWIFT CHARGE</t>
  </si>
  <si>
    <t>NOT TAKEN</t>
  </si>
  <si>
    <t>PERFORMANCE STAMP DUTY</t>
  </si>
  <si>
    <t>6 PER 1000 IN CUSTOM'S RATE FOR USD</t>
  </si>
  <si>
    <t>Tax on stamp duty for performance</t>
  </si>
  <si>
    <t>5% on stamp duty amount</t>
  </si>
  <si>
    <t>(Performance bond / Advance Payment LG ) (stamp duty SYP + Military SYP) * 10% Then rounded nearest upper 100 it is equivalent to customs exchange rate in USD</t>
  </si>
  <si>
    <t>ROUNDED TO 100 DIGIT AFTER POINT</t>
  </si>
  <si>
    <t xml:space="preserve">3.Advance Payment </t>
  </si>
  <si>
    <t xml:space="preserve">Tax on stamp duty on Performance bond / </t>
  </si>
  <si>
    <t>TOTAL AMOUNT</t>
  </si>
  <si>
    <t>ONE QUARTER</t>
  </si>
  <si>
    <t>REST QUARTED</t>
  </si>
  <si>
    <t>Issue Date</t>
  </si>
  <si>
    <t>Quarter Date</t>
  </si>
  <si>
    <t>In Advance payment is more than 1000000/- SYP or its equivalent, it can be extended on more than one time. 
Each quarter bank has checked LG balance if LG amount is equal or greater than 1000000 then charges will be claim for one quarter.(Same for Permonance Guarantee) (Suppose LG   validity can be between one day to 89 days on that times bank also charges one quarter .)</t>
  </si>
  <si>
    <t xml:space="preserve"> USD</t>
  </si>
  <si>
    <t>Other Gurantee and performance Guarantee is same.</t>
  </si>
  <si>
    <t>Commercial Bank</t>
  </si>
  <si>
    <t>Singapore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</si>
</sst>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font>
    <font>
      <sz val="11"/>
      <color rgb="FFFF0000"/>
      <name val="Calibri"/>
      <family val="2"/>
      <scheme val="minor"/>
    </font>
    <font>
      <sz val="11"/>
      <color rgb="FF000000"/>
      <name val="Calibri"/>
      <family val="2"/>
    </font>
    <font>
      <sz val="11"/>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CC2E5"/>
        <bgColor indexed="64"/>
      </patternFill>
    </fill>
    <fill>
      <patternFill patternType="solid">
        <fgColor theme="8" tint="-0.249977111117893"/>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2" borderId="0" xfId="0" applyFill="1"/>
    <xf numFmtId="0" fontId="3" fillId="3" borderId="3" xfId="0" applyFont="1" applyFill="1" applyBorder="1" applyAlignment="1">
      <alignment horizontal="justify" vertical="center"/>
    </xf>
    <xf numFmtId="4" fontId="3" fillId="3" borderId="4" xfId="0" applyNumberFormat="1" applyFont="1" applyFill="1" applyBorder="1" applyAlignment="1">
      <alignment horizontal="right" vertical="center"/>
    </xf>
    <xf numFmtId="0" fontId="3" fillId="3" borderId="4" xfId="0" applyFont="1" applyFill="1" applyBorder="1" applyAlignment="1">
      <alignment horizontal="justify" vertical="center"/>
    </xf>
    <xf numFmtId="0" fontId="3" fillId="3" borderId="4" xfId="0" applyFont="1" applyFill="1" applyBorder="1" applyAlignment="1">
      <alignment horizontal="justify" vertical="center" wrapText="1"/>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4" xfId="0" applyFont="1" applyFill="1" applyBorder="1" applyAlignment="1">
      <alignment vertical="center" wrapText="1"/>
    </xf>
    <xf numFmtId="0" fontId="3" fillId="3" borderId="4" xfId="0" applyFont="1" applyFill="1" applyBorder="1" applyAlignment="1">
      <alignment horizontal="right" vertical="center"/>
    </xf>
    <xf numFmtId="0" fontId="3" fillId="3" borderId="2" xfId="0" applyFont="1" applyFill="1" applyBorder="1" applyAlignment="1">
      <alignment horizontal="justify" vertical="center"/>
    </xf>
    <xf numFmtId="0" fontId="0" fillId="0" borderId="0" xfId="0" applyAlignment="1">
      <alignment wrapText="1"/>
    </xf>
    <xf numFmtId="2" fontId="0" fillId="0" borderId="0" xfId="0" applyNumberFormat="1"/>
    <xf numFmtId="0" fontId="4" fillId="3" borderId="3" xfId="0" applyFont="1" applyFill="1" applyBorder="1" applyAlignment="1">
      <alignment horizontal="justify" vertical="center"/>
    </xf>
    <xf numFmtId="0" fontId="4" fillId="3" borderId="4" xfId="0" applyFont="1" applyFill="1" applyBorder="1" applyAlignment="1">
      <alignment horizontal="right" vertical="center"/>
    </xf>
    <xf numFmtId="0" fontId="4" fillId="3" borderId="4" xfId="0" applyFont="1" applyFill="1" applyBorder="1" applyAlignment="1">
      <alignment horizontal="justify" vertical="center"/>
    </xf>
    <xf numFmtId="0" fontId="4" fillId="3" borderId="4" xfId="0" applyFont="1" applyFill="1" applyBorder="1" applyAlignment="1">
      <alignment horizontal="justify" vertical="center" wrapText="1"/>
    </xf>
    <xf numFmtId="0" fontId="2" fillId="0" borderId="0" xfId="0" applyFont="1"/>
    <xf numFmtId="0" fontId="2" fillId="0" borderId="0" xfId="0" applyFont="1" applyAlignment="1">
      <alignment wrapText="1"/>
    </xf>
    <xf numFmtId="0" fontId="1" fillId="0" borderId="0" xfId="0" applyFont="1" applyAlignment="1">
      <alignment horizontal="justify" vertical="center"/>
    </xf>
    <xf numFmtId="4" fontId="4" fillId="3" borderId="4" xfId="0" applyNumberFormat="1" applyFont="1" applyFill="1" applyBorder="1" applyAlignment="1">
      <alignment horizontal="right" vertical="center"/>
    </xf>
    <xf numFmtId="1" fontId="0" fillId="0" borderId="0" xfId="0" applyNumberFormat="1"/>
    <xf numFmtId="9" fontId="0" fillId="0" borderId="0" xfId="0" applyNumberFormat="1"/>
    <xf numFmtId="0" fontId="0" fillId="0" borderId="0" xfId="0" applyAlignment="1">
      <alignment vertical="top" wrapText="1"/>
    </xf>
    <xf numFmtId="0" fontId="3" fillId="3" borderId="1" xfId="0" applyFont="1" applyFill="1" applyBorder="1" applyAlignment="1">
      <alignment horizontal="justify" vertical="center"/>
    </xf>
    <xf numFmtId="0" fontId="3" fillId="3" borderId="3" xfId="0" applyFont="1" applyFill="1" applyBorder="1" applyAlignment="1">
      <alignment horizontal="justify" vertical="center"/>
    </xf>
    <xf numFmtId="0" fontId="3" fillId="3" borderId="1" xfId="0" applyFont="1" applyFill="1" applyBorder="1" applyAlignment="1">
      <alignment horizontal="right" vertical="center"/>
    </xf>
    <xf numFmtId="0" fontId="3" fillId="3" borderId="3" xfId="0" applyFont="1" applyFill="1" applyBorder="1" applyAlignment="1">
      <alignment horizontal="right" vertical="center"/>
    </xf>
    <xf numFmtId="0" fontId="3" fillId="3" borderId="1" xfId="0" applyFont="1" applyFill="1" applyBorder="1" applyAlignment="1">
      <alignment horizontal="justify" vertical="center" wrapText="1"/>
    </xf>
    <xf numFmtId="0" fontId="3" fillId="3" borderId="3" xfId="0" applyFont="1" applyFill="1" applyBorder="1" applyAlignment="1">
      <alignment horizontal="justify" vertical="center" wrapText="1"/>
    </xf>
    <xf numFmtId="0" fontId="3" fillId="4" borderId="1" xfId="0" applyFont="1" applyFill="1" applyBorder="1" applyAlignment="1">
      <alignment horizontal="justify" vertical="center"/>
    </xf>
    <xf numFmtId="0" fontId="3" fillId="4" borderId="3" xfId="0" applyFont="1" applyFill="1" applyBorder="1" applyAlignment="1">
      <alignment horizontal="justify" vertical="center"/>
    </xf>
    <xf numFmtId="0" fontId="3" fillId="4" borderId="1" xfId="0" applyFont="1" applyFill="1" applyBorder="1" applyAlignment="1">
      <alignment horizontal="justify" vertical="center" wrapText="1"/>
    </xf>
    <xf numFmtId="0" fontId="3" fillId="4" borderId="3" xfId="0" applyFont="1" applyFill="1" applyBorder="1" applyAlignment="1">
      <alignment horizontal="justify" vertical="center" wrapText="1"/>
    </xf>
    <xf numFmtId="0" fontId="3" fillId="3" borderId="2" xfId="0" applyFont="1" applyFill="1" applyBorder="1" applyAlignment="1">
      <alignment horizontal="right" vertical="center"/>
    </xf>
    <xf numFmtId="0" fontId="3" fillId="3" borderId="2" xfId="0" applyFont="1" applyFill="1" applyBorder="1" applyAlignment="1">
      <alignment horizontal="justify" vertical="center"/>
    </xf>
    <xf numFmtId="0" fontId="3" fillId="3" borderId="2" xfId="0" applyFont="1" applyFill="1" applyBorder="1" applyAlignment="1">
      <alignment horizontal="justify" vertical="center" wrapText="1"/>
    </xf>
    <xf numFmtId="15" fontId="0" fillId="0" borderId="0" xfId="0" applyNumberFormat="1"/>
    <xf numFmtId="0" fontId="0" fillId="5" borderId="0" xfId="0" applyFill="1" applyAlignment="1">
      <alignment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08F9-487A-480D-A3EA-4E1249C83775}">
  <dimension ref="B2:H6"/>
  <sheetViews>
    <sheetView zoomScale="136" zoomScaleNormal="136" workbookViewId="0">
      <selection activeCell="C3" sqref="C3"/>
    </sheetView>
  </sheetViews>
  <sheetFormatPr defaultRowHeight="15" x14ac:dyDescent="0.25"/>
  <cols>
    <col min="2" max="2" width="24.140625" bestFit="1" customWidth="1"/>
    <col min="3" max="3" width="12.85546875" bestFit="1" customWidth="1"/>
    <col min="4" max="4" width="15.85546875" bestFit="1" customWidth="1"/>
    <col min="5" max="5" width="31.140625" bestFit="1" customWidth="1"/>
    <col min="7" max="7" width="20" bestFit="1" customWidth="1"/>
  </cols>
  <sheetData>
    <row r="2" spans="2:8" x14ac:dyDescent="0.25">
      <c r="B2" t="s">
        <v>0</v>
      </c>
      <c r="C2" t="s">
        <v>5</v>
      </c>
      <c r="D2" t="s">
        <v>9</v>
      </c>
      <c r="E2" t="s">
        <v>1</v>
      </c>
      <c r="F2" t="s">
        <v>5</v>
      </c>
      <c r="G2" t="s">
        <v>10</v>
      </c>
    </row>
    <row r="3" spans="2:8" x14ac:dyDescent="0.25">
      <c r="C3">
        <v>1000000</v>
      </c>
      <c r="D3">
        <v>1.5</v>
      </c>
      <c r="E3">
        <v>200</v>
      </c>
      <c r="F3">
        <f>D3*G3</f>
        <v>15</v>
      </c>
      <c r="G3">
        <v>10</v>
      </c>
      <c r="H3">
        <f>F3*G3/D3</f>
        <v>100</v>
      </c>
    </row>
    <row r="5" spans="2:8" x14ac:dyDescent="0.25">
      <c r="B5" t="s">
        <v>2</v>
      </c>
      <c r="C5" t="s">
        <v>4</v>
      </c>
      <c r="D5" t="s">
        <v>7</v>
      </c>
      <c r="E5">
        <v>100000</v>
      </c>
      <c r="F5">
        <f>E5*0.5/100</f>
        <v>500</v>
      </c>
      <c r="H5">
        <f>F5*D3/G3</f>
        <v>75</v>
      </c>
    </row>
    <row r="6" spans="2:8" x14ac:dyDescent="0.25">
      <c r="B6" t="s">
        <v>3</v>
      </c>
      <c r="C6" t="s">
        <v>6</v>
      </c>
      <c r="D6"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57D5-0225-4572-A580-4AAE3B046DD5}">
  <dimension ref="A1:O21"/>
  <sheetViews>
    <sheetView workbookViewId="0">
      <selection activeCell="C9" sqref="C9"/>
    </sheetView>
  </sheetViews>
  <sheetFormatPr defaultRowHeight="15" x14ac:dyDescent="0.25"/>
  <cols>
    <col min="1" max="1" width="18.7109375" bestFit="1" customWidth="1"/>
    <col min="2" max="2" width="19" bestFit="1" customWidth="1"/>
    <col min="3" max="3" width="15.28515625" bestFit="1" customWidth="1"/>
    <col min="4" max="4" width="18.28515625" customWidth="1"/>
    <col min="5" max="5" width="8.85546875" bestFit="1" customWidth="1"/>
    <col min="6" max="6" width="31" bestFit="1" customWidth="1"/>
    <col min="7" max="7" width="34.42578125" bestFit="1" customWidth="1"/>
    <col min="8" max="8" width="10.7109375" bestFit="1" customWidth="1"/>
    <col min="9" max="9" width="30.28515625" bestFit="1" customWidth="1"/>
    <col min="10" max="10" width="15.140625" customWidth="1"/>
    <col min="11" max="11" width="13.85546875" bestFit="1" customWidth="1"/>
    <col min="12" max="12" width="10.28515625" bestFit="1" customWidth="1"/>
    <col min="13" max="13" width="10.28515625" customWidth="1"/>
    <col min="14" max="14" width="18.28515625" bestFit="1" customWidth="1"/>
    <col min="15" max="15" width="18.5703125" style="11" bestFit="1" customWidth="1"/>
  </cols>
  <sheetData>
    <row r="1" spans="1:15" ht="15.75" thickBot="1" x14ac:dyDescent="0.3">
      <c r="A1" t="s">
        <v>48</v>
      </c>
    </row>
    <row r="2" spans="1:15" x14ac:dyDescent="0.25">
      <c r="A2" s="30" t="s">
        <v>11</v>
      </c>
      <c r="B2" s="30" t="s">
        <v>12</v>
      </c>
      <c r="C2" s="30" t="s">
        <v>13</v>
      </c>
      <c r="D2" s="32" t="s">
        <v>14</v>
      </c>
      <c r="E2" s="32" t="s">
        <v>15</v>
      </c>
      <c r="G2" s="1" t="s">
        <v>55</v>
      </c>
      <c r="H2" s="1" t="s">
        <v>49</v>
      </c>
      <c r="I2" s="1" t="s">
        <v>50</v>
      </c>
      <c r="J2" s="1" t="s">
        <v>51</v>
      </c>
      <c r="K2" s="1" t="s">
        <v>52</v>
      </c>
      <c r="L2" s="1" t="s">
        <v>53</v>
      </c>
      <c r="M2" s="1" t="s">
        <v>61</v>
      </c>
      <c r="N2" s="1" t="s">
        <v>62</v>
      </c>
    </row>
    <row r="3" spans="1:15" ht="15.75" thickBot="1" x14ac:dyDescent="0.3">
      <c r="A3" s="31"/>
      <c r="B3" s="31"/>
      <c r="C3" s="31"/>
      <c r="D3" s="33"/>
      <c r="E3" s="33"/>
    </row>
    <row r="4" spans="1:15" ht="30.75" thickBot="1" x14ac:dyDescent="0.3">
      <c r="A4" s="2" t="s">
        <v>16</v>
      </c>
      <c r="B4" s="3">
        <v>100000</v>
      </c>
      <c r="C4" s="4" t="s">
        <v>17</v>
      </c>
      <c r="D4" s="5" t="s">
        <v>18</v>
      </c>
      <c r="E4" s="5" t="s">
        <v>19</v>
      </c>
      <c r="F4" t="s">
        <v>0</v>
      </c>
      <c r="H4" t="s">
        <v>19</v>
      </c>
      <c r="I4">
        <v>100000</v>
      </c>
      <c r="J4">
        <v>6500</v>
      </c>
      <c r="K4">
        <v>12600</v>
      </c>
      <c r="L4" t="s">
        <v>60</v>
      </c>
      <c r="M4">
        <v>2</v>
      </c>
    </row>
    <row r="5" spans="1:15" ht="15.75" thickBot="1" x14ac:dyDescent="0.3">
      <c r="A5" s="6" t="s">
        <v>20</v>
      </c>
      <c r="B5" s="3">
        <v>100000</v>
      </c>
      <c r="C5" s="7" t="s">
        <v>21</v>
      </c>
      <c r="D5" s="8" t="s">
        <v>18</v>
      </c>
      <c r="E5" s="8" t="s">
        <v>19</v>
      </c>
    </row>
    <row r="6" spans="1:15" ht="30.75" thickBot="1" x14ac:dyDescent="0.3">
      <c r="A6" s="2" t="s">
        <v>22</v>
      </c>
      <c r="B6" s="3">
        <f>SUM(B7+B8+B9+B10+B12+B13+B14+B16)</f>
        <v>546.41999999999996</v>
      </c>
      <c r="C6" s="4" t="s">
        <v>17</v>
      </c>
      <c r="D6" s="5" t="s">
        <v>23</v>
      </c>
      <c r="E6" s="5" t="s">
        <v>19</v>
      </c>
      <c r="F6" t="s">
        <v>78</v>
      </c>
      <c r="N6" s="12">
        <f>SUM(N7:N16)</f>
        <v>1046.4230769230769</v>
      </c>
      <c r="O6" s="11" t="s">
        <v>77</v>
      </c>
    </row>
    <row r="7" spans="1:15" ht="75.75" thickBot="1" x14ac:dyDescent="0.3">
      <c r="A7" s="2" t="s">
        <v>24</v>
      </c>
      <c r="B7" s="9">
        <v>500</v>
      </c>
      <c r="C7" s="4" t="s">
        <v>21</v>
      </c>
      <c r="D7" s="5" t="s">
        <v>25</v>
      </c>
      <c r="E7" s="5" t="s">
        <v>19</v>
      </c>
      <c r="F7" t="s">
        <v>54</v>
      </c>
      <c r="G7" t="s">
        <v>56</v>
      </c>
      <c r="H7" t="s">
        <v>19</v>
      </c>
      <c r="I7">
        <f>I4*0.5%</f>
        <v>500</v>
      </c>
      <c r="M7">
        <v>2</v>
      </c>
      <c r="N7">
        <f>M7*I7</f>
        <v>1000</v>
      </c>
      <c r="O7" s="11" t="s">
        <v>57</v>
      </c>
    </row>
    <row r="8" spans="1:15" ht="90.75" thickBot="1" x14ac:dyDescent="0.3">
      <c r="A8" s="2" t="s">
        <v>26</v>
      </c>
      <c r="B8" s="9">
        <v>22.5</v>
      </c>
      <c r="C8" s="4" t="s">
        <v>21</v>
      </c>
      <c r="D8" s="5" t="s">
        <v>27</v>
      </c>
      <c r="E8" s="5" t="s">
        <v>19</v>
      </c>
      <c r="F8" t="s">
        <v>64</v>
      </c>
      <c r="G8" t="s">
        <v>65</v>
      </c>
      <c r="H8" t="s">
        <v>19</v>
      </c>
      <c r="I8" t="s">
        <v>66</v>
      </c>
      <c r="N8">
        <v>22.5</v>
      </c>
      <c r="O8" s="11" t="s">
        <v>75</v>
      </c>
    </row>
    <row r="9" spans="1:15" ht="75.75" thickBot="1" x14ac:dyDescent="0.3">
      <c r="A9" s="2" t="s">
        <v>29</v>
      </c>
      <c r="B9" s="9">
        <v>15</v>
      </c>
      <c r="C9" s="4" t="s">
        <v>21</v>
      </c>
      <c r="D9" s="5" t="s">
        <v>30</v>
      </c>
      <c r="E9" s="5" t="s">
        <v>19</v>
      </c>
      <c r="F9" t="s">
        <v>58</v>
      </c>
      <c r="G9" t="s">
        <v>59</v>
      </c>
      <c r="H9" t="s">
        <v>19</v>
      </c>
      <c r="I9" t="s">
        <v>63</v>
      </c>
      <c r="N9">
        <v>15</v>
      </c>
      <c r="O9" s="11" t="s">
        <v>75</v>
      </c>
    </row>
    <row r="10" spans="1:15" ht="90.75" thickBot="1" x14ac:dyDescent="0.3">
      <c r="A10" s="2" t="s">
        <v>32</v>
      </c>
      <c r="B10" s="3">
        <v>7.69</v>
      </c>
      <c r="C10" s="4" t="s">
        <v>21</v>
      </c>
      <c r="D10" s="5" t="s">
        <v>33</v>
      </c>
      <c r="E10" s="5" t="s">
        <v>19</v>
      </c>
      <c r="F10" t="s">
        <v>67</v>
      </c>
      <c r="G10" s="11" t="s">
        <v>68</v>
      </c>
      <c r="H10" t="s">
        <v>19</v>
      </c>
      <c r="I10" s="12">
        <f>50000/6500</f>
        <v>7.6923076923076925</v>
      </c>
      <c r="N10" s="12">
        <f>I10</f>
        <v>7.6923076923076925</v>
      </c>
      <c r="O10" s="11" t="s">
        <v>75</v>
      </c>
    </row>
    <row r="11" spans="1:15" s="17" customFormat="1" ht="90.75" thickBot="1" x14ac:dyDescent="0.3">
      <c r="A11" s="13" t="s">
        <v>34</v>
      </c>
      <c r="B11" s="14">
        <v>600</v>
      </c>
      <c r="C11" s="15" t="s">
        <v>21</v>
      </c>
      <c r="D11" s="16" t="s">
        <v>35</v>
      </c>
      <c r="E11" s="16" t="s">
        <v>19</v>
      </c>
      <c r="F11" s="18" t="s">
        <v>69</v>
      </c>
      <c r="O11" s="18"/>
    </row>
    <row r="12" spans="1:15" ht="75.75" thickBot="1" x14ac:dyDescent="0.3">
      <c r="A12" s="2" t="s">
        <v>36</v>
      </c>
      <c r="B12" s="3">
        <v>0.38</v>
      </c>
      <c r="C12" s="4" t="s">
        <v>21</v>
      </c>
      <c r="D12" s="5" t="s">
        <v>37</v>
      </c>
      <c r="E12" s="5" t="s">
        <v>19</v>
      </c>
      <c r="F12" t="s">
        <v>70</v>
      </c>
      <c r="G12" t="s">
        <v>71</v>
      </c>
      <c r="H12" t="s">
        <v>19</v>
      </c>
      <c r="I12" s="12">
        <f>2500/J4</f>
        <v>0.38461538461538464</v>
      </c>
      <c r="N12" s="12">
        <f>I12</f>
        <v>0.38461538461538464</v>
      </c>
      <c r="O12" s="11" t="s">
        <v>75</v>
      </c>
    </row>
    <row r="13" spans="1:15" ht="75.75" thickBot="1" x14ac:dyDescent="0.3">
      <c r="A13" s="2" t="s">
        <v>38</v>
      </c>
      <c r="B13" s="9">
        <v>0.03</v>
      </c>
      <c r="C13" s="4" t="s">
        <v>21</v>
      </c>
      <c r="D13" s="5" t="s">
        <v>39</v>
      </c>
      <c r="E13" s="5" t="s">
        <v>19</v>
      </c>
      <c r="F13" t="s">
        <v>72</v>
      </c>
      <c r="G13" t="s">
        <v>73</v>
      </c>
      <c r="H13" t="s">
        <v>19</v>
      </c>
      <c r="I13" s="12">
        <f>200/6500</f>
        <v>3.0769230769230771E-2</v>
      </c>
      <c r="N13" s="12">
        <f>I13</f>
        <v>3.0769230769230771E-2</v>
      </c>
      <c r="O13" s="11" t="s">
        <v>75</v>
      </c>
    </row>
    <row r="14" spans="1:15" ht="60.75" thickBot="1" x14ac:dyDescent="0.3">
      <c r="A14" s="2" t="s">
        <v>40</v>
      </c>
      <c r="B14" s="9">
        <v>0.05</v>
      </c>
      <c r="C14" s="4" t="s">
        <v>21</v>
      </c>
      <c r="D14" s="5" t="s">
        <v>41</v>
      </c>
      <c r="E14" s="5" t="s">
        <v>19</v>
      </c>
      <c r="F14" t="str">
        <f>A14</f>
        <v>Military Martial</v>
      </c>
      <c r="G14" t="s">
        <v>74</v>
      </c>
      <c r="H14" t="s">
        <v>19</v>
      </c>
      <c r="I14" s="12">
        <f>300/6500</f>
        <v>4.6153846153846156E-2</v>
      </c>
      <c r="N14" s="12">
        <f>I14</f>
        <v>4.6153846153846156E-2</v>
      </c>
      <c r="O14" s="11" t="s">
        <v>75</v>
      </c>
    </row>
    <row r="15" spans="1:15" s="17" customFormat="1" ht="165.75" thickBot="1" x14ac:dyDescent="0.3">
      <c r="A15" s="13" t="s">
        <v>42</v>
      </c>
      <c r="B15" s="14">
        <v>100</v>
      </c>
      <c r="C15" s="15" t="s">
        <v>21</v>
      </c>
      <c r="D15" s="16" t="s">
        <v>43</v>
      </c>
      <c r="E15" s="16" t="s">
        <v>19</v>
      </c>
      <c r="F15" s="18" t="s">
        <v>69</v>
      </c>
      <c r="O15" s="18"/>
    </row>
    <row r="16" spans="1:15" ht="75.75" thickBot="1" x14ac:dyDescent="0.3">
      <c r="A16" s="2" t="s">
        <v>44</v>
      </c>
      <c r="B16" s="3">
        <v>0.77</v>
      </c>
      <c r="C16" s="4" t="s">
        <v>21</v>
      </c>
      <c r="D16" s="5" t="s">
        <v>45</v>
      </c>
      <c r="E16" s="5" t="s">
        <v>19</v>
      </c>
      <c r="F16" t="str">
        <f>A16</f>
        <v xml:space="preserve">Rebuild commission on bid bond </v>
      </c>
      <c r="G16" t="s">
        <v>76</v>
      </c>
      <c r="H16" t="s">
        <v>19</v>
      </c>
      <c r="I16" s="12">
        <f>5000/6500</f>
        <v>0.76923076923076927</v>
      </c>
      <c r="N16" s="12">
        <f>I16</f>
        <v>0.76923076923076927</v>
      </c>
      <c r="O16" s="11" t="s">
        <v>75</v>
      </c>
    </row>
    <row r="17" spans="1:15" s="17" customFormat="1" ht="314.25" customHeight="1" x14ac:dyDescent="0.25">
      <c r="A17" s="24" t="s">
        <v>46</v>
      </c>
      <c r="B17" s="26">
        <v>60.02</v>
      </c>
      <c r="C17" s="24" t="s">
        <v>21</v>
      </c>
      <c r="D17" s="28" t="s">
        <v>47</v>
      </c>
      <c r="E17" s="28" t="s">
        <v>19</v>
      </c>
      <c r="F17" s="18" t="s">
        <v>69</v>
      </c>
      <c r="O17" s="18"/>
    </row>
    <row r="18" spans="1:15" ht="15.75" thickBot="1" x14ac:dyDescent="0.3">
      <c r="A18" s="25"/>
      <c r="B18" s="27"/>
      <c r="C18" s="25"/>
      <c r="D18" s="29"/>
      <c r="E18" s="29"/>
    </row>
    <row r="19" spans="1:15" ht="15.75" thickBot="1" x14ac:dyDescent="0.3">
      <c r="A19" s="2"/>
      <c r="B19" s="9"/>
      <c r="C19" s="4"/>
      <c r="D19" s="5"/>
      <c r="E19" s="5"/>
    </row>
    <row r="20" spans="1:15" ht="15.75" thickBot="1" x14ac:dyDescent="0.3">
      <c r="A20" s="2"/>
      <c r="B20" s="9"/>
      <c r="C20" s="4"/>
      <c r="D20" s="5"/>
      <c r="E20" s="5"/>
    </row>
    <row r="21" spans="1:15" ht="15.75" thickBot="1" x14ac:dyDescent="0.3">
      <c r="A21" s="2"/>
      <c r="B21" s="9"/>
      <c r="C21" s="4"/>
      <c r="D21" s="5"/>
      <c r="E21" s="5"/>
    </row>
  </sheetData>
  <mergeCells count="10">
    <mergeCell ref="A2:A3"/>
    <mergeCell ref="B2:B3"/>
    <mergeCell ref="C2:C3"/>
    <mergeCell ref="D2:D3"/>
    <mergeCell ref="E2:E3"/>
    <mergeCell ref="A17:A18"/>
    <mergeCell ref="B17:B18"/>
    <mergeCell ref="C17:C18"/>
    <mergeCell ref="D17:D18"/>
    <mergeCell ref="E17: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EAD3-29F4-49FB-A9F1-F821152F3743}">
  <dimension ref="A1:Q20"/>
  <sheetViews>
    <sheetView topLeftCell="E18" workbookViewId="0">
      <selection activeCell="A2" sqref="A2:O20"/>
    </sheetView>
  </sheetViews>
  <sheetFormatPr defaultRowHeight="15" x14ac:dyDescent="0.25"/>
  <cols>
    <col min="1" max="1" width="18.7109375" bestFit="1" customWidth="1"/>
    <col min="2" max="2" width="19" bestFit="1" customWidth="1"/>
    <col min="4" max="4" width="27.7109375" customWidth="1"/>
    <col min="6" max="6" width="26.5703125" bestFit="1" customWidth="1"/>
    <col min="7" max="7" width="27.42578125" bestFit="1" customWidth="1"/>
    <col min="8" max="8" width="10.7109375" bestFit="1" customWidth="1"/>
    <col min="9" max="9" width="15.7109375" bestFit="1" customWidth="1"/>
    <col min="10" max="10" width="13.5703125" bestFit="1" customWidth="1"/>
    <col min="11" max="11" width="13.85546875" bestFit="1" customWidth="1"/>
    <col min="12" max="12" width="10.28515625" bestFit="1" customWidth="1"/>
    <col min="13" max="13" width="9.28515625" bestFit="1" customWidth="1"/>
    <col min="14" max="14" width="18.28515625" bestFit="1" customWidth="1"/>
    <col min="15" max="15" width="17.7109375" customWidth="1"/>
  </cols>
  <sheetData>
    <row r="1" spans="1:15" ht="15.75" thickBot="1" x14ac:dyDescent="0.3">
      <c r="A1" s="19" t="s">
        <v>84</v>
      </c>
    </row>
    <row r="2" spans="1:15" x14ac:dyDescent="0.25">
      <c r="A2" s="30" t="s">
        <v>11</v>
      </c>
      <c r="B2" s="30" t="s">
        <v>12</v>
      </c>
      <c r="C2" s="30" t="s">
        <v>13</v>
      </c>
      <c r="D2" s="32" t="s">
        <v>14</v>
      </c>
      <c r="E2" s="32" t="s">
        <v>15</v>
      </c>
      <c r="G2" s="1" t="s">
        <v>55</v>
      </c>
      <c r="H2" s="1" t="s">
        <v>49</v>
      </c>
      <c r="I2" s="1" t="s">
        <v>50</v>
      </c>
      <c r="J2" s="1" t="s">
        <v>51</v>
      </c>
      <c r="K2" s="1" t="s">
        <v>52</v>
      </c>
      <c r="L2" s="1" t="s">
        <v>53</v>
      </c>
      <c r="M2" s="1" t="s">
        <v>61</v>
      </c>
      <c r="N2" s="1" t="s">
        <v>62</v>
      </c>
    </row>
    <row r="3" spans="1:15" ht="15.75" thickBot="1" x14ac:dyDescent="0.3">
      <c r="A3" s="31"/>
      <c r="B3" s="31"/>
      <c r="C3" s="31"/>
      <c r="D3" s="33"/>
      <c r="E3" s="33"/>
    </row>
    <row r="4" spans="1:15" ht="45.75" thickBot="1" x14ac:dyDescent="0.3">
      <c r="A4" s="2" t="s">
        <v>16</v>
      </c>
      <c r="B4" s="3">
        <v>100000</v>
      </c>
      <c r="C4" s="4" t="s">
        <v>17</v>
      </c>
      <c r="D4" s="5" t="s">
        <v>18</v>
      </c>
      <c r="E4" s="5" t="s">
        <v>19</v>
      </c>
      <c r="F4" t="s">
        <v>0</v>
      </c>
      <c r="H4" t="s">
        <v>19</v>
      </c>
      <c r="I4">
        <v>100000</v>
      </c>
      <c r="J4">
        <v>6500</v>
      </c>
      <c r="K4">
        <v>12600</v>
      </c>
      <c r="L4" t="s">
        <v>60</v>
      </c>
      <c r="M4">
        <v>2</v>
      </c>
    </row>
    <row r="5" spans="1:15" ht="15.75" thickBot="1" x14ac:dyDescent="0.3">
      <c r="A5" s="6" t="s">
        <v>20</v>
      </c>
      <c r="B5" s="3">
        <v>100000</v>
      </c>
      <c r="C5" s="7" t="s">
        <v>21</v>
      </c>
      <c r="D5" s="8" t="s">
        <v>18</v>
      </c>
      <c r="E5" s="8" t="s">
        <v>19</v>
      </c>
    </row>
    <row r="6" spans="1:15" ht="30.75" thickBot="1" x14ac:dyDescent="0.3">
      <c r="A6" s="2" t="s">
        <v>22</v>
      </c>
      <c r="B6" s="3">
        <f>SUM(B7+B8+B9+B11+B13+B14+B15+B19)</f>
        <v>1227.5999999999999</v>
      </c>
      <c r="C6" s="4" t="s">
        <v>17</v>
      </c>
      <c r="D6" s="5" t="s">
        <v>23</v>
      </c>
      <c r="E6" s="5" t="s">
        <v>19</v>
      </c>
      <c r="N6" s="12">
        <f>SUM(N7:N19)</f>
        <v>1727.5923076923077</v>
      </c>
      <c r="O6" t="s">
        <v>95</v>
      </c>
    </row>
    <row r="7" spans="1:15" ht="45.75" thickBot="1" x14ac:dyDescent="0.3">
      <c r="A7" s="2" t="s">
        <v>24</v>
      </c>
      <c r="B7" s="9">
        <v>500</v>
      </c>
      <c r="C7" s="4" t="s">
        <v>21</v>
      </c>
      <c r="D7" s="5" t="s">
        <v>25</v>
      </c>
      <c r="E7" s="5" t="s">
        <v>19</v>
      </c>
      <c r="F7" t="s">
        <v>54</v>
      </c>
      <c r="G7" s="11" t="s">
        <v>56</v>
      </c>
      <c r="H7" t="s">
        <v>19</v>
      </c>
      <c r="I7">
        <f>I4*0.5%</f>
        <v>500</v>
      </c>
      <c r="M7">
        <v>2</v>
      </c>
      <c r="N7">
        <f>I7*M7</f>
        <v>1000</v>
      </c>
      <c r="O7" s="11" t="s">
        <v>57</v>
      </c>
    </row>
    <row r="8" spans="1:15" ht="45.75" thickBot="1" x14ac:dyDescent="0.3">
      <c r="A8" s="2" t="s">
        <v>26</v>
      </c>
      <c r="B8" s="9">
        <v>22.5</v>
      </c>
      <c r="C8" s="4" t="s">
        <v>21</v>
      </c>
      <c r="D8" s="5" t="s">
        <v>79</v>
      </c>
      <c r="E8" s="5" t="s">
        <v>19</v>
      </c>
      <c r="F8" t="s">
        <v>85</v>
      </c>
      <c r="G8" t="s">
        <v>65</v>
      </c>
      <c r="H8" t="s">
        <v>19</v>
      </c>
      <c r="I8" s="11" t="s">
        <v>66</v>
      </c>
      <c r="N8">
        <v>22.5</v>
      </c>
      <c r="O8" s="11" t="s">
        <v>75</v>
      </c>
    </row>
    <row r="9" spans="1:15" ht="45.75" thickBot="1" x14ac:dyDescent="0.3">
      <c r="A9" s="2" t="s">
        <v>29</v>
      </c>
      <c r="B9" s="9">
        <v>15</v>
      </c>
      <c r="C9" s="4" t="s">
        <v>21</v>
      </c>
      <c r="D9" s="5" t="s">
        <v>80</v>
      </c>
      <c r="E9" s="5" t="s">
        <v>19</v>
      </c>
      <c r="F9" t="s">
        <v>58</v>
      </c>
      <c r="G9" t="s">
        <v>59</v>
      </c>
      <c r="H9" t="s">
        <v>19</v>
      </c>
      <c r="I9" s="11" t="s">
        <v>63</v>
      </c>
      <c r="N9">
        <v>15</v>
      </c>
      <c r="O9" s="11" t="s">
        <v>75</v>
      </c>
    </row>
    <row r="10" spans="1:15" ht="75.75" thickBot="1" x14ac:dyDescent="0.3">
      <c r="A10" s="13" t="s">
        <v>32</v>
      </c>
      <c r="B10" s="20">
        <v>50000</v>
      </c>
      <c r="C10" s="15" t="s">
        <v>21</v>
      </c>
      <c r="D10" s="16" t="s">
        <v>33</v>
      </c>
      <c r="E10" s="16" t="s">
        <v>19</v>
      </c>
      <c r="F10" t="s">
        <v>86</v>
      </c>
    </row>
    <row r="11" spans="1:15" ht="60.75" thickBot="1" x14ac:dyDescent="0.3">
      <c r="A11" s="2" t="s">
        <v>34</v>
      </c>
      <c r="B11" s="9">
        <v>600</v>
      </c>
      <c r="C11" s="4" t="s">
        <v>21</v>
      </c>
      <c r="D11" s="5" t="s">
        <v>35</v>
      </c>
      <c r="E11" s="5" t="s">
        <v>19</v>
      </c>
      <c r="F11" t="s">
        <v>87</v>
      </c>
      <c r="G11" s="11" t="s">
        <v>88</v>
      </c>
      <c r="H11" t="s">
        <v>19</v>
      </c>
      <c r="I11" s="21">
        <f>(6/1000)*100000</f>
        <v>600</v>
      </c>
      <c r="N11">
        <f>600</f>
        <v>600</v>
      </c>
      <c r="O11" s="11" t="s">
        <v>75</v>
      </c>
    </row>
    <row r="12" spans="1:15" s="17" customFormat="1" ht="45.75" thickBot="1" x14ac:dyDescent="0.3">
      <c r="A12" s="13" t="s">
        <v>89</v>
      </c>
      <c r="B12" s="20">
        <v>2500</v>
      </c>
      <c r="C12" s="15" t="s">
        <v>21</v>
      </c>
      <c r="D12" s="16" t="s">
        <v>37</v>
      </c>
      <c r="E12" s="16" t="s">
        <v>19</v>
      </c>
      <c r="F12" s="17" t="s">
        <v>86</v>
      </c>
    </row>
    <row r="13" spans="1:15" ht="45.75" thickBot="1" x14ac:dyDescent="0.3">
      <c r="A13" s="2" t="s">
        <v>38</v>
      </c>
      <c r="B13" s="9">
        <v>0.03</v>
      </c>
      <c r="C13" s="4" t="s">
        <v>21</v>
      </c>
      <c r="D13" s="5" t="s">
        <v>39</v>
      </c>
      <c r="E13" s="5" t="s">
        <v>19</v>
      </c>
      <c r="F13" t="str">
        <f>A13</f>
        <v>Martyr stamp</v>
      </c>
      <c r="G13" s="11" t="s">
        <v>73</v>
      </c>
      <c r="H13" t="s">
        <v>19</v>
      </c>
      <c r="I13" s="12">
        <f>200/6500</f>
        <v>3.0769230769230771E-2</v>
      </c>
      <c r="N13" s="12">
        <f>I13</f>
        <v>3.0769230769230771E-2</v>
      </c>
      <c r="O13" s="11" t="s">
        <v>75</v>
      </c>
    </row>
    <row r="14" spans="1:15" ht="45.75" thickBot="1" x14ac:dyDescent="0.3">
      <c r="A14" s="2" t="s">
        <v>40</v>
      </c>
      <c r="B14" s="9">
        <v>0.05</v>
      </c>
      <c r="C14" s="4" t="s">
        <v>21</v>
      </c>
      <c r="D14" s="5" t="s">
        <v>41</v>
      </c>
      <c r="E14" s="5" t="s">
        <v>19</v>
      </c>
      <c r="F14" t="str">
        <f>A14</f>
        <v>Military Martial</v>
      </c>
      <c r="G14" t="s">
        <v>74</v>
      </c>
      <c r="H14" t="s">
        <v>19</v>
      </c>
      <c r="I14" s="12">
        <f>300/6500</f>
        <v>4.6153846153846156E-2</v>
      </c>
      <c r="N14" s="12">
        <f>I14</f>
        <v>4.6153846153846156E-2</v>
      </c>
      <c r="O14" s="11" t="s">
        <v>75</v>
      </c>
    </row>
    <row r="15" spans="1:15" ht="254.25" customHeight="1" x14ac:dyDescent="0.25">
      <c r="A15" s="10" t="s">
        <v>81</v>
      </c>
      <c r="B15" s="26">
        <v>30</v>
      </c>
      <c r="C15" s="24" t="s">
        <v>21</v>
      </c>
      <c r="D15" s="28" t="s">
        <v>83</v>
      </c>
      <c r="E15" s="28" t="s">
        <v>19</v>
      </c>
      <c r="F15" s="11" t="str">
        <f>A15</f>
        <v xml:space="preserve">Tax on stamp duty on Performance bond /      </v>
      </c>
      <c r="G15" s="22" t="s">
        <v>90</v>
      </c>
      <c r="H15" t="s">
        <v>19</v>
      </c>
      <c r="I15">
        <f>600*5%</f>
        <v>30</v>
      </c>
      <c r="N15" s="12">
        <f>I15</f>
        <v>30</v>
      </c>
      <c r="O15" s="11" t="s">
        <v>75</v>
      </c>
    </row>
    <row r="16" spans="1:15" hidden="1" x14ac:dyDescent="0.25">
      <c r="A16" s="10"/>
      <c r="B16" s="34"/>
      <c r="C16" s="35"/>
      <c r="D16" s="36"/>
      <c r="E16" s="36"/>
    </row>
    <row r="17" spans="1:17" ht="15.75" thickBot="1" x14ac:dyDescent="0.3">
      <c r="A17" s="2" t="s">
        <v>82</v>
      </c>
      <c r="B17" s="27"/>
      <c r="C17" s="25"/>
      <c r="D17" s="29"/>
      <c r="E17" s="29"/>
    </row>
    <row r="18" spans="1:17" s="17" customFormat="1" ht="60.75" thickBot="1" x14ac:dyDescent="0.3">
      <c r="A18" s="13" t="s">
        <v>44</v>
      </c>
      <c r="B18" s="20">
        <v>5000</v>
      </c>
      <c r="C18" s="15" t="s">
        <v>21</v>
      </c>
      <c r="D18" s="16" t="s">
        <v>45</v>
      </c>
      <c r="E18" s="16" t="s">
        <v>19</v>
      </c>
      <c r="F18" s="17" t="s">
        <v>86</v>
      </c>
    </row>
    <row r="19" spans="1:17" ht="269.25" customHeight="1" x14ac:dyDescent="0.25">
      <c r="A19" s="24" t="s">
        <v>46</v>
      </c>
      <c r="B19" s="26">
        <v>60.02</v>
      </c>
      <c r="C19" s="24" t="s">
        <v>21</v>
      </c>
      <c r="D19" s="28" t="s">
        <v>91</v>
      </c>
      <c r="E19" s="28" t="s">
        <v>19</v>
      </c>
      <c r="F19" s="23" t="str">
        <f>A19</f>
        <v>Rebuild Commission on Performance bond / Advance Payment</v>
      </c>
      <c r="G19" s="12">
        <f>O19</f>
        <v>60.015384615384619</v>
      </c>
      <c r="H19" s="21" t="s">
        <v>19</v>
      </c>
      <c r="I19" s="21">
        <f>((((600*6500)+300))*10%)</f>
        <v>390030</v>
      </c>
      <c r="N19" s="21">
        <f>O19</f>
        <v>60.015384615384619</v>
      </c>
      <c r="O19" s="21">
        <f>(CEILING(P19,100)/6500)</f>
        <v>60.015384615384619</v>
      </c>
      <c r="P19" s="21">
        <f>((((600*6500)+300))*10%)</f>
        <v>390030</v>
      </c>
      <c r="Q19" s="11" t="s">
        <v>92</v>
      </c>
    </row>
    <row r="20" spans="1:17" ht="15.75" thickBot="1" x14ac:dyDescent="0.3">
      <c r="A20" s="25"/>
      <c r="B20" s="27"/>
      <c r="C20" s="25"/>
      <c r="D20" s="29"/>
      <c r="E20" s="29"/>
    </row>
  </sheetData>
  <mergeCells count="14">
    <mergeCell ref="A19:A20"/>
    <mergeCell ref="B19:B20"/>
    <mergeCell ref="C19:C20"/>
    <mergeCell ref="D19:D20"/>
    <mergeCell ref="E19:E20"/>
    <mergeCell ref="B15:B17"/>
    <mergeCell ref="C15:C17"/>
    <mergeCell ref="D15:D17"/>
    <mergeCell ref="E15:E17"/>
    <mergeCell ref="A2:A3"/>
    <mergeCell ref="B2:B3"/>
    <mergeCell ref="C2:C3"/>
    <mergeCell ref="D2:D3"/>
    <mergeCell ref="E2: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3A90-50C5-492D-8CD1-549F9580E288}">
  <dimension ref="A1:P22"/>
  <sheetViews>
    <sheetView topLeftCell="A2" workbookViewId="0">
      <selection activeCell="A9" sqref="A9"/>
    </sheetView>
  </sheetViews>
  <sheetFormatPr defaultRowHeight="15" x14ac:dyDescent="0.25"/>
  <cols>
    <col min="1" max="1" width="18.7109375" bestFit="1" customWidth="1"/>
    <col min="2" max="2" width="40.42578125" bestFit="1" customWidth="1"/>
    <col min="15" max="15" width="18.28515625" bestFit="1" customWidth="1"/>
    <col min="16" max="16" width="12.42578125" bestFit="1" customWidth="1"/>
  </cols>
  <sheetData>
    <row r="1" spans="1:16" ht="150" x14ac:dyDescent="0.25">
      <c r="B1" s="38" t="s">
        <v>100</v>
      </c>
      <c r="K1" t="s">
        <v>96</v>
      </c>
      <c r="L1" t="s">
        <v>97</v>
      </c>
      <c r="O1" s="39" t="s">
        <v>98</v>
      </c>
      <c r="P1" s="39" t="s">
        <v>99</v>
      </c>
    </row>
    <row r="2" spans="1:16" x14ac:dyDescent="0.25">
      <c r="I2">
        <v>1000000</v>
      </c>
      <c r="J2">
        <v>2000</v>
      </c>
      <c r="K2">
        <v>500</v>
      </c>
      <c r="L2">
        <v>1500</v>
      </c>
      <c r="O2" s="37">
        <v>45270</v>
      </c>
      <c r="P2" s="37">
        <v>45361</v>
      </c>
    </row>
    <row r="3" spans="1:16" ht="15.75" thickBot="1" x14ac:dyDescent="0.3">
      <c r="P3" s="11"/>
    </row>
    <row r="4" spans="1:16" x14ac:dyDescent="0.25">
      <c r="A4" s="30" t="s">
        <v>11</v>
      </c>
      <c r="B4" s="30" t="s">
        <v>12</v>
      </c>
      <c r="C4" s="30" t="s">
        <v>13</v>
      </c>
      <c r="D4" s="32" t="s">
        <v>14</v>
      </c>
      <c r="E4" s="32" t="s">
        <v>15</v>
      </c>
      <c r="G4" s="1" t="s">
        <v>55</v>
      </c>
      <c r="H4" s="1" t="s">
        <v>49</v>
      </c>
      <c r="I4" s="1" t="s">
        <v>50</v>
      </c>
      <c r="J4" s="1" t="s">
        <v>51</v>
      </c>
      <c r="K4" s="1" t="s">
        <v>52</v>
      </c>
      <c r="L4" s="1" t="s">
        <v>53</v>
      </c>
      <c r="M4" s="1" t="s">
        <v>61</v>
      </c>
      <c r="N4" s="1"/>
      <c r="O4" s="1" t="s">
        <v>62</v>
      </c>
    </row>
    <row r="5" spans="1:16" ht="15.75" thickBot="1" x14ac:dyDescent="0.3">
      <c r="A5" s="31"/>
      <c r="B5" s="31"/>
      <c r="C5" s="31"/>
      <c r="D5" s="33"/>
      <c r="E5" s="33"/>
    </row>
    <row r="6" spans="1:16" ht="30.75" thickBot="1" x14ac:dyDescent="0.3">
      <c r="A6" s="2" t="s">
        <v>16</v>
      </c>
      <c r="B6" s="3">
        <v>100000</v>
      </c>
      <c r="C6" s="4" t="s">
        <v>17</v>
      </c>
      <c r="D6" s="5" t="s">
        <v>18</v>
      </c>
      <c r="E6" s="5" t="s">
        <v>19</v>
      </c>
      <c r="F6" t="s">
        <v>0</v>
      </c>
      <c r="H6" t="s">
        <v>19</v>
      </c>
      <c r="I6">
        <v>100000</v>
      </c>
      <c r="J6">
        <v>6500</v>
      </c>
      <c r="K6">
        <v>12600</v>
      </c>
      <c r="L6" t="s">
        <v>60</v>
      </c>
      <c r="M6">
        <v>2</v>
      </c>
    </row>
    <row r="7" spans="1:16" ht="15.75" thickBot="1" x14ac:dyDescent="0.3">
      <c r="A7" s="6" t="s">
        <v>20</v>
      </c>
      <c r="B7" s="3">
        <v>100000</v>
      </c>
      <c r="C7" s="7" t="s">
        <v>21</v>
      </c>
      <c r="D7" s="8" t="s">
        <v>18</v>
      </c>
      <c r="E7" s="8" t="s">
        <v>19</v>
      </c>
    </row>
    <row r="8" spans="1:16" ht="60.75" thickBot="1" x14ac:dyDescent="0.3">
      <c r="A8" s="2" t="s">
        <v>22</v>
      </c>
      <c r="B8" s="3">
        <v>1227.0999999999999</v>
      </c>
      <c r="C8" s="4" t="s">
        <v>17</v>
      </c>
      <c r="D8" s="5" t="s">
        <v>23</v>
      </c>
      <c r="E8" s="5" t="s">
        <v>19</v>
      </c>
      <c r="F8">
        <v>22</v>
      </c>
      <c r="G8">
        <v>15</v>
      </c>
      <c r="H8">
        <v>600</v>
      </c>
      <c r="I8">
        <v>0.03</v>
      </c>
      <c r="J8">
        <v>0.05</v>
      </c>
      <c r="K8">
        <v>30</v>
      </c>
      <c r="L8">
        <v>60.02</v>
      </c>
      <c r="M8">
        <v>500</v>
      </c>
      <c r="N8">
        <f>SUM(F8+G8+H8+I8+J8+K8+L8+M8)</f>
        <v>1227.0999999999999</v>
      </c>
      <c r="O8" s="12">
        <f>SUM(O9:O21)</f>
        <v>1667.5769230769231</v>
      </c>
      <c r="P8" t="s">
        <v>95</v>
      </c>
    </row>
    <row r="9" spans="1:16" ht="165.75" thickBot="1" x14ac:dyDescent="0.3">
      <c r="A9" s="2" t="s">
        <v>24</v>
      </c>
      <c r="B9" s="9">
        <v>500</v>
      </c>
      <c r="C9" s="4" t="s">
        <v>21</v>
      </c>
      <c r="D9" s="5" t="s">
        <v>25</v>
      </c>
      <c r="E9" s="5" t="s">
        <v>19</v>
      </c>
      <c r="F9" t="s">
        <v>54</v>
      </c>
      <c r="G9" s="11" t="s">
        <v>56</v>
      </c>
      <c r="H9" t="s">
        <v>19</v>
      </c>
      <c r="I9">
        <f>I6*0.5%</f>
        <v>500</v>
      </c>
      <c r="M9">
        <v>2</v>
      </c>
      <c r="O9">
        <f>I9*M9</f>
        <v>1000</v>
      </c>
      <c r="P9" s="11" t="s">
        <v>57</v>
      </c>
    </row>
    <row r="10" spans="1:16" ht="195.75" thickBot="1" x14ac:dyDescent="0.3">
      <c r="A10" s="2" t="s">
        <v>26</v>
      </c>
      <c r="B10" s="9">
        <v>22</v>
      </c>
      <c r="C10" s="4" t="s">
        <v>21</v>
      </c>
      <c r="D10" s="5" t="s">
        <v>79</v>
      </c>
      <c r="E10" s="5" t="s">
        <v>19</v>
      </c>
      <c r="F10" t="s">
        <v>85</v>
      </c>
      <c r="G10" t="s">
        <v>65</v>
      </c>
      <c r="H10" t="s">
        <v>19</v>
      </c>
      <c r="I10" s="11" t="s">
        <v>66</v>
      </c>
      <c r="O10">
        <v>22.5</v>
      </c>
      <c r="P10" s="11" t="s">
        <v>75</v>
      </c>
    </row>
    <row r="11" spans="1:16" ht="120.75" thickBot="1" x14ac:dyDescent="0.3">
      <c r="A11" s="2" t="s">
        <v>29</v>
      </c>
      <c r="B11" s="9">
        <v>15</v>
      </c>
      <c r="C11" s="4" t="s">
        <v>21</v>
      </c>
      <c r="D11" s="5" t="s">
        <v>80</v>
      </c>
      <c r="E11" s="5" t="s">
        <v>101</v>
      </c>
      <c r="F11" t="s">
        <v>58</v>
      </c>
      <c r="G11" t="s">
        <v>59</v>
      </c>
      <c r="H11" t="s">
        <v>19</v>
      </c>
      <c r="I11" s="11" t="s">
        <v>63</v>
      </c>
      <c r="O11">
        <v>15</v>
      </c>
      <c r="P11" s="11" t="s">
        <v>75</v>
      </c>
    </row>
    <row r="12" spans="1:16" ht="225.75" thickBot="1" x14ac:dyDescent="0.3">
      <c r="A12" s="13" t="s">
        <v>32</v>
      </c>
      <c r="B12" s="20">
        <v>50000</v>
      </c>
      <c r="C12" s="15" t="s">
        <v>21</v>
      </c>
      <c r="D12" s="16" t="s">
        <v>33</v>
      </c>
      <c r="E12" s="16" t="s">
        <v>19</v>
      </c>
      <c r="F12" t="s">
        <v>86</v>
      </c>
    </row>
    <row r="13" spans="1:16" ht="195.75" thickBot="1" x14ac:dyDescent="0.3">
      <c r="A13" s="2" t="s">
        <v>34</v>
      </c>
      <c r="B13" s="9">
        <v>600</v>
      </c>
      <c r="C13" s="4" t="s">
        <v>21</v>
      </c>
      <c r="D13" s="5" t="s">
        <v>35</v>
      </c>
      <c r="E13" s="5" t="s">
        <v>19</v>
      </c>
      <c r="F13" t="s">
        <v>87</v>
      </c>
      <c r="G13" s="11" t="s">
        <v>88</v>
      </c>
      <c r="H13" t="s">
        <v>19</v>
      </c>
      <c r="I13" s="21">
        <f>(6/1000)*100000</f>
        <v>600</v>
      </c>
      <c r="O13">
        <f>600</f>
        <v>600</v>
      </c>
      <c r="P13" s="11" t="s">
        <v>75</v>
      </c>
    </row>
    <row r="14" spans="1:16" ht="150.75" thickBot="1" x14ac:dyDescent="0.3">
      <c r="A14" s="13" t="s">
        <v>36</v>
      </c>
      <c r="B14" s="20">
        <v>2500</v>
      </c>
      <c r="C14" s="15" t="s">
        <v>21</v>
      </c>
      <c r="D14" s="16" t="s">
        <v>37</v>
      </c>
      <c r="E14" s="16" t="s">
        <v>19</v>
      </c>
      <c r="F14" s="17" t="s">
        <v>86</v>
      </c>
      <c r="G14" s="17"/>
      <c r="H14" s="17"/>
      <c r="I14" s="17"/>
      <c r="J14" s="17"/>
      <c r="K14" s="17"/>
      <c r="L14" s="17"/>
      <c r="M14" s="17"/>
      <c r="N14" s="17"/>
      <c r="O14" s="17"/>
      <c r="P14" s="17"/>
    </row>
    <row r="15" spans="1:16" ht="150.75" thickBot="1" x14ac:dyDescent="0.3">
      <c r="A15" s="2" t="s">
        <v>38</v>
      </c>
      <c r="B15" s="9">
        <v>0.03</v>
      </c>
      <c r="C15" s="4" t="s">
        <v>21</v>
      </c>
      <c r="D15" s="5" t="s">
        <v>39</v>
      </c>
      <c r="E15" s="5" t="s">
        <v>19</v>
      </c>
      <c r="F15" t="str">
        <f>A15</f>
        <v>Martyr stamp</v>
      </c>
      <c r="G15" s="11" t="s">
        <v>73</v>
      </c>
      <c r="H15" t="s">
        <v>19</v>
      </c>
      <c r="I15" s="12">
        <f>200/6500</f>
        <v>3.0769230769230771E-2</v>
      </c>
      <c r="O15" s="12">
        <f>I15</f>
        <v>3.0769230769230771E-2</v>
      </c>
      <c r="P15" s="11" t="s">
        <v>75</v>
      </c>
    </row>
    <row r="16" spans="1:16" ht="120.75" thickBot="1" x14ac:dyDescent="0.3">
      <c r="A16" s="2" t="s">
        <v>40</v>
      </c>
      <c r="B16" s="9">
        <v>0.05</v>
      </c>
      <c r="C16" s="4" t="s">
        <v>21</v>
      </c>
      <c r="D16" s="5" t="s">
        <v>41</v>
      </c>
      <c r="E16" s="5" t="s">
        <v>19</v>
      </c>
      <c r="F16" t="str">
        <f>A16</f>
        <v>Military Martial</v>
      </c>
      <c r="G16" t="s">
        <v>74</v>
      </c>
      <c r="H16" t="s">
        <v>19</v>
      </c>
      <c r="I16" s="12">
        <f>300/6500</f>
        <v>4.6153846153846156E-2</v>
      </c>
      <c r="O16" s="12">
        <f>I16</f>
        <v>4.6153846153846156E-2</v>
      </c>
      <c r="P16" s="11" t="s">
        <v>75</v>
      </c>
    </row>
    <row r="17" spans="1:16" ht="90" x14ac:dyDescent="0.25">
      <c r="A17" s="10" t="s">
        <v>81</v>
      </c>
      <c r="B17" s="26">
        <v>30</v>
      </c>
      <c r="C17" s="24" t="s">
        <v>21</v>
      </c>
      <c r="D17" s="28" t="s">
        <v>83</v>
      </c>
      <c r="E17" s="28" t="s">
        <v>19</v>
      </c>
      <c r="F17" s="11" t="str">
        <f>A17</f>
        <v xml:space="preserve">Tax on stamp duty on Performance bond /      </v>
      </c>
      <c r="G17" s="22" t="s">
        <v>90</v>
      </c>
      <c r="H17" t="s">
        <v>19</v>
      </c>
      <c r="I17">
        <f>600*5%</f>
        <v>30</v>
      </c>
      <c r="O17" s="12">
        <f>I17</f>
        <v>30</v>
      </c>
      <c r="P17" s="11" t="s">
        <v>75</v>
      </c>
    </row>
    <row r="18" spans="1:16" x14ac:dyDescent="0.25">
      <c r="A18" s="10"/>
      <c r="B18" s="34"/>
      <c r="C18" s="35"/>
      <c r="D18" s="36"/>
      <c r="E18" s="36"/>
    </row>
    <row r="19" spans="1:16" ht="15.75" thickBot="1" x14ac:dyDescent="0.3">
      <c r="A19" s="2" t="s">
        <v>82</v>
      </c>
      <c r="B19" s="27"/>
      <c r="C19" s="25"/>
      <c r="D19" s="29"/>
      <c r="E19" s="29"/>
    </row>
    <row r="20" spans="1:16" ht="165.75" thickBot="1" x14ac:dyDescent="0.3">
      <c r="A20" s="13" t="s">
        <v>44</v>
      </c>
      <c r="B20" s="20">
        <v>5000</v>
      </c>
      <c r="C20" s="15" t="s">
        <v>21</v>
      </c>
      <c r="D20" s="16" t="s">
        <v>45</v>
      </c>
      <c r="E20" s="16" t="s">
        <v>19</v>
      </c>
      <c r="F20" s="17" t="s">
        <v>86</v>
      </c>
      <c r="G20" s="17"/>
      <c r="H20" s="17"/>
      <c r="I20" s="17"/>
      <c r="J20" s="17"/>
      <c r="K20" s="17"/>
      <c r="L20" s="17"/>
      <c r="M20" s="17"/>
      <c r="N20" s="17"/>
      <c r="O20" s="17"/>
      <c r="P20" s="17"/>
    </row>
    <row r="21" spans="1:16" ht="120" x14ac:dyDescent="0.25">
      <c r="A21" s="24" t="s">
        <v>46</v>
      </c>
      <c r="B21" s="26">
        <v>60.02</v>
      </c>
      <c r="C21" s="24" t="s">
        <v>21</v>
      </c>
      <c r="D21" s="28" t="s">
        <v>91</v>
      </c>
      <c r="E21" s="28" t="s">
        <v>19</v>
      </c>
      <c r="F21" s="23" t="str">
        <f>A21</f>
        <v>Rebuild Commission on Performance bond / Advance Payment</v>
      </c>
      <c r="G21" s="12">
        <f>P21</f>
        <v>0</v>
      </c>
      <c r="H21" s="21" t="s">
        <v>19</v>
      </c>
      <c r="I21" s="21">
        <f>((((600*6500)+300))*10%)</f>
        <v>390030</v>
      </c>
      <c r="O21" s="21">
        <f>P21</f>
        <v>0</v>
      </c>
      <c r="P21" s="21">
        <f>(CEILING(Q21,100)/6500)</f>
        <v>0</v>
      </c>
    </row>
    <row r="22" spans="1:16" ht="15.75" thickBot="1" x14ac:dyDescent="0.3">
      <c r="A22" s="25"/>
      <c r="B22" s="27"/>
      <c r="C22" s="25"/>
      <c r="D22" s="29"/>
      <c r="E22" s="29"/>
    </row>
  </sheetData>
  <mergeCells count="14">
    <mergeCell ref="A21:A22"/>
    <mergeCell ref="B21:B22"/>
    <mergeCell ref="C21:C22"/>
    <mergeCell ref="D21:D22"/>
    <mergeCell ref="E21:E22"/>
    <mergeCell ref="A4:A5"/>
    <mergeCell ref="B4:B5"/>
    <mergeCell ref="C4:C5"/>
    <mergeCell ref="D4:D5"/>
    <mergeCell ref="E4:E5"/>
    <mergeCell ref="B17:B19"/>
    <mergeCell ref="C17:C19"/>
    <mergeCell ref="D17:D19"/>
    <mergeCell ref="E17:E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C4ED6-ABCC-4312-9CBF-3ACC2CB6A869}">
  <dimension ref="A2:O22"/>
  <sheetViews>
    <sheetView tabSelected="1" workbookViewId="0">
      <selection activeCell="F9" sqref="F9"/>
    </sheetView>
  </sheetViews>
  <sheetFormatPr defaultRowHeight="15" x14ac:dyDescent="0.25"/>
  <cols>
    <col min="1" max="1" width="48.42578125" bestFit="1" customWidth="1"/>
    <col min="2" max="2" width="19" bestFit="1" customWidth="1"/>
    <col min="4" max="4" width="25.85546875" bestFit="1" customWidth="1"/>
  </cols>
  <sheetData>
    <row r="2" spans="1:15" x14ac:dyDescent="0.25">
      <c r="A2" s="39" t="s">
        <v>102</v>
      </c>
    </row>
    <row r="3" spans="1:15" ht="15.75" thickBot="1" x14ac:dyDescent="0.3"/>
    <row r="4" spans="1:15" x14ac:dyDescent="0.25">
      <c r="A4" s="30" t="s">
        <v>11</v>
      </c>
      <c r="B4" s="30" t="s">
        <v>12</v>
      </c>
      <c r="C4" s="30" t="s">
        <v>13</v>
      </c>
      <c r="D4" s="32" t="s">
        <v>14</v>
      </c>
      <c r="E4" s="32" t="s">
        <v>15</v>
      </c>
      <c r="G4" s="1" t="s">
        <v>55</v>
      </c>
      <c r="H4" s="1" t="s">
        <v>49</v>
      </c>
      <c r="I4" s="1" t="s">
        <v>50</v>
      </c>
      <c r="J4" s="1" t="s">
        <v>51</v>
      </c>
      <c r="K4" s="1" t="s">
        <v>52</v>
      </c>
      <c r="L4" s="1" t="s">
        <v>53</v>
      </c>
      <c r="M4" s="1" t="s">
        <v>61</v>
      </c>
      <c r="N4" s="1" t="s">
        <v>62</v>
      </c>
    </row>
    <row r="5" spans="1:15" ht="15.75" thickBot="1" x14ac:dyDescent="0.3">
      <c r="A5" s="31"/>
      <c r="B5" s="31"/>
      <c r="C5" s="31"/>
      <c r="D5" s="33"/>
      <c r="E5" s="33"/>
    </row>
    <row r="6" spans="1:15" ht="15.75" thickBot="1" x14ac:dyDescent="0.3">
      <c r="A6" s="2" t="s">
        <v>16</v>
      </c>
      <c r="B6" s="3">
        <v>100000</v>
      </c>
      <c r="C6" s="4" t="s">
        <v>17</v>
      </c>
      <c r="D6" s="5" t="s">
        <v>18</v>
      </c>
      <c r="E6" s="5" t="s">
        <v>19</v>
      </c>
      <c r="F6" t="s">
        <v>0</v>
      </c>
      <c r="H6" t="s">
        <v>19</v>
      </c>
      <c r="I6">
        <v>100000</v>
      </c>
      <c r="J6">
        <v>6500</v>
      </c>
      <c r="K6">
        <v>12600</v>
      </c>
      <c r="L6" t="s">
        <v>60</v>
      </c>
      <c r="M6">
        <v>2</v>
      </c>
    </row>
    <row r="7" spans="1:15" ht="15.75" thickBot="1" x14ac:dyDescent="0.3">
      <c r="A7" s="6" t="s">
        <v>20</v>
      </c>
      <c r="B7" s="3">
        <v>100000</v>
      </c>
      <c r="C7" s="7" t="s">
        <v>21</v>
      </c>
      <c r="D7" s="8" t="s">
        <v>18</v>
      </c>
      <c r="E7" s="8" t="s">
        <v>19</v>
      </c>
    </row>
    <row r="8" spans="1:15" ht="60.75" thickBot="1" x14ac:dyDescent="0.3">
      <c r="A8" s="2" t="s">
        <v>22</v>
      </c>
      <c r="B8" s="3">
        <f>SUM(B9+B10+B11+B13+B15+B16+B17+B21)</f>
        <v>1227.5999999999999</v>
      </c>
      <c r="C8" s="4" t="s">
        <v>17</v>
      </c>
      <c r="D8" s="5" t="s">
        <v>23</v>
      </c>
      <c r="E8" s="5" t="s">
        <v>19</v>
      </c>
      <c r="N8" s="12">
        <f>SUM(N9:N21)</f>
        <v>1667.5769230769231</v>
      </c>
      <c r="O8" t="s">
        <v>95</v>
      </c>
    </row>
    <row r="9" spans="1:15" ht="165.75" thickBot="1" x14ac:dyDescent="0.3">
      <c r="A9" s="2" t="s">
        <v>24</v>
      </c>
      <c r="B9" s="9">
        <v>500</v>
      </c>
      <c r="C9" s="4" t="s">
        <v>21</v>
      </c>
      <c r="D9" s="5" t="s">
        <v>25</v>
      </c>
      <c r="E9" s="5" t="s">
        <v>19</v>
      </c>
      <c r="F9" t="s">
        <v>54</v>
      </c>
      <c r="G9" s="11" t="s">
        <v>56</v>
      </c>
      <c r="H9" t="s">
        <v>19</v>
      </c>
      <c r="I9">
        <f>I6*0.5%</f>
        <v>500</v>
      </c>
      <c r="M9">
        <v>2</v>
      </c>
      <c r="N9">
        <f>I9*M9</f>
        <v>1000</v>
      </c>
      <c r="O9" s="11" t="s">
        <v>57</v>
      </c>
    </row>
    <row r="10" spans="1:15" ht="195.75" thickBot="1" x14ac:dyDescent="0.3">
      <c r="A10" s="2" t="s">
        <v>26</v>
      </c>
      <c r="B10" s="9">
        <v>22.5</v>
      </c>
      <c r="C10" s="4" t="s">
        <v>21</v>
      </c>
      <c r="D10" s="5" t="s">
        <v>79</v>
      </c>
      <c r="E10" s="5" t="s">
        <v>19</v>
      </c>
      <c r="F10" t="s">
        <v>85</v>
      </c>
      <c r="G10" t="s">
        <v>65</v>
      </c>
      <c r="H10" t="s">
        <v>19</v>
      </c>
      <c r="I10" s="11" t="s">
        <v>66</v>
      </c>
      <c r="N10">
        <v>22.5</v>
      </c>
      <c r="O10" s="11" t="s">
        <v>75</v>
      </c>
    </row>
    <row r="11" spans="1:15" ht="120.75" thickBot="1" x14ac:dyDescent="0.3">
      <c r="A11" s="2" t="s">
        <v>29</v>
      </c>
      <c r="B11" s="9">
        <v>15</v>
      </c>
      <c r="C11" s="4" t="s">
        <v>21</v>
      </c>
      <c r="D11" s="5" t="s">
        <v>80</v>
      </c>
      <c r="E11" s="5" t="s">
        <v>19</v>
      </c>
      <c r="F11" t="s">
        <v>58</v>
      </c>
      <c r="G11" t="s">
        <v>59</v>
      </c>
      <c r="H11" t="s">
        <v>19</v>
      </c>
      <c r="I11" s="11" t="s">
        <v>63</v>
      </c>
      <c r="N11">
        <v>15</v>
      </c>
      <c r="O11" s="11" t="s">
        <v>75</v>
      </c>
    </row>
    <row r="12" spans="1:15" ht="225.75" thickBot="1" x14ac:dyDescent="0.3">
      <c r="A12" s="13" t="s">
        <v>32</v>
      </c>
      <c r="B12" s="20">
        <v>50000</v>
      </c>
      <c r="C12" s="15" t="s">
        <v>21</v>
      </c>
      <c r="D12" s="16" t="s">
        <v>33</v>
      </c>
      <c r="E12" s="16" t="s">
        <v>19</v>
      </c>
      <c r="F12" t="s">
        <v>86</v>
      </c>
    </row>
    <row r="13" spans="1:15" ht="195.75" thickBot="1" x14ac:dyDescent="0.3">
      <c r="A13" s="2" t="s">
        <v>34</v>
      </c>
      <c r="B13" s="9">
        <v>600</v>
      </c>
      <c r="C13" s="4" t="s">
        <v>21</v>
      </c>
      <c r="D13" s="5" t="s">
        <v>35</v>
      </c>
      <c r="E13" s="5" t="s">
        <v>19</v>
      </c>
      <c r="F13" t="s">
        <v>87</v>
      </c>
      <c r="G13" s="11" t="s">
        <v>88</v>
      </c>
      <c r="H13" t="s">
        <v>19</v>
      </c>
      <c r="I13" s="21">
        <f>(6/1000)*100000</f>
        <v>600</v>
      </c>
      <c r="N13">
        <f>600</f>
        <v>600</v>
      </c>
      <c r="O13" s="11" t="s">
        <v>75</v>
      </c>
    </row>
    <row r="14" spans="1:15" ht="150.75" thickBot="1" x14ac:dyDescent="0.3">
      <c r="A14" s="13" t="s">
        <v>89</v>
      </c>
      <c r="B14" s="20">
        <v>2500</v>
      </c>
      <c r="C14" s="15" t="s">
        <v>21</v>
      </c>
      <c r="D14" s="16" t="s">
        <v>37</v>
      </c>
      <c r="E14" s="16" t="s">
        <v>19</v>
      </c>
      <c r="F14" s="17" t="s">
        <v>86</v>
      </c>
      <c r="G14" s="17"/>
      <c r="H14" s="17"/>
      <c r="I14" s="17"/>
      <c r="J14" s="17"/>
      <c r="K14" s="17"/>
      <c r="L14" s="17"/>
      <c r="M14" s="17"/>
      <c r="N14" s="17"/>
      <c r="O14" s="17"/>
    </row>
    <row r="15" spans="1:15" ht="150.75" thickBot="1" x14ac:dyDescent="0.3">
      <c r="A15" s="2" t="s">
        <v>38</v>
      </c>
      <c r="B15" s="9">
        <v>0.03</v>
      </c>
      <c r="C15" s="4" t="s">
        <v>21</v>
      </c>
      <c r="D15" s="5" t="s">
        <v>39</v>
      </c>
      <c r="E15" s="5" t="s">
        <v>19</v>
      </c>
      <c r="F15" t="str">
        <f>A15</f>
        <v>Martyr stamp</v>
      </c>
      <c r="G15" s="11" t="s">
        <v>73</v>
      </c>
      <c r="H15" t="s">
        <v>19</v>
      </c>
      <c r="I15" s="12">
        <f>200/6500</f>
        <v>3.0769230769230771E-2</v>
      </c>
      <c r="N15" s="12">
        <f>I15</f>
        <v>3.0769230769230771E-2</v>
      </c>
      <c r="O15" s="11" t="s">
        <v>75</v>
      </c>
    </row>
    <row r="16" spans="1:15" ht="120.75" thickBot="1" x14ac:dyDescent="0.3">
      <c r="A16" s="2" t="s">
        <v>40</v>
      </c>
      <c r="B16" s="9">
        <v>0.05</v>
      </c>
      <c r="C16" s="4" t="s">
        <v>21</v>
      </c>
      <c r="D16" s="5" t="s">
        <v>41</v>
      </c>
      <c r="E16" s="5" t="s">
        <v>19</v>
      </c>
      <c r="F16" t="str">
        <f>A16</f>
        <v>Military Martial</v>
      </c>
      <c r="G16" t="s">
        <v>74</v>
      </c>
      <c r="H16" t="s">
        <v>19</v>
      </c>
      <c r="I16" s="12">
        <f>300/6500</f>
        <v>4.6153846153846156E-2</v>
      </c>
      <c r="N16" s="12">
        <f>I16</f>
        <v>4.6153846153846156E-2</v>
      </c>
      <c r="O16" s="11" t="s">
        <v>75</v>
      </c>
    </row>
    <row r="17" spans="1:15" ht="90" x14ac:dyDescent="0.25">
      <c r="A17" s="10" t="s">
        <v>81</v>
      </c>
      <c r="B17" s="26">
        <v>30</v>
      </c>
      <c r="C17" s="24" t="s">
        <v>21</v>
      </c>
      <c r="D17" s="28" t="s">
        <v>83</v>
      </c>
      <c r="E17" s="28" t="s">
        <v>19</v>
      </c>
      <c r="F17" s="11" t="str">
        <f>A17</f>
        <v xml:space="preserve">Tax on stamp duty on Performance bond /      </v>
      </c>
      <c r="G17" s="22" t="s">
        <v>90</v>
      </c>
      <c r="H17" t="s">
        <v>19</v>
      </c>
      <c r="I17">
        <f>600*5%</f>
        <v>30</v>
      </c>
      <c r="N17" s="12">
        <f>I17</f>
        <v>30</v>
      </c>
      <c r="O17" s="11" t="s">
        <v>75</v>
      </c>
    </row>
    <row r="18" spans="1:15" x14ac:dyDescent="0.25">
      <c r="A18" s="10"/>
      <c r="B18" s="34"/>
      <c r="C18" s="35"/>
      <c r="D18" s="36"/>
      <c r="E18" s="36"/>
    </row>
    <row r="19" spans="1:15" ht="15.75" thickBot="1" x14ac:dyDescent="0.3">
      <c r="A19" s="2" t="s">
        <v>82</v>
      </c>
      <c r="B19" s="27"/>
      <c r="C19" s="25"/>
      <c r="D19" s="29"/>
      <c r="E19" s="29"/>
    </row>
    <row r="20" spans="1:15" ht="165.75" thickBot="1" x14ac:dyDescent="0.3">
      <c r="A20" s="13" t="s">
        <v>44</v>
      </c>
      <c r="B20" s="20">
        <v>5000</v>
      </c>
      <c r="C20" s="15" t="s">
        <v>21</v>
      </c>
      <c r="D20" s="16" t="s">
        <v>45</v>
      </c>
      <c r="E20" s="16" t="s">
        <v>19</v>
      </c>
      <c r="F20" s="17" t="s">
        <v>86</v>
      </c>
      <c r="G20" s="17"/>
      <c r="H20" s="17"/>
      <c r="I20" s="17"/>
      <c r="J20" s="17"/>
      <c r="K20" s="17"/>
      <c r="L20" s="17"/>
      <c r="M20" s="17"/>
      <c r="N20" s="17"/>
      <c r="O20" s="17"/>
    </row>
    <row r="21" spans="1:15" ht="120" x14ac:dyDescent="0.25">
      <c r="A21" s="24" t="s">
        <v>46</v>
      </c>
      <c r="B21" s="26">
        <v>60.02</v>
      </c>
      <c r="C21" s="24" t="s">
        <v>21</v>
      </c>
      <c r="D21" s="28" t="s">
        <v>91</v>
      </c>
      <c r="E21" s="28" t="s">
        <v>19</v>
      </c>
      <c r="F21" s="23" t="str">
        <f>A21</f>
        <v>Rebuild Commission on Performance bond / Advance Payment</v>
      </c>
      <c r="G21" s="12">
        <f>O21</f>
        <v>0</v>
      </c>
      <c r="H21" s="21" t="s">
        <v>19</v>
      </c>
      <c r="I21" s="21">
        <f>((((600*6500)+300))*10%)</f>
        <v>390030</v>
      </c>
      <c r="N21" s="21">
        <f>O21</f>
        <v>0</v>
      </c>
      <c r="O21" s="21">
        <f>(CEILING(P21,100)/6500)</f>
        <v>0</v>
      </c>
    </row>
    <row r="22" spans="1:15" ht="15.75" thickBot="1" x14ac:dyDescent="0.3">
      <c r="A22" s="25"/>
      <c r="B22" s="27"/>
      <c r="C22" s="25"/>
      <c r="D22" s="29"/>
      <c r="E22" s="29"/>
    </row>
  </sheetData>
  <mergeCells count="14">
    <mergeCell ref="A21:A22"/>
    <mergeCell ref="B21:B22"/>
    <mergeCell ref="C21:C22"/>
    <mergeCell ref="D21:D22"/>
    <mergeCell ref="E21:E22"/>
    <mergeCell ref="A4:A5"/>
    <mergeCell ref="B4:B5"/>
    <mergeCell ref="C4:C5"/>
    <mergeCell ref="D4:D5"/>
    <mergeCell ref="E4:E5"/>
    <mergeCell ref="B17:B19"/>
    <mergeCell ref="C17:C19"/>
    <mergeCell ref="D17:D19"/>
    <mergeCell ref="E17:E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9EEAF-72CD-409E-A124-3AEEA0AF196C}">
  <dimension ref="B2:D5"/>
  <sheetViews>
    <sheetView workbookViewId="0">
      <selection activeCell="D5" sqref="D5"/>
    </sheetView>
  </sheetViews>
  <sheetFormatPr defaultRowHeight="15" x14ac:dyDescent="0.25"/>
  <cols>
    <col min="4" max="4" width="17" bestFit="1" customWidth="1"/>
  </cols>
  <sheetData>
    <row r="2" spans="2:4" x14ac:dyDescent="0.25">
      <c r="B2" t="s">
        <v>104</v>
      </c>
    </row>
    <row r="5" spans="2:4" x14ac:dyDescent="0.25">
      <c r="D5" t="s">
        <v>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BB98E-7C8C-46E1-91AF-4165C97E8B60}">
  <dimension ref="A1:N21"/>
  <sheetViews>
    <sheetView topLeftCell="A10" workbookViewId="0">
      <selection activeCell="D10" sqref="D10"/>
    </sheetView>
  </sheetViews>
  <sheetFormatPr defaultRowHeight="15" x14ac:dyDescent="0.25"/>
  <cols>
    <col min="1" max="1" width="18.7109375" bestFit="1" customWidth="1"/>
    <col min="2" max="2" width="19" bestFit="1" customWidth="1"/>
    <col min="4" max="4" width="12.85546875" bestFit="1" customWidth="1"/>
    <col min="11" max="11" width="13.85546875" bestFit="1" customWidth="1"/>
    <col min="12" max="12" width="10.28515625" bestFit="1" customWidth="1"/>
    <col min="14" max="14" width="18.28515625" bestFit="1" customWidth="1"/>
  </cols>
  <sheetData>
    <row r="1" spans="1:14" ht="45" x14ac:dyDescent="0.25">
      <c r="A1" s="19" t="s">
        <v>93</v>
      </c>
    </row>
    <row r="2" spans="1:14" ht="15.75" thickBot="1" x14ac:dyDescent="0.3">
      <c r="A2" s="19"/>
    </row>
    <row r="3" spans="1:14" x14ac:dyDescent="0.25">
      <c r="A3" s="30" t="s">
        <v>11</v>
      </c>
      <c r="B3" s="30" t="s">
        <v>12</v>
      </c>
      <c r="C3" s="30" t="s">
        <v>13</v>
      </c>
      <c r="D3" s="32" t="s">
        <v>14</v>
      </c>
      <c r="E3" s="32" t="s">
        <v>15</v>
      </c>
      <c r="G3" s="1" t="s">
        <v>55</v>
      </c>
      <c r="H3" s="1" t="s">
        <v>49</v>
      </c>
      <c r="I3" s="1" t="s">
        <v>50</v>
      </c>
      <c r="J3" s="1" t="s">
        <v>51</v>
      </c>
      <c r="K3" s="1" t="s">
        <v>52</v>
      </c>
      <c r="L3" s="1" t="s">
        <v>53</v>
      </c>
      <c r="M3" s="1" t="s">
        <v>61</v>
      </c>
      <c r="N3" s="1" t="s">
        <v>62</v>
      </c>
    </row>
    <row r="4" spans="1:14" ht="15.75" thickBot="1" x14ac:dyDescent="0.3">
      <c r="A4" s="31"/>
      <c r="B4" s="31"/>
      <c r="C4" s="31"/>
      <c r="D4" s="33"/>
      <c r="E4" s="33"/>
    </row>
    <row r="5" spans="1:14" ht="45.75" thickBot="1" x14ac:dyDescent="0.3">
      <c r="A5" s="2" t="s">
        <v>16</v>
      </c>
      <c r="B5" s="3">
        <v>100000</v>
      </c>
      <c r="C5" s="4" t="s">
        <v>17</v>
      </c>
      <c r="D5" s="5" t="s">
        <v>18</v>
      </c>
      <c r="E5" s="5" t="s">
        <v>19</v>
      </c>
      <c r="F5" t="s">
        <v>0</v>
      </c>
      <c r="H5" t="s">
        <v>19</v>
      </c>
      <c r="I5">
        <v>100000</v>
      </c>
      <c r="J5">
        <v>6500</v>
      </c>
      <c r="K5">
        <v>12600</v>
      </c>
      <c r="L5" t="s">
        <v>60</v>
      </c>
      <c r="M5">
        <v>2</v>
      </c>
    </row>
    <row r="6" spans="1:14" ht="15.75" thickBot="1" x14ac:dyDescent="0.3">
      <c r="A6" s="6" t="s">
        <v>20</v>
      </c>
      <c r="B6" s="3">
        <v>100000</v>
      </c>
      <c r="C6" s="7" t="s">
        <v>21</v>
      </c>
      <c r="D6" s="8" t="s">
        <v>18</v>
      </c>
      <c r="E6" s="8" t="s">
        <v>19</v>
      </c>
    </row>
    <row r="7" spans="1:14" ht="60.75" thickBot="1" x14ac:dyDescent="0.3">
      <c r="A7" s="2" t="s">
        <v>22</v>
      </c>
      <c r="B7" s="3">
        <v>9230</v>
      </c>
      <c r="C7" s="4" t="s">
        <v>17</v>
      </c>
      <c r="D7" s="5" t="s">
        <v>23</v>
      </c>
      <c r="E7" s="5" t="s">
        <v>19</v>
      </c>
    </row>
    <row r="8" spans="1:14" ht="165.75" thickBot="1" x14ac:dyDescent="0.3">
      <c r="A8" s="2" t="s">
        <v>24</v>
      </c>
      <c r="B8" s="9">
        <v>500</v>
      </c>
      <c r="C8" s="4" t="s">
        <v>21</v>
      </c>
      <c r="D8" s="5" t="s">
        <v>25</v>
      </c>
      <c r="E8" s="5" t="s">
        <v>19</v>
      </c>
    </row>
    <row r="9" spans="1:14" ht="195.75" thickBot="1" x14ac:dyDescent="0.3">
      <c r="A9" s="2" t="s">
        <v>26</v>
      </c>
      <c r="B9" s="9">
        <v>15</v>
      </c>
      <c r="C9" s="4" t="s">
        <v>21</v>
      </c>
      <c r="D9" s="5" t="s">
        <v>79</v>
      </c>
      <c r="E9" s="5" t="s">
        <v>28</v>
      </c>
    </row>
    <row r="10" spans="1:14" ht="120.75" thickBot="1" x14ac:dyDescent="0.3">
      <c r="A10" s="2" t="s">
        <v>29</v>
      </c>
      <c r="B10" s="9">
        <v>10</v>
      </c>
      <c r="C10" s="4" t="s">
        <v>21</v>
      </c>
      <c r="D10" s="5" t="s">
        <v>80</v>
      </c>
      <c r="E10" s="5" t="s">
        <v>31</v>
      </c>
    </row>
    <row r="11" spans="1:14" ht="225.75" thickBot="1" x14ac:dyDescent="0.3">
      <c r="A11" s="2" t="s">
        <v>32</v>
      </c>
      <c r="B11" s="3">
        <v>50000</v>
      </c>
      <c r="C11" s="4" t="s">
        <v>21</v>
      </c>
      <c r="D11" s="5" t="s">
        <v>33</v>
      </c>
      <c r="E11" s="5" t="s">
        <v>19</v>
      </c>
    </row>
    <row r="12" spans="1:14" ht="150.75" thickBot="1" x14ac:dyDescent="0.3">
      <c r="A12" s="2" t="s">
        <v>34</v>
      </c>
      <c r="B12" s="9">
        <v>600</v>
      </c>
      <c r="C12" s="4" t="s">
        <v>21</v>
      </c>
      <c r="D12" s="5" t="s">
        <v>35</v>
      </c>
      <c r="E12" s="5" t="s">
        <v>19</v>
      </c>
    </row>
    <row r="13" spans="1:14" ht="90.75" thickBot="1" x14ac:dyDescent="0.3">
      <c r="A13" s="2" t="s">
        <v>36</v>
      </c>
      <c r="B13" s="3">
        <v>2500</v>
      </c>
      <c r="C13" s="4" t="s">
        <v>21</v>
      </c>
      <c r="D13" s="5" t="s">
        <v>37</v>
      </c>
      <c r="E13" s="5" t="s">
        <v>19</v>
      </c>
    </row>
    <row r="14" spans="1:14" ht="120.75" thickBot="1" x14ac:dyDescent="0.3">
      <c r="A14" s="2" t="s">
        <v>38</v>
      </c>
      <c r="B14" s="9">
        <v>200</v>
      </c>
      <c r="C14" s="4" t="s">
        <v>21</v>
      </c>
      <c r="D14" s="5" t="s">
        <v>39</v>
      </c>
      <c r="E14" s="5" t="s">
        <v>19</v>
      </c>
    </row>
    <row r="15" spans="1:14" ht="90.75" thickBot="1" x14ac:dyDescent="0.3">
      <c r="A15" s="2" t="s">
        <v>40</v>
      </c>
      <c r="B15" s="9">
        <v>300</v>
      </c>
      <c r="C15" s="4" t="s">
        <v>21</v>
      </c>
      <c r="D15" s="5" t="s">
        <v>41</v>
      </c>
      <c r="E15" s="5" t="s">
        <v>19</v>
      </c>
    </row>
    <row r="16" spans="1:14" ht="254.25" customHeight="1" x14ac:dyDescent="0.25">
      <c r="A16" s="10" t="s">
        <v>94</v>
      </c>
      <c r="B16" s="26">
        <v>100</v>
      </c>
      <c r="C16" s="24" t="s">
        <v>21</v>
      </c>
      <c r="D16" s="28" t="s">
        <v>43</v>
      </c>
      <c r="E16" s="28" t="s">
        <v>19</v>
      </c>
    </row>
    <row r="17" spans="1:5" x14ac:dyDescent="0.25">
      <c r="A17" s="10"/>
      <c r="B17" s="34"/>
      <c r="C17" s="35"/>
      <c r="D17" s="36"/>
      <c r="E17" s="36"/>
    </row>
    <row r="18" spans="1:5" ht="15.75" thickBot="1" x14ac:dyDescent="0.3">
      <c r="A18" s="2" t="s">
        <v>82</v>
      </c>
      <c r="B18" s="27"/>
      <c r="C18" s="25"/>
      <c r="D18" s="29"/>
      <c r="E18" s="29"/>
    </row>
    <row r="19" spans="1:5" ht="120.75" thickBot="1" x14ac:dyDescent="0.3">
      <c r="A19" s="2" t="s">
        <v>44</v>
      </c>
      <c r="B19" s="3">
        <v>5000</v>
      </c>
      <c r="C19" s="4" t="s">
        <v>21</v>
      </c>
      <c r="D19" s="5" t="s">
        <v>45</v>
      </c>
      <c r="E19" s="5" t="s">
        <v>19</v>
      </c>
    </row>
    <row r="20" spans="1:5" ht="314.25" customHeight="1" x14ac:dyDescent="0.25">
      <c r="A20" s="24" t="s">
        <v>46</v>
      </c>
      <c r="B20" s="26">
        <v>100</v>
      </c>
      <c r="C20" s="24" t="s">
        <v>21</v>
      </c>
      <c r="D20" s="28" t="s">
        <v>47</v>
      </c>
      <c r="E20" s="28" t="s">
        <v>19</v>
      </c>
    </row>
    <row r="21" spans="1:5" ht="15.75" thickBot="1" x14ac:dyDescent="0.3">
      <c r="A21" s="25"/>
      <c r="B21" s="27"/>
      <c r="C21" s="25"/>
      <c r="D21" s="29"/>
      <c r="E21" s="29"/>
    </row>
  </sheetData>
  <mergeCells count="14">
    <mergeCell ref="A20:A21"/>
    <mergeCell ref="B20:B21"/>
    <mergeCell ref="C20:C21"/>
    <mergeCell ref="D20:D21"/>
    <mergeCell ref="E20:E21"/>
    <mergeCell ref="B16:B18"/>
    <mergeCell ref="C16:C18"/>
    <mergeCell ref="D16:D18"/>
    <mergeCell ref="E16:E18"/>
    <mergeCell ref="A3:A4"/>
    <mergeCell ref="B3:B4"/>
    <mergeCell ref="C3:C4"/>
    <mergeCell ref="D3:D4"/>
    <mergeCell ref="E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Sheet9</vt:lpstr>
      <vt:lpstr>BID BOND GUARANTEE</vt:lpstr>
      <vt:lpstr>PERFORMANCE</vt:lpstr>
      <vt:lpstr>Advance Payment</vt:lpstr>
      <vt:lpstr>Others</vt:lpstr>
      <vt:lpstr>Sheet3</vt:lpstr>
      <vt:lpstr>ADVANCE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Sachin Rakshit</cp:lastModifiedBy>
  <dcterms:created xsi:type="dcterms:W3CDTF">2023-10-23T07:26:48Z</dcterms:created>
  <dcterms:modified xsi:type="dcterms:W3CDTF">2023-12-10T09:49:38Z</dcterms:modified>
</cp:coreProperties>
</file>