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05" windowWidth="14805" windowHeight="8010"/>
  </bookViews>
  <sheets>
    <sheet name="Pi" sheetId="14" r:id="rId1"/>
    <sheet name="Pii" sheetId="2" r:id="rId2"/>
    <sheet name="Piii" sheetId="4" r:id="rId3"/>
    <sheet name="Piv" sheetId="5" r:id="rId4"/>
    <sheet name="Pv" sheetId="15" r:id="rId5"/>
    <sheet name="Pvi" sheetId="6" r:id="rId6"/>
    <sheet name="Pvii" sheetId="7" r:id="rId7"/>
    <sheet name="Pviii" sheetId="10" r:id="rId8"/>
    <sheet name="Pix" sheetId="12" r:id="rId9"/>
    <sheet name="Px" sheetId="11" r:id="rId10"/>
    <sheet name="Pxi" sheetId="13" r:id="rId11"/>
    <sheet name="clacu" sheetId="8" state="veryHidden" r:id="rId12"/>
  </sheets>
  <definedNames>
    <definedName name="_xlnm.Print_Area" localSheetId="0">Pi!$A$1:$BJ$49</definedName>
    <definedName name="_xlnm.Print_Area" localSheetId="1">Pii!$A$1:$BK$50</definedName>
    <definedName name="_xlnm.Print_Area" localSheetId="2">Piii!$A$1:$BJ$49</definedName>
    <definedName name="_xlnm.Print_Area" localSheetId="3">Piv!$A$1:$BJ$49</definedName>
    <definedName name="_xlnm.Print_Area" localSheetId="8">Pix!$A$1:$BJ$49</definedName>
    <definedName name="_xlnm.Print_Area" localSheetId="4">Pv!$A$1:$BJ$49</definedName>
    <definedName name="_xlnm.Print_Area" localSheetId="5">Pvi!$A$1:$BJ$49</definedName>
    <definedName name="_xlnm.Print_Area" localSheetId="6">Pvii!$A$1:$CB$69</definedName>
    <definedName name="_xlnm.Print_Area" localSheetId="7">Pviii!$A$1:$BJ$49</definedName>
    <definedName name="_xlnm.Print_Area" localSheetId="9">Px!$A$1:$BQ$66</definedName>
    <definedName name="_xlnm.Print_Area" localSheetId="10">Pxi!$A$1:$BP$63</definedName>
  </definedNames>
  <calcPr calcId="125725"/>
</workbook>
</file>

<file path=xl/calcChain.xml><?xml version="1.0" encoding="utf-8"?>
<calcChain xmlns="http://schemas.openxmlformats.org/spreadsheetml/2006/main">
  <c r="V9" i="8"/>
  <c r="C22"/>
  <c r="C21"/>
  <c r="L17"/>
  <c r="E25" s="1"/>
  <c r="G22"/>
  <c r="G21"/>
  <c r="F22"/>
  <c r="F21"/>
  <c r="E22"/>
  <c r="E21"/>
  <c r="D22"/>
  <c r="D21"/>
  <c r="K6"/>
  <c r="K9"/>
  <c r="M28"/>
  <c r="L28"/>
  <c r="J9"/>
  <c r="L9"/>
  <c r="K17" s="1"/>
  <c r="D27" s="1"/>
  <c r="M9"/>
  <c r="N9"/>
  <c r="N17" s="1"/>
  <c r="O9"/>
  <c r="P9"/>
  <c r="M17" s="1"/>
  <c r="Q9"/>
  <c r="S9"/>
  <c r="T9"/>
  <c r="U9"/>
  <c r="K28"/>
  <c r="O17" s="1"/>
  <c r="J28"/>
  <c r="J17"/>
  <c r="C24" s="1"/>
  <c r="AC27" i="11"/>
  <c r="AC25"/>
  <c r="AC23"/>
  <c r="AC21"/>
  <c r="AC19"/>
  <c r="AM19"/>
  <c r="Q27"/>
  <c r="Q23"/>
  <c r="Q21"/>
  <c r="Q19"/>
  <c r="Q25"/>
  <c r="G27"/>
  <c r="I27" s="1"/>
  <c r="AQ27" s="1"/>
  <c r="L30" i="8" s="1"/>
  <c r="G23" i="11"/>
  <c r="I23" s="1"/>
  <c r="AQ23" s="1"/>
  <c r="L27" i="8" s="1"/>
  <c r="G21" i="11"/>
  <c r="K21" s="1"/>
  <c r="G19"/>
  <c r="J25" i="8" s="1"/>
  <c r="G25" i="11"/>
  <c r="J29" i="8" s="1"/>
  <c r="K29"/>
  <c r="G25" l="1"/>
  <c r="F24"/>
  <c r="E24"/>
  <c r="G24"/>
  <c r="F25"/>
  <c r="D28"/>
  <c r="C27"/>
  <c r="D25"/>
  <c r="D24"/>
  <c r="C25"/>
  <c r="C28" s="1"/>
  <c r="K27" i="11"/>
  <c r="AE27" s="1"/>
  <c r="S27"/>
  <c r="K19"/>
  <c r="K23"/>
  <c r="K25"/>
  <c r="I25"/>
  <c r="AQ25" s="1"/>
  <c r="L29" i="8" s="1"/>
  <c r="I19" i="11"/>
  <c r="AQ19" s="1"/>
  <c r="L25" i="8" s="1"/>
  <c r="J27"/>
  <c r="J26"/>
  <c r="J30"/>
  <c r="I21" i="11"/>
  <c r="AE25" l="1"/>
  <c r="AQ21"/>
  <c r="L26" i="8" s="1"/>
  <c r="AE21" i="11"/>
  <c r="S21"/>
  <c r="AE19"/>
  <c r="S19"/>
  <c r="S23"/>
  <c r="AE23"/>
  <c r="AO27"/>
  <c r="U27"/>
  <c r="W27" s="1"/>
  <c r="S25"/>
  <c r="BH20" i="7"/>
  <c r="BH24" s="1"/>
  <c r="BN23" s="1"/>
  <c r="AP44" i="11"/>
  <c r="AE40"/>
  <c r="AE31"/>
  <c r="AE35" s="1"/>
  <c r="BZ28" i="7"/>
  <c r="AO23" i="11" l="1"/>
  <c r="U23"/>
  <c r="W23" s="1"/>
  <c r="AO25"/>
  <c r="U25"/>
  <c r="W25" s="1"/>
  <c r="U21"/>
  <c r="W21" s="1"/>
  <c r="AO21"/>
  <c r="AO19"/>
  <c r="U19"/>
  <c r="W19" s="1"/>
  <c r="AE37"/>
  <c r="AE44" s="1"/>
  <c r="AK35"/>
  <c r="X20" i="7"/>
  <c r="X22"/>
  <c r="X24"/>
  <c r="X26"/>
  <c r="X30"/>
  <c r="X28"/>
  <c r="AR43" i="11" l="1"/>
  <c r="M27" i="8" s="1"/>
  <c r="AR41" i="11"/>
  <c r="M25" i="8" s="1"/>
  <c r="AR42" i="11"/>
  <c r="M26" i="8" s="1"/>
  <c r="AR44" i="11"/>
  <c r="M29" i="8" s="1"/>
  <c r="AR45" i="11"/>
  <c r="M30" i="8" s="1"/>
  <c r="BN32" i="7"/>
  <c r="H24"/>
  <c r="K8" i="8" s="1"/>
  <c r="H22" i="7"/>
  <c r="R20"/>
  <c r="P20"/>
  <c r="H20"/>
  <c r="J6" i="8" s="1"/>
  <c r="L12"/>
  <c r="L11"/>
  <c r="L10"/>
  <c r="L8"/>
  <c r="L7"/>
  <c r="L6"/>
  <c r="H28" i="7"/>
  <c r="H26"/>
  <c r="K10" i="8" s="1"/>
  <c r="J11" l="1"/>
  <c r="K11"/>
  <c r="J7"/>
  <c r="K7"/>
  <c r="J10"/>
  <c r="J8"/>
  <c r="BH27" i="7"/>
  <c r="BH26"/>
  <c r="L12" i="11"/>
  <c r="K25" i="8"/>
  <c r="K26"/>
  <c r="K30"/>
  <c r="K27"/>
  <c r="BH31" i="7" l="1"/>
  <c r="BH32"/>
  <c r="BT32"/>
  <c r="S11" i="8" s="1"/>
  <c r="BT28" i="7"/>
  <c r="BT30"/>
  <c r="BH30"/>
  <c r="BT31"/>
  <c r="S10" i="8" l="1"/>
  <c r="S8"/>
  <c r="BH28" i="7"/>
  <c r="AP22"/>
  <c r="AP24"/>
  <c r="AP26"/>
  <c r="AP28"/>
  <c r="AP30"/>
  <c r="AP20"/>
  <c r="P7" i="8"/>
  <c r="P30" i="7"/>
  <c r="T30" s="1"/>
  <c r="P28"/>
  <c r="P26"/>
  <c r="P24"/>
  <c r="P22"/>
  <c r="R30"/>
  <c r="R28"/>
  <c r="R26"/>
  <c r="R24"/>
  <c r="R22"/>
  <c r="P8" i="8"/>
  <c r="P10"/>
  <c r="P11"/>
  <c r="P12"/>
  <c r="P6"/>
  <c r="N7"/>
  <c r="N8"/>
  <c r="N10"/>
  <c r="N11"/>
  <c r="N12"/>
  <c r="N6"/>
  <c r="AR22" i="7" l="1"/>
  <c r="Q7" i="8" s="1"/>
  <c r="AR24" i="7"/>
  <c r="Q8" i="8" s="1"/>
  <c r="AR28" i="7"/>
  <c r="Q11" i="8" s="1"/>
  <c r="AR30" i="7"/>
  <c r="Q12" i="8" s="1"/>
  <c r="AR20" i="7" l="1"/>
  <c r="AR26"/>
  <c r="H30"/>
  <c r="J12" i="8" l="1"/>
  <c r="K12"/>
  <c r="BH33" i="7"/>
  <c r="AV20"/>
  <c r="O6" i="8" s="1"/>
  <c r="Q6"/>
  <c r="Q10"/>
  <c r="T20" i="7"/>
  <c r="M12" i="8"/>
  <c r="T28" i="7"/>
  <c r="T26"/>
  <c r="T24"/>
  <c r="T22"/>
  <c r="M7" i="8" l="1"/>
  <c r="AN28" i="7"/>
  <c r="AV28" s="1"/>
  <c r="M11" i="8"/>
  <c r="BV32" i="7"/>
  <c r="T11" i="8" s="1"/>
  <c r="AN24" i="7"/>
  <c r="AV24" s="1"/>
  <c r="M8" i="8"/>
  <c r="BV30" i="7"/>
  <c r="T8" i="8" s="1"/>
  <c r="BT33" i="7"/>
  <c r="S12" i="8" s="1"/>
  <c r="AN26" i="7"/>
  <c r="AV26" s="1"/>
  <c r="M10" i="8"/>
  <c r="BV31" i="7"/>
  <c r="T10" i="8" s="1"/>
  <c r="BT29" i="7"/>
  <c r="BH29"/>
  <c r="BV29" s="1"/>
  <c r="T7" i="8" s="1"/>
  <c r="AN22" i="7"/>
  <c r="AV22" s="1"/>
  <c r="O7" i="8" s="1"/>
  <c r="M6"/>
  <c r="BV28" i="7"/>
  <c r="BX28"/>
  <c r="U6" i="8" s="1"/>
  <c r="BV33" i="7"/>
  <c r="T12" i="8" s="1"/>
  <c r="AN30" i="7"/>
  <c r="AV30" s="1"/>
  <c r="AN20"/>
  <c r="T6" i="8" l="1"/>
  <c r="S6"/>
  <c r="BX31" i="7"/>
  <c r="U10" i="8" s="1"/>
  <c r="O10"/>
  <c r="BX30" i="7"/>
  <c r="U8" i="8" s="1"/>
  <c r="O8"/>
  <c r="BX33" i="7"/>
  <c r="BZ33" s="1"/>
  <c r="O12" i="8"/>
  <c r="BX32" i="7"/>
  <c r="BZ32" s="1"/>
  <c r="O11" i="8"/>
  <c r="U11"/>
  <c r="BX29" i="7"/>
  <c r="U7" i="8" s="1"/>
  <c r="S7"/>
  <c r="V6"/>
  <c r="BZ31" i="7" l="1"/>
  <c r="V11" i="8" s="1"/>
  <c r="U12"/>
  <c r="BZ30" i="7"/>
  <c r="V8" i="8" s="1"/>
  <c r="BZ29" i="7"/>
  <c r="V7" i="8" s="1"/>
  <c r="V12" l="1"/>
  <c r="V10"/>
</calcChain>
</file>

<file path=xl/comments1.xml><?xml version="1.0" encoding="utf-8"?>
<comments xmlns="http://schemas.openxmlformats.org/spreadsheetml/2006/main">
  <authors>
    <author>Author</author>
  </authors>
  <commentList>
    <comment ref="BH20" authorId="0">
      <text>
        <r>
          <rPr>
            <b/>
            <sz val="8"/>
            <color indexed="81"/>
            <rFont val="Tahoma"/>
            <charset val="1"/>
          </rPr>
          <t>VcSt = S.G. x VcP</t>
        </r>
      </text>
    </comment>
    <comment ref="BY20" authorId="0">
      <text>
        <r>
          <rPr>
            <b/>
            <sz val="8"/>
            <color indexed="81"/>
            <rFont val="Tahoma"/>
            <charset val="1"/>
          </rPr>
          <t>Author:</t>
        </r>
        <r>
          <rPr>
            <sz val="8"/>
            <color indexed="81"/>
            <rFont val="Tahoma"/>
            <charset val="1"/>
          </rPr>
          <t xml:space="preserve">
For calculating B factor, head needs to be per stage.</t>
        </r>
      </text>
    </comment>
  </commentList>
</comments>
</file>

<file path=xl/comments2.xml><?xml version="1.0" encoding="utf-8"?>
<comments xmlns="http://schemas.openxmlformats.org/spreadsheetml/2006/main">
  <authors>
    <author>Author</author>
  </authors>
  <commentList>
    <comment ref="AE31" authorId="0">
      <text>
        <r>
          <rPr>
            <b/>
            <sz val="8"/>
            <color indexed="81"/>
            <rFont val="Tahoma"/>
            <charset val="1"/>
          </rPr>
          <t>VcSt = S.G. x VcP</t>
        </r>
      </text>
    </comment>
    <comment ref="AP40" authorId="0">
      <text>
        <r>
          <rPr>
            <sz val="8"/>
            <color indexed="81"/>
            <rFont val="Tahoma"/>
            <family val="2"/>
          </rPr>
          <t>read from test curve</t>
        </r>
      </text>
    </comment>
    <comment ref="AR40" authorId="0">
      <text>
        <r>
          <rPr>
            <sz val="8"/>
            <color indexed="81"/>
            <rFont val="Tahoma"/>
            <family val="2"/>
          </rPr>
          <t>corrected for viscosity</t>
        </r>
      </text>
    </comment>
  </commentList>
</comments>
</file>

<file path=xl/sharedStrings.xml><?xml version="1.0" encoding="utf-8"?>
<sst xmlns="http://schemas.openxmlformats.org/spreadsheetml/2006/main" count="1004" uniqueCount="728">
  <si>
    <t>CASING</t>
  </si>
  <si>
    <t>SEAL CHAMBER</t>
  </si>
  <si>
    <t>BARREL</t>
  </si>
  <si>
    <t>IMPELLER</t>
  </si>
  <si>
    <t>SHAFT</t>
  </si>
  <si>
    <t>BOWL</t>
  </si>
  <si>
    <t>REMARKS</t>
  </si>
  <si>
    <t>YES</t>
  </si>
  <si>
    <t>NO</t>
  </si>
  <si>
    <t>ISO 15156-1</t>
  </si>
  <si>
    <t>ANSI/NACE MR0175</t>
  </si>
  <si>
    <t>NACE MR0103</t>
  </si>
  <si>
    <t>MATERIALS</t>
  </si>
  <si>
    <t>Inspection for (major) repair</t>
  </si>
  <si>
    <t>Required</t>
  </si>
  <si>
    <t>For critical pump services, pumps application in cryogenic services, or for a specialty casting, inspection is recommended for any major casting defect repair.</t>
  </si>
  <si>
    <t>Procedure for Major Repairs</t>
  </si>
  <si>
    <t>Approved</t>
  </si>
  <si>
    <t>Not Applicable</t>
  </si>
  <si>
    <t>INSPECTION AND SHOP TEST FOR CENTRIFUGAL PUMPS</t>
  </si>
  <si>
    <t>No</t>
  </si>
  <si>
    <t>Component</t>
  </si>
  <si>
    <t>Inspection Class</t>
  </si>
  <si>
    <t>Class II</t>
  </si>
  <si>
    <t>Methode</t>
  </si>
  <si>
    <t>MT</t>
  </si>
  <si>
    <t>RT</t>
  </si>
  <si>
    <t>UT</t>
  </si>
  <si>
    <t>PT</t>
  </si>
  <si>
    <t>Full (100%)</t>
  </si>
  <si>
    <t>Critical Areas</t>
  </si>
  <si>
    <t>WELDINGS:
Main Connections</t>
  </si>
  <si>
    <t>PIPING:
Process Auxiliary
Socket-Welded</t>
  </si>
  <si>
    <t>PIPING:
Process Auxiliary
Butt-Welded</t>
  </si>
  <si>
    <t>Spot (10%)</t>
  </si>
  <si>
    <t>Spot (5%)</t>
  </si>
  <si>
    <t>Not Required</t>
  </si>
  <si>
    <t>Class I</t>
  </si>
  <si>
    <t>Class III</t>
  </si>
  <si>
    <t>Critical areas are inlet nozzle locations, outlet nozzle locations and casing wall thickness changes. The manufacturer shall submit details of the critical areas proposed to receive MT/PT/RT/UT inspection for purchaser's approval.</t>
  </si>
  <si>
    <t>Type of inspection</t>
  </si>
  <si>
    <t>Methods</t>
  </si>
  <si>
    <t>Acceptance criteria</t>
  </si>
  <si>
    <t>For fabrications</t>
  </si>
  <si>
    <t>For castings</t>
  </si>
  <si>
    <t>ASME BPVC, Section VIII, Division 1, UW-51 (for 100 % radiography) and UW-52 (for spot radiography)</t>
  </si>
  <si>
    <t>Radiography</t>
  </si>
  <si>
    <t>ASME BPVC, Section V, Articles 2 and 22</t>
  </si>
  <si>
    <t>ASME BPVC, Section VIII, Division 1, Appendix 7</t>
  </si>
  <si>
    <t>ASME BPVC, Section V, Articles 5 and 23</t>
  </si>
  <si>
    <t>ASME BPVC, Section VIII, Division 1, Appendix 12</t>
  </si>
  <si>
    <t>Liquid-penetrant inspection</t>
  </si>
  <si>
    <t>ASME BPVC, Section V, Articles 6 and 24</t>
  </si>
  <si>
    <t>ASME BPVC, Section VIII, Division 1, Appendix 8</t>
  </si>
  <si>
    <t>Magnetic-particle inspection</t>
  </si>
  <si>
    <t>ASME BPVC, Section V, Articles 7 and 25</t>
  </si>
  <si>
    <t>ASME BPVC, Section VIII, Division 1, Appendix 6</t>
  </si>
  <si>
    <t>Visual Inspection
(all surfaces)</t>
  </si>
  <si>
    <t>In accordance with the material specification and the manufacturer's documented procedures</t>
  </si>
  <si>
    <t>MSS SP-55</t>
  </si>
  <si>
    <t>ASME BPVC, Section V, Article 9</t>
  </si>
  <si>
    <t>IMPACT TEST</t>
  </si>
  <si>
    <t>Impact test for Carbon Steel materials</t>
  </si>
  <si>
    <t>Castings Condition</t>
  </si>
  <si>
    <t>VISUAL INSPECTION</t>
  </si>
  <si>
    <t>Defect Found</t>
  </si>
  <si>
    <t>Procedure/Report for Major Repairs</t>
  </si>
  <si>
    <t>WELDING &amp; REPAIR</t>
  </si>
  <si>
    <t>CASTING &amp; REPAIR</t>
  </si>
  <si>
    <t>PROJECT</t>
  </si>
  <si>
    <t>PUMP NUMBER</t>
  </si>
  <si>
    <t>PUMP SERVICE</t>
  </si>
  <si>
    <t>:</t>
  </si>
  <si>
    <t>(8)</t>
  </si>
  <si>
    <t xml:space="preserve">(9) </t>
  </si>
  <si>
    <t>(10)</t>
  </si>
  <si>
    <t>(11) (12)</t>
  </si>
  <si>
    <t xml:space="preserve">(13) </t>
  </si>
  <si>
    <t>NON-DESTRUCTIVE TESTING</t>
  </si>
  <si>
    <t>Welding quality of suction and discharge to casing</t>
  </si>
  <si>
    <t>(25)</t>
  </si>
  <si>
    <t>Welding quality of pressure-containing casings</t>
  </si>
  <si>
    <t>(27)</t>
  </si>
  <si>
    <t>For fabricated casings, pressure-containing welds, including welds of the casing to axial-joint and radial-joint flanges, shall be full penetration welds. Accessible surfaces of welds shall be non-destructive inspected after back chipping or gouging and again after post-weld heat-treatment or, for austenitic stainless steels, after solution annealing.</t>
  </si>
  <si>
    <t>(25) (26)</t>
  </si>
  <si>
    <t>Attachment of suction and discharge nozzles shall be by means of full-fusion, full-penetration welds using welding neck flanges. Dissimilar metal weldments shall not be used.</t>
  </si>
  <si>
    <t>Auxiliary piping welded to alloy steel casings shall be of a material with the same nominal properties as the casing material or shall be of low-carbon austenitic stainless steel.</t>
  </si>
  <si>
    <r>
      <t xml:space="preserve">CASING
Cast/Wrought
</t>
    </r>
    <r>
      <rPr>
        <b/>
        <sz val="8"/>
        <color rgb="FFC00000"/>
        <rFont val="Verdana"/>
        <family val="2"/>
      </rPr>
      <t>(14) (15)</t>
    </r>
  </si>
  <si>
    <r>
      <t xml:space="preserve">WELDINGS:
Auxiliary Conn.
</t>
    </r>
    <r>
      <rPr>
        <b/>
        <sz val="8"/>
        <color rgb="FFC00000"/>
        <rFont val="Verdana"/>
        <family val="2"/>
      </rPr>
      <t>(16)</t>
    </r>
  </si>
  <si>
    <r>
      <t xml:space="preserve">COMPONENT </t>
    </r>
    <r>
      <rPr>
        <b/>
        <sz val="8"/>
        <color rgb="FFC00000"/>
        <rFont val="Verdana"/>
        <family val="2"/>
      </rPr>
      <t>(1)</t>
    </r>
  </si>
  <si>
    <t>Requirement</t>
  </si>
  <si>
    <t>Applicable code or standard</t>
  </si>
  <si>
    <t>Welder/operator qualification</t>
  </si>
  <si>
    <t>ASME BPVC IX or ISO 9606 (all parts)</t>
  </si>
  <si>
    <t>Welding procedure qualification</t>
  </si>
  <si>
    <t>Applicable material specification or, where weld procedures are not covered by the material specification, ISO 15609 (all parts), ASME BPVC IX or ANSI/ASME B31.3</t>
  </si>
  <si>
    <t>ISO 10721-2
(equivalent to ANSI/AWS D1.1/D1.1M)</t>
  </si>
  <si>
    <t>Non-pressure-retaining structural welding,
such as baseplates or supports</t>
  </si>
  <si>
    <t>Magnetic-particle or liquid-penetrant
examination of the plate edges</t>
  </si>
  <si>
    <t>ASME BPVC VIII, Division 1, UG-93(d)(34)</t>
  </si>
  <si>
    <t>Post-weld heat-treatment</t>
  </si>
  <si>
    <t>Applicable material specification, EN 13445-4, ASME BPVC VIII, Division 1, UW 40, or ANSI/ASME B31.3</t>
  </si>
  <si>
    <t>Applicable material specification, EN 13445-4, or ASME BPVC VIII, Division 1</t>
  </si>
  <si>
    <t>Post-weld heat-treatment of
casing fabrication welds</t>
  </si>
  <si>
    <t>G L O S S A R Y</t>
  </si>
  <si>
    <t>HYDRO-STATIC TEST</t>
  </si>
  <si>
    <t>(29)</t>
  </si>
  <si>
    <t>Minimum Requirement
(if not class II or III)</t>
  </si>
  <si>
    <t>Test Medium Temperature</t>
  </si>
  <si>
    <t>Wetting Agent</t>
  </si>
  <si>
    <t>Chloride Content</t>
  </si>
  <si>
    <t>Minimum Test Pressure</t>
  </si>
  <si>
    <t>(30)</t>
  </si>
  <si>
    <t>60 barg</t>
  </si>
  <si>
    <t>(31)</t>
  </si>
  <si>
    <t>(32)</t>
  </si>
  <si>
    <t>15 C</t>
  </si>
  <si>
    <t>To prevent deposition of chlorides as a result of evaporative drying, all residual liquid shall be removed from the tested parts at the conclusion of the test</t>
  </si>
  <si>
    <t>After Test Treatment</t>
  </si>
  <si>
    <t>Parts Tested</t>
  </si>
  <si>
    <t>(33)</t>
  </si>
  <si>
    <t>proof machined condition</t>
  </si>
  <si>
    <t>(34)</t>
  </si>
  <si>
    <t>(35)</t>
  </si>
  <si>
    <t>30 min.</t>
  </si>
  <si>
    <t>Duration</t>
  </si>
  <si>
    <t>Segmentally Testing</t>
  </si>
  <si>
    <t>(36)</t>
  </si>
  <si>
    <t>10.5 barg</t>
  </si>
  <si>
    <t>Cooling Components</t>
  </si>
  <si>
    <t>10 barg</t>
  </si>
  <si>
    <t>(37)</t>
  </si>
  <si>
    <t>(38)</t>
  </si>
  <si>
    <t>Auxiliry Piping</t>
  </si>
  <si>
    <t>Test Result</t>
  </si>
  <si>
    <t>(39)</t>
  </si>
  <si>
    <t>Satisfactory</t>
  </si>
  <si>
    <t>The hydrostatic test shall be considered satisfactory if neither leaks nor seepage through the pressure containing parts and joints occur. The purchaser’s written approval is required prior to any repairs performed because of a failed hydrostatic test.</t>
  </si>
  <si>
    <t>(40)</t>
  </si>
  <si>
    <t>The test liquid shall be at a temperature higher than the nil-ductility transition temperature of the material being tested. By ISO standard (5199), it shall be perforemd with clean water at ambient temperature and for carbon steel, not less than 15 °C.</t>
  </si>
  <si>
    <t>PERFORMANCE TEST</t>
  </si>
  <si>
    <t>MCSF
(43)</t>
  </si>
  <si>
    <t>Rated
Up to 105%</t>
  </si>
  <si>
    <t>BEP
(44)</t>
  </si>
  <si>
    <t>MAF
(45)</t>
  </si>
  <si>
    <t>Test</t>
  </si>
  <si>
    <t>Predi.</t>
  </si>
  <si>
    <t>Press. (barg)</t>
  </si>
  <si>
    <t>Suc.</t>
  </si>
  <si>
    <t>Dis.</t>
  </si>
  <si>
    <t>I1</t>
  </si>
  <si>
    <t>I2</t>
  </si>
  <si>
    <t>I3</t>
  </si>
  <si>
    <t>RPM</t>
  </si>
  <si>
    <t>Axi.</t>
  </si>
  <si>
    <t>Hor.</t>
  </si>
  <si>
    <t>Ver.</t>
  </si>
  <si>
    <t>Pump Tag No.:</t>
  </si>
  <si>
    <t>Pump Serial No.:</t>
  </si>
  <si>
    <t>Nominal RPM:</t>
  </si>
  <si>
    <t>Impeller Dia. (mm):</t>
  </si>
  <si>
    <t>Rated Head (m):</t>
  </si>
  <si>
    <t>Rated Capacity (m3/h):</t>
  </si>
  <si>
    <t>Stage(s) No.:</t>
  </si>
  <si>
    <t>Pumping Liquid:</t>
  </si>
  <si>
    <t>Pumping Liq. SG:</t>
  </si>
  <si>
    <t>Major Casting Defects</t>
  </si>
  <si>
    <t>Shutoff</t>
  </si>
  <si>
    <t>Dyn.</t>
  </si>
  <si>
    <t xml:space="preserve">Visc. = </t>
  </si>
  <si>
    <t>cSt</t>
  </si>
  <si>
    <t xml:space="preserve">H = </t>
  </si>
  <si>
    <t xml:space="preserve">Q = </t>
  </si>
  <si>
    <t>H-w</t>
  </si>
  <si>
    <t>Q-w</t>
  </si>
  <si>
    <t>η-w</t>
  </si>
  <si>
    <t>H-act.</t>
  </si>
  <si>
    <t>Q-act.</t>
  </si>
  <si>
    <t>η-act.</t>
  </si>
  <si>
    <t>BEP</t>
  </si>
  <si>
    <t>p-act.</t>
  </si>
  <si>
    <t>Static.</t>
  </si>
  <si>
    <t>Discharge Size (mm):</t>
  </si>
  <si>
    <t>Suction Size (mm):</t>
  </si>
  <si>
    <t>Test Liq. Visco.(cP):</t>
  </si>
  <si>
    <t>Nominal Power (kW):</t>
  </si>
  <si>
    <t>Pum. Liq. Vapor Pres. (bar):</t>
  </si>
  <si>
    <t>NPSHR (Predicted) (m):</t>
  </si>
  <si>
    <t>NPSHA (m):</t>
  </si>
  <si>
    <t>Tst</t>
  </si>
  <si>
    <t>points</t>
  </si>
  <si>
    <t>C. Fact</t>
  </si>
  <si>
    <t>Head</t>
  </si>
  <si>
    <t>Pred.</t>
  </si>
  <si>
    <t>Effi.</t>
  </si>
  <si>
    <t>Power</t>
  </si>
  <si>
    <t>Flow</t>
  </si>
  <si>
    <t>Viscosity Correction</t>
  </si>
  <si>
    <t>Q</t>
  </si>
  <si>
    <t>H</t>
  </si>
  <si>
    <t>Eff.</t>
  </si>
  <si>
    <t>P</t>
  </si>
  <si>
    <t>Test Liquid SG.:</t>
  </si>
  <si>
    <t>HP Boiler Feedwater</t>
  </si>
  <si>
    <t>Water Viscosity</t>
  </si>
  <si>
    <t>Hydro.</t>
  </si>
  <si>
    <t>(@ 115C)</t>
  </si>
  <si>
    <t>(@ 30C)</t>
  </si>
  <si>
    <t>Cor'ed</t>
  </si>
  <si>
    <t>270 / 394 (1st/2nd)</t>
  </si>
  <si>
    <t>Water Viscosity (cP)</t>
  </si>
  <si>
    <t>1.79 @ 0C</t>
  </si>
  <si>
    <t>1.52 @ 5C</t>
  </si>
  <si>
    <t>1.31 @ 10C</t>
  </si>
  <si>
    <t>1.00 @ 20C</t>
  </si>
  <si>
    <t>0.8 @ 30C</t>
  </si>
  <si>
    <t>0.65 @ 40C</t>
  </si>
  <si>
    <t>0.55 @ 50C</t>
  </si>
  <si>
    <t>0.47 @ 60C</t>
  </si>
  <si>
    <t>0.40 @ 70C</t>
  </si>
  <si>
    <t>0.36 @ 80C</t>
  </si>
  <si>
    <t>0.32 @ 90C</t>
  </si>
  <si>
    <t>0.28 @ 100C</t>
  </si>
  <si>
    <t>NPSH3 TEST</t>
  </si>
  <si>
    <t>Midpoint
95-99% Rt'd</t>
  </si>
  <si>
    <t>Test Facility</t>
  </si>
  <si>
    <t>Closed Loop</t>
  </si>
  <si>
    <t>NPSH TEST RECORD</t>
  </si>
  <si>
    <t>PERFORMANCE RECORD</t>
  </si>
  <si>
    <t>Total</t>
  </si>
  <si>
    <t>S.G.</t>
  </si>
  <si>
    <t>(&amp; Double)</t>
  </si>
  <si>
    <t>Dyn. Head (m)</t>
  </si>
  <si>
    <t>NPSH3</t>
  </si>
  <si>
    <t>Total Drop</t>
  </si>
  <si>
    <t>H. Drop</t>
  </si>
  <si>
    <t>Performance test</t>
  </si>
  <si>
    <t>NPSH3 Test</t>
  </si>
  <si>
    <t>NPSHR</t>
  </si>
  <si>
    <t>Suc. Guage Height (m)</t>
  </si>
  <si>
    <t>Barometric (Atm/bar):</t>
  </si>
  <si>
    <t>NPSHR (Pred.) (m):</t>
  </si>
  <si>
    <t>Test Medium</t>
  </si>
  <si>
    <t>Temp.
(C)</t>
  </si>
  <si>
    <t>Vapour
(bar)</t>
  </si>
  <si>
    <t>Water Vapour Pressure (bar)</t>
  </si>
  <si>
    <t>@ 10 C</t>
  </si>
  <si>
    <t>@ 20 C</t>
  </si>
  <si>
    <t xml:space="preserve">@ 30 C </t>
  </si>
  <si>
    <t>@ 40 C</t>
  </si>
  <si>
    <t>@ 50 C</t>
  </si>
  <si>
    <t>@ 5 C</t>
  </si>
  <si>
    <t>@ 15 C</t>
  </si>
  <si>
    <t xml:space="preserve">@ 25 C </t>
  </si>
  <si>
    <t>@ 35 C</t>
  </si>
  <si>
    <t>@ 45 C</t>
  </si>
  <si>
    <t>RUNNING TEST</t>
  </si>
  <si>
    <t>No.</t>
  </si>
  <si>
    <t>PUMP DE</t>
  </si>
  <si>
    <t>PUMP NDE</t>
  </si>
  <si>
    <t>V</t>
  </si>
  <si>
    <t>A</t>
  </si>
  <si>
    <t>MOTOR END</t>
  </si>
  <si>
    <t>MOTOR P-SIDE</t>
  </si>
  <si>
    <t>J</t>
  </si>
  <si>
    <t>W1</t>
  </si>
  <si>
    <t>W2</t>
  </si>
  <si>
    <t>W3</t>
  </si>
  <si>
    <t>MOTOR WINDINGS</t>
  </si>
  <si>
    <t>P-SIDE</t>
  </si>
  <si>
    <t>END</t>
  </si>
  <si>
    <t>Amb.</t>
  </si>
  <si>
    <t xml:space="preserve">Shop running test in general (including performance, NPSH, and mechanical run) is conducted to verify pump performance, vibration level, and mechanical integrity. </t>
  </si>
  <si>
    <t>API 610, 2010</t>
  </si>
  <si>
    <t>ISO 5199, 2002</t>
  </si>
  <si>
    <t>Mandatory</t>
  </si>
  <si>
    <t>Mandatory
(ISO 9906, 2012)</t>
  </si>
  <si>
    <t>HI 14.6, 2011</t>
  </si>
  <si>
    <t>Contract bearing to be used</t>
  </si>
  <si>
    <t>Contract mechanical seal to be used</t>
  </si>
  <si>
    <t>Not Mandatory</t>
  </si>
  <si>
    <t>(44)</t>
  </si>
  <si>
    <t>(45)</t>
  </si>
  <si>
    <t>Acc. To Code</t>
  </si>
  <si>
    <t>YES-Modified Seal Faces</t>
  </si>
  <si>
    <r>
      <t xml:space="preserve">Performance test is mandated for </t>
    </r>
    <r>
      <rPr>
        <u/>
        <sz val="10"/>
        <color theme="1"/>
        <rFont val="Verdana"/>
        <family val="2"/>
      </rPr>
      <t>each</t>
    </r>
    <r>
      <rPr>
        <sz val="10"/>
        <color theme="1"/>
        <rFont val="Verdana"/>
        <family val="2"/>
      </rPr>
      <t xml:space="preserve"> pump by API (followed here) but might not be necessary in all standards and specifications. So, it is of paramount importance to make reference-standard clear before contract.</t>
    </r>
  </si>
  <si>
    <t>Applying contract (purchased) Motor (Driver) is not mandatory in performance test.</t>
  </si>
  <si>
    <t>(47)</t>
  </si>
  <si>
    <t>Contract Motor to be used</t>
  </si>
  <si>
    <t>Lube oil characteristics</t>
  </si>
  <si>
    <t>In Range</t>
  </si>
  <si>
    <t>Leakage from joints and connections</t>
  </si>
  <si>
    <t>(48)</t>
  </si>
  <si>
    <t>Test Liquid</t>
  </si>
  <si>
    <t>(49)</t>
  </si>
  <si>
    <t>Yes (but corrected)</t>
  </si>
  <si>
    <t>MCSF</t>
  </si>
  <si>
    <t>MAF</t>
  </si>
  <si>
    <t>If rated flow is in 5% of BEP, BEP is not required to be recorded and another point might be slected instead.</t>
  </si>
  <si>
    <t>Clean &amp; Cold Water (&lt;55C)</t>
  </si>
  <si>
    <r>
      <t>If required, flow rate shall be corrected to the rated speed; Q</t>
    </r>
    <r>
      <rPr>
        <vertAlign val="subscript"/>
        <sz val="10"/>
        <color theme="1"/>
        <rFont val="Verdana"/>
        <family val="2"/>
      </rPr>
      <t>2</t>
    </r>
    <r>
      <rPr>
        <sz val="10"/>
        <color theme="1"/>
        <rFont val="Verdana"/>
        <family val="2"/>
      </rPr>
      <t xml:space="preserve"> = Q</t>
    </r>
    <r>
      <rPr>
        <vertAlign val="subscript"/>
        <sz val="10"/>
        <color theme="1"/>
        <rFont val="Verdana"/>
        <family val="2"/>
      </rPr>
      <t>1</t>
    </r>
    <r>
      <rPr>
        <sz val="10"/>
        <color theme="1"/>
        <rFont val="Verdana"/>
        <family val="2"/>
      </rPr>
      <t xml:space="preserve"> x (N</t>
    </r>
    <r>
      <rPr>
        <vertAlign val="subscript"/>
        <sz val="10"/>
        <color theme="1"/>
        <rFont val="Verdana"/>
        <family val="2"/>
      </rPr>
      <t>2</t>
    </r>
    <r>
      <rPr>
        <sz val="10"/>
        <color theme="1"/>
        <rFont val="Verdana"/>
        <family val="2"/>
      </rPr>
      <t xml:space="preserve"> / N</t>
    </r>
    <r>
      <rPr>
        <vertAlign val="subscript"/>
        <sz val="10"/>
        <color theme="1"/>
        <rFont val="Verdana"/>
        <family val="2"/>
      </rPr>
      <t>1</t>
    </r>
    <r>
      <rPr>
        <sz val="10"/>
        <color theme="1"/>
        <rFont val="Verdana"/>
        <family val="2"/>
      </rPr>
      <t>)</t>
    </r>
  </si>
  <si>
    <t>Predicted head to be read from pump performance curve.</t>
  </si>
  <si>
    <r>
      <t>Dynamic head is due to liquid velocity and is calculated as H</t>
    </r>
    <r>
      <rPr>
        <vertAlign val="subscript"/>
        <sz val="10"/>
        <color theme="1"/>
        <rFont val="Verdana"/>
        <family val="2"/>
      </rPr>
      <t>Dyn</t>
    </r>
    <r>
      <rPr>
        <sz val="10"/>
        <color theme="1"/>
        <rFont val="Verdana"/>
        <family val="2"/>
      </rPr>
      <t xml:space="preserve"> = V^2 / 2g = (1/2g) (4Q/pi)^2 [1/(D</t>
    </r>
    <r>
      <rPr>
        <vertAlign val="subscript"/>
        <sz val="10"/>
        <color theme="1"/>
        <rFont val="Verdana"/>
        <family val="2"/>
      </rPr>
      <t>2</t>
    </r>
    <r>
      <rPr>
        <sz val="10"/>
        <color theme="1"/>
        <rFont val="Verdana"/>
        <family val="2"/>
      </rPr>
      <t>)^2 – 1/(D</t>
    </r>
    <r>
      <rPr>
        <vertAlign val="subscript"/>
        <sz val="10"/>
        <color theme="1"/>
        <rFont val="Verdana"/>
        <family val="2"/>
      </rPr>
      <t>1</t>
    </r>
    <r>
      <rPr>
        <sz val="10"/>
        <color theme="1"/>
        <rFont val="Verdana"/>
        <family val="2"/>
      </rPr>
      <t>)^2]
D</t>
    </r>
    <r>
      <rPr>
        <vertAlign val="subscript"/>
        <sz val="10"/>
        <color theme="1"/>
        <rFont val="Verdana"/>
        <family val="2"/>
      </rPr>
      <t>1</t>
    </r>
    <r>
      <rPr>
        <sz val="10"/>
        <color theme="1"/>
        <rFont val="Verdana"/>
        <family val="2"/>
      </rPr>
      <t xml:space="preserve"> and D</t>
    </r>
    <r>
      <rPr>
        <vertAlign val="subscript"/>
        <sz val="10"/>
        <color theme="1"/>
        <rFont val="Verdana"/>
        <family val="2"/>
      </rPr>
      <t>2</t>
    </r>
    <r>
      <rPr>
        <sz val="10"/>
        <color theme="1"/>
        <rFont val="Verdana"/>
        <family val="2"/>
      </rPr>
      <t xml:space="preserve"> are suction and discharge diameter respectively.
</t>
    </r>
  </si>
  <si>
    <r>
      <t>Static head is calculated from static pressure measured by pressure gauges installed at suction and discharge: H</t>
    </r>
    <r>
      <rPr>
        <vertAlign val="subscript"/>
        <sz val="10"/>
        <color theme="1"/>
        <rFont val="Verdana"/>
        <family val="2"/>
      </rPr>
      <t>St</t>
    </r>
    <r>
      <rPr>
        <sz val="10"/>
        <color theme="1"/>
        <rFont val="Verdana"/>
        <family val="2"/>
      </rPr>
      <t xml:space="preserve"> = ρg / (P</t>
    </r>
    <r>
      <rPr>
        <vertAlign val="subscript"/>
        <sz val="10"/>
        <color theme="1"/>
        <rFont val="Verdana"/>
        <family val="2"/>
      </rPr>
      <t>2</t>
    </r>
    <r>
      <rPr>
        <sz val="10"/>
        <color theme="1"/>
        <rFont val="Verdana"/>
        <family val="2"/>
      </rPr>
      <t xml:space="preserve"> –P</t>
    </r>
    <r>
      <rPr>
        <vertAlign val="subscript"/>
        <sz val="10"/>
        <color theme="1"/>
        <rFont val="Verdana"/>
        <family val="2"/>
      </rPr>
      <t>1</t>
    </r>
    <r>
      <rPr>
        <sz val="10"/>
        <color theme="1"/>
        <rFont val="Verdana"/>
        <family val="2"/>
      </rPr>
      <t>)</t>
    </r>
  </si>
  <si>
    <t>CosΦ</t>
  </si>
  <si>
    <t>effic.</t>
  </si>
  <si>
    <t>Predicted power is read from submitted performance curve.</t>
  </si>
  <si>
    <r>
      <t>Calculated absorbed power shall be corrected to rated speed: P</t>
    </r>
    <r>
      <rPr>
        <vertAlign val="subscript"/>
        <sz val="10"/>
        <color theme="1"/>
        <rFont val="Verdana"/>
        <family val="2"/>
      </rPr>
      <t>2</t>
    </r>
    <r>
      <rPr>
        <sz val="10"/>
        <color theme="1"/>
        <rFont val="Verdana"/>
        <family val="2"/>
      </rPr>
      <t xml:space="preserve"> = P</t>
    </r>
    <r>
      <rPr>
        <vertAlign val="subscript"/>
        <sz val="10"/>
        <color theme="1"/>
        <rFont val="Verdana"/>
        <family val="2"/>
      </rPr>
      <t>1</t>
    </r>
    <r>
      <rPr>
        <sz val="10"/>
        <color theme="1"/>
        <rFont val="Verdana"/>
        <family val="2"/>
      </rPr>
      <t xml:space="preserve"> x ( N</t>
    </r>
    <r>
      <rPr>
        <vertAlign val="subscript"/>
        <sz val="10"/>
        <color theme="1"/>
        <rFont val="Verdana"/>
        <family val="2"/>
      </rPr>
      <t>2</t>
    </r>
    <r>
      <rPr>
        <sz val="10"/>
        <color theme="1"/>
        <rFont val="Verdana"/>
        <family val="2"/>
      </rPr>
      <t xml:space="preserve"> / N</t>
    </r>
    <r>
      <rPr>
        <vertAlign val="subscript"/>
        <sz val="10"/>
        <color theme="1"/>
        <rFont val="Verdana"/>
        <family val="2"/>
      </rPr>
      <t>1</t>
    </r>
    <r>
      <rPr>
        <sz val="10"/>
        <color theme="1"/>
        <rFont val="Verdana"/>
        <family val="2"/>
      </rPr>
      <t>)^3</t>
    </r>
  </si>
  <si>
    <r>
      <t>Total head is sum of dynamic and static head and if required, corrected for speed: H</t>
    </r>
    <r>
      <rPr>
        <vertAlign val="subscript"/>
        <sz val="10"/>
        <color theme="1"/>
        <rFont val="Verdana"/>
        <family val="2"/>
      </rPr>
      <t>2</t>
    </r>
    <r>
      <rPr>
        <sz val="10"/>
        <color theme="1"/>
        <rFont val="Verdana"/>
        <family val="2"/>
      </rPr>
      <t xml:space="preserve"> = H</t>
    </r>
    <r>
      <rPr>
        <vertAlign val="subscript"/>
        <sz val="10"/>
        <color theme="1"/>
        <rFont val="Verdana"/>
        <family val="2"/>
      </rPr>
      <t>1</t>
    </r>
    <r>
      <rPr>
        <sz val="10"/>
        <color theme="1"/>
        <rFont val="Verdana"/>
        <family val="2"/>
      </rPr>
      <t xml:space="preserve"> x (N</t>
    </r>
    <r>
      <rPr>
        <vertAlign val="subscript"/>
        <sz val="10"/>
        <color theme="1"/>
        <rFont val="Verdana"/>
        <family val="2"/>
      </rPr>
      <t>2</t>
    </r>
    <r>
      <rPr>
        <sz val="10"/>
        <color theme="1"/>
        <rFont val="Verdana"/>
        <family val="2"/>
      </rPr>
      <t xml:space="preserve"> / N</t>
    </r>
    <r>
      <rPr>
        <vertAlign val="subscript"/>
        <sz val="10"/>
        <color theme="1"/>
        <rFont val="Verdana"/>
        <family val="2"/>
      </rPr>
      <t>1</t>
    </r>
    <r>
      <rPr>
        <sz val="10"/>
        <color theme="1"/>
        <rFont val="Verdana"/>
        <family val="2"/>
      </rPr>
      <t>)^2  (Height of pressure gauges might also be considered if are installed high enough)</t>
    </r>
  </si>
  <si>
    <t>Condition</t>
  </si>
  <si>
    <t>Rated Point (%)</t>
  </si>
  <si>
    <t>Shutoff (%)</t>
  </si>
  <si>
    <t>Rated differential head</t>
  </si>
  <si>
    <t>0 m to 75 m (0 ft to 250 ft)</t>
  </si>
  <si>
    <t>&gt; 75 m to 300 m ( 250 ft to 1 000 ft)</t>
  </si>
  <si>
    <t>&gt; 300 m (1 000 ft)</t>
  </si>
  <si>
    <t>±3</t>
  </si>
  <si>
    <t>±8</t>
  </si>
  <si>
    <t>±5</t>
  </si>
  <si>
    <t>± 10</t>
  </si>
  <si>
    <t>± 8</t>
  </si>
  <si>
    <t>± 5</t>
  </si>
  <si>
    <t>± 3</t>
  </si>
  <si>
    <t>(a)</t>
  </si>
  <si>
    <t>(b)</t>
  </si>
  <si>
    <t>With test results corrected to rated conditions [see 8.3.3.3 b)] for flow, speed, density (specific gravity) and viscosity, it is necessary that the power not exceed 104 % of the rated value, from all causes (cumulative tolerances are not acceptable).</t>
  </si>
  <si>
    <t xml:space="preserve">(c) </t>
  </si>
  <si>
    <t>The uncertainty of test efficiency by the test code specified is 2,5 %; therefore, efficiency is not included in the pump's rated performance. In those applications where efficiency is of prime importance to the purchaser, a specific value and related tolerance should be negotiated at the time of the order (see 8.3.3.4).</t>
  </si>
  <si>
    <r>
      <t xml:space="preserve">4 </t>
    </r>
    <r>
      <rPr>
        <b/>
        <sz val="8"/>
        <color rgb="FFC00000"/>
        <rFont val="Verdana"/>
        <family val="2"/>
      </rPr>
      <t>(b)</t>
    </r>
  </si>
  <si>
    <t>(c)</t>
  </si>
  <si>
    <t>Remarks</t>
  </si>
  <si>
    <t>by ISO and HI, testing all identical pumps is not mandatory and the number of pumps tested shall be agreed in advance</t>
  </si>
  <si>
    <t>(Maximum) Rated Power</t>
  </si>
  <si>
    <t>(Minimum) Efficiency</t>
  </si>
  <si>
    <t>(Maximum) Rated NPSH</t>
  </si>
  <si>
    <t xml:space="preserve">Continued ..... </t>
  </si>
  <si>
    <t>Grade</t>
  </si>
  <si>
    <t>Acceptance Grade</t>
  </si>
  <si>
    <t>1U</t>
  </si>
  <si>
    <t>1E</t>
  </si>
  <si>
    <t>1B</t>
  </si>
  <si>
    <t>2B</t>
  </si>
  <si>
    <t>2U</t>
  </si>
  <si>
    <t>3B</t>
  </si>
  <si>
    <t>Guarantee
requirement</t>
  </si>
  <si>
    <t>≥ 0</t>
  </si>
  <si>
    <t>+4</t>
  </si>
  <si>
    <t>+8</t>
  </si>
  <si>
    <t>±9</t>
  </si>
  <si>
    <t>±7</t>
  </si>
  <si>
    <t>+9</t>
  </si>
  <si>
    <t>+10</t>
  </si>
  <si>
    <t>+6</t>
  </si>
  <si>
    <t>+16</t>
  </si>
  <si>
    <t>+</t>
  </si>
  <si>
    <t>ΔτQ (%)</t>
  </si>
  <si>
    <t>ΔτH (%)</t>
  </si>
  <si>
    <t>τQ (%)</t>
  </si>
  <si>
    <t>τH (%)</t>
  </si>
  <si>
    <t>τP (%)</t>
  </si>
  <si>
    <t>τη (%)</t>
  </si>
  <si>
    <t>In above table U, B, &amp; E stand for unilateral, bilateral, &amp; Energy-Efficiency respectively. Specifically 1E is important for purchasers concerned about energy consumption.</t>
  </si>
  <si>
    <t>Optional
(HI: or/either)</t>
  </si>
  <si>
    <t>Despite API, both HI &amp; ISO do not mandate any criteria for shutoff point. But it has been explained that any duty point other than rated should be specified by purchaser and its acceptance criteria shall be agreed between purchaser and vendor. If purchaser specify other test points but fail to clarify acceptance criteria, grade 3B (ISO: Grade 3) will be applied by default. (ISO 9906; 2012; 4.1 &amp; HI 14.6; 2011; 14.6.3.1)</t>
  </si>
  <si>
    <t>By HI/ISO, power and efficiency tolerances are optional meaning that one of them could apply but not both. API in this regard has made its choice and is only applying power tolerance.</t>
  </si>
  <si>
    <t>Worth to be noted that tolerances are adopted based on test uncertainties. In fact tolerances should be higher than uncertainties unless successful test result might be not achieved practically. There are two different types of uncertainties, “random” and “systematic”. Random uncertainty could be reduced by increasing the number of measurements but systematic uncertainty remains constant as far as same measuring instruments are used. Overall uncertainties are derived from both factors. (for more information refer to ISO 9906; 2012; 4.3 Measurement Uncertainty)</t>
  </si>
  <si>
    <t>The current to each phase of Motor and Voltage are normally recorded in performance test which could be used for calculation absorbed power. However, with respect to test facilities, Vendor may measure input power  by other methods (For more information refer to ISO 9906; 2012; D.4.3 &amp; HI 14.6; 2011; 1.4)</t>
  </si>
  <si>
    <t>Rated Power (kW)</t>
  </si>
  <si>
    <t>Water Temp. (C):</t>
  </si>
  <si>
    <t>(@ Shop)</t>
  </si>
  <si>
    <t xml:space="preserve">By HI/ISO, for small pumps (shaft power input &lt; 10kW), more lenient tolerances should be considered as: τQ = ±10 % and τH = ±8 %.
Also for power and efficiency, formulas are defined. (ISO 9906; 2012; 4.4.2)
</t>
  </si>
  <si>
    <t>Acceptance criteria for vibration has been regulated by API and categorized for horizontal, vertical, and high energy pumps. It has been tabulated hereunder briefly, but for more detail information refer to API 610; 2004; 6.9.3.</t>
  </si>
  <si>
    <t>Location of vibration measurement</t>
  </si>
  <si>
    <t>Pump bearing type</t>
  </si>
  <si>
    <t>Not to exceed: Au &lt; 50 μm (2,0 mils)</t>
  </si>
  <si>
    <t>Bearing housing</t>
  </si>
  <si>
    <t>Pump shaft</t>
  </si>
  <si>
    <t>All</t>
  </si>
  <si>
    <t>Hydrodynamic journal bearings</t>
  </si>
  <si>
    <t>vu &lt; 3.0 mm/s (0.12 in/s)</t>
  </si>
  <si>
    <t>vu &lt; 5.0 mm/s (0.20 in/s)</t>
  </si>
  <si>
    <t>Au &lt; (6.2 x 10^6/n)^0.5 μm [ (10,000/n)^0.5 mils ]</t>
  </si>
  <si>
    <t>Not to exceed:  Au &lt; 100 μm (4.0 mils)</t>
  </si>
  <si>
    <t>Au &lt; (5.2 x 10^6/n)^0.5 μm [ (8,000/n)^0.5 mils ]</t>
  </si>
  <si>
    <t>"n" is the rotational speed, expressed in r/min</t>
  </si>
  <si>
    <t>Vibration limits for overhung and between-bearings pumps (@ preferred region)</t>
  </si>
  <si>
    <t>Vibration limits for vertically-suspended pumps (@ preferred region)</t>
  </si>
  <si>
    <t>For pumps running above 3600 rpm or absorbing more than 300 kW (400 hp) per stage, above limits are not applicable and API curve (API 610; 2010; Figure 34) shall apply.</t>
  </si>
  <si>
    <t>Pump vibration shall be measured at each bearing housing in term of RMS (root mean square; mm/s or in/s) unless for hydrodynamic bearings which should be measured on shaft in term of peak-to-peak displacement (µm or mils). (API 610; 2010; 6.9.3.2)</t>
  </si>
  <si>
    <t>For multi-stage and high-speed pumps, test at shutoff may be not feasible (high temperature rise is possible at shutoff). (For high-energy density pumps refer to API 610; 2010; 6.1.15)</t>
  </si>
  <si>
    <t>According to API, all lubricating-oil pressures, viscosities and temperatures shall be within the range of operating values recommended in the vendor's operating instructions for the specified unit being tested. (Refer to API 610; 2010; 8.3.3.2 e) &amp; f))</t>
  </si>
  <si>
    <t>Refeering to API 610; 2010, acceptance crteria for performance test is as follows;</t>
  </si>
  <si>
    <t>"Au" is the amplitude of measured overall displacement (peak-to-peak)</t>
  </si>
  <si>
    <t>"vu" is the measured overall velocity (RMS)</t>
  </si>
  <si>
    <t>@ End of Test</t>
  </si>
  <si>
    <t>Test Stand NPSHA: Not More than 110% DSH's NPSHA</t>
  </si>
  <si>
    <t>Correction for Viscosity is Required</t>
  </si>
  <si>
    <t>CAUTION: green and red highlighted cells include formula.</t>
  </si>
  <si>
    <t>Lube oil/ bearing metal temp. (C)</t>
  </si>
  <si>
    <t>Pum. Liq. Visco.(cP):</t>
  </si>
  <si>
    <t>@ Beginning of Test</t>
  </si>
  <si>
    <t>According to API, if specified, the performance test shall be conducted with test stand NPSHA controlled to no more than 110 % of the NPSHA specified on the data sheet. It is the purpose of this test to evaluate pump performance with the specified NPSHA at pump suction. (API 610; 2010; 8.3.3.6)</t>
  </si>
  <si>
    <t>Foregoing limits are for preferred operating region, for any other operating point out of preferred but within allowable region, 30% increase is allowed. In fact, the points at which level of vibration exceeds this limit are reference for MCSF and MAF.</t>
  </si>
  <si>
    <t>After Performance test: Disassembly, reassembly and retest (API)</t>
  </si>
  <si>
    <t>Not Specified</t>
  </si>
  <si>
    <t>Impeller Diameter @ Beginning of Test</t>
  </si>
  <si>
    <t>Impeller Diameter @ End of Test</t>
  </si>
  <si>
    <t>If specified, disassembly of multistage pumps for any head adjustment (including less than 5 % diameter change) after test, shall be cause for retest.</t>
  </si>
  <si>
    <t>If it is necessary to dismantle a pump for any other correction, such as hydraulic performance, NPSH or mechanical operation, the initial test shall not be acceptable, and the final performance test shall be run after the correction is made.</t>
  </si>
  <si>
    <t>Unless otherwise specified, pumps shall not be disassembled after final performance testing. The pump, including the seal chamber, shall be drained to the extent practical, filled with a water-displacing inhibitor within 4h of testing and redrained.</t>
  </si>
  <si>
    <t>NPSH margins should be specified on purchaser’s specification clearly defining conditions on which NPSH test becomes necessary. For information, HI 9.6.1; 2012 is giving some recommendations and rules regarding NPSH margin for pumps in different services.</t>
  </si>
  <si>
    <t>If pressure reading instrument is installed in a considerable height from measuring section, its effect should be considered accordingly. (ISO 9906; 2012; A.4.4)</t>
  </si>
  <si>
    <t>Testing NPSH3 at shutoff is not required.</t>
  </si>
  <si>
    <t>According to HI definition, Cavitation effects may be detected as a drop in head or power at a given rate of flow. As an accepted industry practice, 3% drop in head is used to determine NPSHR known as NPSH3. For very low head pumps, a head drop larger than 3% may be agreed on.</t>
  </si>
  <si>
    <t>For more information refer to [API 610; 2010; 8.3.4.3.2] or [HI 14.6; 2011; 14.6.5.8.1] or [ISO 9906; 2012; 5.8.1.1]</t>
  </si>
  <si>
    <t>By HI/ISO, the speed of rotation should lie within the range 80 % to 120 % of the specified speed of rotation, provided the rate of flow lies within 50 % and 120 % of the rate of flow corresponding to the maximum efficiency at the test speed of rotation. (ISO 9906; 2012; 5.7.2)</t>
  </si>
  <si>
    <t>Performed</t>
  </si>
  <si>
    <t>Dismantling to correct NPSH3 performance requires a retest (refer to API 610; 2010; 8.3.4.3.4).</t>
  </si>
  <si>
    <t>Oil-in</t>
  </si>
  <si>
    <t>Time (Min)</t>
  </si>
  <si>
    <t>FLOW
(m3/hr)</t>
  </si>
  <si>
    <t>Dis. Pres.
(barg)</t>
  </si>
  <si>
    <r>
      <t>J</t>
    </r>
    <r>
      <rPr>
        <b/>
        <vertAlign val="subscript"/>
        <sz val="9"/>
        <color theme="1"/>
        <rFont val="Verdana"/>
        <family val="2"/>
      </rPr>
      <t>DE</t>
    </r>
  </si>
  <si>
    <r>
      <t>Th</t>
    </r>
    <r>
      <rPr>
        <b/>
        <vertAlign val="subscript"/>
        <sz val="9"/>
        <color theme="1"/>
        <rFont val="Verdana"/>
        <family val="2"/>
      </rPr>
      <t>DE</t>
    </r>
  </si>
  <si>
    <r>
      <t>J</t>
    </r>
    <r>
      <rPr>
        <b/>
        <vertAlign val="subscript"/>
        <sz val="9"/>
        <color theme="1"/>
        <rFont val="Verdana"/>
        <family val="2"/>
      </rPr>
      <t>NDE</t>
    </r>
  </si>
  <si>
    <t>Leakage condition during test</t>
  </si>
  <si>
    <t>Water</t>
  </si>
  <si>
    <t>Mechanical running is not mandatory by standards. However, it is normally requested by purchasers want to make sure of pump satisfactory operation at rated condition. By running test, vibration, leaks, temperatures, and sound level are checked to be in acceptable condition.</t>
  </si>
  <si>
    <t>NOISE(dbA)</t>
  </si>
  <si>
    <t>Rated above 2500 kPa (360 psi)</t>
  </si>
  <si>
    <t>Rated up to 1 000 kPa (145 psi)</t>
  </si>
  <si>
    <t>Rated above 1000 kPa (145 psi) and not above 2500 kPa (360 psi)</t>
  </si>
  <si>
    <t>10 min.</t>
  </si>
  <si>
    <t>5 min.</t>
  </si>
  <si>
    <t>Note</t>
  </si>
  <si>
    <t>For pumps with a shaft power of less than 10 kW (13 hp) and a pressure rating of less than 1000 kPa (145 psi), the minimum test time shall be 1 minute.</t>
  </si>
  <si>
    <t>According to HI 14.6; 2011, pump shall be running for at least 10 minutes. (Annex E, E.5)</t>
  </si>
  <si>
    <t>API 610; 2010 offer longer running time that could be categorized as follows:</t>
  </si>
  <si>
    <t>Running for 4 hours</t>
  </si>
  <si>
    <t>Running for 4 hours after oil temperature stabilization</t>
  </si>
  <si>
    <t>Running until oil temperature stabilization</t>
  </si>
  <si>
    <t>(81)</t>
  </si>
  <si>
    <t>It is worth to note that Pumps equipped with ring-oiled or splash lubrication systems normally do not reach temperature stabilization during performance tests of short duration and sometimes not even in 4 h tests. (API 610; 2010; 6.10.2.4)</t>
  </si>
  <si>
    <t>(82)</t>
  </si>
  <si>
    <t>Pump shall be running at rated flow. Running at other flows required purchaser approval. (HI 14.6; 2011; E.3 b)</t>
  </si>
  <si>
    <t>Pump shall be running at rated speed. Running at other speeds required purchaser approval. (HI 14.6; 2011; E.3 a)</t>
  </si>
  <si>
    <t xml:space="preserve">Test Started at </t>
  </si>
  <si>
    <t>Test Ended at</t>
  </si>
  <si>
    <t>A.M.</t>
  </si>
  <si>
    <t>P.M.</t>
  </si>
  <si>
    <t>Start</t>
  </si>
  <si>
    <t>P-NDE</t>
  </si>
  <si>
    <t>Bearings' temperatur at both inboard and outboard bearings shall be measured. Same as vibration, temperature at motor bearings or windings are not part of running test. However, in case of complete unit or contract motor, it is recommended to be recorded.</t>
  </si>
  <si>
    <t>For pressurized oil system, oil-in temperature should be recorded on each reading.</t>
  </si>
  <si>
    <t>For ring-oiled or splash systems during shop testing, the sump oil temperature rise shall not exceed 40 K (70 °R) above the ambient temperature in the test cell measured at the time of each reading and (if bearing-temperature sensors are supplied) outer ring temperatures shall not exceed 93 °C (200 °F).
For pressurized systems during shop testing, and under the most adverse specified operating conditions, the bearing-oil temperature rise shall not exceed 28 K (50 °R). (API 610; 2010; 6.10.2.4)</t>
  </si>
  <si>
    <t>(87)</t>
  </si>
  <si>
    <t>Suction Pressure (barg)</t>
  </si>
  <si>
    <t>Leak Observed; But Corrected</t>
  </si>
  <si>
    <t>As available from the test facility, suction pressure shall be sufficient to prevent cavitation.</t>
  </si>
  <si>
    <t>Complete Unit Test</t>
  </si>
  <si>
    <t>(88)</t>
  </si>
  <si>
    <t>WHAT YOU NEED TO KNOW ABOUT</t>
  </si>
  <si>
    <t>CENTRIFUGAL
PUMPS</t>
  </si>
  <si>
    <t>INSPECTION   &amp;   TESTING   of</t>
  </si>
  <si>
    <t>Gasket &amp; O-Ring</t>
  </si>
  <si>
    <r>
      <rPr>
        <b/>
        <sz val="8"/>
        <color rgb="FF0000CC"/>
        <rFont val="Verdana"/>
        <family val="2"/>
      </rPr>
      <t>Peening (repair)</t>
    </r>
    <r>
      <rPr>
        <sz val="8"/>
        <color theme="1"/>
        <rFont val="Verdana"/>
        <family val="2"/>
      </rPr>
      <t xml:space="preserve"> is the process of working a metal's surface to improve its material properties, usually by mechanical means, such as hammer blows, by blasting with shot (shot peening), or blasts of light beams with laser peening. Peening is normally a cold work process (laser peening being a notable exception). It tends to expand the surface of the cold metal, thereby inducing compressive stresses or relieving tensile stresses already present.</t>
    </r>
  </si>
  <si>
    <r>
      <rPr>
        <b/>
        <sz val="8"/>
        <color rgb="FF0000CC"/>
        <rFont val="Verdana"/>
        <family val="2"/>
      </rPr>
      <t>Plugging (repair)</t>
    </r>
    <r>
      <rPr>
        <sz val="8"/>
        <rFont val="Verdana"/>
        <family val="2"/>
      </rPr>
      <t>; Small porosity leaks can often be plugged with a single pin or tapered plug. Pinning can provide a satisfactory repair on small cracks in non-stressed areas but are usually not recommended for large cracks.</t>
    </r>
  </si>
  <si>
    <r>
      <rPr>
        <b/>
        <sz val="8"/>
        <color rgb="FF0000CC"/>
        <rFont val="Verdana"/>
        <family val="2"/>
      </rPr>
      <t>Impregnation (repair);</t>
    </r>
    <r>
      <rPr>
        <sz val="8"/>
        <rFont val="Verdana"/>
        <family val="2"/>
      </rPr>
      <t xml:space="preserve"> The impregnation process is often considered when dealing with porosity problems in small diecastings. The process for small castings generally takes place in vacuum to first remove the air present in the porosity. Then the cast parts are exposed to a liquid resin. The resin enters the porous areas with the assistance of pressurization that occurs when the vacuum is removed or, in more sophisticated systems, with the assistance of a factory compressed air supply. After impregnation, the parts are washed, and then cured in a heat bath.
</t>
    </r>
  </si>
  <si>
    <t>Pressure-containing parts shall not be painted (except for anti-crossion primer if required) until the specified inspection and testing of the parts is complete. (API 8.2.1.2)</t>
  </si>
  <si>
    <t>In general, all major repairs require written acceptance of repair procedure by purchaser prior to proceeding with the repair. The procedure generally should cover:
●   Type of defect and how it was discovered
●   Sketch or drawing showing location and depth of the defect
●   Method of repair (welding, plugging, etc.)
●   Step by step procedure of repair including heat treatment where applicable and method of inspection after repair.</t>
  </si>
  <si>
    <r>
      <t xml:space="preserve">SG &lt; 0.5   </t>
    </r>
    <r>
      <rPr>
        <b/>
        <sz val="8"/>
        <color rgb="FFC00000"/>
        <rFont val="Verdana"/>
        <family val="2"/>
      </rPr>
      <t>OR</t>
    </r>
    <r>
      <rPr>
        <b/>
        <sz val="8"/>
        <color theme="1"/>
        <rFont val="Verdana"/>
        <family val="2"/>
      </rPr>
      <t xml:space="preserve">
Max. PT &gt; 200C (392F) </t>
    </r>
    <r>
      <rPr>
        <b/>
        <sz val="8"/>
        <color rgb="FFC00000"/>
        <rFont val="Verdana"/>
        <family val="2"/>
      </rPr>
      <t>&amp;</t>
    </r>
    <r>
      <rPr>
        <b/>
        <sz val="8"/>
        <color theme="1"/>
        <rFont val="Verdana"/>
        <family val="2"/>
      </rPr>
      <t xml:space="preserve"> SG &lt; 0.7   </t>
    </r>
    <r>
      <rPr>
        <b/>
        <sz val="8"/>
        <color rgb="FFC00000"/>
        <rFont val="Verdana"/>
        <family val="2"/>
      </rPr>
      <t>OR</t>
    </r>
    <r>
      <rPr>
        <b/>
        <sz val="8"/>
        <color theme="1"/>
        <rFont val="Verdana"/>
        <family val="2"/>
      </rPr>
      <t xml:space="preserve">
Max. PT &gt; 260C (500F)   </t>
    </r>
    <r>
      <rPr>
        <b/>
        <sz val="8"/>
        <color rgb="FFC00000"/>
        <rFont val="Verdana"/>
        <family val="2"/>
      </rPr>
      <t>OR</t>
    </r>
    <r>
      <rPr>
        <b/>
        <sz val="8"/>
        <color theme="1"/>
        <rFont val="Verdana"/>
        <family val="2"/>
      </rPr>
      <t xml:space="preserve">
Extremely hazardous services</t>
    </r>
  </si>
  <si>
    <t>Inspection classes in accordance to API Table 14:</t>
  </si>
  <si>
    <r>
      <t xml:space="preserve">Max. PT &gt; 200C (392F)
</t>
    </r>
    <r>
      <rPr>
        <b/>
        <sz val="8"/>
        <color rgb="FFC00000"/>
        <rFont val="Verdana"/>
        <family val="2"/>
      </rPr>
      <t>&amp;</t>
    </r>
    <r>
      <rPr>
        <b/>
        <sz val="8"/>
        <color theme="1"/>
        <rFont val="Verdana"/>
        <family val="2"/>
      </rPr>
      <t xml:space="preserve">
MAWP-margin &gt; 80%</t>
    </r>
  </si>
  <si>
    <t>Ultrasonic
inspection</t>
  </si>
  <si>
    <r>
      <t xml:space="preserve">IMPELLER
</t>
    </r>
    <r>
      <rPr>
        <b/>
        <sz val="8"/>
        <color rgb="FFC00000"/>
        <rFont val="Verdana"/>
        <family val="2"/>
      </rPr>
      <t>(14)</t>
    </r>
  </si>
  <si>
    <r>
      <t xml:space="preserve">SHAFT
</t>
    </r>
    <r>
      <rPr>
        <b/>
        <sz val="8"/>
        <color rgb="FFC00000"/>
        <rFont val="Verdana"/>
        <family val="2"/>
      </rPr>
      <t>(14)</t>
    </r>
  </si>
  <si>
    <t>All inspections (VI/RT/UT/PT/MT) shall be performed after final heat treatment. UT of wrought material shall be performed prior to any machining operations that can interfere with the UT examination. (API 8.2.2.3)</t>
  </si>
  <si>
    <t>Welding quality of auxiliaries to casing</t>
  </si>
  <si>
    <t>Where the configuration of a casting makes radiography impossible, radiographic examination may be replaced by ultrasonic testing. (API 8.2.2.4)</t>
  </si>
  <si>
    <t>All surfaces of castings including castings for flanges and other piping components, etc., will be visually inspected to ensure conformity with the requirements of MSS SP-55 and will be free from any scale buildup, cracks, hot tears, etc. (See page 2 for Casting &amp; Repair)</t>
  </si>
  <si>
    <t>Welding and weld repairs shall be performed and evaluated in accordance to API Table 11.</t>
  </si>
  <si>
    <t>The hydrostatic test liquid shall include a wetting agent to reduce surface tension if one or more of the following conditions exist (Refer to API 8.3.2.7):
a) The liquid pumped has a relative density (specific gravity) of less than 0.7 at the pumping temperature
b) The pumping temperature is higher than 260 °C (500 °F)
c) The casing is cast from a new or altered pattern
d) The materials are known to have poor castability</t>
  </si>
  <si>
    <t>Base time duration for hydrotest by API is minimum 30 minutes (8.3.2.11), but for large and heavy pressure-containing parts, it can require a longer testing period as agreed upon by the purchaser and the vendor.</t>
  </si>
  <si>
    <t>Hydrostatic testing is permitted without the seal-gland plate or removable seal chamber installed. The mechanical seal shall not be included in the hydrostatic test of the pump case. (Refer to API 8.3.2.9)</t>
  </si>
  <si>
    <t>By ISO 5199; 6.3.3.1, minimum test duration is 10 minutes.</t>
  </si>
  <si>
    <t>By HI 14.6; Table B.1; test duration depends on pump's pressure rating:</t>
  </si>
  <si>
    <t>Need to be mentioned that hydrotest is optional by HI standard. (HI 14.6; Annex B)</t>
  </si>
  <si>
    <t>If approved by purchaser, vertically suspended, double-casing, integral gear-driven and horizontal, multistage pumps may be designed for dual pressure ratings. Accordingly, they may be segmentally tested. In such case, Seepage past internal closures required for testing of segmented cases and operation of a test pump to maintain pressure is acceptable. (API 8.3.2.12)</t>
  </si>
  <si>
    <t>The chloride content of liquids used to test austenitic stainless steel materials shall not exceed 50 mg/kg (50 ppm). Chloride content is limited in order to prevent stress-corrosion cracking. (API 8.3.2.8)</t>
  </si>
  <si>
    <t>Contract (purchased) bearings shall be used during pump shop tests. (API 8.3.3.2)</t>
  </si>
  <si>
    <r>
      <t>Hydraulic power is calculated from speed-corrected flow and total head: P</t>
    </r>
    <r>
      <rPr>
        <vertAlign val="subscript"/>
        <sz val="10"/>
        <color theme="1"/>
        <rFont val="Verdana"/>
        <family val="2"/>
      </rPr>
      <t>Hy</t>
    </r>
    <r>
      <rPr>
        <sz val="10"/>
        <color theme="1"/>
        <rFont val="Verdana"/>
        <family val="2"/>
      </rPr>
      <t xml:space="preserve"> = Q x ρ x g x h</t>
    </r>
  </si>
  <si>
    <r>
      <t>Predicted pump efficiency should be read from submitted pump performance curve. Test pump efficiency is calculated by pump hydraulic power and pump absorbed power calculated (and speed-corrected) from test: Eff.</t>
    </r>
    <r>
      <rPr>
        <vertAlign val="subscript"/>
        <sz val="10"/>
        <color theme="1"/>
        <rFont val="Verdana"/>
        <family val="2"/>
      </rPr>
      <t>P</t>
    </r>
    <r>
      <rPr>
        <sz val="10"/>
        <color theme="1"/>
        <rFont val="Verdana"/>
        <family val="2"/>
      </rPr>
      <t xml:space="preserve"> = P</t>
    </r>
    <r>
      <rPr>
        <vertAlign val="subscript"/>
        <sz val="10"/>
        <color theme="1"/>
        <rFont val="Verdana"/>
        <family val="2"/>
      </rPr>
      <t>Hy</t>
    </r>
    <r>
      <rPr>
        <sz val="10"/>
        <color theme="1"/>
        <rFont val="Verdana"/>
        <family val="2"/>
      </rPr>
      <t xml:space="preserve"> / BHP</t>
    </r>
  </si>
  <si>
    <t>HI and ISO are open to purchaser selection regarding which grade should be used for performance verification. However, if it has been omitted before contract, ISO/HI offer default test acceptance grade (ISO 9906; 2012; 4.5 &amp; HI 14.6; 2011; 14.6.4).</t>
  </si>
  <si>
    <t>During test, there should be no visible leakage through pressure-containment parts, gaskets, seal recirculation piping, bearing housing, etc. Visual observation is sufficient for all leakage. Mechanical seals may have an initial small leakage, but should have no visible leakage when running at test operating conditions during running (minimum of 10 minutes for HI design). There are seal designs that may exhibit a prescribed level of leakage during test and this can be confirmed with the seal manufacturer. When shut down, there should be no visible leakage from seals for 5 minutes with the test suction pressure applied. The purpose of this test is to ensure that the entire seal (cartridge) has been properly installed.</t>
  </si>
  <si>
    <t>In general, following components/areas are prone to leakage;
+  Pump pressure-containment components
+  Pump gaskets
+  Mechanical seal piping
+  Mechanical seal(s) or packing
+  Bearing housing(s)</t>
  </si>
  <si>
    <t>Complete unit test is not normally specified except for extremely critical pumping systems, and when driver size and voltage level are compatible with that available in the vendor’s shop. Also, it should be investigated if contract motor could run with water (test liquid) instead of pumping liquid.
Performing complete unit test, does not replace those test that are normally conducted for auxiliaries (gear unit, oil system, etc) unless agreed with purchaser.</t>
  </si>
  <si>
    <t>Vibration at three directions shall be measured on each bearing housing or in case of hydrodynamic bearings, peak-to-peak amplitude might be recorded by proximity probes (provision for proximity probes must have been stated during detail design and manufacturing stage). Vibration at motor bearing housing is not normally part of running test. However, if contract motor is used in test or in case of complete unit test, it is worth to also record motor vibration.</t>
  </si>
  <si>
    <r>
      <t xml:space="preserve">NACE
</t>
    </r>
    <r>
      <rPr>
        <sz val="9"/>
        <rFont val="Verdana"/>
        <family val="2"/>
      </rPr>
      <t>NACE requirements are applied to different materials ensuring they meet specific hardness limits in order to avoid sulfide stress cracking. Generally, NACE is practicing to keep or lower materials hardness to some discrete amounts and this is why it may be known as reduced-hardness in other contexts. To achieve this, NACE may require controlling the chemistry of base metal or applying different heat treatment methods. (Attention: when NACE applies the weldments, welding procedures, and heat treatment methods might be affected by NACE requirements)</t>
    </r>
  </si>
  <si>
    <r>
      <t xml:space="preserve">Heat Treatment (PWHT/PRHT)
</t>
    </r>
    <r>
      <rPr>
        <sz val="9"/>
        <rFont val="Verdana"/>
        <family val="2"/>
      </rPr>
      <t xml:space="preserve">Heat treating is a group of industrial and metalworking processes used to alter the physical, and sometimes chemical, properties of a material. The most common application is metallurgical. Heat treatment involves the use of heating or chilling, normally to extreme temperatures, to achieve a desired result such as hardening or softening of a material. Heat treatment techniques include annealing, case hardening, precipitation strengthening, tempering, normalizing and quenching. </t>
    </r>
  </si>
  <si>
    <r>
      <t xml:space="preserve">Pump Disassembly After Test
</t>
    </r>
    <r>
      <rPr>
        <sz val="10"/>
        <rFont val="Verdana"/>
        <family val="2"/>
      </rPr>
      <t>After shop tests, Pump Disassembly for bearings and seal inspection is generally not required or recommended except in special circumstances such as inconsistent test results, prototype pump design, etc.
The most common causes of failures are: Incorrect impeller diameter, rotating elements incorrectly balanced, poor pump-to-motor alignment, uncalibrated instrumentation, poor quality surface finish on impeller and cases, testing errors and misinterpretation of test requirement, or acceptance criteria.</t>
    </r>
  </si>
  <si>
    <r>
      <rPr>
        <b/>
        <sz val="9"/>
        <color rgb="FF0000CC"/>
        <rFont val="Verdana"/>
        <family val="2"/>
      </rPr>
      <t xml:space="preserve">Shrinkage; </t>
    </r>
    <r>
      <rPr>
        <sz val="9"/>
        <color theme="1"/>
        <rFont val="Verdana"/>
        <family val="2"/>
      </rPr>
      <t xml:space="preserve"> Shrinkage defects can occur when standard feed metal is not available to compensate for shrinkage as the thick metal solidifies. The specific volume of the standard casting metals is larger in the liquid state than in the solid state. For this reason, these metals undergo contraction when solidifying and cooling. This leads to a volume deficit that manifests itself in the form of defects, such as shrink holes, sink marks, microporosity, etc. Shrink holes are thus the result of the interaction between the physical volume deficit during the solidification process and the possibility of compensating it through additional feeding. Shrinkage defects can be split into two different types: open shrinkage defects (on surface) and closed shrinkage defects (inside solid metal).
</t>
    </r>
    <r>
      <rPr>
        <b/>
        <sz val="9"/>
        <color rgb="FF000099"/>
        <rFont val="Verdana"/>
        <family val="2"/>
      </rPr>
      <t>Porosity;</t>
    </r>
    <r>
      <rPr>
        <sz val="9"/>
        <color theme="1"/>
        <rFont val="Verdana"/>
        <family val="2"/>
      </rPr>
      <t xml:space="preserve"> Gas porosity is the formation of bubbles within the casting after it has cooled. This occurs because most liquid materials can hold a large amount of dissolved gas, but the solid form of the same material cannot, so the gas forms bubbles within the material as it cools. Gas porosity may present itself on the surface of the casting or may be trapped inside the metal. Nitrogen, oxygen and hydrogen are the most encountered gases in cases of gas porosity.
</t>
    </r>
    <r>
      <rPr>
        <b/>
        <sz val="9"/>
        <color rgb="FF000099"/>
        <rFont val="Verdana"/>
        <family val="2"/>
      </rPr>
      <t>Hot Tears;</t>
    </r>
    <r>
      <rPr>
        <sz val="9"/>
        <color theme="1"/>
        <rFont val="Verdana"/>
        <family val="2"/>
      </rPr>
      <t xml:space="preserve"> one of the main casting defects is hot tearing or hot cracking, or hot shortness. This phenomenon represents the formation of an irreversible failure (crack) in the still semisolid casting.  The fracture has a bumpy surface covered with a smooth layer and sometimes with solid bridges that connect or have connected both sides of the crack.
</t>
    </r>
    <r>
      <rPr>
        <b/>
        <sz val="9"/>
        <color rgb="FF000099"/>
        <rFont val="Verdana"/>
        <family val="2"/>
      </rPr>
      <t>Mill Scale;</t>
    </r>
    <r>
      <rPr>
        <sz val="9"/>
        <color theme="1"/>
        <rFont val="Verdana"/>
        <family val="2"/>
      </rPr>
      <t xml:space="preserve"> often shortened to just scale, is formed on the outer surfaces of plates, sheets or profiles when they are being produced by rolling red hot iron or steel billets in rolling mills. Mill scale is composed of iron oxides mostly ferric and is bluish black in color. It is usually less than 0.1 mm (0.0039 in) thick and initially adheres to the steel surface and protects it from atmospheric corrosion provided no break occurs in this coating. Mill scale is a nuisance when the steel is to be processed. Any paint applied over it is wasted, since it will come off with the scale as moisture-laden air gets under it.
</t>
    </r>
    <r>
      <rPr>
        <b/>
        <sz val="9"/>
        <color rgb="FF000099"/>
        <rFont val="Verdana"/>
        <family val="2"/>
      </rPr>
      <t>Blowhole;</t>
    </r>
    <r>
      <rPr>
        <sz val="9"/>
        <color theme="1"/>
        <rFont val="Verdana"/>
        <family val="2"/>
      </rPr>
      <t xml:space="preserve"> Tiny gas bubbles are called porosities, but larger gas bubbles are called a blowholes or blisters. Vacuum holes caused by metal shrinkage may also be loosely referred to as 'blowholes'</t>
    </r>
  </si>
  <si>
    <t>m3/hr (For water curve @ BEP)</t>
  </si>
  <si>
    <t>m (For water, per stage @ BEP)</t>
  </si>
  <si>
    <t xml:space="preserve">N = </t>
  </si>
  <si>
    <t xml:space="preserve">B = </t>
  </si>
  <si>
    <t>(For viscous pumping liquid)</t>
  </si>
  <si>
    <t xml:space="preserve">C-Q = </t>
  </si>
  <si>
    <r>
      <t xml:space="preserve">B Factor </t>
    </r>
    <r>
      <rPr>
        <b/>
        <sz val="9"/>
        <color rgb="FFFF0000"/>
        <rFont val="Verdana"/>
        <family val="2"/>
      </rPr>
      <t>-&gt;</t>
    </r>
  </si>
  <si>
    <r>
      <t>C-H</t>
    </r>
    <r>
      <rPr>
        <b/>
        <vertAlign val="subscript"/>
        <sz val="9"/>
        <color theme="1"/>
        <rFont val="Verdana"/>
        <family val="2"/>
      </rPr>
      <t>BEP</t>
    </r>
    <r>
      <rPr>
        <b/>
        <sz val="9"/>
        <color theme="1"/>
        <rFont val="Verdana"/>
        <family val="2"/>
      </rPr>
      <t xml:space="preserve"> = </t>
    </r>
  </si>
  <si>
    <r>
      <t>C-H</t>
    </r>
    <r>
      <rPr>
        <b/>
        <vertAlign val="subscript"/>
        <sz val="9"/>
        <color theme="1"/>
        <rFont val="Verdana"/>
        <family val="2"/>
      </rPr>
      <t>1</t>
    </r>
    <r>
      <rPr>
        <b/>
        <sz val="9"/>
        <color theme="1"/>
        <rFont val="Verdana"/>
        <family val="2"/>
      </rPr>
      <t xml:space="preserve"> = </t>
    </r>
  </si>
  <si>
    <r>
      <t>C-H</t>
    </r>
    <r>
      <rPr>
        <b/>
        <vertAlign val="subscript"/>
        <sz val="9"/>
        <color theme="1"/>
        <rFont val="Verdana"/>
        <family val="2"/>
      </rPr>
      <t>2</t>
    </r>
    <r>
      <rPr>
        <b/>
        <sz val="9"/>
        <color theme="1"/>
        <rFont val="Verdana"/>
        <family val="2"/>
      </rPr>
      <t xml:space="preserve"> = </t>
    </r>
  </si>
  <si>
    <r>
      <t>C-H</t>
    </r>
    <r>
      <rPr>
        <b/>
        <vertAlign val="subscript"/>
        <sz val="9"/>
        <color theme="1"/>
        <rFont val="Verdana"/>
        <family val="2"/>
      </rPr>
      <t>3</t>
    </r>
    <r>
      <rPr>
        <b/>
        <sz val="9"/>
        <color theme="1"/>
        <rFont val="Verdana"/>
        <family val="2"/>
      </rPr>
      <t xml:space="preserve"> = </t>
    </r>
  </si>
  <si>
    <r>
      <t>C-H</t>
    </r>
    <r>
      <rPr>
        <b/>
        <vertAlign val="subscript"/>
        <sz val="9"/>
        <color theme="1"/>
        <rFont val="Verdana"/>
        <family val="2"/>
      </rPr>
      <t>4</t>
    </r>
    <r>
      <rPr>
        <b/>
        <sz val="9"/>
        <color theme="1"/>
        <rFont val="Verdana"/>
        <family val="2"/>
      </rPr>
      <t xml:space="preserve"> = </t>
    </r>
  </si>
  <si>
    <r>
      <t>C-H</t>
    </r>
    <r>
      <rPr>
        <b/>
        <vertAlign val="subscript"/>
        <sz val="9"/>
        <color theme="1"/>
        <rFont val="Verdana"/>
        <family val="2"/>
      </rPr>
      <t>6</t>
    </r>
    <r>
      <rPr>
        <b/>
        <sz val="9"/>
        <color theme="1"/>
        <rFont val="Verdana"/>
        <family val="2"/>
      </rPr>
      <t xml:space="preserve"> = </t>
    </r>
  </si>
  <si>
    <t xml:space="preserve">C-η = </t>
  </si>
  <si>
    <t xml:space="preserve">Stage No. = </t>
  </si>
  <si>
    <t xml:space="preserve">S.G. = </t>
  </si>
  <si>
    <t xml:space="preserve">Visc. cP = </t>
  </si>
  <si>
    <t>read from test curve</t>
  </si>
  <si>
    <t>corrected for viscosity</t>
  </si>
  <si>
    <r>
      <t>= C-H</t>
    </r>
    <r>
      <rPr>
        <vertAlign val="subscript"/>
        <sz val="9"/>
        <color theme="1"/>
        <rFont val="Verdana"/>
        <family val="2"/>
      </rPr>
      <t>BEP</t>
    </r>
  </si>
  <si>
    <t xml:space="preserve">C-NPSH = </t>
  </si>
  <si>
    <t>Suc. Geometry</t>
  </si>
  <si>
    <t xml:space="preserve">A = </t>
  </si>
  <si>
    <t>Side Inlet</t>
  </si>
  <si>
    <t>NPSH-w</t>
  </si>
  <si>
    <t>NPSH-w =</t>
  </si>
  <si>
    <t>@ BEP</t>
  </si>
  <si>
    <r>
      <rPr>
        <sz val="8"/>
        <color theme="1"/>
        <rFont val="Verdana"/>
        <family val="2"/>
      </rPr>
      <t>Shutoff</t>
    </r>
    <r>
      <rPr>
        <b/>
        <sz val="9"/>
        <color theme="1"/>
        <rFont val="Verdana"/>
        <family val="2"/>
      </rPr>
      <t xml:space="preserve">  1</t>
    </r>
  </si>
  <si>
    <r>
      <rPr>
        <sz val="8"/>
        <color theme="1"/>
        <rFont val="Verdana"/>
        <family val="2"/>
      </rPr>
      <t>MCSF</t>
    </r>
    <r>
      <rPr>
        <b/>
        <sz val="9"/>
        <color theme="1"/>
        <rFont val="Verdana"/>
        <family val="2"/>
      </rPr>
      <t xml:space="preserve">  2</t>
    </r>
  </si>
  <si>
    <r>
      <rPr>
        <sz val="8"/>
        <color theme="1"/>
        <rFont val="Verdana"/>
        <family val="2"/>
      </rPr>
      <t>MAF</t>
    </r>
    <r>
      <rPr>
        <b/>
        <sz val="9"/>
        <color theme="1"/>
        <rFont val="Verdana"/>
        <family val="2"/>
      </rPr>
      <t xml:space="preserve">  6</t>
    </r>
  </si>
  <si>
    <r>
      <rPr>
        <sz val="8"/>
        <color theme="1"/>
        <rFont val="Verdana"/>
        <family val="2"/>
      </rPr>
      <t>BEP</t>
    </r>
    <r>
      <rPr>
        <b/>
        <sz val="9"/>
        <color theme="1"/>
        <rFont val="Verdana"/>
        <family val="2"/>
      </rPr>
      <t xml:space="preserve">  5</t>
    </r>
  </si>
  <si>
    <r>
      <rPr>
        <sz val="8"/>
        <color theme="1"/>
        <rFont val="Verdana"/>
        <family val="2"/>
      </rPr>
      <t>Rated</t>
    </r>
    <r>
      <rPr>
        <b/>
        <sz val="9"/>
        <color theme="1"/>
        <rFont val="Verdana"/>
        <family val="2"/>
      </rPr>
      <t xml:space="preserve">  4</t>
    </r>
  </si>
  <si>
    <r>
      <rPr>
        <sz val="8"/>
        <color theme="1"/>
        <rFont val="Verdana"/>
        <family val="2"/>
      </rPr>
      <t>Mid Point</t>
    </r>
    <r>
      <rPr>
        <b/>
        <sz val="9"/>
        <color theme="1"/>
        <rFont val="Verdana"/>
        <family val="2"/>
      </rPr>
      <t xml:space="preserve">  3</t>
    </r>
  </si>
  <si>
    <t>A Factor</t>
  </si>
  <si>
    <t>Predicted Rated Point</t>
  </si>
  <si>
    <t>Effic.</t>
  </si>
  <si>
    <r>
      <t>NPSH3 is calculated at suction side as follows: H</t>
    </r>
    <r>
      <rPr>
        <vertAlign val="subscript"/>
        <sz val="10"/>
        <color theme="1"/>
        <rFont val="Verdana"/>
        <family val="2"/>
      </rPr>
      <t>static</t>
    </r>
    <r>
      <rPr>
        <sz val="10"/>
        <color theme="1"/>
        <rFont val="Verdana"/>
        <family val="2"/>
      </rPr>
      <t xml:space="preserve"> + H</t>
    </r>
    <r>
      <rPr>
        <vertAlign val="subscript"/>
        <sz val="10"/>
        <color theme="1"/>
        <rFont val="Verdana"/>
        <family val="2"/>
      </rPr>
      <t>dynamic</t>
    </r>
    <r>
      <rPr>
        <sz val="10"/>
        <color theme="1"/>
        <rFont val="Verdana"/>
        <family val="2"/>
      </rPr>
      <t xml:space="preserve"> + H</t>
    </r>
    <r>
      <rPr>
        <vertAlign val="subscript"/>
        <sz val="10"/>
        <color theme="1"/>
        <rFont val="Verdana"/>
        <family val="2"/>
      </rPr>
      <t>guage height</t>
    </r>
    <r>
      <rPr>
        <sz val="10"/>
        <color theme="1"/>
        <rFont val="Verdana"/>
        <family val="2"/>
      </rPr>
      <t xml:space="preserve"> – H</t>
    </r>
    <r>
      <rPr>
        <vertAlign val="subscript"/>
        <sz val="10"/>
        <color theme="1"/>
        <rFont val="Verdana"/>
        <family val="2"/>
      </rPr>
      <t xml:space="preserve">vapour
</t>
    </r>
    <r>
      <rPr>
        <sz val="10"/>
        <color theme="1"/>
        <rFont val="Verdana"/>
        <family val="2"/>
      </rPr>
      <t>NPSH3 may also be corrected for rated speed: NPSH2 = NPSH1 (N2/N1)^2
(For more discussion on speed effects, refer to ISO 9906; 2012; 6.1.1)</t>
    </r>
  </si>
  <si>
    <r>
      <t xml:space="preserve">If it is necessary to dismantle a pump after the performance test for the </t>
    </r>
    <r>
      <rPr>
        <u/>
        <sz val="10"/>
        <color theme="1"/>
        <rFont val="Verdana"/>
        <family val="2"/>
      </rPr>
      <t>sole purpose</t>
    </r>
    <r>
      <rPr>
        <sz val="10"/>
        <color theme="1"/>
        <rFont val="Verdana"/>
        <family val="2"/>
      </rPr>
      <t xml:space="preserve"> of machining impellers to meet the tolerances for differential head, no retest is required unless the reduction in diameter exceeds 5 % of the original diameter. (impeller diameter shall be reported on test sheet before and after trimming) (Also ISO 9906; 2012; 6.2.2)</t>
    </r>
  </si>
  <si>
    <t>NPSH-corr.</t>
  </si>
  <si>
    <t>Visco. Correct.</t>
  </si>
  <si>
    <t>saki.mohsen@gmail.com</t>
  </si>
  <si>
    <t>Linked-in Profile</t>
  </si>
  <si>
    <t>INSPECTION AND SHOP TESTS FOR CENTRIFUGAL PUMPS</t>
  </si>
  <si>
    <r>
      <rPr>
        <b/>
        <sz val="8"/>
        <color rgb="FF0000CC"/>
        <rFont val="Verdana"/>
        <family val="2"/>
      </rPr>
      <t>Intergranular corrosion (IGC)</t>
    </r>
    <r>
      <rPr>
        <sz val="8"/>
        <color theme="1"/>
        <rFont val="Verdana"/>
        <family val="2"/>
      </rPr>
      <t xml:space="preserve"> is a selective attack in the vicinity of the grain boundaries of a stainless steel. It is as a result of chromium depletion, mainly due to the precipitation of chromium carbides in the grain boundaries.
Chromium carbides can be precipitated if the stainless steel is sensitized in the temperature range 550–850°C (1020–1560°F), for example during heat treatment or welding. If the temperature lies in the critical range for too long, chromium carbides will start to form in the grain boundaries, which then become susceptible to intergranular corrosion. The area adjacent to the grain boundaries becomes depleted in chromium (the chromium reacts with carbon and forms carbides) and this zone, therefore, becomes less resistant to intergranular corrosion.</t>
    </r>
  </si>
  <si>
    <t>Bearing Housing</t>
  </si>
  <si>
    <t xml:space="preserve">Major pump components’ material shall be identified in the pump data sheets with ASTM or ANSI Standards based on API Standard 610, Annex H or equivalent. When such designation is not available, a tabulation of the physical properties and the chemical composition shall be provided by vendor in the proposal. (API 6.12.1.2)
</t>
  </si>
  <si>
    <t>Radially split casings shall have metal-to-metal fits, with confined controlled-compression gaskets, such as an O-ring or a spiral-wound type. Gaskets other than spiral-wound may be proposed and furnished if proven suitable for service and approved by the purchaser.</t>
  </si>
  <si>
    <t>Bearing housings, load-carrying bearing housing covers and brackets between the pump casings or heads and the bearing housings shall be steel except for pumps constructed in accordance with Table H.1, Classes I-1 or I-2. Driver supports for vertical pumps that utilize thrust bearings in the driver to support the shaft shall be steel. (API 6.12.1.15)</t>
  </si>
  <si>
    <t>(3)</t>
  </si>
  <si>
    <t>(4)</t>
  </si>
  <si>
    <r>
      <t xml:space="preserve">PMI Req'd </t>
    </r>
    <r>
      <rPr>
        <b/>
        <sz val="8"/>
        <color rgb="FFC00000"/>
        <rFont val="Verdana"/>
        <family val="2"/>
      </rPr>
      <t>(6)</t>
    </r>
  </si>
  <si>
    <t>Cast iron material may be offered (mostly for water based services and) only for services with a gauge MAWP not exceeding 17.25 bar (1725 kPa; 250 psi) (API 6.12.1.6). Low carbon steels can be notch-sensitive and be susceptible to brittle fracture, even at ambient (room) temperatures. Therefore, only fully killed, normalized steels made to fine-grain practice shall be used. (API 6.12.1.13)</t>
  </si>
  <si>
    <r>
      <t xml:space="preserve">MATERIAL </t>
    </r>
    <r>
      <rPr>
        <b/>
        <sz val="8"/>
        <color rgb="FFC00000"/>
        <rFont val="Verdana"/>
        <family val="2"/>
      </rPr>
      <t>(2)</t>
    </r>
  </si>
  <si>
    <t>(5)</t>
  </si>
  <si>
    <t>For vertically suspended pumps with shafts exposed to liquid and running in bushings, the standard shaft material is 12 % chrome, except for classes S-9, A-7, A-8 and D-1. The standard shaft material for cantilever pumps (Type VS5) is 4140 alloy steel where the service liquid allows (API Annex H).</t>
  </si>
  <si>
    <r>
      <t xml:space="preserve">NACE Req'd </t>
    </r>
    <r>
      <rPr>
        <b/>
        <sz val="8"/>
        <color rgb="FFC00000"/>
        <rFont val="Verdana"/>
        <family val="2"/>
      </rPr>
      <t>(7)</t>
    </r>
  </si>
  <si>
    <r>
      <rPr>
        <b/>
        <sz val="8"/>
        <color rgb="FFC00000"/>
        <rFont val="Verdana"/>
        <family val="2"/>
      </rPr>
      <t>Note (1): PT stands for Pumping Temperature and is specified by Purchaser
Note (2):</t>
    </r>
    <r>
      <rPr>
        <b/>
        <sz val="8"/>
        <rFont val="Verdana"/>
        <family val="2"/>
      </rPr>
      <t xml:space="preserve"> For MAWP-margin, first calculate MAWP-API based on API general rule as follows:
MAWP-API = Maximum Suction Pressure + 1.1 x Maximum Differential Pressure (</t>
    </r>
    <r>
      <rPr>
        <b/>
        <sz val="8"/>
        <color rgb="FFC00000"/>
        <rFont val="Verdana"/>
        <family val="2"/>
      </rPr>
      <t>= MAWP1</t>
    </r>
    <r>
      <rPr>
        <b/>
        <sz val="8"/>
        <rFont val="Verdana"/>
        <family val="2"/>
      </rPr>
      <t>)
Then compare it with MAWP-OEM (</t>
    </r>
    <r>
      <rPr>
        <b/>
        <sz val="8"/>
        <color rgb="FFC00000"/>
        <rFont val="Verdana"/>
        <family val="2"/>
      </rPr>
      <t>=MAWP2</t>
    </r>
    <r>
      <rPr>
        <b/>
        <sz val="8"/>
        <rFont val="Verdana"/>
        <family val="2"/>
      </rPr>
      <t xml:space="preserve">) that is specified by Original Equipment Manufacturer at maximum pumping temperature. If it exceeds 80%, class II may suffice to ensure manufacturing quality.
----&gt;  for comparison:  </t>
    </r>
    <r>
      <rPr>
        <b/>
        <sz val="8"/>
        <color rgb="FFC00000"/>
        <rFont val="Verdana"/>
        <family val="2"/>
      </rPr>
      <t>MAWP-margin = %{(MAWP2 - AMWP1)/(MAWP1)}</t>
    </r>
    <r>
      <rPr>
        <b/>
        <sz val="8"/>
        <rFont val="Verdana"/>
        <family val="2"/>
      </rPr>
      <t xml:space="preserve">
For more information, further to API clause number 6.3.5 (a) &amp; (b), and also 6.3.2 (max. impeller), there are cases in which MAWP-OEM might deviate from the MAWP calculated based on API general rule. Furthermore, referring to API clause 6.3.5, shutoff pressure is to some extend considered in the formula. 
</t>
    </r>
  </si>
  <si>
    <t>If any defect abserved, for repair refer to part 3; Casting &amp; Repair.</t>
  </si>
  <si>
    <t>(28)</t>
  </si>
  <si>
    <t>According to API, purchased mechanical seals shall be used unless otherwise approved by purchaser. Not using purchased mechanical seal(s) during shop test might be either for preventing damage to seal or when test liquid is not compatible with seal material.
In case of using purchased seal and with regard to differences between pumping fluid and test liquid, modified seal faces might be required during performance test which shall be supplied by seal manufacturer. After successful test, modified seal faces will be replaced with purchased seal faces.</t>
  </si>
  <si>
    <t>Always after performance test, mechanical seal (with purchased faces or in case of shop seal, after replacing with purchased seal) shall be air tested (refer to API 610; 2010; 8.3.3.7 d)- or ISO 21049; 2004; 10.3.4). Only if purchased seal (without modified seal faces) has been used during performance test and passed shop test successfully, air test is not required.
Seal satisfactory operation in performance test is achieved when no leakage is observed during test (for more detail information refer to API 610; 2010; 8.3.3.2 c) &amp; d)- also ISO 21049; 2004; A.1.3). in case of leakage, seal shall be disassembled, repaired, and air tested. Pump rerun would be required until seal satisfactory operation is achieved.</t>
  </si>
  <si>
    <r>
      <rPr>
        <b/>
        <sz val="10"/>
        <color rgb="FFC00000"/>
        <rFont val="Verdana"/>
        <family val="2"/>
      </rPr>
      <t>Positive Material Identification (PMI)</t>
    </r>
    <r>
      <rPr>
        <sz val="10"/>
        <color theme="1"/>
        <rFont val="Verdana"/>
        <family val="2"/>
      </rPr>
      <t xml:space="preserve"> 
is the analysis of a metallic alloy to establish composition by reading the quantities by percentage of its constituent elements. Typical methods for PMI include X-RAY FLUORESCENCE (XRF) and OPTICAL EMISSION SPECTROMETRY (OES).</t>
    </r>
  </si>
  <si>
    <r>
      <rPr>
        <sz val="10"/>
        <color rgb="FF0909F7"/>
        <rFont val="Verdana"/>
        <family val="2"/>
      </rPr>
      <t>EN 10204:2004</t>
    </r>
    <r>
      <rPr>
        <sz val="10"/>
        <color theme="1"/>
        <rFont val="Verdana"/>
        <family val="2"/>
      </rPr>
      <t xml:space="preserve"> comes with two main categories each one introducing two types of certificate validation as follows;</t>
    </r>
  </si>
  <si>
    <t>&gt;&gt;</t>
  </si>
  <si>
    <r>
      <rPr>
        <sz val="10"/>
        <color rgb="FF0909F7"/>
        <rFont val="Verdana"/>
        <family val="2"/>
      </rPr>
      <t>Category 1;</t>
    </r>
    <r>
      <rPr>
        <sz val="10"/>
        <color theme="1"/>
        <rFont val="Verdana"/>
        <family val="2"/>
      </rPr>
      <t xml:space="preserve"> Non-Specific Inspection (carried out by the manufacturer in accordance with his own procedures)</t>
    </r>
  </si>
  <si>
    <r>
      <rPr>
        <b/>
        <sz val="10"/>
        <color rgb="FF0909F7"/>
        <rFont val="Verdana"/>
        <family val="2"/>
      </rPr>
      <t>Type 2.1;</t>
    </r>
    <r>
      <rPr>
        <sz val="10"/>
        <color theme="1"/>
        <rFont val="Verdana"/>
        <family val="2"/>
      </rPr>
      <t xml:space="preserve"> Manufacture declares (</t>
    </r>
    <r>
      <rPr>
        <u/>
        <sz val="10"/>
        <color theme="1"/>
        <rFont val="Verdana"/>
        <family val="2"/>
      </rPr>
      <t>documented</t>
    </r>
    <r>
      <rPr>
        <sz val="10"/>
        <color theme="1"/>
        <rFont val="Verdana"/>
        <family val="2"/>
      </rPr>
      <t>) that the products supplied are in compliance with the requirements of the order, without inclusion of test results.</t>
    </r>
  </si>
  <si>
    <r>
      <rPr>
        <b/>
        <sz val="10"/>
        <color rgb="FF0909F7"/>
        <rFont val="Verdana"/>
        <family val="2"/>
      </rPr>
      <t>Type 2.2;</t>
    </r>
    <r>
      <rPr>
        <sz val="10"/>
        <color theme="1"/>
        <rFont val="Verdana"/>
        <family val="2"/>
      </rPr>
      <t xml:space="preserve"> Manufacture declares (</t>
    </r>
    <r>
      <rPr>
        <u/>
        <sz val="10"/>
        <color theme="1"/>
        <rFont val="Verdana"/>
        <family val="2"/>
      </rPr>
      <t>documented</t>
    </r>
    <r>
      <rPr>
        <sz val="10"/>
        <color theme="1"/>
        <rFont val="Verdana"/>
        <family val="2"/>
      </rPr>
      <t>) that the products supplied are in compliance with the requirements of the order. Also, test results are provided carried out in accordance with manufacture standers.</t>
    </r>
  </si>
  <si>
    <r>
      <rPr>
        <sz val="10"/>
        <color rgb="FF0909F7"/>
        <rFont val="Verdana"/>
        <family val="2"/>
      </rPr>
      <t>Category 2;</t>
    </r>
    <r>
      <rPr>
        <sz val="10"/>
        <color theme="1"/>
        <rFont val="Verdana"/>
        <family val="2"/>
      </rPr>
      <t xml:space="preserve"> Specific Inspection (carried out, before delivery, according to the product specification or international standards applied by purchaser)</t>
    </r>
  </si>
  <si>
    <r>
      <rPr>
        <b/>
        <sz val="10"/>
        <color rgb="FF0909F7"/>
        <rFont val="Verdana"/>
        <family val="2"/>
      </rPr>
      <t>Type 3.1;</t>
    </r>
    <r>
      <rPr>
        <sz val="10"/>
        <color theme="1"/>
        <rFont val="Verdana"/>
        <family val="2"/>
      </rPr>
      <t xml:space="preserve"> Manufacture declares (</t>
    </r>
    <r>
      <rPr>
        <u/>
        <sz val="10"/>
        <color theme="1"/>
        <rFont val="Verdana"/>
        <family val="2"/>
      </rPr>
      <t>documented</t>
    </r>
    <r>
      <rPr>
        <sz val="10"/>
        <color theme="1"/>
        <rFont val="Verdana"/>
        <family val="2"/>
      </rPr>
      <t xml:space="preserve">) that the products supplied are in compliance with the requirements of the order. Also, test results are provided carried out in accordance with product specification, the official regulation and corresponding rules and/or the order.
The document is validated by the manufacturer’s authorized inspection representative, independent of the manufacturing department.
</t>
    </r>
  </si>
  <si>
    <t>(23) (24) (18)</t>
  </si>
  <si>
    <r>
      <rPr>
        <b/>
        <sz val="9"/>
        <color rgb="FFC00000"/>
        <rFont val="Verdana"/>
        <family val="2"/>
      </rPr>
      <t>Nil Ductility Transition Temperature;</t>
    </r>
    <r>
      <rPr>
        <sz val="9"/>
        <color rgb="FFC00000"/>
        <rFont val="Verdana"/>
        <family val="2"/>
      </rPr>
      <t xml:space="preserve"> </t>
    </r>
    <r>
      <rPr>
        <sz val="9"/>
        <color theme="1"/>
        <rFont val="Verdana"/>
        <family val="2"/>
      </rPr>
      <t xml:space="preserve">The temperature above which a material is ductile and below which it is brittle is known as the Nil-Ductility Transition (NDT) temperature. This temperature is not precise, but varies according to prior mechanical and heat treatment and the nature and amounts of impurity elements. It is determined by some form of drop-weight test (ASTM E208). Nil ductility transition temperature of a material represents the point at which the fracture energy passes below a pre-determined point (for steels typically 40J for a standard Charpy impact test).
</t>
    </r>
    <r>
      <rPr>
        <b/>
        <sz val="9"/>
        <color rgb="FFC00000"/>
        <rFont val="Verdana"/>
        <family val="2"/>
      </rPr>
      <t/>
    </r>
  </si>
  <si>
    <r>
      <rPr>
        <b/>
        <sz val="9"/>
        <color rgb="FFC00000"/>
        <rFont val="Verdana"/>
        <family val="2"/>
      </rPr>
      <t>Solution annealing:</t>
    </r>
    <r>
      <rPr>
        <sz val="9"/>
        <color theme="1"/>
        <rFont val="Verdana"/>
        <family val="2"/>
      </rPr>
      <t xml:space="preserve"> As a heat treatment process, solution annealing is one of various annealing methods (full, isothermal, inter-critical, subcritical, etc) that is applied commonly to austenitic stainless steels, typically at 1010-1150°C. With unstabilised grades, the treatment must be followed by fast cooling or quenching. It is applied as a softening process during manufacture or to optimize corrosion resistance (e.g. after welding).</t>
    </r>
  </si>
  <si>
    <r>
      <rPr>
        <b/>
        <sz val="9"/>
        <color rgb="FFC00000"/>
        <rFont val="Verdana"/>
        <family val="2"/>
      </rPr>
      <t>Gouging/Chipping:</t>
    </r>
    <r>
      <rPr>
        <sz val="9"/>
        <color theme="1"/>
        <rFont val="Verdana"/>
        <family val="2"/>
      </rPr>
      <t xml:space="preserve"> as a welding method; is removal of a quantity of metal by completely consuming that portion of the metal removed to form a groove or bevel. Air carbon arc, Plasma arc, mechanical, and oxyfuel are different type of gouging.
Back gouging (chipping) is a process of cutting a groove in the backside of a joint that has been welded. Back gouging can ensure 100% fusion at the root and remove discontinuities of the root pass.
</t>
    </r>
  </si>
  <si>
    <t>According to API, test data shall be recorded as minimum in 5 points which are normally from followings;
1) Shutoff
2) Minimum continuous stable flow (MCSF)
3) Between 95 % and 99 % of rated flow (Mid Point)
4) Between rated flow and 105 % of rated flow
5) Approximately the best efficiency flow (BEP)
6) End of allowable operating region. (MAF)</t>
  </si>
  <si>
    <t>&gt;&gt;  ISO 9906; 2012 and HI 14.6; 2011 share the same criteria.</t>
  </si>
  <si>
    <t>(41) (42)</t>
  </si>
  <si>
    <t>(43)</t>
  </si>
  <si>
    <t>(46)</t>
  </si>
  <si>
    <t>Unless otherwise agreed, performance tests shall be performed using water at a temperature not exceeding 55 °C (130 °F). (API 610; 2010; 8.3.3.2 i)</t>
  </si>
  <si>
    <t>All joints and connections shall be checked for tightness and any leaks shall be corrected. (Refer to API 610; 2010; 8.3.3.2 g)</t>
  </si>
  <si>
    <t>Midpoint
95-99% of Rt'd</t>
  </si>
  <si>
    <t>(50)</t>
  </si>
  <si>
    <t>At the beginning and end of test, oil temperature for ring and splashed-oil systems or bearing metal temperature for oil pressurized system shall be recorded according to API 610; 2010; 8.3.3.5.
During test, for ring or splashed-oil systems, sump oil temperature rise shall not exceed 40K. For pressurized oil system, bearing oil temperature rise shall not exceed 28K. (for more information please refer to API 610; 2010; 6.10.2.4)</t>
  </si>
  <si>
    <t>(51)</t>
  </si>
  <si>
    <t>If it is necessary to dismantle a pump after the performance test for the sole purpose of machining impellers to meet the tolerances for differential head, no retest is required unless the reduction in diameter exceeds 5 % of the original diameter. The diameter of the impeller at the time of shop test, as well as the final diameter of the impeller, shall be recorded on a certified shop test curve that shows the operating characteristics after the diameter of the impeller has been reduced. (API 610; 8.3.3.7-a)</t>
  </si>
  <si>
    <r>
      <t xml:space="preserve">Testing Points
</t>
    </r>
    <r>
      <rPr>
        <b/>
        <sz val="8"/>
        <color rgb="FFC00000"/>
        <rFont val="Verdana"/>
        <family val="2"/>
      </rPr>
      <t>(52) (53) (54)</t>
    </r>
  </si>
  <si>
    <r>
      <t xml:space="preserve">Flow(m3/hr) </t>
    </r>
    <r>
      <rPr>
        <b/>
        <sz val="7"/>
        <color rgb="FFC00000"/>
        <rFont val="Verdana"/>
        <family val="2"/>
      </rPr>
      <t>(55)</t>
    </r>
  </si>
  <si>
    <r>
      <t xml:space="preserve">Head (m) </t>
    </r>
    <r>
      <rPr>
        <b/>
        <sz val="8"/>
        <color rgb="FFC00000"/>
        <rFont val="Verdana"/>
        <family val="2"/>
      </rPr>
      <t>(56)</t>
    </r>
  </si>
  <si>
    <r>
      <t xml:space="preserve">RPM </t>
    </r>
    <r>
      <rPr>
        <b/>
        <sz val="8"/>
        <color rgb="FFC00000"/>
        <rFont val="Verdana"/>
        <family val="2"/>
      </rPr>
      <t>(57)</t>
    </r>
  </si>
  <si>
    <t xml:space="preserve">According to API, test speed shall be within 3% of rated speed indicated on pump’s datasheet.
Test results shall be corrected to rated speed by affinity laws. If contract motor is used in test, no correction for speed is required.
</t>
  </si>
  <si>
    <t>By ISO and HI, deviation within range of 50 to 120% of rated speed is allowed. Also it has been cautioned that speed has an effect on pump efficiency, but it could be neglected within range of 20% of rated speed.</t>
  </si>
  <si>
    <r>
      <t xml:space="preserve">Current (A) &amp; Volt. (V) </t>
    </r>
    <r>
      <rPr>
        <b/>
        <sz val="8"/>
        <color rgb="FFC00000"/>
        <rFont val="Verdana"/>
        <family val="2"/>
      </rPr>
      <t>(58)</t>
    </r>
  </si>
  <si>
    <r>
      <t xml:space="preserve">Motor Data </t>
    </r>
    <r>
      <rPr>
        <b/>
        <sz val="7"/>
        <color rgb="FFC00000"/>
        <rFont val="Verdana"/>
        <family val="2"/>
      </rPr>
      <t>(59)</t>
    </r>
  </si>
  <si>
    <r>
      <t xml:space="preserve">Power (kW) </t>
    </r>
    <r>
      <rPr>
        <b/>
        <sz val="8"/>
        <color rgb="FFC00000"/>
        <rFont val="Verdana"/>
        <family val="2"/>
      </rPr>
      <t>(60)</t>
    </r>
  </si>
  <si>
    <t>Motor power factor and efficiency are read from motor load curve prepared by original motor manufacturer which are applied for power calculation. (see Note 60)
Motor curves are normally plotted based on motor load percent. By recorded current in test, load percent could be realized from curve and then, other parameters could be read accordingly.</t>
  </si>
  <si>
    <t>Test (/absorbed) power is calculated from recorded data during test: BHP = (3 ^ 0.5) I x V x CosΦ x (Motor effic.) average recorded current could be applied in calculation.</t>
  </si>
  <si>
    <r>
      <t xml:space="preserve">effic. (%) </t>
    </r>
    <r>
      <rPr>
        <b/>
        <sz val="8"/>
        <color rgb="FFC00000"/>
        <rFont val="Verdana"/>
        <family val="2"/>
      </rPr>
      <t>(61)</t>
    </r>
  </si>
  <si>
    <t>If a rising head flow curve is specified (see PAI 610; 6.1.11), the negative tolerance specified here shall be allowed only if the test curve still shows a rising characteristic.</t>
  </si>
  <si>
    <t>ISO 9906; 2012 &amp; HI 14.6; 2011 share identical acceptance criteria with three major grades (1, 2, &amp; 3) divided to unilateral and bilateral sub-grades as following. API acceptance criteria are in compliance with HI/ISO grade 1B, but with no tolerance for efficiency.</t>
  </si>
  <si>
    <t>API is mute regarding test flow rate tolerances. However, according to HI/ISO, a test is accepted when at either guarantee flow or head, the other factor is (or both are) within accepted tolerance band. (by next revision of API, ±3% allowable tolerance for flow might be expected)</t>
  </si>
  <si>
    <t xml:space="preserve">Power and efficiency are calculated but not directly measured. Accordingly, their uncertainty is calculated based on maximum and minimum uncertainty for affecting parameters (ISO 9906; 2012; 4.3.3.4). Referring ISO and with respect to method of power calculation, minimum and maximum amount of uncertainty band for grade 1, 2 &amp; 3 would be as following:
[Grade 1 (Min., Max.); Grade 2 &amp; 3 (Min., Max.)] : [(±2.9 , ±3.2) ; (±6.1 , ±6.4)]
</t>
  </si>
  <si>
    <t>Finally it should be pointed out that API is probably omitting efficiency tolerance because HI/ISO tolerances for efficiency are not based on calculated uncertainties but more practical. As HI says “The power and efficiency tolerances are not the result of an exact calculation using the maximum values of a related column. They are instead reflecting real life experience. For grade 1 E and 1 U, no negative tolerance on efficiency is allowed.”</t>
  </si>
  <si>
    <t>Drive End</t>
  </si>
  <si>
    <t>Non-Drive</t>
  </si>
  <si>
    <t>Vibration (mm/s)</t>
  </si>
  <si>
    <t>(63) (64) (65)</t>
  </si>
  <si>
    <t>According to API, vibration levels shall be measured during performance test at each test point except for shutoff. No vibration record is required following HI &amp; ISO standards.</t>
  </si>
  <si>
    <t>There is no absolute margin to decide at which viscosity (different from water) correction should apply. It is known that as much as fluid viscosity deviates from water, pump curve also deviate from those generated by manufacturers for water. In general, viscosity effects are matter of concern when pumping liquid viscosity is higher than water. Generated curves for water are adequate for use when the actual fluid that we are interested in pumping has a viscosity that is less than or equal to that of water.</t>
  </si>
  <si>
    <t xml:space="preserve">There should be different empirical and theoretical methods that could be used for viscosity effects estimation. For years, HI guidelines have been used by most of pump users and designers. It was first based on generalized curves, derived from test data available from  individual pumps tested up to 1960 and were thus not of a generic nature. </t>
  </si>
  <si>
    <t>Working with HI graphs were not much user-friendly. Hence, a set of polynomial equations were intruduced by GUNNAR HOLE which have been developed to replace the nomograph presented in old HI version Figure 72. (Refer to The Pump Handbook Series, CENTRIFUGAL PUMPS, GUNNAR HOLE, Fluid Viscosity Effects on Centrifugal Pumps, 2000)</t>
  </si>
  <si>
    <t xml:space="preserve">Later, HI introduced calculation method and formulas (HI 9.6.7 2010) which are supposed more precise and cover a wider range of test data collection up to 1999. Accordingly, HI method is applied here by this guidline. </t>
  </si>
  <si>
    <t>It should be realized that performance estimates using the HI method are only approximate. There are many factors for particular pump geometries and flow conditions that the method does not take into account. It is nevertheless a dependable approximation when only limited data on the pump are available and the estimate is needed. Theoretical methods based on loss analysis may provide more accurate predictions of the effects of liquid viscosity on pump performance when the geometry of a particular pump is known in more detail.</t>
  </si>
  <si>
    <t>(66)</t>
  </si>
  <si>
    <t>Where applying HI 9.6.7; 2010, you must be aware that:</t>
  </si>
  <si>
    <t xml:space="preserve">The generalized method may be applied to pump performance outside the range of test data indicated above. Empirical data are based on viscosities up to 3000 cSt, but the procedure may be used up to 4000 cSt with increased uncertainty.
</t>
  </si>
  <si>
    <t>Use correction factors only where an adequate margin of NPSH available (NPSHA) over NPSH3 is present in order to cope with an increase in NPSH3 caused by the increase in viscosity.</t>
  </si>
  <si>
    <t>Performance guarantees are normally based on water performance. All methods for viscous corrections are subject to uncertainty and adequate margins need to be considered, especially with respect to the pump driver rating.</t>
  </si>
  <si>
    <r>
      <t>The correction factors are applicable to pumps of hydraulic design with essentially radial impeller discharge (N</t>
    </r>
    <r>
      <rPr>
        <vertAlign val="subscript"/>
        <sz val="9"/>
        <color theme="1"/>
        <rFont val="Verdana"/>
        <family val="2"/>
      </rPr>
      <t>s-METRIC</t>
    </r>
    <r>
      <rPr>
        <sz val="9"/>
        <color theme="1"/>
        <rFont val="Verdana"/>
        <family val="2"/>
      </rPr>
      <t xml:space="preserve"> ≤ 60, N</t>
    </r>
    <r>
      <rPr>
        <vertAlign val="subscript"/>
        <sz val="9"/>
        <color theme="1"/>
        <rFont val="Verdana"/>
        <family val="2"/>
      </rPr>
      <t>s-US</t>
    </r>
    <r>
      <rPr>
        <sz val="9"/>
        <color theme="1"/>
        <rFont val="Verdana"/>
        <family val="2"/>
      </rPr>
      <t xml:space="preserve"> ≤ 3000), in the normal operating range, with fully open, semi-open, or closed impellers. Do not use these correction factors for axial flow type pumps or for pumps of special hydraulic design.</t>
    </r>
  </si>
  <si>
    <t>HI provides viscosity performance corrections only for the pumping element. Pumps that incorporate external piping, a suction barrel for vertical can type pumps, a discharge column, or other appurtenances for liquid conveyance to or from the pumping element, require additional consideration for viscous losses.</t>
  </si>
  <si>
    <r>
      <t>Reference test data is from conventional single-stage and multistage pumps which cover the following range of parameters: closed and semi-open impellers; kinematic viscosity 1 to 3000 cSt; rate of flow at BEP with water Q</t>
    </r>
    <r>
      <rPr>
        <vertAlign val="subscript"/>
        <sz val="9"/>
        <color theme="1"/>
        <rFont val="Verdana"/>
        <family val="2"/>
      </rPr>
      <t>BEP-W</t>
    </r>
    <r>
      <rPr>
        <sz val="9"/>
        <color theme="1"/>
        <rFont val="Verdana"/>
        <family val="2"/>
      </rPr>
      <t xml:space="preserve"> = 3 to 410 m3/h (13 to 1800 gpm); head per stage at BEP with water H</t>
    </r>
    <r>
      <rPr>
        <vertAlign val="subscript"/>
        <sz val="9"/>
        <color theme="1"/>
        <rFont val="Verdana"/>
        <family val="2"/>
      </rPr>
      <t>BEP-w</t>
    </r>
    <r>
      <rPr>
        <sz val="9"/>
        <color theme="1"/>
        <rFont val="Verdana"/>
        <family val="2"/>
      </rPr>
      <t xml:space="preserve">= 6 to 130 m (20 to 430 ft). </t>
    </r>
  </si>
  <si>
    <r>
      <t>Pumps in the range of 20 ≤ N</t>
    </r>
    <r>
      <rPr>
        <vertAlign val="subscript"/>
        <sz val="9"/>
        <color theme="1"/>
        <rFont val="Verdana"/>
        <family val="2"/>
      </rPr>
      <t>s-METRIC</t>
    </r>
    <r>
      <rPr>
        <sz val="9"/>
        <color theme="1"/>
        <rFont val="Verdana"/>
        <family val="2"/>
      </rPr>
      <t xml:space="preserve"> ≤ 40 (1000 ≤ N</t>
    </r>
    <r>
      <rPr>
        <vertAlign val="subscript"/>
        <sz val="9"/>
        <color theme="1"/>
        <rFont val="Verdana"/>
        <family val="2"/>
      </rPr>
      <t>s-US</t>
    </r>
    <r>
      <rPr>
        <sz val="9"/>
        <color theme="1"/>
        <rFont val="Verdana"/>
        <family val="2"/>
      </rPr>
      <t xml:space="preserve"> ≤ 2000) can be expected, based on available data, to give the highest efficiencies when viscous liquids are being pumped.</t>
    </r>
  </si>
  <si>
    <t>Pump dismantling after test &amp; Retest</t>
  </si>
  <si>
    <t>Dismantled with Retest</t>
  </si>
  <si>
    <t>(68)</t>
  </si>
  <si>
    <t>(69) (70)</t>
  </si>
  <si>
    <r>
      <t xml:space="preserve">B Factor </t>
    </r>
    <r>
      <rPr>
        <b/>
        <sz val="8"/>
        <color rgb="FFFF0000"/>
        <rFont val="Verdana"/>
        <family val="2"/>
      </rPr>
      <t>---&gt;</t>
    </r>
  </si>
  <si>
    <t>API 610; 2010; 8.3.4.3.3 might be followed as a procedure for conducting NPSH test. Worth to be noted that during NPSH test; for each test point, several data recording would be required. Some criteria for consecutive data recording are described by API. Normally, the last data recorded just before head-drop exceeds 3% (or agreed total head-drop) would be ignored, and NPSH3 is calculated based on the next to last recorded data.</t>
  </si>
  <si>
    <r>
      <rPr>
        <b/>
        <sz val="9"/>
        <color rgb="FF0909F7"/>
        <rFont val="Verdana"/>
        <family val="2"/>
      </rPr>
      <t>Type 3.2;</t>
    </r>
    <r>
      <rPr>
        <sz val="9"/>
        <color theme="1"/>
        <rFont val="Verdana"/>
        <family val="2"/>
      </rPr>
      <t xml:space="preserve"> Manufacture declares (</t>
    </r>
    <r>
      <rPr>
        <u/>
        <sz val="9"/>
        <color theme="1"/>
        <rFont val="Verdana"/>
        <family val="2"/>
      </rPr>
      <t>documented</t>
    </r>
    <r>
      <rPr>
        <sz val="9"/>
        <color theme="1"/>
        <rFont val="Verdana"/>
        <family val="2"/>
      </rPr>
      <t xml:space="preserve">) that the products supplied are in compliance with the requirements of the order. Also, test results are provided carried out in accordance with product specification, the official regulation and corresponding rules and/or the order.
The document is validated by the manufacturer’s authorized inspection representative, independent of the manufacturing department </t>
    </r>
    <r>
      <rPr>
        <u/>
        <sz val="9"/>
        <color theme="1"/>
        <rFont val="Verdana"/>
        <family val="2"/>
      </rPr>
      <t>and either</t>
    </r>
    <r>
      <rPr>
        <sz val="9"/>
        <color theme="1"/>
        <rFont val="Verdana"/>
        <family val="2"/>
      </rPr>
      <t xml:space="preserve"> the purchaser’s authorized inspection representative or the inspector designated by the official regulations</t>
    </r>
  </si>
  <si>
    <t>NPSHA @ Test Setup (m):</t>
  </si>
  <si>
    <t>(71)</t>
  </si>
  <si>
    <t>Test facilities arrangement could be divided in two main categories; closed loop and open sump. In closed loop, pump is installed in a closed pipe loop, in which by controlling pressure, temperature, or level of liquid at constant flow and head, pump is forced into cavitation. In open sump, pump draws liquid from a sump by its suction piping in which cavitation occurs by controlling free liquid level or liquid pressure at pump suction. For more information regarding test setup and facilities, you may refer to ISO 9906; 2012; Table 10 &amp; Annex B.</t>
  </si>
  <si>
    <t>The NPSH3 test shall start with at least the same NPSHA as the performance test and at least twice the NPSH3 shown on the proposal curve.
(Refer to API 610; 2010; 8.3.4.3.3 and its NOTE)</t>
  </si>
  <si>
    <t>(72)</t>
  </si>
  <si>
    <t>(73)</t>
  </si>
  <si>
    <r>
      <t xml:space="preserve">Retest </t>
    </r>
    <r>
      <rPr>
        <b/>
        <sz val="8"/>
        <color rgb="FFC00000"/>
        <rFont val="Verdana"/>
        <family val="2"/>
      </rPr>
      <t>(74)</t>
    </r>
  </si>
  <si>
    <t>(75)</t>
  </si>
  <si>
    <r>
      <t xml:space="preserve">Flow (m3/hr) </t>
    </r>
    <r>
      <rPr>
        <b/>
        <sz val="8"/>
        <color rgb="FFC00000"/>
        <rFont val="Verdana"/>
        <family val="2"/>
      </rPr>
      <t>(55)</t>
    </r>
  </si>
  <si>
    <r>
      <t xml:space="preserve">Head (m) </t>
    </r>
    <r>
      <rPr>
        <b/>
        <sz val="8"/>
        <color rgb="FFC00000"/>
        <rFont val="Verdana"/>
        <family val="2"/>
      </rPr>
      <t>(76)</t>
    </r>
  </si>
  <si>
    <t>Total head needs to be corrected for speed deviations.</t>
  </si>
  <si>
    <t xml:space="preserve">According to standard, head drop shall be measured for first stage (in case of multi-stage pumps). If feasible, a separate connection to the first stage discharge should be used for measuring head drop. If it is not possible and total head is measured, 3% head drop should be considered only for first stage which results to lower (than 3%) total head drop.
As a rule of thumb, each stage head could be derived from dividing total head to the number of stages as far as pump stages share same diameter impellers.
</t>
  </si>
  <si>
    <r>
      <t xml:space="preserve">Max H Drop </t>
    </r>
    <r>
      <rPr>
        <b/>
        <sz val="8"/>
        <color rgb="FFC00000"/>
        <rFont val="Verdana"/>
        <family val="2"/>
      </rPr>
      <t>(77)</t>
    </r>
  </si>
  <si>
    <r>
      <t xml:space="preserve">RPM
</t>
    </r>
    <r>
      <rPr>
        <b/>
        <sz val="8"/>
        <color rgb="FFC00000"/>
        <rFont val="Verdana"/>
        <family val="2"/>
      </rPr>
      <t>(78)</t>
    </r>
  </si>
  <si>
    <t>API does not directly refer to speed for NPSH test but considering the fact that NPSH3 test is normally conducted after performance with same test setup, API criteria (test speed within 3% of rated speed) should apply here.</t>
  </si>
  <si>
    <t>Result head-drop is calculated as a fraction of NPSH3 test recorded head and performance test recorded head.</t>
  </si>
  <si>
    <t>As acceptance criteria; NPSHR shall not exceed predicted one at rated/guarantee point.</t>
  </si>
  <si>
    <r>
      <t xml:space="preserve">Result (m) </t>
    </r>
    <r>
      <rPr>
        <b/>
        <sz val="8"/>
        <color rgb="FFC00000"/>
        <rFont val="Verdana"/>
        <family val="2"/>
      </rPr>
      <t>(62) (79)</t>
    </r>
  </si>
  <si>
    <t>(66)  (80)</t>
  </si>
  <si>
    <t>It should be noticed that the HI generalized method is provided for approximation purposes but the user is cautioned that it is based on an analytical approach and is not based on actual NPSH3 test data. When pumping highly viscous liquids, ample margins of NPSHA over the NPSH3 are required and the advice of the pump manufacturer should be sought.</t>
  </si>
  <si>
    <t>There is a dual influence of the pumped liquid viscosity on NPSH3. With increased viscosity the friction goes up, which results in an increase of NPSH3. At the same time, higher viscosity results in a decrease of air and vapor particle diffusion in the liquid. This slows down the speed of bubble growth and there is also a thermodynamic effect, which leads to some decrease of NPSH3.</t>
  </si>
  <si>
    <t>With 3% of 1st Stage</t>
  </si>
  <si>
    <r>
      <t>Rate of flow is not corrected in this NPSH3 correction method. For rate of flow corresponding to corrected values of NPSH3</t>
    </r>
    <r>
      <rPr>
        <vertAlign val="subscript"/>
        <sz val="10"/>
        <color rgb="FFC00000"/>
        <rFont val="Verdana"/>
        <family val="2"/>
      </rPr>
      <t>vis</t>
    </r>
    <r>
      <rPr>
        <sz val="10"/>
        <color rgb="FFC00000"/>
        <rFont val="Verdana"/>
        <family val="2"/>
      </rPr>
      <t>, use uncorrected values of Q</t>
    </r>
    <r>
      <rPr>
        <vertAlign val="subscript"/>
        <sz val="10"/>
        <color rgb="FFC00000"/>
        <rFont val="Verdana"/>
        <family val="2"/>
      </rPr>
      <t>w</t>
    </r>
    <r>
      <rPr>
        <sz val="10"/>
        <color rgb="FFC00000"/>
        <rFont val="Verdana"/>
        <family val="2"/>
      </rPr>
      <t>.</t>
    </r>
  </si>
  <si>
    <t>(83)</t>
  </si>
  <si>
    <t>(84)</t>
  </si>
  <si>
    <r>
      <t>VIBRATION (mm/s or µ</t>
    </r>
    <r>
      <rPr>
        <b/>
        <sz val="8.1"/>
        <color theme="1"/>
        <rFont val="Verdana"/>
        <family val="2"/>
      </rPr>
      <t xml:space="preserve">m: </t>
    </r>
    <r>
      <rPr>
        <b/>
        <sz val="9"/>
        <color theme="1"/>
        <rFont val="Verdana"/>
        <family val="2"/>
      </rPr>
      <t xml:space="preserve">peak-to-peak amplitude)   </t>
    </r>
    <r>
      <rPr>
        <b/>
        <sz val="9"/>
        <color rgb="FFC00000"/>
        <rFont val="Verdana"/>
        <family val="2"/>
      </rPr>
      <t>(85)</t>
    </r>
  </si>
  <si>
    <r>
      <t xml:space="preserve">TEMPERATURE (C)   </t>
    </r>
    <r>
      <rPr>
        <b/>
        <sz val="9"/>
        <color rgb="FFC00000"/>
        <rFont val="Verdana"/>
        <family val="2"/>
      </rPr>
      <t>(86)</t>
    </r>
  </si>
  <si>
    <t>(89)</t>
  </si>
  <si>
    <t>(90)</t>
  </si>
  <si>
    <t>As a common practice, end users interested in of API, normally ask for 4 hours running (/after oil temperature stabilization). Test data to be recorded every 30 minutes.</t>
  </si>
  <si>
    <t>Noise level to be recorded during running test. On each reading, better to be recorded at a different direction and about one meter far from test skid. Considering the fact that shop conditions cannot completely resemble site conditions, noise readings are just for record and could hardly be guaranteed. Rubbing of rotating parts may be detected by indications of structure-borne noise (in some instances, this may be audible). The coast down of the pump, when power is cut off, should be observed. Rubbing of rotating parts should not be apparent from excessive noise during operation nor abrupt stopping of the pump when power is cut off. (HI 14.6; 2011; E.5 d) &amp; E.6 d))</t>
  </si>
  <si>
    <t>Soft packing typically should have no more than 12 drops per minute leakage for a 25-mm (1-in) shaft up to 3500 rpm. For larger shafts or higher test speeds and pressures, allowable leakage will be increased proportionately with shaft diameter, speed, and pressure or as agreed to, by the purchaser.</t>
  </si>
  <si>
    <t>(91)</t>
  </si>
  <si>
    <t>Disassembly After Test</t>
  </si>
  <si>
    <t>No Need</t>
  </si>
  <si>
    <t>API 610; 2010; Centrifugal Pumps for Petroleum, Petrochemical and Natural Gas Industries</t>
  </si>
  <si>
    <t>HI 14.6; 2011; Hydraulic Performance Acceptance Tests</t>
  </si>
  <si>
    <t>HI 9.6.7; 2010; Effects of Liquid Viscosity on Rotodynamic (Centrifugal and Vertical) Pump Performance</t>
  </si>
  <si>
    <t>ISO 9906; 2012; Rotodynamic pumps - Hydraulic performance acceptance tests - Grades 1, 2 and 3</t>
  </si>
  <si>
    <t>ISO 5199; 2002; Technical specifications for centrifugal pumps — Class II</t>
  </si>
  <si>
    <t>Centrifugal pumps inspection and testing; By VINOD P. PATEL &amp; JIM BRO</t>
  </si>
  <si>
    <t>Pump handbook series; 2000; centrifugal pumps; Fluid Viscosity Effects on Centrifugal</t>
  </si>
  <si>
    <t>Pumps, By: GUNNAR HOLE</t>
  </si>
  <si>
    <t>Castings shall be free from any defect such as porosity , cracks, blow holes, shrink holes, scale, and similar injurious defects. If any defect observed (See also glossaries) , repair is required.</t>
  </si>
  <si>
    <t>Wrought materials include forgings, plate and tubular products. Casing includes all items of the pressure boundary of the finished pump casing (e.g. the casing itself and other parts, such as nozzles, flanges, etc. attached to the casing) (API Table 14)
Shaft and impeller as non-pressure parts are not normally addressed by standards regarding NDT. However, with respect to common practices, usually PT for impeller and UT for shaft are recommended to be performed.</t>
  </si>
  <si>
    <t>For double-casing pumps, the outer casing pressure/temp. should be used to determine the inspection class of the outer casing. The inner casing should be inspected to Class I. (API 8.2.2.2)</t>
  </si>
  <si>
    <t>Due to complex geometry and thickness variations, it may be not practical to RT butt-welded auxiliary casing connections (API Table 14) and UT may be done instead.</t>
  </si>
  <si>
    <t>Inspection methods and acceptance criteria shall be in accordance to references reported on API Table 15 as follows:</t>
  </si>
  <si>
    <t>(22)</t>
  </si>
  <si>
    <r>
      <t xml:space="preserve">Extent </t>
    </r>
    <r>
      <rPr>
        <b/>
        <sz val="8"/>
        <color rgb="FFC00000"/>
        <rFont val="Verdana"/>
        <family val="2"/>
      </rPr>
      <t>(21)</t>
    </r>
  </si>
  <si>
    <r>
      <t xml:space="preserve">Acceptance </t>
    </r>
    <r>
      <rPr>
        <b/>
        <sz val="8"/>
        <color rgb="FFC00000"/>
        <rFont val="Verdana"/>
        <family val="2"/>
      </rPr>
      <t>(17) (18) (19) (20)</t>
    </r>
  </si>
  <si>
    <r>
      <t xml:space="preserve">Mill Test Report (MTR)
</t>
    </r>
    <r>
      <rPr>
        <sz val="9"/>
        <rFont val="Verdana"/>
        <family val="2"/>
      </rPr>
      <t>is a quality assurance document used in the metals industry that certifies a material's chemical and physical properties and states a product made of metal (steel, aluminum, brass or other alloys) compliance with an international standards organization (such as ANSI, ASME, etc.) specific standards. Mill here refers to an industry which manufactures &amp; processes Raw Materials. You may also refer to BS DIN EN 10204 for more information about material certificates.</t>
    </r>
  </si>
  <si>
    <r>
      <t xml:space="preserve">Hydrostatic test is </t>
    </r>
    <r>
      <rPr>
        <b/>
        <sz val="9"/>
        <color theme="1"/>
        <rFont val="Verdana"/>
        <family val="2"/>
      </rPr>
      <t>optional</t>
    </r>
    <r>
      <rPr>
        <sz val="9"/>
        <color theme="1"/>
        <rFont val="Verdana"/>
        <family val="2"/>
      </rPr>
      <t xml:space="preserve"> by </t>
    </r>
    <r>
      <rPr>
        <b/>
        <sz val="9"/>
        <color theme="1"/>
        <rFont val="Verdana"/>
        <family val="2"/>
      </rPr>
      <t>HI</t>
    </r>
    <r>
      <rPr>
        <sz val="9"/>
        <color theme="1"/>
        <rFont val="Verdana"/>
        <family val="2"/>
      </rPr>
      <t xml:space="preserve"> standard.</t>
    </r>
  </si>
  <si>
    <t>Rated Efficiency (%)</t>
  </si>
  <si>
    <t>for predicted rated point</t>
  </si>
  <si>
    <t>Flow
for
Pred.</t>
  </si>
  <si>
    <t>Flow
for
Test</t>
  </si>
  <si>
    <t>Rated Head</t>
  </si>
  <si>
    <t>Efficiency</t>
  </si>
  <si>
    <t>Flow
Rate</t>
  </si>
  <si>
    <t>Upper</t>
  </si>
  <si>
    <t>Lower</t>
  </si>
  <si>
    <t>Rated
Head</t>
  </si>
  <si>
    <t>Shutoff
Head</t>
  </si>
  <si>
    <t>shutoff</t>
  </si>
  <si>
    <t>Shutoff Head (m):</t>
  </si>
  <si>
    <t>shflow</t>
  </si>
  <si>
    <t>In case of "No-Limit" or "Not Applicable" please select 0%.</t>
  </si>
  <si>
    <t>NOTES AND REMARKS ACCORDING TO:</t>
  </si>
  <si>
    <r>
      <t xml:space="preserve">Tolerance Band
</t>
    </r>
    <r>
      <rPr>
        <b/>
        <sz val="9"/>
        <color rgb="FFC00000"/>
        <rFont val="Verdana"/>
        <family val="2"/>
      </rPr>
      <t>(62)</t>
    </r>
  </si>
  <si>
    <t>Acceptance Criteria: The measured NPSHR value shall not exceed the guaranteed NPSHR value</t>
  </si>
  <si>
    <r>
      <t xml:space="preserve">For acceptance criteria refer to </t>
    </r>
    <r>
      <rPr>
        <sz val="10"/>
        <color rgb="FFC00000"/>
        <rFont val="Verdana"/>
        <family val="2"/>
      </rPr>
      <t>REMARK 64</t>
    </r>
    <r>
      <rPr>
        <sz val="10"/>
        <rFont val="Verdana"/>
        <family val="2"/>
      </rPr>
      <t xml:space="preserve">. For motor vibration you may refer to </t>
    </r>
    <r>
      <rPr>
        <sz val="10"/>
        <color rgb="FFC00000"/>
        <rFont val="Verdana"/>
        <family val="2"/>
      </rPr>
      <t>API 541</t>
    </r>
    <r>
      <rPr>
        <sz val="10"/>
        <rFont val="Verdana"/>
        <family val="2"/>
      </rPr>
      <t xml:space="preserve"> for vibration limits on electric motors.</t>
    </r>
  </si>
  <si>
    <r>
      <t xml:space="preserve">However, no tolerance for efficiency, makes API not appropriate test standard for energy-efficiency sensitive cases like very large size pumps. (refer to API 610; 2010; 8.3.3.4). </t>
    </r>
    <r>
      <rPr>
        <sz val="9"/>
        <rFont val="Verdana"/>
        <family val="2"/>
      </rPr>
      <t>According to API, considering tolerance for efficiency might  affect pump cost and delivery.</t>
    </r>
  </si>
  <si>
    <t>NACE MR0103 applies to oil refineries, LNG plants and chemical plants for materials potentially subject to sulfide stress-corrosion cracking (said onshore in some contexts)
ANSI/NACE MR0175- equivalent to ISO 15156 (all parts)- applies to material potentially subject to sulfide and chloride stress-corrosion cracking in oil and gas production facilities and natural gas sweetening plants (said offshore in some contexts)
Ferrous materials required reduced-hardness but not covered by NACE MR0103/0175, shall have a yield strength not exceeding 620 N/mm2 (90 000 psi) and a hardness not exceeding HRC 22. Components that are fabricated by welding shall be post-weld heat-treated (refer to API 6.12.1.12.4)
If NACE applied, wetted components including pressure casing, shafting (including wetted shaft nuts), pressure-retaining mechanical seal components (excluding the seal ring and mating ring), wetted bolting, and bowls shall have reduced hardness. Double-casing-pump's inner-casing parts that are in compression, such as diffusers, are not considered pressure casing parts.</t>
  </si>
  <si>
    <t>For low temperature pump application as -30°C (-20°F ) and below, pressure-retaining steels shall meet the minimum Charpy V-notch impact energy requirements at the lowest specified temperature in accordance with paragraph UG-84 of ASME Section VIII, Division 1 (more information at API 6.12.4.5)</t>
  </si>
  <si>
    <t>There is no priority imposed by standards regarding which type of test arrangement should be used and it is mainly depended on manufacturer available facilities. However, considering the method conducted to achieve NPSH3, there would be more sub-division for NPSH test. Referring ISO 9906; 2012; table 10, nine methods are introduced depending on which parameter is controlled and which characteristic is kept constant (eg. inlet throttle, outlet throttle, water level, pressure in the tank, temperature). Also more detail information has been regulated by ISO 9906 (Annex A) regarding the installation of measuring instrumentations.</t>
  </si>
  <si>
    <r>
      <t xml:space="preserve">Minimum pressure is calculated as: </t>
    </r>
    <r>
      <rPr>
        <b/>
        <sz val="10"/>
        <color theme="1"/>
        <rFont val="Verdana"/>
        <family val="2"/>
      </rPr>
      <t xml:space="preserve">1.5 x MAWP x f
</t>
    </r>
    <r>
      <rPr>
        <sz val="10"/>
        <color theme="1"/>
        <rFont val="Verdana"/>
        <family val="2"/>
      </rPr>
      <t xml:space="preserve">
MAWP is reported by Vendor at maximum pumping temperature.
</t>
    </r>
    <r>
      <rPr>
        <b/>
        <sz val="10"/>
        <color theme="1"/>
        <rFont val="Verdana"/>
        <family val="2"/>
      </rPr>
      <t>f</t>
    </r>
    <r>
      <rPr>
        <sz val="10"/>
        <color theme="1"/>
        <rFont val="Verdana"/>
        <family val="2"/>
      </rPr>
      <t>: For pump services which are expected to work in a temperature higher than test temperature, test pressure shall be multiplied by a factor obtained by dividing the allowable working stress for the material at the testing temperature by that at the rated operating temperature. (Refer to API 8.3.2.6) (For Material Properties refer to ASME Section II; Part D; Subpart 1)</t>
    </r>
  </si>
  <si>
    <t>Post-weld heat-treatment (PWHT) , if required,  shall be carried out after all welds, including piping welds, have been completed.</t>
  </si>
  <si>
    <t>Heat treatment is used to avert or relieve the detrimental effects of high temperature and severe temperature gradients inherent in welding, and to relieve residual stresses created by bending and forming</t>
  </si>
  <si>
    <r>
      <rPr>
        <u/>
        <sz val="10"/>
        <color theme="1"/>
        <rFont val="Verdana"/>
        <family val="2"/>
      </rPr>
      <t>Necessity and method</t>
    </r>
    <r>
      <rPr>
        <sz val="10"/>
        <color theme="1"/>
        <rFont val="Verdana"/>
        <family val="2"/>
      </rPr>
      <t xml:space="preserve"> of PWHT is relating to pumping liquid (sour services), nominal thickness, welding method, operating temperature, etc. which has been introduced in relating standards such EN 13445-4 (refer to Note 23)</t>
    </r>
  </si>
  <si>
    <t>Hardness Test</t>
  </si>
  <si>
    <t>No repairs by peening, plugging or impregnation are allowed to any ferrous pressure containing part and impeller except cast gray iron or nodular iron may be repaired by plugging within the limits of ASTM A278, 536, or 395, respectively. Weldable grades of steel castings may be repaired based on Section VIII, Division 1, and Section IX of the ASME code (Refer to API 6.12.2.3 for more information).
If austenitic stainless steel parts exposed to conditions that can promote intergranular corrosion are fabricated, hard-faced, overlaid or repaired by welding, they shall be made of low-carbon or stabilized grades. Overlays or hard surfaces that contain more than 0.10 % carbon can sensitize both low-carbon and stabilized grades of austenitic stainless steel unless a buffer layer that is not sensitive to intergranular corrosion is applied. (API 6.12.1.7)</t>
  </si>
  <si>
    <t>Major repairs can be defined per ASTM Standards as follows:
●   The casting failure to meet hydrostatic test requirements
●   Repairs for which the depth of any cavity prepared for repair by welding exceeds 20 percent of the wall thickness or 1.0 in (25 mm), whichever is less.
●   The cavity prepared for welding is greater than approximately 10 in2 (65cm2)
●   Any repair to cast iron components "may" be considered as major repair.</t>
  </si>
  <si>
    <t xml:space="preserve">Austenitic or duplex stainless steel pressure-casing components may be hydrostatically tested in the proof (rough) machined condition (API 8.3.2.10). In the proof (rough) machined condition, an additional amount of material remains on areas where machining to critical dimensions and tolerances is required. The additional amount of material removed shall not exceed 1 mm (0.040 in) material stock or 5 % of minimum allowable wall thickness, whichever is less.
Because of the residual stresses resulting from final liquid quenching and relatively low proportional limits inherent in these materials, small amounts of permanent deformation can occur at critical dimensions during hydrostatic testing. By allowing a small amount of material to remain at these critical areas during hydrostatic testing, the necessity to add material by welding to restore close-tolerance dimensions after hydrotest is avoided.
</t>
  </si>
  <si>
    <t>Steam, cooling-water and lubricating-oil piping, if fabricated by welding, shall be tested at 1,5 times maximum operating gauge pressure or 1,050 kPa (10.5 bar; 150 psi), whichever is greater. (Refer to API 8.3.2.13)</t>
  </si>
  <si>
    <t>Cooling passages and components, including jackets for bearings, seal chambers, oil coolers and seal coolers, shall be tested at a minimum gauge pressure of 1,000 kPa (10 bar; 150 psi). (Refer to API 8.3.2.15)</t>
  </si>
  <si>
    <t>The test data by this booklet are fitted to polynomial equation with orders as follows: Head(3), Power(3), Efficiency(2), and NPSH(2). Certified data needs to be read from curve trough intersection of rated flow and generated test curve. (Refer to API 8.3.3.3 b)</t>
  </si>
  <si>
    <t>February 2017</t>
  </si>
  <si>
    <t>Mill test reports for physical properties and chemical composition property compliance: Checked</t>
  </si>
  <si>
    <t>Post repair heat treatment charts: Checked</t>
  </si>
  <si>
    <t>Nondestructive examination as required and specified: Checked &amp; Witnessed</t>
  </si>
  <si>
    <t>Welding procedures: Checked &amp; Reviewed</t>
  </si>
  <si>
    <t>Acceptable</t>
  </si>
  <si>
    <t>Not Checked</t>
  </si>
  <si>
    <t>&lt; 50 ppm</t>
  </si>
  <si>
    <t>Spiral-wound gaskets are generally preferred because they are perceived by users to have had better availability, are more conducive to material identification, have a broader chemical compatibility and temperature range, contact a wider sealing surface (are less susceptible to leakage because of sealing surface irregularities) and are easier to handle and store than O-rings. ISO 21049 and ANSI/API Std 682/ISO 21049, specifically require O-ring gaskets on low-temperature [ 175 °C (350 °F)] pressure-seal gland plates. (API 6.3.10)
The material specification of all gaskets and O-rings exposed to the pumped liquid shall be identified in the proposal. O-rings shall be selected and their application limited in accordance with ISO 21049. (API 6.12.13)</t>
  </si>
  <si>
    <t>Tests for physical properties and chemical composition (for pressure parts) are normally recommended if:
●  Component is exposed to hydrogen sulfide (H2S) including traces of H2S
●  Pumps in highly corrosive service
●  Pumps in cryogenic service (below -50°C)
Positive material identification (PMI) is conducted for alloys and not to differentiate between grades of carbon steels (API 8.2.2.8). For material certificates refer to API 6.12.1.8.
Typical agents of concern are hydrogen sulfide, amines, chlorides, bromides, iodides, cyanides, fluorides, naphthenic acid and polythionic acid. Other agents affecting elastomer selection include ketones, ethylene oxide, sodium hydroxide, methanol, benzene and solvents. If chlorides are present in the pumped liquid in a concentration above 10 mg/kg (10 ppm), it is necessary to use caution when applying stainless steel. (API 6.12.1.9)</t>
  </si>
  <si>
    <t>Hardness tests of production welds and of hot bent and hot formed piping are intended to verify satisfactory heat treatment (see note 24). The hardness limit applies to the weld and to the heat affected zone (HAZ) tested as close as practicable to the edge of the weld.
Hardness measurements are taken in the weld, the heat affected zones and the parent metal in order to evaluate the range of hardness values across the welded joint. (refer to ISO 15614-1_2004)</t>
  </si>
  <si>
    <t>Tolerance Bands</t>
  </si>
</sst>
</file>

<file path=xl/styles.xml><?xml version="1.0" encoding="utf-8"?>
<styleSheet xmlns="http://schemas.openxmlformats.org/spreadsheetml/2006/main">
  <numFmts count="6">
    <numFmt numFmtId="164" formatCode="0.0"/>
    <numFmt numFmtId="165" formatCode="0.0%"/>
    <numFmt numFmtId="166" formatCode="0.000"/>
    <numFmt numFmtId="167" formatCode="0.00000"/>
    <numFmt numFmtId="168" formatCode="0.0000"/>
    <numFmt numFmtId="169" formatCode="[h]:mm"/>
  </numFmts>
  <fonts count="126">
    <font>
      <sz val="11"/>
      <color theme="1"/>
      <name val="Calibri"/>
      <family val="2"/>
      <scheme val="minor"/>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b/>
      <sz val="10"/>
      <color theme="1"/>
      <name val="Verdana"/>
      <family val="2"/>
    </font>
    <font>
      <b/>
      <sz val="8"/>
      <color theme="1"/>
      <name val="Verdana"/>
      <family val="2"/>
    </font>
    <font>
      <sz val="10"/>
      <color rgb="FFC00000"/>
      <name val="Verdana"/>
      <family val="2"/>
    </font>
    <font>
      <sz val="10"/>
      <color rgb="FFFF0000"/>
      <name val="Verdana"/>
      <family val="2"/>
    </font>
    <font>
      <b/>
      <sz val="10"/>
      <color rgb="FF0000CC"/>
      <name val="Verdana"/>
      <family val="2"/>
    </font>
    <font>
      <sz val="10"/>
      <color theme="1"/>
      <name val="Calibri"/>
      <family val="2"/>
      <scheme val="minor"/>
    </font>
    <font>
      <b/>
      <sz val="10"/>
      <color rgb="FFC00000"/>
      <name val="Verdana"/>
      <family val="2"/>
    </font>
    <font>
      <sz val="10"/>
      <color rgb="FF0000CC"/>
      <name val="Verdana"/>
      <family val="2"/>
    </font>
    <font>
      <b/>
      <sz val="8"/>
      <color rgb="FFC00000"/>
      <name val="Verdana"/>
      <family val="2"/>
    </font>
    <font>
      <sz val="8"/>
      <color theme="1"/>
      <name val="Verdana"/>
      <family val="2"/>
    </font>
    <font>
      <sz val="8"/>
      <name val="Verdana"/>
      <family val="2"/>
    </font>
    <font>
      <b/>
      <sz val="8"/>
      <name val="Verdana"/>
      <family val="2"/>
    </font>
    <font>
      <b/>
      <sz val="8"/>
      <color rgb="FF0000CC"/>
      <name val="Verdana"/>
      <family val="2"/>
    </font>
    <font>
      <sz val="9"/>
      <color theme="1"/>
      <name val="Verdana"/>
      <family val="2"/>
    </font>
    <font>
      <b/>
      <sz val="9"/>
      <color rgb="FF0000CC"/>
      <name val="Verdana"/>
      <family val="2"/>
    </font>
    <font>
      <sz val="11"/>
      <color theme="1"/>
      <name val="Calibri"/>
      <family val="2"/>
      <scheme val="minor"/>
    </font>
    <font>
      <b/>
      <sz val="10"/>
      <color rgb="FFFFFF00"/>
      <name val="Verdana"/>
      <family val="2"/>
    </font>
    <font>
      <sz val="10"/>
      <color rgb="FFFFFF00"/>
      <name val="Verdana"/>
      <family val="2"/>
    </font>
    <font>
      <b/>
      <sz val="9"/>
      <color theme="1"/>
      <name val="Verdana"/>
      <family val="2"/>
    </font>
    <font>
      <sz val="8"/>
      <color rgb="FF0000CC"/>
      <name val="Verdana"/>
      <family val="2"/>
    </font>
    <font>
      <b/>
      <sz val="8.5"/>
      <color rgb="FF0000CC"/>
      <name val="Verdana"/>
      <family val="2"/>
    </font>
    <font>
      <b/>
      <sz val="8.5"/>
      <color rgb="FFC00000"/>
      <name val="Verdana"/>
      <family val="2"/>
    </font>
    <font>
      <sz val="7.5"/>
      <color theme="1"/>
      <name val="Verdana"/>
      <family val="2"/>
    </font>
    <font>
      <b/>
      <sz val="8"/>
      <color rgb="FFFFFF6D"/>
      <name val="Verdana"/>
      <family val="2"/>
    </font>
    <font>
      <sz val="8"/>
      <color theme="1"/>
      <name val="Calibri"/>
      <family val="2"/>
      <scheme val="minor"/>
    </font>
    <font>
      <u/>
      <sz val="10"/>
      <color theme="1"/>
      <name val="Verdana"/>
      <family val="2"/>
    </font>
    <font>
      <b/>
      <sz val="10"/>
      <name val="Verdana"/>
      <family val="2"/>
    </font>
    <font>
      <b/>
      <sz val="12"/>
      <color rgb="FFC00000"/>
      <name val="Verdana"/>
      <family val="2"/>
    </font>
    <font>
      <vertAlign val="subscript"/>
      <sz val="10"/>
      <color theme="1"/>
      <name val="Verdana"/>
      <family val="2"/>
    </font>
    <font>
      <sz val="9"/>
      <color rgb="FFC00000"/>
      <name val="Verdana"/>
      <family val="2"/>
    </font>
    <font>
      <sz val="9"/>
      <name val="Verdana"/>
      <family val="2"/>
    </font>
    <font>
      <sz val="10"/>
      <name val="Verdana"/>
      <family val="2"/>
    </font>
    <font>
      <b/>
      <sz val="10"/>
      <color rgb="FFB515A2"/>
      <name val="Verdana"/>
      <family val="2"/>
    </font>
    <font>
      <sz val="8"/>
      <color rgb="FFC00000"/>
      <name val="Calibri"/>
      <family val="2"/>
      <scheme val="minor"/>
    </font>
    <font>
      <b/>
      <vertAlign val="subscript"/>
      <sz val="9"/>
      <color theme="1"/>
      <name val="Verdana"/>
      <family val="2"/>
    </font>
    <font>
      <b/>
      <sz val="9"/>
      <color rgb="FFC00000"/>
      <name val="Verdana"/>
      <family val="2"/>
    </font>
    <font>
      <b/>
      <sz val="8.1"/>
      <color theme="1"/>
      <name val="Verdana"/>
      <family val="2"/>
    </font>
    <font>
      <b/>
      <sz val="8"/>
      <color rgb="FFB515A2"/>
      <name val="Verdana"/>
      <family val="2"/>
    </font>
    <font>
      <sz val="28"/>
      <color theme="1"/>
      <name val="B Homa"/>
      <charset val="178"/>
    </font>
    <font>
      <b/>
      <sz val="28"/>
      <color theme="1"/>
      <name val="Cambria"/>
      <family val="1"/>
      <scheme val="major"/>
    </font>
    <font>
      <b/>
      <sz val="48"/>
      <color theme="1"/>
      <name val="Bell MT"/>
      <family val="1"/>
    </font>
    <font>
      <b/>
      <sz val="22"/>
      <color theme="1"/>
      <name val="Cambria"/>
      <family val="1"/>
      <scheme val="major"/>
    </font>
    <font>
      <sz val="16"/>
      <color theme="1"/>
      <name val="Berlin Sans FB"/>
      <family val="2"/>
    </font>
    <font>
      <sz val="9"/>
      <color rgb="FF0000CC"/>
      <name val="Verdana"/>
      <family val="2"/>
    </font>
    <font>
      <u/>
      <sz val="9.9"/>
      <color theme="10"/>
      <name val="Calibri"/>
      <family val="2"/>
    </font>
    <font>
      <b/>
      <sz val="11"/>
      <color theme="1"/>
      <name val="Calibri"/>
      <family val="2"/>
      <scheme val="minor"/>
    </font>
    <font>
      <b/>
      <sz val="16"/>
      <color theme="1"/>
      <name val="Cambria"/>
      <family val="1"/>
      <scheme val="major"/>
    </font>
    <font>
      <b/>
      <sz val="7"/>
      <color theme="1"/>
      <name val="Verdana"/>
      <family val="2"/>
    </font>
    <font>
      <b/>
      <sz val="7"/>
      <color rgb="FFC00000"/>
      <name val="Verdana"/>
      <family val="2"/>
    </font>
    <font>
      <b/>
      <sz val="9"/>
      <color rgb="FF000099"/>
      <name val="Verdana"/>
      <family val="2"/>
    </font>
    <font>
      <b/>
      <sz val="8"/>
      <color indexed="81"/>
      <name val="Tahoma"/>
      <charset val="1"/>
    </font>
    <font>
      <sz val="9"/>
      <color rgb="FFFFFF00"/>
      <name val="Verdana"/>
      <family val="2"/>
    </font>
    <font>
      <b/>
      <sz val="9"/>
      <color rgb="FFFF0000"/>
      <name val="Verdana"/>
      <family val="2"/>
    </font>
    <font>
      <sz val="11"/>
      <color rgb="FFC00000"/>
      <name val="Calibri"/>
      <family val="2"/>
      <scheme val="minor"/>
    </font>
    <font>
      <b/>
      <sz val="8"/>
      <color theme="9" tint="-0.249977111117893"/>
      <name val="Verdana"/>
      <family val="2"/>
    </font>
    <font>
      <vertAlign val="subscript"/>
      <sz val="9"/>
      <color theme="1"/>
      <name val="Verdana"/>
      <family val="2"/>
    </font>
    <font>
      <sz val="8"/>
      <color indexed="81"/>
      <name val="Tahoma"/>
      <charset val="1"/>
    </font>
    <font>
      <sz val="8"/>
      <color indexed="81"/>
      <name val="Tahoma"/>
      <family val="2"/>
    </font>
    <font>
      <sz val="9"/>
      <color rgb="FFFFFF6D"/>
      <name val="Verdana"/>
      <family val="2"/>
    </font>
    <font>
      <b/>
      <sz val="8"/>
      <color rgb="FFFF0000"/>
      <name val="Verdana"/>
      <family val="2"/>
    </font>
    <font>
      <b/>
      <sz val="9.9"/>
      <name val="Verdana"/>
      <family val="2"/>
    </font>
    <font>
      <b/>
      <sz val="10"/>
      <color rgb="FF00761C"/>
      <name val="Verdana"/>
      <family val="2"/>
    </font>
    <font>
      <sz val="11"/>
      <color rgb="FF00761C"/>
      <name val="Calibri"/>
      <family val="2"/>
      <scheme val="minor"/>
    </font>
    <font>
      <sz val="10"/>
      <color rgb="FF0909F7"/>
      <name val="Verdana"/>
      <family val="2"/>
    </font>
    <font>
      <b/>
      <sz val="10"/>
      <color rgb="FF0909F7"/>
      <name val="Verdana"/>
      <family val="2"/>
    </font>
    <font>
      <b/>
      <sz val="9"/>
      <color rgb="FF0909F7"/>
      <name val="Verdana"/>
      <family val="2"/>
    </font>
    <font>
      <u/>
      <sz val="9"/>
      <color theme="1"/>
      <name val="Verdana"/>
      <family val="2"/>
    </font>
    <font>
      <b/>
      <sz val="8.5"/>
      <color rgb="FFFFFF00"/>
      <name val="Verdana"/>
      <family val="2"/>
    </font>
    <font>
      <b/>
      <sz val="8"/>
      <color rgb="FFFFFF00"/>
      <name val="Verdana"/>
      <family val="2"/>
    </font>
    <font>
      <sz val="8"/>
      <color rgb="FFFFFF00"/>
      <name val="Calibri"/>
      <family val="2"/>
      <scheme val="minor"/>
    </font>
    <font>
      <sz val="7"/>
      <color theme="1"/>
      <name val="Calibri"/>
      <family val="2"/>
      <scheme val="minor"/>
    </font>
    <font>
      <vertAlign val="subscript"/>
      <sz val="10"/>
      <color rgb="FFC00000"/>
      <name val="Verdana"/>
      <family val="2"/>
    </font>
    <font>
      <sz val="12"/>
      <color rgb="FF0000CC"/>
      <name val="Berlin Sans FB"/>
      <family val="2"/>
    </font>
    <font>
      <sz val="12"/>
      <color theme="1"/>
      <name val="Berlin Sans FB"/>
      <family val="2"/>
    </font>
    <font>
      <sz val="12"/>
      <color theme="1"/>
      <name val="Verdana"/>
      <family val="2"/>
    </font>
    <font>
      <sz val="12"/>
      <color rgb="FF0000CC"/>
      <name val="Verdana"/>
      <family val="2"/>
    </font>
    <font>
      <sz val="14"/>
      <color theme="1"/>
      <name val="Berlin Sans FB"/>
      <family val="2"/>
    </font>
    <font>
      <sz val="10"/>
      <color theme="1"/>
      <name val="Wingdings"/>
      <charset val="2"/>
    </font>
    <font>
      <b/>
      <sz val="10"/>
      <color rgb="FF006819"/>
      <name val="Verdana"/>
      <family val="2"/>
    </font>
    <font>
      <sz val="8"/>
      <color rgb="FFFF0000"/>
      <name val="Verdana"/>
      <family val="2"/>
    </font>
    <font>
      <b/>
      <sz val="9"/>
      <name val="Verdana"/>
      <family val="2"/>
    </font>
    <font>
      <b/>
      <sz val="9"/>
      <color theme="0"/>
      <name val="Verdana"/>
      <family val="2"/>
    </font>
    <font>
      <sz val="11"/>
      <color theme="0"/>
      <name val="Calibri"/>
      <family val="2"/>
      <scheme val="minor"/>
    </font>
  </fonts>
  <fills count="14">
    <fill>
      <patternFill patternType="none"/>
    </fill>
    <fill>
      <patternFill patternType="gray125"/>
    </fill>
    <fill>
      <patternFill patternType="solid">
        <fgColor theme="7" tint="0.59999389629810485"/>
        <bgColor indexed="64"/>
      </patternFill>
    </fill>
    <fill>
      <patternFill patternType="solid">
        <fgColor rgb="FFFF0000"/>
        <bgColor indexed="64"/>
      </patternFill>
    </fill>
    <fill>
      <patternFill patternType="solid">
        <fgColor rgb="FFFFFF6D"/>
        <bgColor indexed="64"/>
      </patternFill>
    </fill>
    <fill>
      <patternFill patternType="solid">
        <fgColor rgb="FF92D050"/>
        <bgColor indexed="64"/>
      </patternFill>
    </fill>
    <fill>
      <patternFill patternType="solid">
        <fgColor theme="0" tint="-0.249977111117893"/>
        <bgColor indexed="64"/>
      </patternFill>
    </fill>
    <fill>
      <patternFill patternType="solid">
        <fgColor rgb="FFC00000"/>
        <bgColor indexed="64"/>
      </patternFill>
    </fill>
    <fill>
      <patternFill patternType="solid">
        <fgColor rgb="FFFFFF00"/>
        <bgColor indexed="64"/>
      </patternFill>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909F7"/>
        <bgColor indexed="64"/>
      </patternFill>
    </fill>
  </fills>
  <borders count="101">
    <border>
      <left/>
      <right/>
      <top/>
      <bottom/>
      <diagonal/>
    </border>
    <border>
      <left/>
      <right/>
      <top style="medium">
        <color auto="1"/>
      </top>
      <bottom style="medium">
        <color auto="1"/>
      </bottom>
      <diagonal/>
    </border>
    <border>
      <left/>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thin">
        <color auto="1"/>
      </top>
      <bottom style="thin">
        <color auto="1"/>
      </bottom>
      <diagonal/>
    </border>
    <border>
      <left/>
      <right/>
      <top style="hair">
        <color auto="1"/>
      </top>
      <bottom style="hair">
        <color auto="1"/>
      </bottom>
      <diagonal/>
    </border>
    <border>
      <left style="thin">
        <color auto="1"/>
      </left>
      <right/>
      <top style="thin">
        <color auto="1"/>
      </top>
      <bottom style="hair">
        <color auto="1"/>
      </bottom>
      <diagonal/>
    </border>
    <border>
      <left style="thin">
        <color auto="1"/>
      </left>
      <right/>
      <top style="thin">
        <color auto="1"/>
      </top>
      <bottom style="thin">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bottom style="hair">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hair">
        <color auto="1"/>
      </top>
      <bottom style="thin">
        <color auto="1"/>
      </bottom>
      <diagonal/>
    </border>
    <border>
      <left/>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style="hair">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style="hair">
        <color auto="1"/>
      </top>
      <bottom/>
      <diagonal/>
    </border>
    <border>
      <left/>
      <right style="thin">
        <color auto="1"/>
      </right>
      <top/>
      <bottom style="hair">
        <color auto="1"/>
      </bottom>
      <diagonal/>
    </border>
    <border>
      <left/>
      <right style="medium">
        <color auto="1"/>
      </right>
      <top style="medium">
        <color auto="1"/>
      </top>
      <bottom style="medium">
        <color auto="1"/>
      </bottom>
      <diagonal/>
    </border>
    <border>
      <left/>
      <right style="hair">
        <color auto="1"/>
      </right>
      <top style="hair">
        <color auto="1"/>
      </top>
      <bottom/>
      <diagonal/>
    </border>
    <border>
      <left/>
      <right style="hair">
        <color auto="1"/>
      </right>
      <top/>
      <bottom style="hair">
        <color auto="1"/>
      </bottom>
      <diagonal/>
    </border>
    <border>
      <left style="hair">
        <color auto="1"/>
      </left>
      <right/>
      <top/>
      <bottom/>
      <diagonal/>
    </border>
    <border>
      <left style="hair">
        <color auto="1"/>
      </left>
      <right/>
      <top style="hair">
        <color auto="1"/>
      </top>
      <bottom/>
      <diagonal/>
    </border>
    <border>
      <left style="hair">
        <color auto="1"/>
      </left>
      <right/>
      <top/>
      <bottom style="hair">
        <color auto="1"/>
      </bottom>
      <diagonal/>
    </border>
    <border>
      <left/>
      <right style="hair">
        <color auto="1"/>
      </right>
      <top/>
      <bottom/>
      <diagonal/>
    </border>
    <border>
      <left style="hair">
        <color auto="1"/>
      </left>
      <right/>
      <top style="thin">
        <color auto="1"/>
      </top>
      <bottom style="hair">
        <color auto="1"/>
      </bottom>
      <diagonal/>
    </border>
    <border>
      <left style="hair">
        <color auto="1"/>
      </left>
      <right/>
      <top style="hair">
        <color auto="1"/>
      </top>
      <bottom style="thin">
        <color auto="1"/>
      </bottom>
      <diagonal/>
    </border>
    <border>
      <left style="hair">
        <color auto="1"/>
      </left>
      <right/>
      <top style="thin">
        <color auto="1"/>
      </top>
      <bottom/>
      <diagonal/>
    </border>
    <border>
      <left style="hair">
        <color auto="1"/>
      </left>
      <right/>
      <top/>
      <bottom style="thin">
        <color auto="1"/>
      </bottom>
      <diagonal/>
    </border>
    <border>
      <left/>
      <right style="hair">
        <color auto="1"/>
      </right>
      <top style="thin">
        <color auto="1"/>
      </top>
      <bottom style="hair">
        <color auto="1"/>
      </bottom>
      <diagonal/>
    </border>
    <border>
      <left/>
      <right style="hair">
        <color auto="1"/>
      </right>
      <top style="thin">
        <color auto="1"/>
      </top>
      <bottom/>
      <diagonal/>
    </border>
    <border>
      <left style="hair">
        <color auto="1"/>
      </left>
      <right style="hair">
        <color auto="1"/>
      </right>
      <top style="hair">
        <color auto="1"/>
      </top>
      <bottom style="thin">
        <color auto="1"/>
      </bottom>
      <diagonal/>
    </border>
    <border>
      <left/>
      <right style="hair">
        <color auto="1"/>
      </right>
      <top/>
      <bottom style="thin">
        <color auto="1"/>
      </bottom>
      <diagonal/>
    </border>
    <border>
      <left/>
      <right style="hair">
        <color auto="1"/>
      </right>
      <top style="hair">
        <color auto="1"/>
      </top>
      <bottom style="thin">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
      <left style="hair">
        <color auto="1"/>
      </left>
      <right style="thin">
        <color auto="1"/>
      </right>
      <top style="hair">
        <color auto="1"/>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style="hair">
        <color auto="1"/>
      </left>
      <right style="thin">
        <color auto="1"/>
      </right>
      <top style="hair">
        <color auto="1"/>
      </top>
      <bottom/>
      <diagonal/>
    </border>
    <border>
      <left style="thin">
        <color auto="1"/>
      </left>
      <right style="hair">
        <color auto="1"/>
      </right>
      <top style="hair">
        <color auto="1"/>
      </top>
      <bottom/>
      <diagonal/>
    </border>
    <border>
      <left style="hair">
        <color auto="1"/>
      </left>
      <right/>
      <top style="medium">
        <color auto="1"/>
      </top>
      <bottom style="hair">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right style="medium">
        <color auto="1"/>
      </right>
      <top style="hair">
        <color auto="1"/>
      </top>
      <bottom style="thin">
        <color auto="1"/>
      </bottom>
      <diagonal/>
    </border>
    <border>
      <left/>
      <right style="medium">
        <color auto="1"/>
      </right>
      <top style="hair">
        <color auto="1"/>
      </top>
      <bottom style="hair">
        <color auto="1"/>
      </bottom>
      <diagonal/>
    </border>
    <border>
      <left/>
      <right style="medium">
        <color auto="1"/>
      </right>
      <top style="thin">
        <color auto="1"/>
      </top>
      <bottom style="hair">
        <color auto="1"/>
      </bottom>
      <diagonal/>
    </border>
    <border>
      <left style="medium">
        <color auto="1"/>
      </left>
      <right/>
      <top style="medium">
        <color auto="1"/>
      </top>
      <bottom/>
      <diagonal/>
    </border>
    <border>
      <left style="thin">
        <color auto="1"/>
      </left>
      <right/>
      <top/>
      <bottom style="medium">
        <color auto="1"/>
      </bottom>
      <diagonal/>
    </border>
    <border>
      <left style="medium">
        <color auto="1"/>
      </left>
      <right style="medium">
        <color auto="1"/>
      </right>
      <top style="medium">
        <color auto="1"/>
      </top>
      <bottom style="medium">
        <color auto="1"/>
      </bottom>
      <diagonal/>
    </border>
    <border>
      <left style="hair">
        <color auto="1"/>
      </left>
      <right/>
      <top/>
      <bottom style="medium">
        <color auto="1"/>
      </bottom>
      <diagonal/>
    </border>
    <border>
      <left/>
      <right style="hair">
        <color auto="1"/>
      </right>
      <top/>
      <bottom style="medium">
        <color auto="1"/>
      </bottom>
      <diagonal/>
    </border>
    <border>
      <left style="hair">
        <color auto="1"/>
      </left>
      <right style="hair">
        <color auto="1"/>
      </right>
      <top style="hair">
        <color auto="1"/>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3">
    <xf numFmtId="0" fontId="0" fillId="0" borderId="0"/>
    <xf numFmtId="9" fontId="58" fillId="0" borderId="0" applyFont="0" applyFill="0" applyBorder="0" applyAlignment="0" applyProtection="0"/>
    <xf numFmtId="0" fontId="87" fillId="0" borderId="0" applyNumberFormat="0" applyFill="0" applyBorder="0" applyAlignment="0" applyProtection="0">
      <alignment vertical="top"/>
      <protection locked="0"/>
    </xf>
  </cellStyleXfs>
  <cellXfs count="1356">
    <xf numFmtId="0" fontId="0" fillId="0" borderId="0" xfId="0"/>
    <xf numFmtId="0" fontId="42" fillId="0" borderId="0" xfId="0" applyFont="1" applyBorder="1" applyAlignment="1">
      <alignment vertical="top" wrapText="1"/>
    </xf>
    <xf numFmtId="0" fontId="42" fillId="0" borderId="0" xfId="0" applyFont="1" applyBorder="1" applyAlignment="1">
      <alignment vertical="top"/>
    </xf>
    <xf numFmtId="0" fontId="42" fillId="0" borderId="0" xfId="0" applyFont="1" applyAlignment="1">
      <alignment vertical="center"/>
    </xf>
    <xf numFmtId="0" fontId="42" fillId="0" borderId="3" xfId="0" applyFont="1" applyBorder="1" applyAlignment="1">
      <alignment vertical="center"/>
    </xf>
    <xf numFmtId="0" fontId="48" fillId="0" borderId="0" xfId="0" applyFont="1"/>
    <xf numFmtId="0" fontId="49" fillId="0" borderId="0" xfId="0" applyFont="1" applyAlignment="1">
      <alignment horizontal="left" vertical="center"/>
    </xf>
    <xf numFmtId="0" fontId="49" fillId="0" borderId="0" xfId="0" applyFont="1" applyAlignment="1">
      <alignment vertical="center"/>
    </xf>
    <xf numFmtId="0" fontId="42" fillId="0" borderId="0" xfId="0" applyFont="1" applyAlignment="1">
      <alignment horizontal="right" vertical="center"/>
    </xf>
    <xf numFmtId="0" fontId="42" fillId="0" borderId="9" xfId="0" applyFont="1" applyBorder="1" applyAlignment="1">
      <alignment vertical="center"/>
    </xf>
    <xf numFmtId="0" fontId="42" fillId="0" borderId="9" xfId="0" applyFont="1" applyBorder="1" applyAlignment="1">
      <alignment horizontal="right" vertical="center"/>
    </xf>
    <xf numFmtId="0" fontId="42" fillId="0" borderId="0" xfId="0" applyFont="1" applyBorder="1" applyAlignment="1">
      <alignment horizontal="center" vertical="center"/>
    </xf>
    <xf numFmtId="0" fontId="42" fillId="0" borderId="0" xfId="0" applyFont="1" applyBorder="1" applyAlignment="1">
      <alignment vertical="center"/>
    </xf>
    <xf numFmtId="0" fontId="42" fillId="0" borderId="0" xfId="0" applyFont="1" applyFill="1" applyBorder="1" applyAlignment="1">
      <alignment vertical="center"/>
    </xf>
    <xf numFmtId="0" fontId="42" fillId="2" borderId="20" xfId="0" applyFont="1" applyFill="1" applyBorder="1" applyAlignment="1">
      <alignment vertical="center"/>
    </xf>
    <xf numFmtId="0" fontId="42" fillId="2" borderId="27" xfId="0" applyFont="1" applyFill="1" applyBorder="1" applyAlignment="1">
      <alignment vertical="center"/>
    </xf>
    <xf numFmtId="0" fontId="42" fillId="0" borderId="20" xfId="0" applyFont="1" applyBorder="1" applyAlignment="1">
      <alignment vertical="center"/>
    </xf>
    <xf numFmtId="0" fontId="42" fillId="2" borderId="26" xfId="0" applyFont="1" applyFill="1" applyBorder="1" applyAlignment="1">
      <alignment vertical="center"/>
    </xf>
    <xf numFmtId="0" fontId="42" fillId="2" borderId="29" xfId="0" applyFont="1" applyFill="1" applyBorder="1" applyAlignment="1">
      <alignment vertical="center"/>
    </xf>
    <xf numFmtId="0" fontId="42" fillId="0" borderId="21" xfId="0" applyFont="1" applyBorder="1" applyAlignment="1">
      <alignment vertical="center"/>
    </xf>
    <xf numFmtId="0" fontId="42" fillId="0" borderId="27" xfId="0" applyFont="1" applyBorder="1" applyAlignment="1">
      <alignment vertical="center"/>
    </xf>
    <xf numFmtId="0" fontId="41" fillId="0" borderId="0" xfId="0" applyFont="1" applyAlignment="1">
      <alignment vertical="center"/>
    </xf>
    <xf numFmtId="0" fontId="41" fillId="4" borderId="0" xfId="0" applyFont="1" applyFill="1" applyBorder="1" applyAlignment="1">
      <alignment vertical="center"/>
    </xf>
    <xf numFmtId="0" fontId="41" fillId="0" borderId="0" xfId="0" applyFont="1" applyBorder="1" applyAlignment="1">
      <alignment vertical="top"/>
    </xf>
    <xf numFmtId="0" fontId="41" fillId="0" borderId="5" xfId="0" applyFont="1" applyBorder="1" applyAlignment="1">
      <alignment vertical="top"/>
    </xf>
    <xf numFmtId="0" fontId="41" fillId="0" borderId="0" xfId="0" applyFont="1" applyAlignment="1">
      <alignment vertical="top"/>
    </xf>
    <xf numFmtId="0" fontId="41" fillId="0" borderId="38" xfId="0" applyFont="1" applyBorder="1" applyAlignment="1">
      <alignment vertical="center"/>
    </xf>
    <xf numFmtId="0" fontId="41" fillId="0" borderId="0" xfId="0" applyFont="1" applyFill="1" applyBorder="1" applyAlignment="1">
      <alignment vertical="center"/>
    </xf>
    <xf numFmtId="0" fontId="41" fillId="0" borderId="0" xfId="0" applyFont="1" applyFill="1" applyAlignment="1">
      <alignment vertical="center"/>
    </xf>
    <xf numFmtId="0" fontId="41" fillId="2" borderId="19" xfId="0" applyFont="1" applyFill="1" applyBorder="1" applyAlignment="1">
      <alignment horizontal="center" vertical="center"/>
    </xf>
    <xf numFmtId="0" fontId="41" fillId="0" borderId="5" xfId="0" applyFont="1" applyBorder="1" applyAlignment="1">
      <alignment vertical="center"/>
    </xf>
    <xf numFmtId="0" fontId="41" fillId="0" borderId="0" xfId="0" applyFont="1" applyBorder="1" applyAlignment="1">
      <alignment vertical="center"/>
    </xf>
    <xf numFmtId="0" fontId="41" fillId="0" borderId="3" xfId="0" applyFont="1" applyBorder="1" applyAlignment="1">
      <alignment vertical="center"/>
    </xf>
    <xf numFmtId="0" fontId="41" fillId="0" borderId="39" xfId="0" applyFont="1" applyBorder="1" applyAlignment="1">
      <alignment vertical="center"/>
    </xf>
    <xf numFmtId="0" fontId="41" fillId="0" borderId="6" xfId="0" applyFont="1" applyBorder="1" applyAlignment="1">
      <alignment vertical="center"/>
    </xf>
    <xf numFmtId="0" fontId="49" fillId="0" borderId="5" xfId="0" applyFont="1" applyFill="1" applyBorder="1" applyAlignment="1">
      <alignment vertical="top"/>
    </xf>
    <xf numFmtId="0" fontId="49" fillId="0" borderId="0" xfId="0" applyFont="1" applyFill="1" applyBorder="1" applyAlignment="1">
      <alignment vertical="top"/>
    </xf>
    <xf numFmtId="0" fontId="41" fillId="0" borderId="0" xfId="0" applyFont="1" applyBorder="1" applyAlignment="1">
      <alignment vertical="top" wrapText="1"/>
    </xf>
    <xf numFmtId="0" fontId="41" fillId="0" borderId="3" xfId="0" applyFont="1" applyBorder="1" applyAlignment="1">
      <alignment vertical="top"/>
    </xf>
    <xf numFmtId="0" fontId="41" fillId="0" borderId="2" xfId="0" applyFont="1" applyBorder="1" applyAlignment="1">
      <alignment vertical="center"/>
    </xf>
    <xf numFmtId="0" fontId="51" fillId="0" borderId="0" xfId="0" quotePrefix="1" applyFont="1" applyBorder="1" applyAlignment="1">
      <alignment vertical="center"/>
    </xf>
    <xf numFmtId="0" fontId="52" fillId="0" borderId="0" xfId="0" applyFont="1" applyAlignment="1">
      <alignment vertical="center"/>
    </xf>
    <xf numFmtId="0" fontId="51" fillId="0" borderId="0" xfId="0" quotePrefix="1" applyFont="1" applyAlignment="1">
      <alignment vertical="center"/>
    </xf>
    <xf numFmtId="0" fontId="52" fillId="0" borderId="0" xfId="0" applyFont="1" applyBorder="1" applyAlignment="1">
      <alignment vertical="center"/>
    </xf>
    <xf numFmtId="0" fontId="53" fillId="0" borderId="22" xfId="0" applyFont="1" applyBorder="1" applyAlignment="1">
      <alignment vertical="center"/>
    </xf>
    <xf numFmtId="0" fontId="53" fillId="0" borderId="28" xfId="0" applyFont="1" applyBorder="1" applyAlignment="1">
      <alignment vertical="center"/>
    </xf>
    <xf numFmtId="0" fontId="40" fillId="0" borderId="0" xfId="0" applyFont="1" applyBorder="1"/>
    <xf numFmtId="0" fontId="40" fillId="0" borderId="38" xfId="0" applyFont="1" applyBorder="1"/>
    <xf numFmtId="0" fontId="40" fillId="0" borderId="0" xfId="0" applyFont="1"/>
    <xf numFmtId="0" fontId="39" fillId="0" borderId="0" xfId="0" applyFont="1" applyBorder="1" applyAlignment="1">
      <alignment vertical="center"/>
    </xf>
    <xf numFmtId="0" fontId="39" fillId="0" borderId="0" xfId="0" applyFont="1" applyBorder="1"/>
    <xf numFmtId="0" fontId="38" fillId="0" borderId="0" xfId="0" applyFont="1" applyBorder="1" applyAlignment="1">
      <alignment vertical="center"/>
    </xf>
    <xf numFmtId="0" fontId="36" fillId="0" borderId="0" xfId="0" applyFont="1" applyBorder="1"/>
    <xf numFmtId="0" fontId="40" fillId="0" borderId="0" xfId="0" applyFont="1" applyBorder="1" applyAlignment="1">
      <alignment vertical="top"/>
    </xf>
    <xf numFmtId="0" fontId="35" fillId="0" borderId="0" xfId="0" applyFont="1" applyBorder="1"/>
    <xf numFmtId="0" fontId="35" fillId="0" borderId="0" xfId="0" applyFont="1" applyAlignment="1">
      <alignment vertical="center"/>
    </xf>
    <xf numFmtId="0" fontId="40" fillId="0" borderId="0" xfId="0" applyFont="1" applyFill="1" applyBorder="1"/>
    <xf numFmtId="0" fontId="37" fillId="0" borderId="0" xfId="0" applyFont="1" applyAlignment="1">
      <alignment vertical="top" wrapText="1"/>
    </xf>
    <xf numFmtId="0" fontId="36" fillId="0" borderId="0" xfId="0" applyFont="1" applyAlignment="1">
      <alignment vertical="top" wrapText="1"/>
    </xf>
    <xf numFmtId="0" fontId="35" fillId="0" borderId="0" xfId="0" applyFont="1" applyAlignment="1">
      <alignment vertical="top" wrapText="1"/>
    </xf>
    <xf numFmtId="0" fontId="35" fillId="0" borderId="0" xfId="0" applyFont="1" applyBorder="1" applyAlignment="1">
      <alignment vertical="top" wrapText="1"/>
    </xf>
    <xf numFmtId="0" fontId="56" fillId="0" borderId="0" xfId="0" applyFont="1" applyBorder="1"/>
    <xf numFmtId="0" fontId="56" fillId="0" borderId="0" xfId="0" applyFont="1" applyBorder="1" applyAlignment="1">
      <alignment vertical="top" wrapText="1"/>
    </xf>
    <xf numFmtId="0" fontId="56" fillId="0" borderId="0" xfId="0" applyFont="1" applyAlignment="1">
      <alignment vertical="center"/>
    </xf>
    <xf numFmtId="0" fontId="56" fillId="0" borderId="0" xfId="0" applyFont="1" applyBorder="1" applyAlignment="1">
      <alignment vertical="center"/>
    </xf>
    <xf numFmtId="0" fontId="56" fillId="0" borderId="0" xfId="0" applyFont="1"/>
    <xf numFmtId="0" fontId="36" fillId="0" borderId="0" xfId="0" applyFont="1" applyBorder="1" applyAlignment="1">
      <alignment vertical="top" wrapText="1"/>
    </xf>
    <xf numFmtId="0" fontId="41" fillId="0" borderId="0" xfId="0" applyFont="1" applyAlignment="1">
      <alignment horizontal="center" vertical="center"/>
    </xf>
    <xf numFmtId="164" fontId="41" fillId="0" borderId="0" xfId="0" applyNumberFormat="1" applyFont="1" applyAlignment="1">
      <alignment horizontal="center" vertical="center"/>
    </xf>
    <xf numFmtId="0" fontId="33" fillId="0" borderId="0" xfId="0" applyFont="1" applyBorder="1" applyAlignment="1">
      <alignment vertical="top" wrapText="1"/>
    </xf>
    <xf numFmtId="0" fontId="36" fillId="0" borderId="37" xfId="0" applyFont="1" applyBorder="1" applyAlignment="1">
      <alignment vertical="top" wrapText="1"/>
    </xf>
    <xf numFmtId="0" fontId="32" fillId="0" borderId="0" xfId="0" applyFont="1" applyBorder="1"/>
    <xf numFmtId="0" fontId="49" fillId="8" borderId="8" xfId="0" applyFont="1" applyFill="1" applyBorder="1" applyAlignment="1">
      <alignment vertical="center"/>
    </xf>
    <xf numFmtId="0" fontId="49" fillId="8" borderId="19" xfId="0" applyFont="1" applyFill="1" applyBorder="1" applyAlignment="1">
      <alignment vertical="center"/>
    </xf>
    <xf numFmtId="0" fontId="41" fillId="0" borderId="20" xfId="0" applyFont="1" applyBorder="1" applyAlignment="1">
      <alignment vertical="center"/>
    </xf>
    <xf numFmtId="0" fontId="41" fillId="0" borderId="21" xfId="0" applyFont="1" applyBorder="1" applyAlignment="1">
      <alignment vertical="center"/>
    </xf>
    <xf numFmtId="0" fontId="61" fillId="0" borderId="22" xfId="0" applyFont="1" applyBorder="1" applyAlignment="1">
      <alignment vertical="center"/>
    </xf>
    <xf numFmtId="0" fontId="61" fillId="0" borderId="0" xfId="0" applyFont="1" applyBorder="1" applyAlignment="1">
      <alignment horizontal="right"/>
    </xf>
    <xf numFmtId="0" fontId="43" fillId="0" borderId="22" xfId="0" applyFont="1" applyBorder="1" applyAlignment="1">
      <alignment vertical="center"/>
    </xf>
    <xf numFmtId="0" fontId="61" fillId="0" borderId="22" xfId="0" applyFont="1" applyBorder="1"/>
    <xf numFmtId="0" fontId="61" fillId="0" borderId="0" xfId="0" applyFont="1" applyBorder="1"/>
    <xf numFmtId="0" fontId="31" fillId="0" borderId="0" xfId="0" applyFont="1" applyAlignment="1">
      <alignment vertical="center"/>
    </xf>
    <xf numFmtId="0" fontId="52" fillId="0" borderId="0" xfId="0" applyFont="1"/>
    <xf numFmtId="0" fontId="52" fillId="0" borderId="0" xfId="0" applyFont="1" applyAlignment="1">
      <alignment horizontal="center"/>
    </xf>
    <xf numFmtId="0" fontId="52" fillId="0" borderId="20" xfId="0" applyFont="1" applyBorder="1" applyAlignment="1">
      <alignment horizontal="center" vertical="center" wrapText="1"/>
    </xf>
    <xf numFmtId="0" fontId="52" fillId="0" borderId="31" xfId="0" applyFont="1" applyBorder="1" applyAlignment="1">
      <alignment horizontal="center" vertical="center" wrapText="1"/>
    </xf>
    <xf numFmtId="0" fontId="52" fillId="0" borderId="26" xfId="0" applyFont="1" applyBorder="1" applyAlignment="1">
      <alignment horizontal="center" vertical="center"/>
    </xf>
    <xf numFmtId="0" fontId="52" fillId="0" borderId="35" xfId="0" applyFont="1" applyBorder="1" applyAlignment="1">
      <alignment horizontal="center" vertical="center"/>
    </xf>
    <xf numFmtId="2" fontId="62" fillId="0" borderId="20" xfId="0" applyNumberFormat="1" applyFont="1" applyBorder="1" applyAlignment="1">
      <alignment horizontal="center" vertical="center"/>
    </xf>
    <xf numFmtId="0" fontId="52" fillId="0" borderId="30" xfId="0" applyFont="1" applyBorder="1" applyAlignment="1">
      <alignment horizontal="center" vertical="center"/>
    </xf>
    <xf numFmtId="2" fontId="52" fillId="0" borderId="0" xfId="0" applyNumberFormat="1" applyFont="1" applyAlignment="1">
      <alignment horizontal="center"/>
    </xf>
    <xf numFmtId="0" fontId="63" fillId="0" borderId="0" xfId="0" applyFont="1" applyBorder="1"/>
    <xf numFmtId="0" fontId="65" fillId="0" borderId="0" xfId="0" applyFont="1" applyAlignment="1">
      <alignment horizontal="center" vertical="center"/>
    </xf>
    <xf numFmtId="2" fontId="65" fillId="0" borderId="0" xfId="0" applyNumberFormat="1" applyFont="1" applyAlignment="1">
      <alignment horizontal="center" vertical="center"/>
    </xf>
    <xf numFmtId="0" fontId="41" fillId="0" borderId="22" xfId="0" applyFont="1" applyBorder="1" applyAlignment="1">
      <alignment vertical="center"/>
    </xf>
    <xf numFmtId="0" fontId="43" fillId="0" borderId="0" xfId="0" applyFont="1" applyBorder="1" applyAlignment="1">
      <alignment vertical="center"/>
    </xf>
    <xf numFmtId="0" fontId="0" fillId="0" borderId="0" xfId="0" applyBorder="1"/>
    <xf numFmtId="0" fontId="52" fillId="0" borderId="0" xfId="0" applyFont="1" applyAlignment="1">
      <alignment horizontal="center"/>
    </xf>
    <xf numFmtId="0" fontId="29" fillId="0" borderId="0" xfId="0" applyFont="1" applyBorder="1"/>
    <xf numFmtId="0" fontId="56" fillId="0" borderId="0" xfId="0" applyFont="1" applyBorder="1" applyAlignment="1">
      <alignment horizontal="left"/>
    </xf>
    <xf numFmtId="0" fontId="57" fillId="0" borderId="0" xfId="0" applyFont="1" applyBorder="1" applyAlignment="1">
      <alignment horizontal="left"/>
    </xf>
    <xf numFmtId="0" fontId="34" fillId="0" borderId="0" xfId="0" applyFont="1" applyAlignment="1">
      <alignment vertical="top" wrapText="1"/>
    </xf>
    <xf numFmtId="0" fontId="0" fillId="0" borderId="0" xfId="0" applyAlignment="1"/>
    <xf numFmtId="0" fontId="44" fillId="0" borderId="0" xfId="0" applyFont="1" applyFill="1" applyBorder="1" applyAlignment="1">
      <alignment vertical="center"/>
    </xf>
    <xf numFmtId="0" fontId="59" fillId="0" borderId="0" xfId="0" applyFont="1" applyFill="1" applyBorder="1" applyAlignment="1">
      <alignment vertical="center"/>
    </xf>
    <xf numFmtId="0" fontId="50" fillId="0" borderId="0" xfId="0" applyFont="1" applyBorder="1" applyAlignment="1">
      <alignment horizontal="center" vertical="center"/>
    </xf>
    <xf numFmtId="0" fontId="52" fillId="0" borderId="0" xfId="0" applyFont="1" applyAlignment="1">
      <alignment horizontal="center"/>
    </xf>
    <xf numFmtId="0" fontId="0" fillId="0" borderId="0" xfId="0"/>
    <xf numFmtId="0" fontId="60" fillId="0" borderId="0" xfId="0" applyFont="1" applyFill="1" applyBorder="1" applyAlignment="1">
      <alignment vertical="center"/>
    </xf>
    <xf numFmtId="165" fontId="59" fillId="0" borderId="0" xfId="1" applyNumberFormat="1" applyFont="1" applyFill="1" applyBorder="1" applyAlignment="1"/>
    <xf numFmtId="2" fontId="62" fillId="0" borderId="31" xfId="0" applyNumberFormat="1" applyFont="1" applyBorder="1" applyAlignment="1">
      <alignment horizontal="center" vertical="center"/>
    </xf>
    <xf numFmtId="2" fontId="62" fillId="0" borderId="30" xfId="0" applyNumberFormat="1" applyFont="1" applyBorder="1" applyAlignment="1">
      <alignment horizontal="center" vertical="center"/>
    </xf>
    <xf numFmtId="0" fontId="56" fillId="0" borderId="69" xfId="0" applyFont="1" applyBorder="1" applyAlignment="1"/>
    <xf numFmtId="0" fontId="56" fillId="0" borderId="70" xfId="0" applyFont="1" applyBorder="1" applyAlignment="1"/>
    <xf numFmtId="0" fontId="44" fillId="0" borderId="0" xfId="0" applyFont="1" applyBorder="1" applyAlignment="1">
      <alignment vertical="center" wrapText="1"/>
    </xf>
    <xf numFmtId="0" fontId="0" fillId="0" borderId="0" xfId="0" applyBorder="1" applyAlignment="1"/>
    <xf numFmtId="0" fontId="44" fillId="0" borderId="37" xfId="0" applyFont="1" applyBorder="1" applyAlignment="1">
      <alignment vertical="center" wrapText="1"/>
    </xf>
    <xf numFmtId="0" fontId="0" fillId="0" borderId="37" xfId="0" applyBorder="1" applyAlignment="1"/>
    <xf numFmtId="0" fontId="40" fillId="0" borderId="21" xfId="0" applyFont="1" applyBorder="1"/>
    <xf numFmtId="0" fontId="29" fillId="0" borderId="21" xfId="0" applyFont="1" applyBorder="1"/>
    <xf numFmtId="0" fontId="50" fillId="0" borderId="21" xfId="0" applyFont="1" applyBorder="1" applyAlignment="1">
      <alignment horizontal="center" vertical="center"/>
    </xf>
    <xf numFmtId="0" fontId="51" fillId="0" borderId="21" xfId="0" quotePrefix="1" applyFont="1" applyBorder="1" applyAlignment="1">
      <alignment vertical="center"/>
    </xf>
    <xf numFmtId="0" fontId="52" fillId="0" borderId="0" xfId="0" applyFont="1" applyBorder="1" applyAlignment="1">
      <alignment horizontal="center" vertical="center"/>
    </xf>
    <xf numFmtId="0" fontId="67" fillId="0" borderId="0" xfId="0" applyFont="1"/>
    <xf numFmtId="0" fontId="49" fillId="4" borderId="0" xfId="0" applyFont="1" applyFill="1" applyBorder="1" applyAlignment="1">
      <alignment vertical="center"/>
    </xf>
    <xf numFmtId="0" fontId="67" fillId="0" borderId="0" xfId="0" applyFont="1" applyBorder="1"/>
    <xf numFmtId="0" fontId="0" fillId="0" borderId="0" xfId="0"/>
    <xf numFmtId="0" fontId="27" fillId="0" borderId="0" xfId="0" applyFont="1" applyBorder="1"/>
    <xf numFmtId="0" fontId="27" fillId="0" borderId="38" xfId="0" applyFont="1" applyBorder="1"/>
    <xf numFmtId="0" fontId="27" fillId="0" borderId="0" xfId="0" applyFont="1" applyBorder="1" applyAlignment="1">
      <alignment vertical="center"/>
    </xf>
    <xf numFmtId="0" fontId="26" fillId="0" borderId="0" xfId="0" applyFont="1" applyBorder="1" applyAlignment="1">
      <alignment vertical="center"/>
    </xf>
    <xf numFmtId="0" fontId="27" fillId="0" borderId="0" xfId="0" applyFont="1" applyBorder="1" applyAlignment="1">
      <alignment vertical="top"/>
    </xf>
    <xf numFmtId="0" fontId="27" fillId="0" borderId="38" xfId="0" applyFont="1" applyBorder="1" applyAlignment="1">
      <alignment horizontal="left" vertical="top"/>
    </xf>
    <xf numFmtId="0" fontId="27" fillId="0" borderId="39" xfId="0" applyFont="1" applyBorder="1" applyAlignment="1">
      <alignment horizontal="left" vertical="top"/>
    </xf>
    <xf numFmtId="0" fontId="69" fillId="0" borderId="0" xfId="0" applyFont="1" applyAlignment="1">
      <alignment vertical="center"/>
    </xf>
    <xf numFmtId="0" fontId="25" fillId="0" borderId="0" xfId="0" applyFont="1" applyBorder="1" applyAlignment="1">
      <alignment vertical="center"/>
    </xf>
    <xf numFmtId="0" fontId="25" fillId="0" borderId="0" xfId="0" applyFont="1" applyAlignment="1">
      <alignment vertical="center"/>
    </xf>
    <xf numFmtId="0" fontId="43" fillId="0" borderId="0" xfId="0" applyFont="1" applyAlignment="1">
      <alignment vertical="center"/>
    </xf>
    <xf numFmtId="0" fontId="70" fillId="0" borderId="0" xfId="0" applyFont="1" applyAlignment="1">
      <alignment horizontal="left" vertical="center"/>
    </xf>
    <xf numFmtId="0" fontId="25" fillId="0" borderId="0" xfId="0" applyFont="1" applyAlignment="1">
      <alignment vertical="top"/>
    </xf>
    <xf numFmtId="0" fontId="25" fillId="0" borderId="3" xfId="0" applyFont="1" applyBorder="1" applyAlignment="1">
      <alignment vertical="top"/>
    </xf>
    <xf numFmtId="0" fontId="56" fillId="0" borderId="21" xfId="0" applyFont="1" applyBorder="1" applyAlignment="1">
      <alignment vertical="top"/>
    </xf>
    <xf numFmtId="0" fontId="56" fillId="11" borderId="55" xfId="0" applyFont="1" applyFill="1" applyBorder="1" applyAlignment="1">
      <alignment vertical="top"/>
    </xf>
    <xf numFmtId="0" fontId="56" fillId="11" borderId="21" xfId="0" applyFont="1" applyFill="1" applyBorder="1" applyAlignment="1">
      <alignment vertical="top"/>
    </xf>
    <xf numFmtId="0" fontId="56" fillId="0" borderId="0" xfId="0" applyFont="1" applyBorder="1" applyAlignment="1">
      <alignment vertical="top"/>
    </xf>
    <xf numFmtId="0" fontId="56" fillId="0" borderId="37" xfId="0" applyFont="1" applyBorder="1" applyAlignment="1">
      <alignment vertical="top"/>
    </xf>
    <xf numFmtId="0" fontId="56" fillId="0" borderId="8" xfId="0" applyFont="1" applyBorder="1" applyAlignment="1">
      <alignment vertical="top"/>
    </xf>
    <xf numFmtId="0" fontId="56" fillId="11" borderId="8" xfId="0" applyFont="1" applyFill="1" applyBorder="1" applyAlignment="1">
      <alignment vertical="top"/>
    </xf>
    <xf numFmtId="0" fontId="56" fillId="0" borderId="24" xfId="0" applyFont="1" applyBorder="1" applyAlignment="1"/>
    <xf numFmtId="0" fontId="23" fillId="0" borderId="0" xfId="0" applyFont="1" applyAlignment="1">
      <alignment vertical="center"/>
    </xf>
    <xf numFmtId="0" fontId="41" fillId="0" borderId="37" xfId="0" applyFont="1" applyBorder="1" applyAlignment="1">
      <alignment vertical="center"/>
    </xf>
    <xf numFmtId="0" fontId="23" fillId="0" borderId="0" xfId="0" applyFont="1" applyBorder="1" applyAlignment="1">
      <alignment vertical="top" wrapText="1"/>
    </xf>
    <xf numFmtId="0" fontId="56" fillId="0" borderId="25" xfId="0" applyFont="1" applyBorder="1" applyAlignment="1">
      <alignment vertical="top" wrapText="1"/>
    </xf>
    <xf numFmtId="0" fontId="56" fillId="0" borderId="48" xfId="0" applyFont="1" applyBorder="1" applyAlignment="1">
      <alignment vertical="top" wrapText="1"/>
    </xf>
    <xf numFmtId="0" fontId="23" fillId="0" borderId="0" xfId="0" applyFont="1" applyAlignment="1">
      <alignment vertical="top"/>
    </xf>
    <xf numFmtId="0" fontId="23" fillId="0" borderId="5" xfId="0" applyFont="1" applyBorder="1" applyAlignment="1">
      <alignment vertical="top"/>
    </xf>
    <xf numFmtId="0" fontId="23" fillId="0" borderId="0" xfId="0" applyFont="1" applyBorder="1" applyAlignment="1">
      <alignment vertical="top"/>
    </xf>
    <xf numFmtId="0" fontId="23" fillId="0" borderId="38" xfId="0" applyFont="1" applyBorder="1"/>
    <xf numFmtId="0" fontId="23" fillId="0" borderId="0" xfId="0" applyFont="1" applyBorder="1" applyAlignment="1">
      <alignment vertical="center"/>
    </xf>
    <xf numFmtId="0" fontId="23" fillId="0" borderId="38" xfId="0" applyFont="1" applyBorder="1" applyAlignment="1">
      <alignment horizontal="left" vertical="top"/>
    </xf>
    <xf numFmtId="0" fontId="23" fillId="0" borderId="37" xfId="0" applyFont="1" applyBorder="1" applyAlignment="1">
      <alignment vertical="center"/>
    </xf>
    <xf numFmtId="0" fontId="23" fillId="0" borderId="0" xfId="0" applyFont="1" applyBorder="1"/>
    <xf numFmtId="0" fontId="23" fillId="0" borderId="3" xfId="0" applyFont="1" applyBorder="1" applyAlignment="1">
      <alignment vertical="top"/>
    </xf>
    <xf numFmtId="0" fontId="23" fillId="0" borderId="3" xfId="0" applyFont="1" applyBorder="1" applyAlignment="1">
      <alignment vertical="top" wrapText="1"/>
    </xf>
    <xf numFmtId="0" fontId="23" fillId="0" borderId="39" xfId="0" applyFont="1" applyBorder="1" applyAlignment="1">
      <alignment horizontal="left" vertical="top"/>
    </xf>
    <xf numFmtId="0" fontId="51" fillId="8" borderId="8" xfId="0" quotePrefix="1" applyFont="1" applyFill="1" applyBorder="1" applyAlignment="1">
      <alignment vertical="center"/>
    </xf>
    <xf numFmtId="0" fontId="75" fillId="0" borderId="0" xfId="0" applyFont="1" applyBorder="1"/>
    <xf numFmtId="0" fontId="46" fillId="3" borderId="0" xfId="0" applyFont="1" applyFill="1" applyBorder="1"/>
    <xf numFmtId="0" fontId="56" fillId="0" borderId="23" xfId="0" applyFont="1" applyBorder="1" applyAlignment="1"/>
    <xf numFmtId="0" fontId="74" fillId="0" borderId="0" xfId="0" applyFont="1" applyBorder="1" applyAlignment="1">
      <alignment horizontal="left" vertical="top"/>
    </xf>
    <xf numFmtId="0" fontId="22" fillId="0" borderId="0" xfId="0" applyFont="1" applyAlignment="1">
      <alignment vertical="center"/>
    </xf>
    <xf numFmtId="0" fontId="0" fillId="0" borderId="0" xfId="0" applyFill="1" applyBorder="1"/>
    <xf numFmtId="0" fontId="50" fillId="0" borderId="0" xfId="0" applyFont="1" applyFill="1" applyBorder="1" applyAlignment="1">
      <alignment vertical="center"/>
    </xf>
    <xf numFmtId="0" fontId="56" fillId="0" borderId="0" xfId="0" applyFont="1" applyFill="1" applyBorder="1" applyAlignment="1">
      <alignment horizontal="left"/>
    </xf>
    <xf numFmtId="0" fontId="56" fillId="0" borderId="0" xfId="0" applyFont="1" applyFill="1" applyBorder="1"/>
    <xf numFmtId="0" fontId="44" fillId="0" borderId="0" xfId="0" applyFont="1" applyFill="1" applyBorder="1" applyAlignment="1">
      <alignment vertical="center" wrapText="1"/>
    </xf>
    <xf numFmtId="0" fontId="0" fillId="0" borderId="0" xfId="0" applyFill="1" applyBorder="1" applyAlignment="1"/>
    <xf numFmtId="0" fontId="56" fillId="0" borderId="0" xfId="0" applyFont="1" applyFill="1" applyBorder="1" applyAlignment="1"/>
    <xf numFmtId="0" fontId="57" fillId="0" borderId="0" xfId="0" applyFont="1" applyFill="1" applyBorder="1" applyAlignment="1"/>
    <xf numFmtId="0" fontId="67" fillId="0" borderId="0" xfId="0" applyFont="1" applyFill="1" applyBorder="1" applyAlignment="1"/>
    <xf numFmtId="0" fontId="41" fillId="0" borderId="2" xfId="0" applyFont="1" applyFill="1" applyBorder="1" applyAlignment="1">
      <alignment vertical="center"/>
    </xf>
    <xf numFmtId="0" fontId="40" fillId="0" borderId="2" xfId="0" applyFont="1" applyFill="1" applyBorder="1"/>
    <xf numFmtId="0" fontId="0" fillId="0" borderId="3" xfId="0" applyFill="1" applyBorder="1"/>
    <xf numFmtId="0" fontId="49" fillId="0" borderId="0" xfId="0" applyFont="1" applyFill="1" applyBorder="1" applyAlignment="1">
      <alignment vertical="center"/>
    </xf>
    <xf numFmtId="0" fontId="52" fillId="0" borderId="0" xfId="0" applyFont="1" applyFill="1" applyBorder="1" applyAlignment="1">
      <alignment vertical="center"/>
    </xf>
    <xf numFmtId="0" fontId="74" fillId="0" borderId="0" xfId="0" quotePrefix="1" applyFont="1" applyFill="1" applyBorder="1" applyAlignment="1">
      <alignment horizontal="left" vertical="top"/>
    </xf>
    <xf numFmtId="167" fontId="74" fillId="0" borderId="0" xfId="0" applyNumberFormat="1" applyFont="1" applyFill="1" applyBorder="1" applyAlignment="1">
      <alignment horizontal="left" vertical="top"/>
    </xf>
    <xf numFmtId="0" fontId="74" fillId="0" borderId="0" xfId="0" applyFont="1" applyAlignment="1">
      <alignment horizontal="left" vertical="top"/>
    </xf>
    <xf numFmtId="1" fontId="74" fillId="0" borderId="0" xfId="0" applyNumberFormat="1" applyFont="1" applyFill="1" applyBorder="1" applyAlignment="1">
      <alignment horizontal="left" vertical="top"/>
    </xf>
    <xf numFmtId="168" fontId="74" fillId="0" borderId="0" xfId="0" applyNumberFormat="1" applyFont="1" applyFill="1" applyBorder="1" applyAlignment="1">
      <alignment horizontal="left" vertical="top"/>
    </xf>
    <xf numFmtId="10" fontId="74" fillId="0" borderId="0" xfId="1" applyNumberFormat="1" applyFont="1" applyFill="1" applyBorder="1" applyAlignment="1">
      <alignment horizontal="left" vertical="top"/>
    </xf>
    <xf numFmtId="166" fontId="74" fillId="0" borderId="0" xfId="0" applyNumberFormat="1" applyFont="1" applyFill="1" applyBorder="1" applyAlignment="1">
      <alignment horizontal="left" vertical="top"/>
    </xf>
    <xf numFmtId="2" fontId="74" fillId="0" borderId="0" xfId="0" applyNumberFormat="1" applyFont="1" applyFill="1" applyBorder="1" applyAlignment="1">
      <alignment horizontal="left" vertical="top"/>
    </xf>
    <xf numFmtId="9" fontId="74" fillId="0" borderId="0" xfId="1" applyFont="1" applyFill="1" applyBorder="1" applyAlignment="1">
      <alignment horizontal="left" vertical="top"/>
    </xf>
    <xf numFmtId="0" fontId="74" fillId="0" borderId="3" xfId="0" applyFont="1" applyBorder="1" applyAlignment="1">
      <alignment horizontal="left" vertical="top"/>
    </xf>
    <xf numFmtId="0" fontId="51" fillId="0" borderId="0" xfId="0" quotePrefix="1" applyFont="1"/>
    <xf numFmtId="0" fontId="0" fillId="0" borderId="0" xfId="0"/>
    <xf numFmtId="0" fontId="44" fillId="0" borderId="28" xfId="0" applyFont="1" applyBorder="1" applyAlignment="1">
      <alignment vertical="center" wrapText="1"/>
    </xf>
    <xf numFmtId="0" fontId="61" fillId="0" borderId="0" xfId="0" applyFont="1" applyBorder="1" applyAlignment="1">
      <alignment vertical="center"/>
    </xf>
    <xf numFmtId="0" fontId="61" fillId="0" borderId="0" xfId="0" applyFont="1" applyAlignment="1">
      <alignment vertical="center"/>
    </xf>
    <xf numFmtId="0" fontId="61" fillId="0" borderId="0" xfId="0" applyFont="1" applyFill="1" applyBorder="1"/>
    <xf numFmtId="0" fontId="51" fillId="0" borderId="3" xfId="0" quotePrefix="1" applyFont="1" applyBorder="1"/>
    <xf numFmtId="0" fontId="80" fillId="0" borderId="0" xfId="0" applyFont="1" applyBorder="1"/>
    <xf numFmtId="0" fontId="42" fillId="0" borderId="0" xfId="0" applyFont="1" applyFill="1" applyBorder="1" applyAlignment="1">
      <alignment vertical="top"/>
    </xf>
    <xf numFmtId="0" fontId="43" fillId="0" borderId="0" xfId="0" applyFont="1" applyFill="1" applyBorder="1" applyAlignment="1">
      <alignment vertical="center"/>
    </xf>
    <xf numFmtId="0" fontId="48" fillId="0" borderId="0" xfId="0" applyFont="1" applyFill="1" applyBorder="1" applyAlignment="1">
      <alignment vertical="center"/>
    </xf>
    <xf numFmtId="0" fontId="51" fillId="0" borderId="0" xfId="0" quotePrefix="1" applyFont="1" applyFill="1" applyBorder="1" applyAlignment="1">
      <alignment vertical="center"/>
    </xf>
    <xf numFmtId="0" fontId="42" fillId="0" borderId="0" xfId="0" applyFont="1" applyFill="1" applyBorder="1" applyAlignment="1">
      <alignment vertical="center" wrapText="1"/>
    </xf>
    <xf numFmtId="0" fontId="47" fillId="0" borderId="0" xfId="0" applyFont="1" applyFill="1" applyBorder="1" applyAlignment="1">
      <alignment vertical="center"/>
    </xf>
    <xf numFmtId="0" fontId="42" fillId="0" borderId="0" xfId="0" applyFont="1" applyFill="1" applyBorder="1" applyAlignment="1">
      <alignment vertical="top" wrapText="1"/>
    </xf>
    <xf numFmtId="0" fontId="42" fillId="0" borderId="0" xfId="0" applyFont="1" applyBorder="1" applyAlignment="1">
      <alignment horizontal="center" vertical="top"/>
    </xf>
    <xf numFmtId="0" fontId="0" fillId="2" borderId="0" xfId="0" applyFill="1" applyBorder="1"/>
    <xf numFmtId="0" fontId="81" fillId="0" borderId="0" xfId="0" applyFont="1" applyFill="1" applyBorder="1" applyAlignment="1">
      <alignment vertical="center"/>
    </xf>
    <xf numFmtId="0" fontId="84" fillId="0" borderId="0" xfId="0" applyFont="1" applyFill="1" applyBorder="1" applyAlignment="1">
      <alignment vertical="center"/>
    </xf>
    <xf numFmtId="0" fontId="85" fillId="0" borderId="0" xfId="0" applyFont="1" applyBorder="1" applyAlignment="1">
      <alignment vertical="center"/>
    </xf>
    <xf numFmtId="0" fontId="85" fillId="0" borderId="0" xfId="0" applyFont="1" applyBorder="1" applyAlignment="1">
      <alignment vertical="top" wrapText="1"/>
    </xf>
    <xf numFmtId="0" fontId="85" fillId="0" borderId="0" xfId="0" applyFont="1" applyBorder="1" applyAlignment="1">
      <alignment vertical="top"/>
    </xf>
    <xf numFmtId="0" fontId="56" fillId="0" borderId="22" xfId="0" applyFont="1" applyBorder="1" applyAlignment="1">
      <alignment vertical="center" wrapText="1"/>
    </xf>
    <xf numFmtId="0" fontId="56" fillId="0" borderId="28" xfId="0" applyFont="1" applyBorder="1" applyAlignment="1">
      <alignment vertical="center" wrapText="1"/>
    </xf>
    <xf numFmtId="0" fontId="42" fillId="0" borderId="22" xfId="0" applyFont="1" applyBorder="1" applyAlignment="1">
      <alignment vertical="center"/>
    </xf>
    <xf numFmtId="0" fontId="73" fillId="0" borderId="28" xfId="0" applyFont="1" applyBorder="1" applyAlignment="1">
      <alignment vertical="center" wrapText="1"/>
    </xf>
    <xf numFmtId="0" fontId="47" fillId="0" borderId="0" xfId="0" applyFont="1" applyFill="1" applyBorder="1" applyAlignment="1">
      <alignment vertical="center" wrapText="1"/>
    </xf>
    <xf numFmtId="0" fontId="50" fillId="0" borderId="3" xfId="0" applyFont="1" applyBorder="1" applyAlignment="1">
      <alignment vertical="center"/>
    </xf>
    <xf numFmtId="0" fontId="41" fillId="0" borderId="28" xfId="0" applyFont="1" applyBorder="1" applyAlignment="1">
      <alignment vertical="center"/>
    </xf>
    <xf numFmtId="0" fontId="41" fillId="0" borderId="26" xfId="0" applyFont="1" applyBorder="1" applyAlignment="1">
      <alignment vertical="center"/>
    </xf>
    <xf numFmtId="0" fontId="56" fillId="0" borderId="22" xfId="0" applyFont="1" applyBorder="1" applyAlignment="1">
      <alignment vertical="center"/>
    </xf>
    <xf numFmtId="0" fontId="73" fillId="0" borderId="22" xfId="0" applyFont="1" applyBorder="1" applyAlignment="1">
      <alignment vertical="center" wrapText="1"/>
    </xf>
    <xf numFmtId="0" fontId="86" fillId="0" borderId="22" xfId="0" applyFont="1" applyBorder="1" applyAlignment="1">
      <alignment vertical="center" wrapText="1"/>
    </xf>
    <xf numFmtId="0" fontId="42" fillId="0" borderId="37" xfId="0" applyFont="1" applyBorder="1" applyAlignment="1">
      <alignment vertical="center"/>
    </xf>
    <xf numFmtId="0" fontId="56" fillId="0" borderId="0" xfId="0" applyFont="1" applyAlignment="1">
      <alignment vertical="top"/>
    </xf>
    <xf numFmtId="0" fontId="56" fillId="0" borderId="3" xfId="0" applyFont="1" applyBorder="1" applyAlignment="1">
      <alignment vertical="center"/>
    </xf>
    <xf numFmtId="0" fontId="56" fillId="0" borderId="0" xfId="0" applyFont="1" applyAlignment="1">
      <alignment vertical="top" wrapText="1"/>
    </xf>
    <xf numFmtId="0" fontId="56" fillId="0" borderId="27" xfId="0" applyFont="1" applyBorder="1" applyAlignment="1">
      <alignment vertical="center"/>
    </xf>
    <xf numFmtId="0" fontId="56" fillId="0" borderId="28" xfId="0" applyFont="1" applyBorder="1" applyAlignment="1">
      <alignment vertical="center"/>
    </xf>
    <xf numFmtId="0" fontId="0" fillId="0" borderId="0" xfId="0" applyBorder="1" applyAlignment="1">
      <alignment horizontal="right"/>
    </xf>
    <xf numFmtId="0" fontId="88" fillId="0" borderId="0" xfId="0" applyFont="1" applyBorder="1" applyAlignment="1">
      <alignment horizontal="right"/>
    </xf>
    <xf numFmtId="0" fontId="51" fillId="0" borderId="37" xfId="0" quotePrefix="1" applyFont="1" applyBorder="1" applyAlignment="1">
      <alignment vertical="center"/>
    </xf>
    <xf numFmtId="0" fontId="48" fillId="0" borderId="5" xfId="0" applyFont="1" applyBorder="1" applyAlignment="1">
      <alignment vertical="top"/>
    </xf>
    <xf numFmtId="0" fontId="19" fillId="0" borderId="0" xfId="0" applyFont="1" applyBorder="1" applyAlignment="1">
      <alignment vertical="center"/>
    </xf>
    <xf numFmtId="0" fontId="51" fillId="0" borderId="0" xfId="0" applyFont="1" applyAlignment="1">
      <alignment vertical="center"/>
    </xf>
    <xf numFmtId="0" fontId="74" fillId="0" borderId="0" xfId="0" applyFont="1" applyFill="1" applyBorder="1" applyAlignment="1">
      <alignment horizontal="left" vertical="top"/>
    </xf>
    <xf numFmtId="0" fontId="17" fillId="0" borderId="0" xfId="0" applyFont="1" applyAlignment="1">
      <alignment vertical="center"/>
    </xf>
    <xf numFmtId="0" fontId="51" fillId="0" borderId="0" xfId="0" quotePrefix="1" applyFont="1" applyBorder="1"/>
    <xf numFmtId="0" fontId="49" fillId="4" borderId="1" xfId="0" applyFont="1" applyFill="1" applyBorder="1" applyAlignment="1">
      <alignment vertical="center"/>
    </xf>
    <xf numFmtId="0" fontId="42" fillId="0" borderId="5" xfId="0" applyFont="1" applyBorder="1" applyAlignment="1">
      <alignment vertical="center"/>
    </xf>
    <xf numFmtId="0" fontId="52" fillId="0" borderId="30" xfId="0" applyFont="1" applyBorder="1" applyAlignment="1">
      <alignment horizontal="center" vertical="center"/>
    </xf>
    <xf numFmtId="0" fontId="56" fillId="0" borderId="0" xfId="0" quotePrefix="1" applyFont="1" applyBorder="1" applyAlignment="1">
      <alignment vertical="center"/>
    </xf>
    <xf numFmtId="0" fontId="56" fillId="0" borderId="37" xfId="0" applyFont="1" applyFill="1" applyBorder="1" applyAlignment="1">
      <alignment vertical="center"/>
    </xf>
    <xf numFmtId="0" fontId="41" fillId="0" borderId="37" xfId="0" applyFont="1" applyFill="1" applyBorder="1" applyAlignment="1">
      <alignment vertical="center"/>
    </xf>
    <xf numFmtId="0" fontId="61" fillId="0" borderId="37" xfId="0" applyFont="1" applyBorder="1" applyAlignment="1">
      <alignment horizontal="right"/>
    </xf>
    <xf numFmtId="0" fontId="56" fillId="0" borderId="0" xfId="0" applyFont="1" applyFill="1" applyBorder="1" applyAlignment="1">
      <alignment vertical="center"/>
    </xf>
    <xf numFmtId="0" fontId="56" fillId="0" borderId="49" xfId="0" applyFont="1" applyFill="1" applyBorder="1" applyAlignment="1">
      <alignment vertical="center"/>
    </xf>
    <xf numFmtId="0" fontId="96" fillId="0" borderId="0" xfId="0" applyFont="1"/>
    <xf numFmtId="0" fontId="0" fillId="0" borderId="0" xfId="0"/>
    <xf numFmtId="0" fontId="52" fillId="0" borderId="30" xfId="0" applyFont="1" applyBorder="1" applyAlignment="1">
      <alignment horizontal="center" vertical="center"/>
    </xf>
    <xf numFmtId="1" fontId="52" fillId="0" borderId="30" xfId="0" applyNumberFormat="1" applyFont="1" applyBorder="1" applyAlignment="1">
      <alignment horizontal="center" vertical="center"/>
    </xf>
    <xf numFmtId="1" fontId="62" fillId="0" borderId="30" xfId="0" applyNumberFormat="1" applyFont="1" applyBorder="1" applyAlignment="1">
      <alignment horizontal="center" vertical="center"/>
    </xf>
    <xf numFmtId="166" fontId="52" fillId="0" borderId="30" xfId="0" applyNumberFormat="1" applyFont="1" applyBorder="1" applyAlignment="1">
      <alignment horizontal="center" vertical="center"/>
    </xf>
    <xf numFmtId="0" fontId="61" fillId="0" borderId="0" xfId="0" applyFont="1" applyBorder="1" applyAlignment="1">
      <alignment horizontal="right" vertical="center"/>
    </xf>
    <xf numFmtId="0" fontId="52" fillId="0" borderId="0" xfId="0" applyFont="1" applyAlignment="1">
      <alignment horizontal="center"/>
    </xf>
    <xf numFmtId="0" fontId="56" fillId="0" borderId="0" xfId="0" quotePrefix="1" applyFont="1" applyBorder="1"/>
    <xf numFmtId="1" fontId="52" fillId="0" borderId="0" xfId="0" applyNumberFormat="1" applyFont="1" applyAlignment="1">
      <alignment horizontal="center"/>
    </xf>
    <xf numFmtId="2" fontId="0" fillId="0" borderId="0" xfId="0" applyNumberFormat="1" applyAlignment="1">
      <alignment horizontal="center"/>
    </xf>
    <xf numFmtId="0" fontId="15" fillId="0" borderId="5" xfId="0" applyFont="1" applyBorder="1" applyAlignment="1">
      <alignment vertical="top"/>
    </xf>
    <xf numFmtId="0" fontId="15" fillId="0" borderId="5" xfId="0" applyFont="1" applyFill="1" applyBorder="1" applyAlignment="1">
      <alignment vertical="top"/>
    </xf>
    <xf numFmtId="0" fontId="15" fillId="0" borderId="5" xfId="0" applyFont="1" applyBorder="1" applyAlignment="1">
      <alignment vertical="center"/>
    </xf>
    <xf numFmtId="0" fontId="15" fillId="0" borderId="5" xfId="0" applyFont="1" applyBorder="1" applyAlignment="1"/>
    <xf numFmtId="0" fontId="15" fillId="0" borderId="6" xfId="0" applyFont="1" applyBorder="1" applyAlignment="1">
      <alignment vertical="center"/>
    </xf>
    <xf numFmtId="0" fontId="15" fillId="0" borderId="0" xfId="0" applyFont="1" applyBorder="1" applyAlignment="1">
      <alignment vertical="top" textRotation="90"/>
    </xf>
    <xf numFmtId="0" fontId="15" fillId="0" borderId="0" xfId="0" applyFont="1" applyAlignment="1">
      <alignment vertical="center"/>
    </xf>
    <xf numFmtId="0" fontId="15" fillId="0" borderId="0"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vertical="center" textRotation="90"/>
    </xf>
    <xf numFmtId="0" fontId="15" fillId="0" borderId="0" xfId="0" applyFont="1" applyBorder="1" applyAlignment="1">
      <alignment vertical="center"/>
    </xf>
    <xf numFmtId="0" fontId="15" fillId="0" borderId="3" xfId="0" applyFont="1" applyBorder="1" applyAlignment="1">
      <alignment vertical="center"/>
    </xf>
    <xf numFmtId="0" fontId="15" fillId="0" borderId="0" xfId="0" applyFont="1" applyFill="1" applyBorder="1" applyAlignment="1">
      <alignment vertical="center"/>
    </xf>
    <xf numFmtId="0" fontId="48" fillId="0" borderId="0" xfId="0" applyFont="1" applyFill="1" applyBorder="1"/>
    <xf numFmtId="0" fontId="43" fillId="0" borderId="0" xfId="0" applyFont="1" applyBorder="1" applyAlignment="1">
      <alignment vertical="top"/>
    </xf>
    <xf numFmtId="9" fontId="50" fillId="0" borderId="0" xfId="1" applyFont="1" applyFill="1" applyBorder="1" applyAlignment="1">
      <alignment vertical="top"/>
    </xf>
    <xf numFmtId="0" fontId="15" fillId="0" borderId="0" xfId="0" applyFont="1" applyFill="1" applyBorder="1" applyAlignment="1">
      <alignment vertical="top"/>
    </xf>
    <xf numFmtId="0" fontId="63" fillId="0" borderId="22" xfId="0" applyFont="1" applyBorder="1"/>
    <xf numFmtId="0" fontId="41" fillId="0" borderId="88" xfId="0" applyFont="1" applyBorder="1" applyAlignment="1">
      <alignment vertical="center"/>
    </xf>
    <xf numFmtId="0" fontId="61" fillId="0" borderId="28" xfId="0" applyFont="1" applyBorder="1"/>
    <xf numFmtId="0" fontId="101" fillId="0" borderId="0" xfId="0" applyFont="1" applyFill="1" applyBorder="1" applyAlignment="1">
      <alignment vertical="center" wrapText="1"/>
    </xf>
    <xf numFmtId="0" fontId="52" fillId="0" borderId="0" xfId="0" applyFont="1" applyBorder="1"/>
    <xf numFmtId="0" fontId="61" fillId="0" borderId="52" xfId="0" applyFont="1" applyBorder="1" applyAlignment="1">
      <alignment horizontal="right"/>
    </xf>
    <xf numFmtId="0" fontId="52" fillId="0" borderId="22" xfId="0" applyFont="1" applyBorder="1" applyAlignment="1">
      <alignment wrapText="1"/>
    </xf>
    <xf numFmtId="0" fontId="52" fillId="0" borderId="22" xfId="0" applyFont="1" applyBorder="1" applyAlignment="1"/>
    <xf numFmtId="2" fontId="62" fillId="0" borderId="22" xfId="0" applyNumberFormat="1" applyFont="1" applyBorder="1" applyAlignment="1"/>
    <xf numFmtId="0" fontId="73" fillId="0" borderId="0" xfId="0" applyFont="1" applyAlignment="1">
      <alignment vertical="top" wrapText="1"/>
    </xf>
    <xf numFmtId="0" fontId="104" fillId="0" borderId="0" xfId="0" applyFont="1" applyAlignment="1">
      <alignment horizontal="left" vertical="center"/>
    </xf>
    <xf numFmtId="0" fontId="104" fillId="0" borderId="0" xfId="0" applyFont="1" applyAlignment="1">
      <alignment vertical="center"/>
    </xf>
    <xf numFmtId="0" fontId="104" fillId="0" borderId="0" xfId="0" applyFont="1" applyBorder="1" applyAlignment="1">
      <alignment horizontal="left" vertical="center"/>
    </xf>
    <xf numFmtId="0" fontId="104" fillId="0" borderId="0" xfId="0" applyFont="1" applyBorder="1" applyAlignment="1">
      <alignment vertical="center"/>
    </xf>
    <xf numFmtId="0" fontId="86" fillId="0" borderId="22" xfId="0" applyFont="1" applyBorder="1" applyAlignment="1">
      <alignment vertical="center"/>
    </xf>
    <xf numFmtId="0" fontId="15" fillId="0" borderId="37" xfId="0" applyFont="1" applyBorder="1" applyAlignment="1">
      <alignment horizontal="right" vertical="center"/>
    </xf>
    <xf numFmtId="0" fontId="51" fillId="0" borderId="9" xfId="0" quotePrefix="1" applyFont="1" applyBorder="1" applyAlignment="1">
      <alignment vertical="center"/>
    </xf>
    <xf numFmtId="0" fontId="86" fillId="0" borderId="0" xfId="0" applyFont="1" applyBorder="1" applyAlignment="1">
      <alignment vertical="center" wrapText="1"/>
    </xf>
    <xf numFmtId="0" fontId="104" fillId="0" borderId="2" xfId="0" applyFont="1" applyBorder="1" applyAlignment="1">
      <alignment horizontal="left" vertical="center"/>
    </xf>
    <xf numFmtId="0" fontId="104" fillId="0" borderId="21" xfId="0" applyFont="1" applyBorder="1" applyAlignment="1">
      <alignment vertical="center"/>
    </xf>
    <xf numFmtId="0" fontId="104" fillId="0" borderId="3" xfId="0" applyFont="1" applyBorder="1" applyAlignment="1">
      <alignment horizontal="left" vertical="center"/>
    </xf>
    <xf numFmtId="0" fontId="105" fillId="0" borderId="3" xfId="0" applyFont="1" applyFill="1" applyBorder="1"/>
    <xf numFmtId="0" fontId="40" fillId="0" borderId="0" xfId="0" applyFont="1" applyBorder="1" applyAlignment="1"/>
    <xf numFmtId="0" fontId="14" fillId="0" borderId="0" xfId="0" applyFont="1" applyBorder="1" applyAlignment="1">
      <alignment vertical="top"/>
    </xf>
    <xf numFmtId="0" fontId="17" fillId="0" borderId="0" xfId="0" applyFont="1" applyBorder="1" applyAlignment="1">
      <alignment vertical="center"/>
    </xf>
    <xf numFmtId="0" fontId="41" fillId="0" borderId="6" xfId="0" applyFont="1" applyBorder="1" applyAlignment="1">
      <alignment vertical="top"/>
    </xf>
    <xf numFmtId="0" fontId="0" fillId="0" borderId="0" xfId="0"/>
    <xf numFmtId="0" fontId="0" fillId="0" borderId="0" xfId="0" applyBorder="1"/>
    <xf numFmtId="0" fontId="51" fillId="0" borderId="0" xfId="0" applyFont="1" applyBorder="1" applyAlignment="1">
      <alignment vertical="center" wrapText="1"/>
    </xf>
    <xf numFmtId="0" fontId="56" fillId="0" borderId="28" xfId="0" applyFont="1" applyBorder="1" applyAlignment="1">
      <alignment vertical="top" wrapText="1"/>
    </xf>
    <xf numFmtId="0" fontId="51" fillId="0" borderId="28" xfId="0" applyFont="1" applyFill="1" applyBorder="1" applyAlignment="1">
      <alignment vertical="center" wrapText="1"/>
    </xf>
    <xf numFmtId="0" fontId="106" fillId="0" borderId="0" xfId="0" applyFont="1" applyAlignment="1">
      <alignment vertical="center"/>
    </xf>
    <xf numFmtId="0" fontId="107" fillId="0" borderId="0" xfId="0" applyFont="1" applyAlignment="1">
      <alignment vertical="center"/>
    </xf>
    <xf numFmtId="0" fontId="41" fillId="0" borderId="29" xfId="0" applyFont="1" applyBorder="1" applyAlignment="1">
      <alignment vertical="center"/>
    </xf>
    <xf numFmtId="0" fontId="51" fillId="0" borderId="0" xfId="0" applyFont="1" applyBorder="1" applyAlignment="1">
      <alignment vertical="center"/>
    </xf>
    <xf numFmtId="0" fontId="56" fillId="0" borderId="2" xfId="0" applyFont="1" applyFill="1" applyBorder="1" applyAlignment="1">
      <alignment vertical="top" wrapText="1"/>
    </xf>
    <xf numFmtId="0" fontId="41" fillId="0" borderId="3" xfId="0" applyFont="1" applyBorder="1" applyAlignment="1">
      <alignment vertical="top" wrapText="1"/>
    </xf>
    <xf numFmtId="0" fontId="27" fillId="0" borderId="0" xfId="0" applyFont="1" applyFill="1" applyBorder="1" applyAlignment="1">
      <alignment vertical="top"/>
    </xf>
    <xf numFmtId="0" fontId="27" fillId="0" borderId="5" xfId="0" applyFont="1" applyBorder="1" applyAlignment="1">
      <alignment vertical="top"/>
    </xf>
    <xf numFmtId="0" fontId="0" fillId="0" borderId="0" xfId="0" applyBorder="1"/>
    <xf numFmtId="0" fontId="25" fillId="0" borderId="0" xfId="0" applyFont="1" applyBorder="1" applyAlignment="1">
      <alignment vertical="top"/>
    </xf>
    <xf numFmtId="0" fontId="0" fillId="0" borderId="38" xfId="0" applyBorder="1"/>
    <xf numFmtId="0" fontId="41" fillId="0" borderId="0" xfId="0" applyFont="1" applyBorder="1" applyAlignment="1"/>
    <xf numFmtId="0" fontId="0" fillId="0" borderId="39" xfId="0" applyBorder="1"/>
    <xf numFmtId="0" fontId="27" fillId="0" borderId="5" xfId="0" applyFont="1" applyBorder="1" applyAlignment="1">
      <alignment vertical="center"/>
    </xf>
    <xf numFmtId="0" fontId="27" fillId="0" borderId="5" xfId="0" applyFont="1" applyBorder="1" applyAlignment="1"/>
    <xf numFmtId="0" fontId="56" fillId="0" borderId="3" xfId="0" applyFont="1" applyBorder="1" applyAlignment="1">
      <alignment vertical="center" wrapText="1"/>
    </xf>
    <xf numFmtId="0" fontId="27" fillId="0" borderId="2" xfId="0" applyFont="1" applyBorder="1" applyAlignment="1">
      <alignment vertical="top"/>
    </xf>
    <xf numFmtId="0" fontId="27" fillId="0" borderId="2" xfId="0" applyFont="1" applyBorder="1"/>
    <xf numFmtId="0" fontId="27" fillId="0" borderId="40" xfId="0" applyFont="1" applyBorder="1"/>
    <xf numFmtId="0" fontId="52" fillId="0" borderId="0" xfId="0" applyFont="1" applyBorder="1" applyAlignment="1">
      <alignment vertical="top"/>
    </xf>
    <xf numFmtId="0" fontId="56" fillId="0" borderId="0" xfId="0" applyFont="1" applyBorder="1" applyAlignment="1">
      <alignment vertical="center" wrapText="1"/>
    </xf>
    <xf numFmtId="0" fontId="56" fillId="0" borderId="0" xfId="0" applyFont="1" applyAlignment="1">
      <alignment horizontal="left"/>
    </xf>
    <xf numFmtId="0" fontId="56" fillId="0" borderId="0" xfId="0" applyFont="1" applyAlignment="1">
      <alignment horizontal="left" vertical="top"/>
    </xf>
    <xf numFmtId="0" fontId="44" fillId="0" borderId="54" xfId="0" applyFont="1" applyBorder="1" applyAlignment="1">
      <alignment vertical="center" wrapText="1"/>
    </xf>
    <xf numFmtId="0" fontId="44" fillId="0" borderId="63" xfId="0" applyFont="1" applyBorder="1" applyAlignment="1">
      <alignment vertical="center" wrapText="1"/>
    </xf>
    <xf numFmtId="0" fontId="44" fillId="0" borderId="59" xfId="0" applyFont="1" applyBorder="1" applyAlignment="1">
      <alignment vertical="center" wrapText="1"/>
    </xf>
    <xf numFmtId="0" fontId="44" fillId="0" borderId="64" xfId="0" applyFont="1" applyBorder="1" applyAlignment="1">
      <alignment vertical="center" wrapText="1"/>
    </xf>
    <xf numFmtId="0" fontId="10" fillId="0" borderId="0" xfId="0" applyFont="1"/>
    <xf numFmtId="0" fontId="10" fillId="0" borderId="0" xfId="0" applyFont="1" applyAlignment="1">
      <alignment vertical="top" wrapText="1"/>
    </xf>
    <xf numFmtId="0" fontId="10" fillId="0" borderId="0" xfId="0" applyFont="1" applyBorder="1" applyAlignment="1">
      <alignment vertical="top"/>
    </xf>
    <xf numFmtId="0" fontId="10" fillId="0" borderId="3" xfId="0" applyFont="1" applyBorder="1" applyAlignment="1">
      <alignment vertical="top" wrapText="1"/>
    </xf>
    <xf numFmtId="0" fontId="10" fillId="0" borderId="0" xfId="0" applyFont="1" applyAlignment="1"/>
    <xf numFmtId="0" fontId="10" fillId="0" borderId="0" xfId="0" applyFont="1" applyAlignment="1">
      <alignment vertical="center"/>
    </xf>
    <xf numFmtId="0" fontId="56" fillId="0" borderId="0" xfId="0" applyFont="1" applyAlignment="1"/>
    <xf numFmtId="0" fontId="10" fillId="0" borderId="0" xfId="0" applyFont="1" applyBorder="1" applyAlignment="1">
      <alignment vertical="center"/>
    </xf>
    <xf numFmtId="0" fontId="15" fillId="0" borderId="0" xfId="0" applyFont="1" applyBorder="1" applyAlignment="1"/>
    <xf numFmtId="0" fontId="15" fillId="0" borderId="0" xfId="0" applyFont="1" applyAlignment="1">
      <alignment vertical="top"/>
    </xf>
    <xf numFmtId="0" fontId="91" fillId="0" borderId="13" xfId="0" quotePrefix="1" applyFont="1" applyBorder="1" applyAlignment="1"/>
    <xf numFmtId="0" fontId="15" fillId="0" borderId="0" xfId="0" applyFont="1" applyAlignment="1">
      <alignment vertical="top" wrapText="1"/>
    </xf>
    <xf numFmtId="0" fontId="74" fillId="0" borderId="5" xfId="0" applyFont="1" applyFill="1" applyBorder="1" applyAlignment="1">
      <alignment horizontal="center" vertical="top"/>
    </xf>
    <xf numFmtId="0" fontId="9" fillId="0" borderId="5" xfId="0" applyFont="1" applyBorder="1" applyAlignment="1">
      <alignment vertical="center"/>
    </xf>
    <xf numFmtId="0" fontId="9" fillId="0" borderId="0" xfId="0" applyFont="1" applyAlignment="1">
      <alignment vertical="center"/>
    </xf>
    <xf numFmtId="0" fontId="74" fillId="0" borderId="5" xfId="0" applyFont="1" applyBorder="1" applyAlignment="1">
      <alignment horizontal="center" vertical="top"/>
    </xf>
    <xf numFmtId="0" fontId="74" fillId="0" borderId="5" xfId="0" applyFont="1" applyFill="1" applyBorder="1" applyAlignment="1">
      <alignment horizontal="center" vertical="top" wrapText="1"/>
    </xf>
    <xf numFmtId="2" fontId="74" fillId="0" borderId="5" xfId="0" applyNumberFormat="1" applyFont="1" applyFill="1" applyBorder="1" applyAlignment="1">
      <alignment horizontal="center" vertical="top"/>
    </xf>
    <xf numFmtId="0" fontId="74" fillId="0" borderId="0" xfId="0" applyFont="1" applyFill="1" applyBorder="1" applyAlignment="1">
      <alignment vertical="top" wrapText="1"/>
    </xf>
    <xf numFmtId="0" fontId="9" fillId="0" borderId="0" xfId="0" applyFont="1" applyBorder="1" applyAlignment="1">
      <alignment vertical="center"/>
    </xf>
    <xf numFmtId="0" fontId="9" fillId="0" borderId="0" xfId="0" applyFont="1" applyAlignment="1">
      <alignment vertical="top" wrapText="1"/>
    </xf>
    <xf numFmtId="0" fontId="52" fillId="0" borderId="20" xfId="0" applyFont="1" applyBorder="1" applyAlignment="1">
      <alignment horizontal="center" vertical="center"/>
    </xf>
    <xf numFmtId="0" fontId="74" fillId="0" borderId="0" xfId="0" applyFont="1" applyFill="1" applyBorder="1" applyAlignment="1">
      <alignment horizontal="left" vertical="top"/>
    </xf>
    <xf numFmtId="0" fontId="74" fillId="0" borderId="5" xfId="0" applyFont="1" applyFill="1" applyBorder="1" applyAlignment="1">
      <alignment horizontal="center" vertical="center"/>
    </xf>
    <xf numFmtId="0" fontId="74" fillId="0" borderId="0" xfId="0" applyFont="1" applyFill="1" applyBorder="1" applyAlignment="1">
      <alignment vertical="center" wrapText="1"/>
    </xf>
    <xf numFmtId="0" fontId="9" fillId="0" borderId="5" xfId="0" applyFont="1" applyBorder="1" applyAlignment="1">
      <alignment horizontal="center" vertical="center"/>
    </xf>
    <xf numFmtId="0" fontId="67" fillId="0" borderId="38" xfId="0" applyFont="1" applyFill="1" applyBorder="1" applyAlignment="1"/>
    <xf numFmtId="0" fontId="41" fillId="0" borderId="5" xfId="0" applyFont="1" applyBorder="1" applyAlignment="1">
      <alignment horizontal="center"/>
    </xf>
    <xf numFmtId="0" fontId="0" fillId="0" borderId="90" xfId="0" applyFill="1" applyBorder="1"/>
    <xf numFmtId="0" fontId="105" fillId="0" borderId="0" xfId="0" applyFont="1" applyFill="1" applyBorder="1"/>
    <xf numFmtId="0" fontId="0" fillId="0" borderId="91" xfId="0" applyFill="1" applyBorder="1"/>
    <xf numFmtId="0" fontId="61" fillId="0" borderId="3" xfId="0" applyFont="1" applyFill="1" applyBorder="1"/>
    <xf numFmtId="0" fontId="0" fillId="0" borderId="39" xfId="0" applyFill="1" applyBorder="1"/>
    <xf numFmtId="0" fontId="115" fillId="0" borderId="0" xfId="0" applyFont="1" applyFill="1" applyBorder="1" applyAlignment="1">
      <alignment vertical="center"/>
    </xf>
    <xf numFmtId="0" fontId="116" fillId="0" borderId="0" xfId="0" applyFont="1" applyBorder="1" applyAlignment="1">
      <alignment vertical="center"/>
    </xf>
    <xf numFmtId="0" fontId="117" fillId="0" borderId="0" xfId="0" applyFont="1" applyAlignment="1">
      <alignment vertical="center"/>
    </xf>
    <xf numFmtId="0" fontId="117" fillId="0" borderId="0" xfId="0" applyFont="1" applyBorder="1" applyAlignment="1">
      <alignment vertical="center"/>
    </xf>
    <xf numFmtId="0" fontId="118" fillId="0" borderId="0" xfId="0" applyFont="1" applyFill="1" applyBorder="1" applyAlignment="1">
      <alignment vertical="center"/>
    </xf>
    <xf numFmtId="0" fontId="0" fillId="0" borderId="0" xfId="0" applyBorder="1"/>
    <xf numFmtId="0" fontId="8" fillId="0" borderId="5" xfId="0" applyFont="1" applyBorder="1" applyAlignment="1">
      <alignment vertical="top"/>
    </xf>
    <xf numFmtId="0" fontId="8" fillId="0" borderId="5" xfId="0" applyFont="1" applyBorder="1" applyAlignment="1">
      <alignment vertical="center"/>
    </xf>
    <xf numFmtId="0" fontId="8" fillId="0" borderId="5" xfId="0" applyFont="1" applyFill="1" applyBorder="1" applyAlignment="1">
      <alignment vertical="center"/>
    </xf>
    <xf numFmtId="0" fontId="8" fillId="0" borderId="5" xfId="0" applyFont="1" applyBorder="1" applyAlignment="1"/>
    <xf numFmtId="0" fontId="8" fillId="0" borderId="6" xfId="0" applyFont="1" applyBorder="1" applyAlignment="1">
      <alignment vertical="center"/>
    </xf>
    <xf numFmtId="0" fontId="41" fillId="0" borderId="0" xfId="0" applyFont="1" applyFill="1" applyBorder="1" applyAlignment="1">
      <alignment vertical="top" wrapText="1"/>
    </xf>
    <xf numFmtId="0" fontId="8" fillId="0" borderId="0" xfId="0" applyFont="1" applyFill="1" applyBorder="1" applyAlignment="1">
      <alignment vertical="center"/>
    </xf>
    <xf numFmtId="0" fontId="50" fillId="0" borderId="5" xfId="0" applyFont="1" applyBorder="1" applyAlignment="1">
      <alignment vertical="center" wrapText="1"/>
    </xf>
    <xf numFmtId="0" fontId="8" fillId="0" borderId="0" xfId="0" applyFont="1" applyAlignment="1">
      <alignment vertical="center"/>
    </xf>
    <xf numFmtId="0" fontId="8" fillId="0" borderId="0" xfId="0" applyFont="1" applyBorder="1" applyAlignment="1">
      <alignment vertical="top" wrapText="1"/>
    </xf>
    <xf numFmtId="0" fontId="8" fillId="0" borderId="0" xfId="0" applyFont="1" applyBorder="1" applyAlignment="1">
      <alignment vertical="center" wrapText="1"/>
    </xf>
    <xf numFmtId="0" fontId="42" fillId="0" borderId="26" xfId="0" applyFont="1" applyBorder="1" applyAlignment="1">
      <alignment vertical="center"/>
    </xf>
    <xf numFmtId="0" fontId="42" fillId="0" borderId="29" xfId="0" applyFont="1" applyBorder="1" applyAlignment="1">
      <alignment vertical="center"/>
    </xf>
    <xf numFmtId="0" fontId="0" fillId="0" borderId="0" xfId="0"/>
    <xf numFmtId="0" fontId="120" fillId="0" borderId="0" xfId="0" applyFont="1" applyBorder="1" applyAlignment="1">
      <alignment horizontal="center" vertical="center"/>
    </xf>
    <xf numFmtId="0" fontId="42" fillId="4" borderId="0" xfId="0" applyFont="1" applyFill="1" applyBorder="1" applyAlignment="1" applyProtection="1">
      <alignment vertical="center"/>
      <protection locked="0"/>
    </xf>
    <xf numFmtId="0" fontId="43" fillId="4" borderId="0" xfId="0" applyFont="1" applyFill="1" applyBorder="1" applyAlignment="1" applyProtection="1">
      <alignment horizontal="right" vertical="center"/>
      <protection locked="0"/>
    </xf>
    <xf numFmtId="0" fontId="42" fillId="4" borderId="0" xfId="0" applyFont="1" applyFill="1" applyBorder="1" applyAlignment="1" applyProtection="1">
      <alignment horizontal="center" vertical="center"/>
      <protection locked="0"/>
    </xf>
    <xf numFmtId="0" fontId="47" fillId="4" borderId="0" xfId="0" applyFont="1" applyFill="1" applyBorder="1" applyAlignment="1" applyProtection="1">
      <alignment vertical="center"/>
      <protection locked="0"/>
    </xf>
    <xf numFmtId="0" fontId="42" fillId="4" borderId="3" xfId="0" applyFont="1" applyFill="1" applyBorder="1" applyAlignment="1" applyProtection="1">
      <alignment vertical="center"/>
      <protection locked="0"/>
    </xf>
    <xf numFmtId="0" fontId="43" fillId="4" borderId="3" xfId="0" applyFont="1" applyFill="1" applyBorder="1" applyAlignment="1" applyProtection="1">
      <alignment horizontal="right" vertical="center"/>
      <protection locked="0"/>
    </xf>
    <xf numFmtId="0" fontId="42" fillId="4" borderId="3" xfId="0" applyFont="1" applyFill="1" applyBorder="1" applyAlignment="1" applyProtection="1">
      <alignment horizontal="center" vertical="center"/>
      <protection locked="0"/>
    </xf>
    <xf numFmtId="0" fontId="47" fillId="4" borderId="3" xfId="0" applyFont="1" applyFill="1" applyBorder="1" applyAlignment="1" applyProtection="1">
      <alignment vertical="center"/>
      <protection locked="0"/>
    </xf>
    <xf numFmtId="0" fontId="41" fillId="4" borderId="2" xfId="0" applyFont="1" applyFill="1" applyBorder="1" applyAlignment="1" applyProtection="1">
      <alignment vertical="center"/>
      <protection locked="0"/>
    </xf>
    <xf numFmtId="0" fontId="43" fillId="4" borderId="2" xfId="0" applyFont="1" applyFill="1" applyBorder="1" applyAlignment="1" applyProtection="1">
      <alignment horizontal="right" vertical="center"/>
      <protection locked="0"/>
    </xf>
    <xf numFmtId="0" fontId="41" fillId="4" borderId="2" xfId="0" applyFont="1" applyFill="1" applyBorder="1" applyAlignment="1" applyProtection="1">
      <alignment horizontal="center" vertical="center"/>
      <protection locked="0"/>
    </xf>
    <xf numFmtId="0" fontId="41" fillId="4" borderId="40" xfId="0" applyFont="1" applyFill="1" applyBorder="1" applyAlignment="1" applyProtection="1">
      <alignment vertical="center"/>
      <protection locked="0"/>
    </xf>
    <xf numFmtId="0" fontId="41" fillId="4" borderId="0" xfId="0" applyFont="1" applyFill="1" applyBorder="1" applyAlignment="1" applyProtection="1">
      <alignment vertical="center"/>
      <protection locked="0"/>
    </xf>
    <xf numFmtId="0" fontId="41" fillId="4" borderId="0" xfId="0" applyFont="1" applyFill="1" applyBorder="1" applyAlignment="1" applyProtection="1">
      <alignment horizontal="center" vertical="center"/>
      <protection locked="0"/>
    </xf>
    <xf numFmtId="0" fontId="41" fillId="4" borderId="38" xfId="0" applyFont="1" applyFill="1" applyBorder="1" applyAlignment="1" applyProtection="1">
      <alignment vertical="center"/>
      <protection locked="0"/>
    </xf>
    <xf numFmtId="0" fontId="41" fillId="4" borderId="3" xfId="0" applyFont="1" applyFill="1" applyBorder="1" applyAlignment="1" applyProtection="1">
      <alignment vertical="center"/>
      <protection locked="0"/>
    </xf>
    <xf numFmtId="0" fontId="41" fillId="4" borderId="3" xfId="0" applyFont="1" applyFill="1" applyBorder="1" applyAlignment="1" applyProtection="1">
      <alignment horizontal="center" vertical="center"/>
      <protection locked="0"/>
    </xf>
    <xf numFmtId="0" fontId="41" fillId="4" borderId="39" xfId="0" applyFont="1" applyFill="1" applyBorder="1" applyAlignment="1" applyProtection="1">
      <alignment vertical="center"/>
      <protection locked="0"/>
    </xf>
    <xf numFmtId="0" fontId="23" fillId="4" borderId="2" xfId="0" applyFont="1" applyFill="1" applyBorder="1" applyAlignment="1" applyProtection="1">
      <alignment vertical="center"/>
      <protection locked="0"/>
    </xf>
    <xf numFmtId="0" fontId="23" fillId="4" borderId="2" xfId="0" applyFont="1" applyFill="1" applyBorder="1" applyAlignment="1" applyProtection="1">
      <alignment horizontal="center" vertical="center"/>
      <protection locked="0"/>
    </xf>
    <xf numFmtId="0" fontId="23" fillId="4" borderId="40" xfId="0" applyFont="1" applyFill="1" applyBorder="1" applyAlignment="1" applyProtection="1">
      <alignment vertical="center"/>
      <protection locked="0"/>
    </xf>
    <xf numFmtId="0" fontId="23" fillId="4" borderId="0" xfId="0" applyFont="1" applyFill="1" applyBorder="1" applyAlignment="1" applyProtection="1">
      <alignment vertical="center"/>
      <protection locked="0"/>
    </xf>
    <xf numFmtId="0" fontId="23" fillId="4" borderId="0" xfId="0" applyFont="1" applyFill="1" applyBorder="1" applyAlignment="1" applyProtection="1">
      <alignment horizontal="center" vertical="center"/>
      <protection locked="0"/>
    </xf>
    <xf numFmtId="0" fontId="23" fillId="4" borderId="38" xfId="0" applyFont="1" applyFill="1" applyBorder="1" applyAlignment="1" applyProtection="1">
      <alignment vertical="center"/>
      <protection locked="0"/>
    </xf>
    <xf numFmtId="0" fontId="23" fillId="4" borderId="3" xfId="0" applyFont="1" applyFill="1" applyBorder="1" applyAlignment="1" applyProtection="1">
      <alignment vertical="center"/>
      <protection locked="0"/>
    </xf>
    <xf numFmtId="0" fontId="23" fillId="4" borderId="3" xfId="0" applyFont="1" applyFill="1" applyBorder="1" applyAlignment="1" applyProtection="1">
      <alignment horizontal="center" vertical="center"/>
      <protection locked="0"/>
    </xf>
    <xf numFmtId="0" fontId="23" fillId="4" borderId="39" xfId="0" applyFont="1" applyFill="1" applyBorder="1" applyAlignment="1" applyProtection="1">
      <alignment vertical="center"/>
      <protection locked="0"/>
    </xf>
    <xf numFmtId="0" fontId="41" fillId="0" borderId="60" xfId="0" applyFont="1" applyBorder="1" applyAlignment="1">
      <alignment vertical="center"/>
    </xf>
    <xf numFmtId="0" fontId="41" fillId="0" borderId="9" xfId="0" applyFont="1" applyBorder="1" applyAlignment="1">
      <alignment vertical="center"/>
    </xf>
    <xf numFmtId="0" fontId="41" fillId="0" borderId="24" xfId="0" applyFont="1" applyBorder="1" applyAlignment="1">
      <alignment vertical="center"/>
    </xf>
    <xf numFmtId="0" fontId="56" fillId="0" borderId="26" xfId="0" applyFont="1" applyBorder="1" applyAlignment="1">
      <alignment vertical="center"/>
    </xf>
    <xf numFmtId="0" fontId="0" fillId="0" borderId="12" xfId="0" applyBorder="1" applyAlignment="1">
      <alignment vertical="center"/>
    </xf>
    <xf numFmtId="0" fontId="122" fillId="0" borderId="0" xfId="0" applyFont="1"/>
    <xf numFmtId="2" fontId="62" fillId="12" borderId="30" xfId="0" applyNumberFormat="1" applyFont="1" applyFill="1" applyBorder="1" applyAlignment="1">
      <alignment horizontal="center" vertical="center"/>
    </xf>
    <xf numFmtId="0" fontId="52" fillId="12" borderId="0" xfId="0" applyFont="1" applyFill="1"/>
    <xf numFmtId="2" fontId="52" fillId="0" borderId="0" xfId="0" applyNumberFormat="1" applyFont="1"/>
    <xf numFmtId="9" fontId="52" fillId="0" borderId="0" xfId="1" applyFont="1"/>
    <xf numFmtId="0" fontId="52" fillId="0" borderId="0" xfId="0" applyFont="1" applyAlignment="1">
      <alignment horizontal="center"/>
    </xf>
    <xf numFmtId="9" fontId="52" fillId="0" borderId="0" xfId="1" applyFon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52" fillId="0" borderId="0" xfId="0" applyFont="1" applyAlignment="1">
      <alignment horizontal="center"/>
    </xf>
    <xf numFmtId="0" fontId="52" fillId="0" borderId="0" xfId="0" applyFont="1" applyFill="1"/>
    <xf numFmtId="9" fontId="52" fillId="0" borderId="0" xfId="1" applyFont="1" applyFill="1" applyAlignment="1">
      <alignment horizontal="center"/>
    </xf>
    <xf numFmtId="9" fontId="0" fillId="0" borderId="0" xfId="0" applyNumberFormat="1"/>
    <xf numFmtId="0" fontId="0" fillId="0" borderId="43" xfId="0" applyBorder="1" applyAlignment="1">
      <alignment vertical="center"/>
    </xf>
    <xf numFmtId="0" fontId="41" fillId="0" borderId="25" xfId="0" applyFont="1" applyBorder="1" applyAlignment="1">
      <alignment vertical="center"/>
    </xf>
    <xf numFmtId="0" fontId="41" fillId="0" borderId="48" xfId="0" applyFont="1" applyBorder="1" applyAlignment="1">
      <alignment vertical="center"/>
    </xf>
    <xf numFmtId="0" fontId="56" fillId="0" borderId="12" xfId="0" applyFont="1" applyBorder="1" applyAlignment="1">
      <alignment vertical="center"/>
    </xf>
    <xf numFmtId="0" fontId="57" fillId="0" borderId="0" xfId="0" applyFont="1" applyBorder="1" applyAlignment="1" applyProtection="1">
      <alignment vertical="center"/>
      <protection locked="0"/>
    </xf>
    <xf numFmtId="0" fontId="56" fillId="8" borderId="0" xfId="0" applyFont="1" applyFill="1" applyAlignment="1">
      <alignment vertical="center"/>
    </xf>
    <xf numFmtId="0" fontId="56" fillId="8" borderId="0" xfId="0" applyFont="1" applyFill="1" applyBorder="1" applyAlignment="1">
      <alignment vertical="center"/>
    </xf>
    <xf numFmtId="0" fontId="56" fillId="8" borderId="0" xfId="0" applyFont="1" applyFill="1" applyBorder="1" applyAlignment="1">
      <alignment vertical="top" wrapText="1"/>
    </xf>
    <xf numFmtId="0" fontId="56" fillId="8" borderId="0" xfId="0" applyFont="1" applyFill="1" applyAlignment="1">
      <alignment vertical="top" wrapText="1"/>
    </xf>
    <xf numFmtId="0" fontId="56" fillId="8" borderId="33" xfId="0" applyFont="1" applyFill="1" applyBorder="1" applyAlignment="1">
      <alignment vertical="center"/>
    </xf>
    <xf numFmtId="0" fontId="41" fillId="8" borderId="20" xfId="0" applyFont="1" applyFill="1" applyBorder="1" applyAlignment="1">
      <alignment vertical="center"/>
    </xf>
    <xf numFmtId="0" fontId="41" fillId="8" borderId="33" xfId="0" applyFont="1" applyFill="1" applyBorder="1" applyAlignment="1">
      <alignment vertical="center"/>
    </xf>
    <xf numFmtId="0" fontId="56" fillId="8" borderId="28" xfId="0" applyFont="1" applyFill="1" applyBorder="1" applyAlignment="1">
      <alignment vertical="center"/>
    </xf>
    <xf numFmtId="0" fontId="56" fillId="8" borderId="29" xfId="0" applyFont="1" applyFill="1" applyBorder="1" applyAlignment="1">
      <alignment vertical="center"/>
    </xf>
    <xf numFmtId="0" fontId="41" fillId="8" borderId="21" xfId="0" applyFont="1" applyFill="1" applyBorder="1" applyAlignment="1">
      <alignment vertical="center"/>
    </xf>
    <xf numFmtId="0" fontId="43" fillId="8" borderId="21" xfId="0" applyFont="1" applyFill="1" applyBorder="1" applyAlignment="1">
      <alignment vertical="top" wrapText="1"/>
    </xf>
    <xf numFmtId="165" fontId="59" fillId="8" borderId="37" xfId="1" applyNumberFormat="1" applyFont="1" applyFill="1" applyBorder="1" applyAlignment="1"/>
    <xf numFmtId="0" fontId="43" fillId="8" borderId="37" xfId="0" applyFont="1" applyFill="1" applyBorder="1" applyAlignment="1">
      <alignment vertical="top" wrapText="1"/>
    </xf>
    <xf numFmtId="0" fontId="49" fillId="8" borderId="7" xfId="0" applyFont="1" applyFill="1" applyBorder="1" applyAlignment="1">
      <alignment vertical="center"/>
    </xf>
    <xf numFmtId="0" fontId="49" fillId="8" borderId="1" xfId="0" applyFont="1" applyFill="1" applyBorder="1" applyAlignment="1">
      <alignment vertical="center"/>
    </xf>
    <xf numFmtId="0" fontId="41" fillId="8" borderId="1" xfId="0" applyFont="1" applyFill="1" applyBorder="1" applyAlignment="1">
      <alignment vertical="center"/>
    </xf>
    <xf numFmtId="0" fontId="51" fillId="8" borderId="1" xfId="0" quotePrefix="1" applyFont="1" applyFill="1" applyBorder="1" applyAlignment="1">
      <alignment vertical="center"/>
    </xf>
    <xf numFmtId="0" fontId="49" fillId="8" borderId="99" xfId="0" applyFont="1" applyFill="1" applyBorder="1" applyAlignment="1">
      <alignment vertical="center"/>
    </xf>
    <xf numFmtId="0" fontId="0" fillId="0" borderId="0" xfId="0" applyBorder="1"/>
    <xf numFmtId="0" fontId="0" fillId="0" borderId="0" xfId="0" applyBorder="1"/>
    <xf numFmtId="0" fontId="41" fillId="0" borderId="87" xfId="0" applyFont="1" applyBorder="1" applyAlignment="1">
      <alignment vertical="top"/>
    </xf>
    <xf numFmtId="0" fontId="41" fillId="0" borderId="2" xfId="0" applyFont="1" applyBorder="1" applyAlignment="1">
      <alignment vertical="top"/>
    </xf>
    <xf numFmtId="0" fontId="4" fillId="0" borderId="0" xfId="0" applyFont="1" applyBorder="1" applyAlignment="1">
      <alignment vertical="center"/>
    </xf>
    <xf numFmtId="0" fontId="8" fillId="0" borderId="3" xfId="0" applyFont="1" applyBorder="1" applyAlignment="1">
      <alignment vertical="top" wrapText="1"/>
    </xf>
    <xf numFmtId="0" fontId="41" fillId="0" borderId="87" xfId="0" applyFont="1" applyBorder="1" applyAlignment="1">
      <alignment vertical="center"/>
    </xf>
    <xf numFmtId="0" fontId="78" fillId="0" borderId="0" xfId="0" applyFont="1" applyAlignment="1">
      <alignment horizontal="center"/>
    </xf>
    <xf numFmtId="0" fontId="8" fillId="0" borderId="6" xfId="0" applyFont="1" applyBorder="1" applyAlignment="1">
      <alignment vertical="top"/>
    </xf>
    <xf numFmtId="0" fontId="48" fillId="0" borderId="0" xfId="0" applyFont="1" applyBorder="1"/>
    <xf numFmtId="0" fontId="48" fillId="0" borderId="3" xfId="0" applyFont="1" applyBorder="1"/>
    <xf numFmtId="0" fontId="3" fillId="0" borderId="0" xfId="0" applyFont="1" applyBorder="1" applyAlignment="1">
      <alignment vertical="center"/>
    </xf>
    <xf numFmtId="0" fontId="40" fillId="0" borderId="3" xfId="0" applyFont="1" applyBorder="1"/>
    <xf numFmtId="0" fontId="48" fillId="0" borderId="2" xfId="0" applyFont="1" applyBorder="1"/>
    <xf numFmtId="0" fontId="15" fillId="0" borderId="2" xfId="0" applyFont="1" applyBorder="1" applyAlignment="1">
      <alignment vertical="center"/>
    </xf>
    <xf numFmtId="0" fontId="8" fillId="0" borderId="87" xfId="0" applyFont="1" applyBorder="1" applyAlignment="1">
      <alignment vertical="top"/>
    </xf>
    <xf numFmtId="0" fontId="8" fillId="0" borderId="5" xfId="0" applyFont="1" applyFill="1" applyBorder="1" applyAlignment="1">
      <alignment vertical="top"/>
    </xf>
    <xf numFmtId="0" fontId="23" fillId="0" borderId="5" xfId="0" applyFont="1" applyBorder="1" applyAlignment="1"/>
    <xf numFmtId="0" fontId="41" fillId="0" borderId="5" xfId="0" applyFont="1" applyBorder="1" applyAlignment="1"/>
    <xf numFmtId="0" fontId="23" fillId="0" borderId="6" xfId="0" applyFont="1" applyBorder="1" applyAlignment="1">
      <alignment vertical="top"/>
    </xf>
    <xf numFmtId="0" fontId="23" fillId="0" borderId="3" xfId="0" applyFont="1" applyBorder="1"/>
    <xf numFmtId="0" fontId="41" fillId="0" borderId="25" xfId="0" applyFont="1" applyBorder="1" applyAlignment="1" applyProtection="1">
      <alignment horizontal="left" vertical="center"/>
      <protection locked="0"/>
    </xf>
    <xf numFmtId="0" fontId="41" fillId="0" borderId="9" xfId="0" applyFont="1" applyBorder="1" applyAlignment="1" applyProtection="1">
      <alignment horizontal="left" vertical="center"/>
      <protection locked="0"/>
    </xf>
    <xf numFmtId="0" fontId="52" fillId="0" borderId="0" xfId="0" applyFont="1" applyAlignment="1">
      <alignment horizontal="center"/>
    </xf>
    <xf numFmtId="0" fontId="121" fillId="0" borderId="0" xfId="0" quotePrefix="1" applyNumberFormat="1" applyFont="1" applyFill="1" applyBorder="1" applyAlignment="1">
      <alignment horizontal="center" vertical="center" wrapText="1"/>
    </xf>
    <xf numFmtId="0" fontId="121" fillId="0" borderId="0" xfId="0" applyNumberFormat="1" applyFont="1" applyFill="1" applyBorder="1" applyAlignment="1">
      <alignment horizontal="center" vertical="center" wrapText="1"/>
    </xf>
    <xf numFmtId="0" fontId="103" fillId="0" borderId="0" xfId="2" applyFont="1" applyBorder="1" applyAlignment="1" applyProtection="1">
      <alignment horizontal="right"/>
    </xf>
    <xf numFmtId="0" fontId="103" fillId="0" borderId="0" xfId="2" applyFont="1" applyBorder="1" applyAlignment="1" applyProtection="1">
      <alignment horizontal="center"/>
    </xf>
    <xf numFmtId="0" fontId="89" fillId="0" borderId="0" xfId="0" applyFont="1" applyFill="1" applyBorder="1" applyAlignment="1">
      <alignment horizontal="left" vertical="center"/>
    </xf>
    <xf numFmtId="0" fontId="82" fillId="0" borderId="0" xfId="0" applyFont="1" applyFill="1" applyBorder="1" applyAlignment="1">
      <alignment horizontal="left" vertical="center"/>
    </xf>
    <xf numFmtId="0" fontId="119" fillId="0" borderId="0" xfId="0" applyFont="1" applyFill="1" applyBorder="1" applyAlignment="1">
      <alignment horizontal="left" vertical="center"/>
    </xf>
    <xf numFmtId="0" fontId="83" fillId="0" borderId="0" xfId="0" applyFont="1" applyFill="1" applyBorder="1" applyAlignment="1">
      <alignment horizontal="center" vertical="center" wrapText="1"/>
    </xf>
    <xf numFmtId="0" fontId="2" fillId="0" borderId="0" xfId="0" applyFont="1" applyAlignment="1">
      <alignment horizontal="left" vertical="center" wrapText="1"/>
    </xf>
    <xf numFmtId="0" fontId="52" fillId="0" borderId="0" xfId="0" applyFont="1" applyBorder="1" applyAlignment="1">
      <alignment horizontal="left" vertical="center" wrapText="1"/>
    </xf>
    <xf numFmtId="0" fontId="52" fillId="0" borderId="37" xfId="0" applyFont="1" applyBorder="1" applyAlignment="1">
      <alignment horizontal="left" vertical="center" wrapText="1"/>
    </xf>
    <xf numFmtId="0" fontId="53" fillId="0" borderId="0" xfId="0" applyFont="1" applyBorder="1" applyAlignment="1">
      <alignment horizontal="left" vertical="top" wrapText="1"/>
    </xf>
    <xf numFmtId="0" fontId="53" fillId="0" borderId="0" xfId="0" applyFont="1" applyBorder="1" applyAlignment="1">
      <alignment horizontal="left" vertical="center" wrapText="1"/>
    </xf>
    <xf numFmtId="0" fontId="6" fillId="0" borderId="0" xfId="0" applyFont="1" applyBorder="1" applyAlignment="1">
      <alignment horizontal="left" vertical="center" wrapText="1"/>
    </xf>
    <xf numFmtId="0" fontId="48" fillId="0" borderId="0" xfId="0" applyFont="1" applyBorder="1"/>
    <xf numFmtId="0" fontId="48" fillId="0" borderId="3" xfId="0" applyFont="1" applyBorder="1"/>
    <xf numFmtId="0" fontId="6" fillId="0" borderId="0" xfId="0" applyFont="1" applyAlignment="1">
      <alignment horizontal="left" vertical="center" wrapText="1"/>
    </xf>
    <xf numFmtId="0" fontId="47" fillId="2" borderId="0" xfId="0" applyFont="1" applyFill="1" applyAlignment="1">
      <alignment horizontal="center" vertical="center" wrapText="1"/>
    </xf>
    <xf numFmtId="0" fontId="0" fillId="0" borderId="0" xfId="0"/>
    <xf numFmtId="0" fontId="56" fillId="0" borderId="0" xfId="0" applyFont="1" applyBorder="1" applyAlignment="1">
      <alignment horizontal="left" vertical="top" wrapText="1"/>
    </xf>
    <xf numFmtId="0" fontId="8" fillId="0" borderId="2" xfId="0" applyFont="1" applyBorder="1" applyAlignment="1">
      <alignment horizontal="left" vertical="top" wrapText="1"/>
    </xf>
    <xf numFmtId="0" fontId="8" fillId="0" borderId="0" xfId="0" applyFont="1" applyBorder="1" applyAlignment="1">
      <alignment horizontal="left" vertical="top" wrapText="1"/>
    </xf>
    <xf numFmtId="0" fontId="49" fillId="4" borderId="1" xfId="0" applyFont="1" applyFill="1" applyBorder="1" applyAlignment="1">
      <alignment horizontal="center" vertical="center"/>
    </xf>
    <xf numFmtId="0" fontId="43" fillId="2" borderId="7" xfId="0" applyFont="1" applyFill="1" applyBorder="1" applyAlignment="1">
      <alignment horizontal="center" vertical="center"/>
    </xf>
    <xf numFmtId="0" fontId="43" fillId="2" borderId="1" xfId="0" applyFont="1" applyFill="1" applyBorder="1" applyAlignment="1">
      <alignment horizontal="center" vertical="center"/>
    </xf>
    <xf numFmtId="0" fontId="8" fillId="0" borderId="0" xfId="0" applyFont="1" applyAlignment="1">
      <alignment horizontal="left" vertical="top" wrapText="1"/>
    </xf>
    <xf numFmtId="0" fontId="43" fillId="2" borderId="8" xfId="0" applyFont="1" applyFill="1" applyBorder="1" applyAlignment="1">
      <alignment horizontal="center" vertical="center"/>
    </xf>
    <xf numFmtId="0" fontId="43" fillId="2" borderId="19" xfId="0" applyFont="1" applyFill="1" applyBorder="1" applyAlignment="1">
      <alignment horizontal="center" vertical="center"/>
    </xf>
    <xf numFmtId="0" fontId="50" fillId="0" borderId="12" xfId="0" applyFont="1" applyBorder="1" applyAlignment="1" applyProtection="1">
      <alignment horizontal="center" vertical="center"/>
      <protection locked="0"/>
    </xf>
    <xf numFmtId="0" fontId="50" fillId="0" borderId="9" xfId="0" applyFont="1" applyBorder="1" applyAlignment="1" applyProtection="1">
      <alignment horizontal="center" vertical="center"/>
      <protection locked="0"/>
    </xf>
    <xf numFmtId="0" fontId="50" fillId="0" borderId="13" xfId="0" applyFont="1" applyBorder="1" applyAlignment="1" applyProtection="1">
      <alignment horizontal="center" vertical="center"/>
      <protection locked="0"/>
    </xf>
    <xf numFmtId="0" fontId="43" fillId="2" borderId="11" xfId="0" applyFont="1" applyFill="1" applyBorder="1" applyAlignment="1">
      <alignment horizontal="center" vertical="center"/>
    </xf>
    <xf numFmtId="0" fontId="50" fillId="0" borderId="10" xfId="0" applyFont="1" applyBorder="1" applyAlignment="1" applyProtection="1">
      <alignment horizontal="center" vertical="center"/>
      <protection locked="0"/>
    </xf>
    <xf numFmtId="0" fontId="50" fillId="0" borderId="14" xfId="0" applyFont="1" applyBorder="1" applyAlignment="1" applyProtection="1">
      <alignment horizontal="center" vertical="center"/>
      <protection locked="0"/>
    </xf>
    <xf numFmtId="0" fontId="50" fillId="0" borderId="15" xfId="0" applyFont="1" applyBorder="1" applyAlignment="1" applyProtection="1">
      <alignment horizontal="center" vertical="center"/>
      <protection locked="0"/>
    </xf>
    <xf numFmtId="0" fontId="50" fillId="0" borderId="23" xfId="0" applyFont="1" applyBorder="1" applyAlignment="1" applyProtection="1">
      <alignment horizontal="center" vertical="center"/>
      <protection locked="0"/>
    </xf>
    <xf numFmtId="0" fontId="50" fillId="0" borderId="24" xfId="0" applyFont="1" applyBorder="1" applyAlignment="1" applyProtection="1">
      <alignment horizontal="center" vertical="center"/>
      <protection locked="0"/>
    </xf>
    <xf numFmtId="0" fontId="50" fillId="0" borderId="26" xfId="0" applyFont="1" applyBorder="1" applyAlignment="1" applyProtection="1">
      <alignment horizontal="center" vertical="center"/>
      <protection locked="0"/>
    </xf>
    <xf numFmtId="0" fontId="50" fillId="0" borderId="37" xfId="0" applyFont="1" applyBorder="1" applyAlignment="1" applyProtection="1">
      <alignment horizontal="center" vertical="center"/>
      <protection locked="0"/>
    </xf>
    <xf numFmtId="0" fontId="50" fillId="0" borderId="29" xfId="0" applyFont="1" applyBorder="1" applyAlignment="1" applyProtection="1">
      <alignment horizontal="center" vertical="center"/>
      <protection locked="0"/>
    </xf>
    <xf numFmtId="0" fontId="15"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Border="1" applyAlignment="1">
      <alignment horizontal="left" vertical="center" wrapText="1"/>
    </xf>
    <xf numFmtId="0" fontId="42" fillId="0" borderId="0" xfId="0" applyFont="1" applyBorder="1" applyAlignment="1">
      <alignment horizontal="left" vertical="center" wrapText="1"/>
    </xf>
    <xf numFmtId="0" fontId="2" fillId="0" borderId="2" xfId="0" applyFont="1" applyBorder="1" applyAlignment="1">
      <alignment horizontal="left" vertical="top" wrapText="1"/>
    </xf>
    <xf numFmtId="0" fontId="2" fillId="0" borderId="0" xfId="0" applyFont="1" applyBorder="1" applyAlignment="1">
      <alignment horizontal="left" vertical="top" wrapText="1"/>
    </xf>
    <xf numFmtId="0" fontId="4" fillId="0" borderId="0" xfId="0" applyFont="1" applyAlignment="1">
      <alignment horizontal="left" vertical="center" wrapText="1"/>
    </xf>
    <xf numFmtId="0" fontId="8" fillId="0" borderId="3" xfId="0" applyFont="1" applyBorder="1" applyAlignment="1">
      <alignment horizontal="left" vertical="top" wrapText="1"/>
    </xf>
    <xf numFmtId="0" fontId="74" fillId="0" borderId="0" xfId="0" applyFont="1" applyBorder="1" applyAlignment="1">
      <alignment horizontal="left" vertical="top" wrapText="1"/>
    </xf>
    <xf numFmtId="0" fontId="54" fillId="0" borderId="0" xfId="0" applyFont="1" applyBorder="1" applyAlignment="1">
      <alignment horizontal="left" vertical="center" wrapText="1"/>
    </xf>
    <xf numFmtId="0" fontId="50" fillId="0" borderId="17" xfId="0" applyFont="1" applyBorder="1" applyAlignment="1" applyProtection="1">
      <alignment horizontal="center" vertical="center"/>
      <protection locked="0"/>
    </xf>
    <xf numFmtId="0" fontId="50" fillId="0" borderId="16" xfId="0" applyFont="1" applyBorder="1" applyAlignment="1" applyProtection="1">
      <alignment horizontal="center" vertical="center"/>
      <protection locked="0"/>
    </xf>
    <xf numFmtId="0" fontId="50" fillId="0" borderId="18" xfId="0" applyFont="1" applyBorder="1" applyAlignment="1" applyProtection="1">
      <alignment horizontal="center" vertical="center"/>
      <protection locked="0"/>
    </xf>
    <xf numFmtId="0" fontId="7" fillId="2" borderId="11" xfId="0" applyFont="1" applyFill="1" applyBorder="1" applyAlignment="1">
      <alignment horizontal="center" vertical="center"/>
    </xf>
    <xf numFmtId="0" fontId="39" fillId="2" borderId="8" xfId="0" applyFont="1" applyFill="1" applyBorder="1" applyAlignment="1">
      <alignment horizontal="center" vertical="center"/>
    </xf>
    <xf numFmtId="0" fontId="41" fillId="0" borderId="27" xfId="0" applyFont="1" applyBorder="1" applyAlignment="1">
      <alignment horizontal="center" vertical="center"/>
    </xf>
    <xf numFmtId="0" fontId="41" fillId="0" borderId="28" xfId="0" applyFont="1" applyBorder="1" applyAlignment="1">
      <alignment horizontal="center" vertical="center"/>
    </xf>
    <xf numFmtId="0" fontId="41" fillId="0" borderId="29" xfId="0" applyFont="1" applyBorder="1" applyAlignment="1">
      <alignment horizontal="center" vertical="center"/>
    </xf>
    <xf numFmtId="0" fontId="8" fillId="0" borderId="0" xfId="0" applyFont="1" applyBorder="1" applyAlignment="1">
      <alignment horizontal="left" vertical="center" wrapText="1"/>
    </xf>
    <xf numFmtId="0" fontId="41" fillId="0" borderId="30" xfId="0" applyFont="1" applyBorder="1" applyAlignment="1">
      <alignment horizontal="center" vertical="center" wrapText="1"/>
    </xf>
    <xf numFmtId="0" fontId="41" fillId="0" borderId="32" xfId="0" applyFont="1" applyBorder="1" applyAlignment="1">
      <alignment horizontal="center" vertical="center"/>
    </xf>
    <xf numFmtId="0" fontId="41" fillId="0" borderId="34" xfId="0" applyFont="1" applyBorder="1" applyAlignment="1">
      <alignment horizontal="center" vertical="center"/>
    </xf>
    <xf numFmtId="0" fontId="19" fillId="0" borderId="30" xfId="0" applyFont="1" applyBorder="1" applyAlignment="1">
      <alignment horizontal="center" vertical="center" wrapText="1"/>
    </xf>
    <xf numFmtId="0" fontId="41" fillId="0" borderId="36" xfId="0" applyFont="1" applyBorder="1" applyAlignment="1">
      <alignment horizontal="center" vertical="center"/>
    </xf>
    <xf numFmtId="0" fontId="4" fillId="0" borderId="0" xfId="0" applyFont="1" applyBorder="1" applyAlignment="1">
      <alignment horizontal="left" vertical="center" wrapText="1"/>
    </xf>
    <xf numFmtId="0" fontId="41" fillId="0" borderId="12" xfId="0" applyFont="1" applyBorder="1" applyAlignment="1" applyProtection="1">
      <alignment horizontal="center" vertical="center"/>
      <protection locked="0"/>
    </xf>
    <xf numFmtId="0" fontId="41" fillId="0" borderId="9" xfId="0" applyFont="1" applyBorder="1" applyAlignment="1" applyProtection="1">
      <alignment horizontal="center" vertical="center"/>
      <protection locked="0"/>
    </xf>
    <xf numFmtId="0" fontId="41" fillId="0" borderId="85" xfId="0" applyFont="1" applyBorder="1" applyAlignment="1" applyProtection="1">
      <alignment horizontal="center" vertical="center"/>
      <protection locked="0"/>
    </xf>
    <xf numFmtId="0" fontId="43" fillId="2" borderId="11" xfId="0" applyFont="1" applyFill="1" applyBorder="1" applyAlignment="1">
      <alignment horizontal="center" vertical="top" wrapText="1"/>
    </xf>
    <xf numFmtId="0" fontId="43" fillId="2" borderId="8" xfId="0" applyFont="1" applyFill="1" applyBorder="1" applyAlignment="1">
      <alignment horizontal="center" vertical="top" wrapText="1"/>
    </xf>
    <xf numFmtId="0" fontId="43" fillId="2" borderId="19" xfId="0" applyFont="1" applyFill="1" applyBorder="1" applyAlignment="1">
      <alignment horizontal="center" vertical="top" wrapText="1"/>
    </xf>
    <xf numFmtId="0" fontId="44" fillId="0" borderId="11" xfId="0" applyFont="1" applyBorder="1" applyAlignment="1">
      <alignment horizontal="center" vertical="center" wrapText="1"/>
    </xf>
    <xf numFmtId="0" fontId="44" fillId="0" borderId="8" xfId="0" applyFont="1" applyBorder="1" applyAlignment="1">
      <alignment horizontal="center" vertical="center" wrapText="1"/>
    </xf>
    <xf numFmtId="0" fontId="44" fillId="0" borderId="19" xfId="0" applyFont="1" applyBorder="1" applyAlignment="1">
      <alignment horizontal="center" vertical="center" wrapText="1"/>
    </xf>
    <xf numFmtId="0" fontId="41" fillId="0" borderId="31" xfId="0" applyFont="1" applyBorder="1" applyAlignment="1">
      <alignment horizontal="center" vertical="center" wrapText="1"/>
    </xf>
    <xf numFmtId="0" fontId="41" fillId="0" borderId="33" xfId="0" applyFont="1" applyBorder="1" applyAlignment="1">
      <alignment horizontal="center" vertical="center" wrapText="1"/>
    </xf>
    <xf numFmtId="0" fontId="41" fillId="0" borderId="35" xfId="0" applyFont="1" applyBorder="1" applyAlignment="1">
      <alignment horizontal="center" vertical="center" wrapText="1"/>
    </xf>
    <xf numFmtId="0" fontId="41" fillId="2" borderId="30" xfId="0" applyFont="1" applyFill="1" applyBorder="1" applyAlignment="1">
      <alignment horizontal="center" vertical="center"/>
    </xf>
    <xf numFmtId="0" fontId="47" fillId="4" borderId="0" xfId="0" applyFont="1" applyFill="1" applyBorder="1" applyAlignment="1" applyProtection="1">
      <alignment horizontal="center" vertical="center"/>
      <protection locked="0"/>
    </xf>
    <xf numFmtId="0" fontId="47" fillId="4" borderId="3" xfId="0" applyFont="1" applyFill="1" applyBorder="1" applyAlignment="1" applyProtection="1">
      <alignment horizontal="center" vertical="center"/>
      <protection locked="0"/>
    </xf>
    <xf numFmtId="0" fontId="41" fillId="0" borderId="17" xfId="0" applyFont="1" applyBorder="1" applyAlignment="1" applyProtection="1">
      <alignment horizontal="center" vertical="center"/>
      <protection locked="0"/>
    </xf>
    <xf numFmtId="0" fontId="41" fillId="0" borderId="16" xfId="0" applyFont="1" applyBorder="1" applyAlignment="1" applyProtection="1">
      <alignment horizontal="center" vertical="center"/>
      <protection locked="0"/>
    </xf>
    <xf numFmtId="0" fontId="41" fillId="0" borderId="84" xfId="0" applyFont="1" applyBorder="1" applyAlignment="1" applyProtection="1">
      <alignment horizontal="center" vertical="center"/>
      <protection locked="0"/>
    </xf>
    <xf numFmtId="0" fontId="41" fillId="0" borderId="10" xfId="0" applyFont="1" applyBorder="1" applyAlignment="1" applyProtection="1">
      <alignment horizontal="center" vertical="center"/>
      <protection locked="0"/>
    </xf>
    <xf numFmtId="0" fontId="41" fillId="0" borderId="14" xfId="0" applyFont="1" applyBorder="1" applyAlignment="1" applyProtection="1">
      <alignment horizontal="center" vertical="center"/>
      <protection locked="0"/>
    </xf>
    <xf numFmtId="0" fontId="41" fillId="0" borderId="86" xfId="0" applyFont="1" applyBorder="1" applyAlignment="1" applyProtection="1">
      <alignment horizontal="center" vertical="center"/>
      <protection locked="0"/>
    </xf>
    <xf numFmtId="0" fontId="19" fillId="0" borderId="0" xfId="0" applyFont="1" applyBorder="1" applyAlignment="1">
      <alignment horizontal="left" vertical="top" wrapText="1"/>
    </xf>
    <xf numFmtId="0" fontId="41" fillId="0" borderId="0" xfId="0" applyFont="1" applyBorder="1" applyAlignment="1">
      <alignment horizontal="left" vertical="top" wrapText="1"/>
    </xf>
    <xf numFmtId="0" fontId="41" fillId="2" borderId="8" xfId="0" applyFont="1" applyFill="1" applyBorder="1" applyAlignment="1">
      <alignment horizontal="center" vertical="center"/>
    </xf>
    <xf numFmtId="0" fontId="41" fillId="2" borderId="19" xfId="0" applyFont="1" applyFill="1" applyBorder="1" applyAlignment="1">
      <alignment horizontal="center" vertical="center"/>
    </xf>
    <xf numFmtId="0" fontId="41" fillId="0" borderId="21" xfId="0" applyFont="1" applyBorder="1" applyAlignment="1">
      <alignment horizontal="left" vertical="center" wrapText="1"/>
    </xf>
    <xf numFmtId="0" fontId="41" fillId="0" borderId="0" xfId="0" applyFont="1" applyBorder="1" applyAlignment="1">
      <alignment horizontal="left" vertical="center" wrapText="1"/>
    </xf>
    <xf numFmtId="0" fontId="74" fillId="0" borderId="0" xfId="0" applyFont="1" applyBorder="1" applyAlignment="1">
      <alignment horizontal="left" vertical="center" wrapText="1"/>
    </xf>
    <xf numFmtId="0" fontId="74" fillId="0" borderId="0" xfId="0" applyFont="1" applyAlignment="1">
      <alignment horizontal="left" vertical="center" wrapText="1"/>
    </xf>
    <xf numFmtId="0" fontId="44" fillId="0" borderId="20" xfId="0" applyFont="1" applyBorder="1" applyAlignment="1">
      <alignment horizontal="center" vertical="center" wrapText="1"/>
    </xf>
    <xf numFmtId="0" fontId="44" fillId="0" borderId="21" xfId="0" applyFont="1" applyBorder="1" applyAlignment="1">
      <alignment horizontal="center" vertical="center" wrapText="1"/>
    </xf>
    <xf numFmtId="0" fontId="44" fillId="0" borderId="22"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26" xfId="0" applyFont="1" applyBorder="1" applyAlignment="1">
      <alignment horizontal="center" vertical="center" wrapText="1"/>
    </xf>
    <xf numFmtId="0" fontId="44" fillId="0" borderId="37" xfId="0" applyFont="1" applyBorder="1" applyAlignment="1">
      <alignment horizontal="center" vertical="center" wrapText="1"/>
    </xf>
    <xf numFmtId="0" fontId="78" fillId="0" borderId="0" xfId="0" applyFont="1" applyAlignment="1">
      <alignment horizontal="left" vertical="center" wrapText="1"/>
    </xf>
    <xf numFmtId="0" fontId="44" fillId="2" borderId="21" xfId="0" applyFont="1" applyFill="1" applyBorder="1" applyAlignment="1">
      <alignment horizontal="center" vertical="center" wrapText="1"/>
    </xf>
    <xf numFmtId="0" fontId="44" fillId="2" borderId="0" xfId="0" applyFont="1" applyFill="1" applyBorder="1" applyAlignment="1">
      <alignment horizontal="center" vertical="center" wrapText="1"/>
    </xf>
    <xf numFmtId="0" fontId="44" fillId="2" borderId="37" xfId="0" applyFont="1" applyFill="1" applyBorder="1" applyAlignment="1">
      <alignment horizontal="center" vertical="center" wrapText="1"/>
    </xf>
    <xf numFmtId="0" fontId="44" fillId="0" borderId="27" xfId="0" applyFont="1" applyBorder="1" applyAlignment="1">
      <alignment horizontal="center" vertical="center" wrapText="1"/>
    </xf>
    <xf numFmtId="0" fontId="44" fillId="0" borderId="28" xfId="0" applyFont="1" applyBorder="1" applyAlignment="1">
      <alignment horizontal="center" vertical="center" wrapText="1"/>
    </xf>
    <xf numFmtId="0" fontId="44" fillId="0" borderId="29" xfId="0" applyFont="1" applyBorder="1" applyAlignment="1">
      <alignment horizontal="center" vertical="center" wrapText="1"/>
    </xf>
    <xf numFmtId="0" fontId="78" fillId="0" borderId="0" xfId="0" applyFont="1" applyBorder="1" applyAlignment="1">
      <alignment horizontal="left" vertical="center" wrapText="1"/>
    </xf>
    <xf numFmtId="0" fontId="78" fillId="0" borderId="37" xfId="0" applyFont="1" applyBorder="1" applyAlignment="1">
      <alignment horizontal="left" vertical="center" wrapText="1"/>
    </xf>
    <xf numFmtId="0" fontId="78" fillId="0" borderId="0" xfId="0" applyFont="1" applyFill="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Alignment="1">
      <alignment horizontal="left" vertical="center" wrapText="1"/>
    </xf>
    <xf numFmtId="0" fontId="56" fillId="0" borderId="0" xfId="0" applyFont="1" applyBorder="1" applyAlignment="1">
      <alignment horizontal="left" vertical="center" wrapText="1"/>
    </xf>
    <xf numFmtId="0" fontId="43" fillId="2" borderId="21" xfId="0" applyFont="1" applyFill="1" applyBorder="1" applyAlignment="1">
      <alignment horizontal="center" vertical="center" wrapText="1"/>
    </xf>
    <xf numFmtId="0" fontId="43" fillId="2" borderId="27" xfId="0" applyFont="1" applyFill="1" applyBorder="1" applyAlignment="1">
      <alignment horizontal="center" vertical="center" wrapText="1"/>
    </xf>
    <xf numFmtId="0" fontId="43" fillId="2" borderId="37" xfId="0" applyFont="1" applyFill="1" applyBorder="1" applyAlignment="1">
      <alignment horizontal="center" vertical="center" wrapText="1"/>
    </xf>
    <xf numFmtId="0" fontId="43" fillId="2" borderId="29" xfId="0" applyFont="1" applyFill="1" applyBorder="1" applyAlignment="1">
      <alignment horizontal="center" vertical="center" wrapText="1"/>
    </xf>
    <xf numFmtId="0" fontId="44" fillId="2" borderId="21" xfId="0" applyFont="1" applyFill="1" applyBorder="1" applyAlignment="1">
      <alignment horizontal="center" vertical="center"/>
    </xf>
    <xf numFmtId="0" fontId="44" fillId="2" borderId="0" xfId="0" applyFont="1" applyFill="1" applyBorder="1" applyAlignment="1">
      <alignment horizontal="center" vertical="center"/>
    </xf>
    <xf numFmtId="0" fontId="44" fillId="2" borderId="37" xfId="0" applyFont="1" applyFill="1" applyBorder="1" applyAlignment="1">
      <alignment horizontal="center" vertical="center"/>
    </xf>
    <xf numFmtId="0" fontId="44" fillId="0" borderId="42" xfId="0" applyFont="1" applyBorder="1" applyAlignment="1">
      <alignment horizontal="center" vertical="center" wrapText="1"/>
    </xf>
    <xf numFmtId="0" fontId="44" fillId="0" borderId="41" xfId="0" applyFont="1" applyBorder="1" applyAlignment="1">
      <alignment horizontal="center" vertical="center"/>
    </xf>
    <xf numFmtId="0" fontId="44" fillId="0" borderId="43" xfId="0" applyFont="1" applyBorder="1" applyAlignment="1">
      <alignment horizontal="center" vertical="center"/>
    </xf>
    <xf numFmtId="0" fontId="44" fillId="0" borderId="25" xfId="0" applyFont="1" applyBorder="1" applyAlignment="1">
      <alignment horizontal="center" vertical="center"/>
    </xf>
    <xf numFmtId="0" fontId="44" fillId="0" borderId="41" xfId="0" applyFont="1" applyBorder="1" applyAlignment="1">
      <alignment horizontal="center" vertical="center" wrapText="1"/>
    </xf>
    <xf numFmtId="0" fontId="44" fillId="0" borderId="37" xfId="0" applyFont="1" applyBorder="1" applyAlignment="1">
      <alignment horizontal="center" vertical="center"/>
    </xf>
    <xf numFmtId="0" fontId="49" fillId="4" borderId="2" xfId="0" applyFont="1" applyFill="1" applyBorder="1" applyAlignment="1">
      <alignment horizontal="center" vertical="center"/>
    </xf>
    <xf numFmtId="0" fontId="49" fillId="4" borderId="4" xfId="0" applyFont="1" applyFill="1" applyBorder="1" applyAlignment="1">
      <alignment horizontal="center" vertical="center"/>
    </xf>
    <xf numFmtId="0" fontId="47" fillId="4" borderId="2" xfId="0" applyFont="1" applyFill="1" applyBorder="1" applyAlignment="1" applyProtection="1">
      <alignment horizontal="left" vertical="center"/>
      <protection locked="0"/>
    </xf>
    <xf numFmtId="0" fontId="47" fillId="4" borderId="0" xfId="0" applyFont="1" applyFill="1" applyBorder="1" applyAlignment="1" applyProtection="1">
      <alignment horizontal="left" vertical="center"/>
      <protection locked="0"/>
    </xf>
    <xf numFmtId="0" fontId="47" fillId="4" borderId="3" xfId="0" applyFont="1" applyFill="1" applyBorder="1" applyAlignment="1" applyProtection="1">
      <alignment horizontal="left" vertical="center"/>
      <protection locked="0"/>
    </xf>
    <xf numFmtId="0" fontId="7" fillId="0" borderId="2" xfId="0" applyFont="1" applyBorder="1" applyAlignment="1">
      <alignment horizontal="left" vertical="top" wrapText="1"/>
    </xf>
    <xf numFmtId="0" fontId="7" fillId="0" borderId="0" xfId="0" applyFont="1" applyBorder="1" applyAlignment="1">
      <alignment horizontal="left" vertical="top" wrapText="1"/>
    </xf>
    <xf numFmtId="0" fontId="44" fillId="0" borderId="26" xfId="0" applyFont="1" applyBorder="1" applyAlignment="1">
      <alignment horizontal="center" vertical="center"/>
    </xf>
    <xf numFmtId="0" fontId="44" fillId="0" borderId="32" xfId="0" applyFont="1" applyBorder="1" applyAlignment="1">
      <alignment horizontal="center" vertical="center"/>
    </xf>
    <xf numFmtId="0" fontId="44" fillId="0" borderId="10" xfId="0" applyFont="1" applyBorder="1" applyAlignment="1">
      <alignment horizontal="center" vertical="center"/>
    </xf>
    <xf numFmtId="0" fontId="44" fillId="0" borderId="15" xfId="0" applyFont="1" applyBorder="1" applyAlignment="1">
      <alignment horizontal="center" vertical="center"/>
    </xf>
    <xf numFmtId="0" fontId="44" fillId="0" borderId="44" xfId="0" applyFont="1" applyBorder="1" applyAlignment="1">
      <alignment horizontal="center" vertical="center" wrapText="1"/>
    </xf>
    <xf numFmtId="0" fontId="44" fillId="0" borderId="25" xfId="0" applyFont="1" applyBorder="1" applyAlignment="1">
      <alignment horizontal="center" vertical="center" wrapText="1"/>
    </xf>
    <xf numFmtId="0" fontId="44" fillId="0" borderId="45" xfId="0" applyFont="1" applyBorder="1" applyAlignment="1">
      <alignment horizontal="center" vertical="center" wrapText="1"/>
    </xf>
    <xf numFmtId="0" fontId="47" fillId="2" borderId="0" xfId="0" applyFont="1" applyFill="1" applyBorder="1" applyAlignment="1">
      <alignment horizontal="center" vertical="center" wrapText="1"/>
    </xf>
    <xf numFmtId="0" fontId="44" fillId="0" borderId="31" xfId="0" applyFont="1" applyBorder="1" applyAlignment="1">
      <alignment horizontal="center" vertical="center" wrapText="1"/>
    </xf>
    <xf numFmtId="0" fontId="0" fillId="0" borderId="31" xfId="0" applyBorder="1"/>
    <xf numFmtId="0" fontId="0" fillId="0" borderId="33" xfId="0" applyBorder="1"/>
    <xf numFmtId="0" fontId="0" fillId="0" borderId="35" xfId="0" applyBorder="1"/>
    <xf numFmtId="0" fontId="44" fillId="0" borderId="43" xfId="0" applyFont="1" applyBorder="1" applyAlignment="1">
      <alignment horizontal="center" vertical="center" wrapText="1"/>
    </xf>
    <xf numFmtId="0" fontId="44" fillId="0" borderId="44" xfId="0" applyFont="1" applyBorder="1" applyAlignment="1">
      <alignment horizontal="center" vertical="center"/>
    </xf>
    <xf numFmtId="0" fontId="44" fillId="0" borderId="0" xfId="0" applyFont="1" applyBorder="1" applyAlignment="1">
      <alignment horizontal="center" vertical="center"/>
    </xf>
    <xf numFmtId="0" fontId="44" fillId="0" borderId="28" xfId="0" applyFont="1" applyBorder="1" applyAlignment="1">
      <alignment horizontal="center" vertical="center"/>
    </xf>
    <xf numFmtId="0" fontId="44" fillId="0" borderId="45" xfId="0" applyFont="1" applyBorder="1" applyAlignment="1">
      <alignment horizontal="center" vertical="center"/>
    </xf>
    <xf numFmtId="0" fontId="43" fillId="2" borderId="30" xfId="0" applyFont="1" applyFill="1" applyBorder="1" applyAlignment="1">
      <alignment horizontal="center" vertical="center" wrapText="1"/>
    </xf>
    <xf numFmtId="0" fontId="43" fillId="2" borderId="11" xfId="0" applyFont="1" applyFill="1" applyBorder="1" applyAlignment="1">
      <alignment horizontal="center" vertical="center" wrapText="1"/>
    </xf>
    <xf numFmtId="0" fontId="43" fillId="2" borderId="8" xfId="0" applyFont="1" applyFill="1" applyBorder="1" applyAlignment="1">
      <alignment horizontal="center" vertical="center" wrapText="1"/>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37" xfId="0" applyFont="1" applyFill="1" applyBorder="1" applyAlignment="1">
      <alignment horizontal="left" vertical="top" wrapText="1"/>
    </xf>
    <xf numFmtId="0" fontId="18" fillId="0" borderId="0" xfId="0" applyFont="1" applyBorder="1" applyAlignment="1">
      <alignment horizontal="left" vertical="top" wrapText="1"/>
    </xf>
    <xf numFmtId="0" fontId="18" fillId="0" borderId="0" xfId="0" applyFont="1" applyFill="1" applyBorder="1" applyAlignment="1">
      <alignment horizontal="left" vertical="top" wrapText="1"/>
    </xf>
    <xf numFmtId="0" fontId="41" fillId="0" borderId="0" xfId="0" applyFont="1" applyFill="1" applyBorder="1" applyAlignment="1">
      <alignment horizontal="left" vertical="top" wrapText="1"/>
    </xf>
    <xf numFmtId="0" fontId="7" fillId="0" borderId="0" xfId="0" applyFont="1" applyAlignment="1">
      <alignment horizontal="left" vertical="top" wrapText="1"/>
    </xf>
    <xf numFmtId="0" fontId="0" fillId="0" borderId="28" xfId="0" applyBorder="1"/>
    <xf numFmtId="0" fontId="56" fillId="0" borderId="28" xfId="0" applyFont="1" applyBorder="1" applyAlignment="1">
      <alignment horizontal="left" vertical="center" wrapText="1"/>
    </xf>
    <xf numFmtId="0" fontId="17" fillId="0" borderId="0" xfId="0" applyFont="1" applyBorder="1" applyAlignment="1">
      <alignment horizontal="left" vertical="top" wrapText="1"/>
    </xf>
    <xf numFmtId="0" fontId="0" fillId="0" borderId="0" xfId="0" applyBorder="1"/>
    <xf numFmtId="0" fontId="5" fillId="0" borderId="0" xfId="0" applyFont="1" applyBorder="1" applyAlignment="1">
      <alignment horizontal="left" vertical="top" wrapText="1"/>
    </xf>
    <xf numFmtId="0" fontId="34" fillId="0" borderId="0" xfId="0" applyFont="1" applyBorder="1" applyAlignment="1">
      <alignment horizontal="left" vertical="center" wrapText="1"/>
    </xf>
    <xf numFmtId="0" fontId="4" fillId="0" borderId="2" xfId="0" applyFont="1" applyBorder="1" applyAlignment="1">
      <alignment horizontal="left" vertical="top" wrapText="1"/>
    </xf>
    <xf numFmtId="0" fontId="41"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3" xfId="0" applyFont="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left" vertical="top" wrapText="1"/>
    </xf>
    <xf numFmtId="0" fontId="56" fillId="0" borderId="21" xfId="0" applyFont="1" applyBorder="1" applyAlignment="1">
      <alignment horizontal="left" vertical="top" wrapText="1"/>
    </xf>
    <xf numFmtId="0" fontId="56" fillId="0" borderId="0" xfId="0" applyFont="1" applyAlignment="1">
      <alignment horizontal="left" vertical="top" wrapText="1"/>
    </xf>
    <xf numFmtId="0" fontId="56" fillId="0" borderId="8" xfId="0" applyFont="1" applyBorder="1" applyAlignment="1">
      <alignment horizontal="right" vertical="center" wrapText="1"/>
    </xf>
    <xf numFmtId="0" fontId="56" fillId="0" borderId="19" xfId="0" applyFont="1" applyBorder="1" applyAlignment="1">
      <alignment horizontal="right" vertical="center" wrapText="1"/>
    </xf>
    <xf numFmtId="0" fontId="56" fillId="0" borderId="11" xfId="0" applyFont="1" applyBorder="1" applyAlignment="1">
      <alignment horizontal="center" vertical="center" wrapText="1"/>
    </xf>
    <xf numFmtId="0" fontId="56" fillId="0" borderId="8" xfId="0" applyFont="1" applyBorder="1" applyAlignment="1">
      <alignment horizontal="center" vertical="center" wrapText="1"/>
    </xf>
    <xf numFmtId="0" fontId="56" fillId="0" borderId="19" xfId="0" applyFont="1" applyBorder="1" applyAlignment="1">
      <alignment horizontal="center" vertical="center" wrapText="1"/>
    </xf>
    <xf numFmtId="0" fontId="56" fillId="0" borderId="20" xfId="0" applyFont="1" applyBorder="1" applyAlignment="1">
      <alignment horizontal="center" vertical="center" wrapText="1"/>
    </xf>
    <xf numFmtId="0" fontId="56" fillId="0" borderId="21" xfId="0" applyFont="1" applyBorder="1" applyAlignment="1">
      <alignment horizontal="center" vertical="center" wrapText="1"/>
    </xf>
    <xf numFmtId="0" fontId="56" fillId="0" borderId="22"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26" xfId="0" applyFont="1" applyBorder="1" applyAlignment="1">
      <alignment horizontal="center" vertical="center" wrapText="1"/>
    </xf>
    <xf numFmtId="0" fontId="56" fillId="0" borderId="37" xfId="0" applyFont="1" applyBorder="1" applyAlignment="1">
      <alignment horizontal="center" vertical="center" wrapText="1"/>
    </xf>
    <xf numFmtId="0" fontId="52" fillId="0" borderId="8" xfId="0" applyFont="1" applyBorder="1" applyAlignment="1">
      <alignment horizontal="right" vertical="center" wrapText="1"/>
    </xf>
    <xf numFmtId="0" fontId="52" fillId="0" borderId="19" xfId="0" applyFont="1" applyBorder="1" applyAlignment="1">
      <alignment horizontal="right" vertical="center" wrapText="1"/>
    </xf>
    <xf numFmtId="0" fontId="11" fillId="0" borderId="0" xfId="0" applyFont="1" applyBorder="1" applyAlignment="1">
      <alignment horizontal="left" vertical="center" wrapText="1"/>
    </xf>
    <xf numFmtId="0" fontId="25" fillId="0" borderId="0" xfId="0" applyFont="1" applyBorder="1" applyAlignment="1">
      <alignment horizontal="left" vertical="top" wrapText="1"/>
    </xf>
    <xf numFmtId="0" fontId="27" fillId="0" borderId="0" xfId="0" applyFont="1" applyBorder="1" applyAlignment="1">
      <alignment horizontal="left" vertical="top" wrapText="1"/>
    </xf>
    <xf numFmtId="0" fontId="56" fillId="0" borderId="8" xfId="0" applyFont="1" applyBorder="1" applyAlignment="1">
      <alignment horizontal="center" vertical="center"/>
    </xf>
    <xf numFmtId="0" fontId="56" fillId="0" borderId="11" xfId="0" applyFont="1" applyBorder="1" applyAlignment="1">
      <alignment horizontal="center" vertical="center"/>
    </xf>
    <xf numFmtId="0" fontId="56" fillId="0" borderId="19" xfId="0" applyFont="1" applyBorder="1" applyAlignment="1">
      <alignment horizontal="center" vertical="center"/>
    </xf>
    <xf numFmtId="0" fontId="56" fillId="0" borderId="11" xfId="0" applyFont="1" applyBorder="1" applyAlignment="1">
      <alignment horizontal="left" vertical="center"/>
    </xf>
    <xf numFmtId="0" fontId="56" fillId="0" borderId="8" xfId="0" applyFont="1" applyBorder="1" applyAlignment="1">
      <alignment horizontal="left" vertical="center"/>
    </xf>
    <xf numFmtId="0" fontId="14" fillId="0" borderId="0" xfId="0" applyFont="1" applyBorder="1" applyAlignment="1">
      <alignment horizontal="left" vertical="top" wrapText="1"/>
    </xf>
    <xf numFmtId="0" fontId="56" fillId="0" borderId="31" xfId="0" applyFont="1" applyBorder="1" applyAlignment="1">
      <alignment horizontal="center" vertical="center"/>
    </xf>
    <xf numFmtId="0" fontId="56" fillId="0" borderId="33" xfId="0" applyFont="1" applyBorder="1" applyAlignment="1">
      <alignment horizontal="center" vertical="center"/>
    </xf>
    <xf numFmtId="0" fontId="56" fillId="0" borderId="35" xfId="0" applyFont="1" applyBorder="1" applyAlignment="1">
      <alignment horizontal="center" vertical="center"/>
    </xf>
    <xf numFmtId="0" fontId="52" fillId="0" borderId="31" xfId="0" applyFont="1" applyBorder="1" applyAlignment="1">
      <alignment horizontal="left" vertical="center" wrapText="1"/>
    </xf>
    <xf numFmtId="0" fontId="52" fillId="0" borderId="20" xfId="0" applyFont="1" applyBorder="1" applyAlignment="1">
      <alignment horizontal="left" vertical="center" wrapText="1"/>
    </xf>
    <xf numFmtId="0" fontId="52" fillId="0" borderId="33" xfId="0" applyFont="1" applyBorder="1" applyAlignment="1">
      <alignment horizontal="left" vertical="center" wrapText="1"/>
    </xf>
    <xf numFmtId="0" fontId="52" fillId="0" borderId="22" xfId="0" applyFont="1" applyBorder="1" applyAlignment="1">
      <alignment horizontal="left" vertical="center" wrapText="1"/>
    </xf>
    <xf numFmtId="0" fontId="52" fillId="0" borderId="35" xfId="0" applyFont="1" applyBorder="1" applyAlignment="1">
      <alignment horizontal="left" vertical="center" wrapText="1"/>
    </xf>
    <xf numFmtId="0" fontId="52" fillId="0" borderId="26" xfId="0" applyFont="1" applyBorder="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vertical="top" wrapText="1"/>
    </xf>
    <xf numFmtId="0" fontId="21" fillId="0" borderId="0" xfId="0" applyFont="1" applyAlignment="1">
      <alignment horizontal="left" vertical="top" wrapText="1"/>
    </xf>
    <xf numFmtId="0" fontId="56" fillId="0" borderId="27" xfId="0" applyFont="1" applyBorder="1" applyAlignment="1">
      <alignment horizontal="center" vertical="center"/>
    </xf>
    <xf numFmtId="0" fontId="56" fillId="0" borderId="28" xfId="0" applyFont="1" applyBorder="1" applyAlignment="1">
      <alignment horizontal="center" vertical="center"/>
    </xf>
    <xf numFmtId="0" fontId="56" fillId="0" borderId="29" xfId="0" applyFont="1" applyBorder="1" applyAlignment="1">
      <alignment horizontal="center" vertical="center"/>
    </xf>
    <xf numFmtId="0" fontId="56" fillId="0" borderId="31" xfId="0" applyFont="1" applyBorder="1" applyAlignment="1">
      <alignment horizontal="center" vertical="center" wrapText="1"/>
    </xf>
    <xf numFmtId="0" fontId="56" fillId="0" borderId="33" xfId="0" applyFont="1" applyBorder="1" applyAlignment="1">
      <alignment horizontal="center" vertical="center" wrapText="1"/>
    </xf>
    <xf numFmtId="0" fontId="56" fillId="0" borderId="35" xfId="0" applyFont="1" applyBorder="1" applyAlignment="1">
      <alignment horizontal="center" vertical="center" wrapText="1"/>
    </xf>
    <xf numFmtId="0" fontId="16" fillId="0" borderId="21" xfId="0" applyFont="1" applyBorder="1" applyAlignment="1">
      <alignment horizontal="left" vertical="center" wrapText="1"/>
    </xf>
    <xf numFmtId="0" fontId="27" fillId="0" borderId="21" xfId="0" applyFont="1" applyBorder="1" applyAlignment="1">
      <alignment horizontal="left" vertical="center" wrapText="1"/>
    </xf>
    <xf numFmtId="0" fontId="23" fillId="0" borderId="0" xfId="0" applyFont="1" applyBorder="1" applyAlignment="1">
      <alignment horizontal="left" vertical="center" wrapText="1"/>
    </xf>
    <xf numFmtId="0" fontId="25" fillId="0" borderId="0" xfId="0" applyFont="1" applyBorder="1" applyAlignment="1">
      <alignment horizontal="left" vertical="center" wrapText="1"/>
    </xf>
    <xf numFmtId="0" fontId="47" fillId="0" borderId="23" xfId="0" applyFont="1" applyBorder="1" applyAlignment="1" applyProtection="1">
      <alignment horizontal="center" vertical="center"/>
      <protection locked="0"/>
    </xf>
    <xf numFmtId="0" fontId="47" fillId="0" borderId="9" xfId="0" applyFont="1" applyBorder="1" applyAlignment="1" applyProtection="1">
      <alignment horizontal="center" vertical="center"/>
      <protection locked="0"/>
    </xf>
    <xf numFmtId="0" fontId="47" fillId="0" borderId="24" xfId="0" applyFont="1" applyBorder="1" applyAlignment="1" applyProtection="1">
      <alignment horizontal="center" vertical="center"/>
      <protection locked="0"/>
    </xf>
    <xf numFmtId="0" fontId="14" fillId="0" borderId="0" xfId="0" applyFont="1" applyBorder="1" applyAlignment="1">
      <alignment horizontal="left" vertical="center" wrapText="1"/>
    </xf>
    <xf numFmtId="0" fontId="49" fillId="8" borderId="21" xfId="0" applyFont="1" applyFill="1" applyBorder="1" applyAlignment="1">
      <alignment horizontal="left" vertical="center" wrapText="1"/>
    </xf>
    <xf numFmtId="0" fontId="49" fillId="8" borderId="37" xfId="0" applyFont="1" applyFill="1" applyBorder="1" applyAlignment="1">
      <alignment horizontal="left" vertical="center" wrapText="1"/>
    </xf>
    <xf numFmtId="0" fontId="52" fillId="0" borderId="0" xfId="0" applyFont="1" applyAlignment="1">
      <alignment horizontal="center"/>
    </xf>
    <xf numFmtId="0" fontId="57" fillId="0" borderId="23" xfId="0" applyFont="1" applyBorder="1" applyAlignment="1" applyProtection="1">
      <alignment horizontal="left" vertical="center"/>
      <protection locked="0"/>
    </xf>
    <xf numFmtId="0" fontId="57" fillId="0" borderId="24" xfId="0" applyFont="1" applyBorder="1" applyAlignment="1" applyProtection="1">
      <alignment horizontal="left" vertical="center"/>
      <protection locked="0"/>
    </xf>
    <xf numFmtId="0" fontId="57" fillId="0" borderId="9" xfId="0" applyFont="1" applyBorder="1" applyAlignment="1" applyProtection="1">
      <alignment horizontal="left" vertical="center"/>
      <protection locked="0"/>
    </xf>
    <xf numFmtId="0" fontId="57" fillId="0" borderId="13" xfId="0" applyFont="1" applyBorder="1" applyAlignment="1" applyProtection="1">
      <alignment horizontal="left" vertical="center"/>
      <protection locked="0"/>
    </xf>
    <xf numFmtId="164" fontId="63" fillId="0" borderId="70" xfId="0" applyNumberFormat="1" applyFont="1" applyBorder="1" applyAlignment="1" applyProtection="1">
      <alignment horizontal="center" vertical="center"/>
      <protection locked="0"/>
    </xf>
    <xf numFmtId="164" fontId="63" fillId="0" borderId="59" xfId="0" applyNumberFormat="1" applyFont="1" applyBorder="1" applyAlignment="1" applyProtection="1">
      <alignment horizontal="center" vertical="center"/>
      <protection locked="0"/>
    </xf>
    <xf numFmtId="164" fontId="64" fillId="6" borderId="42" xfId="0" applyNumberFormat="1" applyFont="1" applyFill="1" applyBorder="1" applyAlignment="1" applyProtection="1">
      <alignment horizontal="center" vertical="center"/>
      <protection locked="0"/>
    </xf>
    <xf numFmtId="164" fontId="64" fillId="6" borderId="47" xfId="0" applyNumberFormat="1" applyFont="1" applyFill="1" applyBorder="1" applyAlignment="1" applyProtection="1">
      <alignment horizontal="center" vertical="center"/>
      <protection locked="0"/>
    </xf>
    <xf numFmtId="164" fontId="64" fillId="6" borderId="43" xfId="0" applyNumberFormat="1" applyFont="1" applyFill="1" applyBorder="1" applyAlignment="1" applyProtection="1">
      <alignment horizontal="center" vertical="center"/>
      <protection locked="0"/>
    </xf>
    <xf numFmtId="164" fontId="64" fillId="6" borderId="48" xfId="0" applyNumberFormat="1" applyFont="1" applyFill="1" applyBorder="1" applyAlignment="1" applyProtection="1">
      <alignment horizontal="center" vertical="center"/>
      <protection locked="0"/>
    </xf>
    <xf numFmtId="166" fontId="63" fillId="5" borderId="49" xfId="0" applyNumberFormat="1" applyFont="1" applyFill="1" applyBorder="1" applyAlignment="1">
      <alignment horizontal="center" vertical="center"/>
    </xf>
    <xf numFmtId="166" fontId="63" fillId="5" borderId="52" xfId="0" applyNumberFormat="1" applyFont="1" applyFill="1" applyBorder="1" applyAlignment="1">
      <alignment horizontal="center" vertical="center"/>
    </xf>
    <xf numFmtId="166" fontId="63" fillId="5" borderId="51" xfId="0" applyNumberFormat="1" applyFont="1" applyFill="1" applyBorder="1" applyAlignment="1">
      <alignment horizontal="center" vertical="center"/>
    </xf>
    <xf numFmtId="166" fontId="63" fillId="5" borderId="48" xfId="0" applyNumberFormat="1" applyFont="1" applyFill="1" applyBorder="1" applyAlignment="1">
      <alignment horizontal="center" vertical="center"/>
    </xf>
    <xf numFmtId="164" fontId="63" fillId="0" borderId="50" xfId="0" applyNumberFormat="1" applyFont="1" applyBorder="1" applyAlignment="1" applyProtection="1">
      <alignment horizontal="center" vertical="center"/>
      <protection locked="0"/>
    </xf>
    <xf numFmtId="164" fontId="63" fillId="0" borderId="47" xfId="0" applyNumberFormat="1" applyFont="1" applyBorder="1" applyAlignment="1" applyProtection="1">
      <alignment horizontal="center" vertical="center"/>
      <protection locked="0"/>
    </xf>
    <xf numFmtId="164" fontId="63" fillId="0" borderId="51" xfId="0" applyNumberFormat="1" applyFont="1" applyBorder="1" applyAlignment="1" applyProtection="1">
      <alignment horizontal="center" vertical="center"/>
      <protection locked="0"/>
    </xf>
    <xf numFmtId="164" fontId="63" fillId="0" borderId="48" xfId="0" applyNumberFormat="1" applyFont="1" applyBorder="1" applyAlignment="1" applyProtection="1">
      <alignment horizontal="center" vertical="center"/>
      <protection locked="0"/>
    </xf>
    <xf numFmtId="164" fontId="63" fillId="0" borderId="49" xfId="0" applyNumberFormat="1" applyFont="1" applyBorder="1" applyAlignment="1" applyProtection="1">
      <alignment horizontal="center" vertical="center"/>
      <protection locked="0"/>
    </xf>
    <xf numFmtId="164" fontId="63" fillId="0" borderId="52" xfId="0" applyNumberFormat="1" applyFont="1" applyBorder="1" applyAlignment="1" applyProtection="1">
      <alignment horizontal="center" vertical="center"/>
      <protection locked="0"/>
    </xf>
    <xf numFmtId="164" fontId="63" fillId="5" borderId="50" xfId="0" applyNumberFormat="1" applyFont="1" applyFill="1" applyBorder="1" applyAlignment="1">
      <alignment horizontal="center" vertical="center"/>
    </xf>
    <xf numFmtId="164" fontId="63" fillId="5" borderId="47" xfId="0" applyNumberFormat="1" applyFont="1" applyFill="1" applyBorder="1" applyAlignment="1">
      <alignment horizontal="center" vertical="center"/>
    </xf>
    <xf numFmtId="164" fontId="63" fillId="5" borderId="51" xfId="0" applyNumberFormat="1" applyFont="1" applyFill="1" applyBorder="1" applyAlignment="1">
      <alignment horizontal="center" vertical="center"/>
    </xf>
    <xf numFmtId="164" fontId="63" fillId="5" borderId="48" xfId="0" applyNumberFormat="1" applyFont="1" applyFill="1" applyBorder="1" applyAlignment="1">
      <alignment horizontal="center" vertical="center"/>
    </xf>
    <xf numFmtId="9" fontId="63" fillId="5" borderId="49" xfId="1" applyFont="1" applyFill="1" applyBorder="1" applyAlignment="1">
      <alignment horizontal="center" vertical="center"/>
    </xf>
    <xf numFmtId="9" fontId="63" fillId="5" borderId="28" xfId="1" applyFont="1" applyFill="1" applyBorder="1" applyAlignment="1">
      <alignment horizontal="center" vertical="center"/>
    </xf>
    <xf numFmtId="9" fontId="63" fillId="5" borderId="51" xfId="1" applyFont="1" applyFill="1" applyBorder="1" applyAlignment="1">
      <alignment horizontal="center" vertical="center"/>
    </xf>
    <xf numFmtId="9" fontId="63" fillId="5" borderId="45" xfId="1" applyFont="1" applyFill="1" applyBorder="1" applyAlignment="1">
      <alignment horizontal="center" vertical="center"/>
    </xf>
    <xf numFmtId="0" fontId="44" fillId="0" borderId="59" xfId="0" applyFont="1" applyBorder="1" applyAlignment="1">
      <alignment horizontal="center" vertical="center" wrapText="1"/>
    </xf>
    <xf numFmtId="0" fontId="44" fillId="0" borderId="14" xfId="0" applyFont="1" applyBorder="1" applyAlignment="1">
      <alignment horizontal="center" vertical="center"/>
    </xf>
    <xf numFmtId="0" fontId="90" fillId="0" borderId="20" xfId="0" applyFont="1" applyBorder="1" applyAlignment="1">
      <alignment horizontal="center" vertical="center" wrapText="1"/>
    </xf>
    <xf numFmtId="0" fontId="90" fillId="0" borderId="21" xfId="0" applyFont="1" applyBorder="1" applyAlignment="1">
      <alignment horizontal="center" vertical="center" wrapText="1"/>
    </xf>
    <xf numFmtId="0" fontId="90" fillId="0" borderId="27" xfId="0" applyFont="1" applyBorder="1" applyAlignment="1">
      <alignment horizontal="center" vertical="center" wrapText="1"/>
    </xf>
    <xf numFmtId="164" fontId="63" fillId="0" borderId="41" xfId="0" applyNumberFormat="1" applyFont="1" applyBorder="1" applyAlignment="1" applyProtection="1">
      <alignment horizontal="center" vertical="center"/>
      <protection locked="0"/>
    </xf>
    <xf numFmtId="164" fontId="63" fillId="0" borderId="25" xfId="0" applyNumberFormat="1" applyFont="1" applyBorder="1" applyAlignment="1" applyProtection="1">
      <alignment horizontal="center" vertical="center"/>
      <protection locked="0"/>
    </xf>
    <xf numFmtId="1" fontId="63" fillId="0" borderId="77" xfId="0" applyNumberFormat="1" applyFont="1" applyBorder="1" applyAlignment="1" applyProtection="1">
      <alignment horizontal="center" vertical="center"/>
      <protection locked="0"/>
    </xf>
    <xf numFmtId="1" fontId="63" fillId="0" borderId="33" xfId="0" applyNumberFormat="1" applyFont="1" applyBorder="1" applyAlignment="1" applyProtection="1">
      <alignment horizontal="center" vertical="center"/>
      <protection locked="0"/>
    </xf>
    <xf numFmtId="1" fontId="63" fillId="0" borderId="78" xfId="0" applyNumberFormat="1" applyFont="1" applyBorder="1" applyAlignment="1" applyProtection="1">
      <alignment horizontal="center" vertical="center"/>
      <protection locked="0"/>
    </xf>
    <xf numFmtId="1" fontId="63" fillId="0" borderId="67" xfId="0" applyNumberFormat="1" applyFont="1" applyBorder="1" applyAlignment="1" applyProtection="1">
      <alignment horizontal="center" vertical="center"/>
      <protection locked="0"/>
    </xf>
    <xf numFmtId="0" fontId="44" fillId="0" borderId="54"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63" xfId="0" applyFont="1" applyBorder="1" applyAlignment="1">
      <alignment horizontal="center" vertical="center" wrapText="1"/>
    </xf>
    <xf numFmtId="164" fontId="63" fillId="0" borderId="69" xfId="0" applyNumberFormat="1" applyFont="1" applyBorder="1" applyAlignment="1" applyProtection="1">
      <alignment horizontal="center" vertical="center"/>
      <protection locked="0"/>
    </xf>
    <xf numFmtId="0" fontId="57" fillId="0" borderId="23" xfId="0" applyFont="1" applyBorder="1" applyAlignment="1" applyProtection="1">
      <alignment horizontal="center" vertical="center"/>
      <protection locked="0"/>
    </xf>
    <xf numFmtId="0" fontId="57" fillId="0" borderId="9" xfId="0" applyFont="1" applyBorder="1" applyAlignment="1" applyProtection="1">
      <alignment horizontal="center" vertical="center"/>
      <protection locked="0"/>
    </xf>
    <xf numFmtId="0" fontId="57" fillId="0" borderId="24" xfId="0" applyFont="1" applyBorder="1" applyAlignment="1" applyProtection="1">
      <alignment horizontal="center" vertical="center"/>
      <protection locked="0"/>
    </xf>
    <xf numFmtId="0" fontId="56" fillId="0" borderId="9" xfId="0" applyFont="1" applyBorder="1" applyAlignment="1">
      <alignment horizontal="left" vertical="center"/>
    </xf>
    <xf numFmtId="0" fontId="56" fillId="0" borderId="24" xfId="0" applyFont="1" applyBorder="1" applyAlignment="1">
      <alignment horizontal="left" vertical="center"/>
    </xf>
    <xf numFmtId="0" fontId="56" fillId="0" borderId="14" xfId="0" applyFont="1" applyBorder="1" applyAlignment="1">
      <alignment horizontal="left" vertical="center"/>
    </xf>
    <xf numFmtId="0" fontId="56" fillId="0" borderId="57" xfId="0" applyFont="1" applyBorder="1" applyAlignment="1">
      <alignment horizontal="left" vertical="center"/>
    </xf>
    <xf numFmtId="0" fontId="56" fillId="0" borderId="12" xfId="0" applyFont="1" applyBorder="1" applyAlignment="1">
      <alignment horizontal="left" vertical="center"/>
    </xf>
    <xf numFmtId="0" fontId="56" fillId="0" borderId="17" xfId="0" applyFont="1" applyBorder="1" applyAlignment="1">
      <alignment horizontal="left" vertical="center"/>
    </xf>
    <xf numFmtId="0" fontId="56" fillId="0" borderId="16" xfId="0" applyFont="1" applyBorder="1" applyAlignment="1">
      <alignment horizontal="left" vertical="center"/>
    </xf>
    <xf numFmtId="0" fontId="56" fillId="0" borderId="61" xfId="0" applyFont="1" applyBorder="1" applyAlignment="1">
      <alignment horizontal="left" vertical="center"/>
    </xf>
    <xf numFmtId="0" fontId="43" fillId="0" borderId="8" xfId="0" applyFont="1" applyBorder="1" applyAlignment="1">
      <alignment horizontal="center" vertical="center"/>
    </xf>
    <xf numFmtId="0" fontId="30" fillId="0" borderId="37" xfId="0" applyFont="1" applyBorder="1" applyAlignment="1">
      <alignment horizontal="center" vertical="center"/>
    </xf>
    <xf numFmtId="0" fontId="41" fillId="0" borderId="37" xfId="0" applyFont="1" applyBorder="1" applyAlignment="1">
      <alignment horizontal="center" vertical="center"/>
    </xf>
    <xf numFmtId="0" fontId="30" fillId="0" borderId="9" xfId="0" applyFont="1" applyBorder="1" applyAlignment="1">
      <alignment horizontal="center" vertical="center"/>
    </xf>
    <xf numFmtId="0" fontId="41" fillId="0" borderId="9" xfId="0" applyFont="1" applyBorder="1" applyAlignment="1">
      <alignment horizontal="center" vertical="center"/>
    </xf>
    <xf numFmtId="0" fontId="41" fillId="0" borderId="13" xfId="0" applyFont="1" applyBorder="1" applyAlignment="1">
      <alignment horizontal="center" vertical="center"/>
    </xf>
    <xf numFmtId="0" fontId="30" fillId="0" borderId="26" xfId="0" applyFont="1" applyBorder="1" applyAlignment="1">
      <alignment horizontal="center" vertical="center"/>
    </xf>
    <xf numFmtId="0" fontId="47" fillId="0" borderId="50" xfId="0" applyFont="1" applyBorder="1" applyAlignment="1" applyProtection="1">
      <alignment horizontal="center" vertical="center"/>
      <protection locked="0"/>
    </xf>
    <xf numFmtId="0" fontId="47" fillId="0" borderId="41" xfId="0" applyFont="1" applyBorder="1" applyAlignment="1" applyProtection="1">
      <alignment horizontal="center" vertical="center"/>
      <protection locked="0"/>
    </xf>
    <xf numFmtId="0" fontId="47" fillId="0" borderId="47" xfId="0" applyFont="1" applyBorder="1" applyAlignment="1" applyProtection="1">
      <alignment horizontal="center" vertical="center"/>
      <protection locked="0"/>
    </xf>
    <xf numFmtId="0" fontId="47" fillId="0" borderId="70" xfId="0" applyFont="1" applyBorder="1" applyAlignment="1" applyProtection="1">
      <alignment horizontal="center" vertical="center"/>
      <protection locked="0"/>
    </xf>
    <xf numFmtId="0" fontId="74" fillId="0" borderId="70" xfId="0" quotePrefix="1" applyFont="1" applyBorder="1" applyAlignment="1">
      <alignment horizontal="left" vertical="center"/>
    </xf>
    <xf numFmtId="0" fontId="74" fillId="0" borderId="70" xfId="0" applyFont="1" applyBorder="1" applyAlignment="1">
      <alignment horizontal="left" vertical="center"/>
    </xf>
    <xf numFmtId="0" fontId="56" fillId="0" borderId="10" xfId="0" applyFont="1" applyBorder="1" applyAlignment="1">
      <alignment horizontal="center" vertical="center"/>
    </xf>
    <xf numFmtId="0" fontId="56" fillId="0" borderId="14" xfId="0" applyFont="1" applyBorder="1" applyAlignment="1">
      <alignment horizontal="center" vertical="center"/>
    </xf>
    <xf numFmtId="0" fontId="57" fillId="0" borderId="53" xfId="0" applyFont="1" applyBorder="1" applyAlignment="1" applyProtection="1">
      <alignment horizontal="center" vertical="center"/>
      <protection locked="0"/>
    </xf>
    <xf numFmtId="0" fontId="57" fillId="0" borderId="14" xfId="0" applyFont="1" applyBorder="1" applyAlignment="1" applyProtection="1">
      <alignment horizontal="center" vertical="center"/>
      <protection locked="0"/>
    </xf>
    <xf numFmtId="0" fontId="41" fillId="0" borderId="0" xfId="0" applyFont="1" applyAlignment="1">
      <alignment horizontal="center" vertical="center"/>
    </xf>
    <xf numFmtId="0" fontId="44" fillId="0" borderId="64" xfId="0" applyFont="1" applyBorder="1" applyAlignment="1">
      <alignment horizontal="center" vertical="center" wrapText="1"/>
    </xf>
    <xf numFmtId="0" fontId="44" fillId="0" borderId="10"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5" xfId="0" applyFont="1" applyBorder="1" applyAlignment="1">
      <alignment horizontal="center" vertical="center" wrapText="1"/>
    </xf>
    <xf numFmtId="2" fontId="63" fillId="6" borderId="69" xfId="0" applyNumberFormat="1" applyFont="1" applyFill="1" applyBorder="1" applyAlignment="1" applyProtection="1">
      <alignment horizontal="center" vertical="center"/>
      <protection locked="0"/>
    </xf>
    <xf numFmtId="2" fontId="63" fillId="6" borderId="23" xfId="0" applyNumberFormat="1" applyFont="1" applyFill="1" applyBorder="1" applyAlignment="1" applyProtection="1">
      <alignment horizontal="center" vertical="center"/>
      <protection locked="0"/>
    </xf>
    <xf numFmtId="1" fontId="63" fillId="5" borderId="49" xfId="0" applyNumberFormat="1" applyFont="1" applyFill="1" applyBorder="1" applyAlignment="1">
      <alignment horizontal="center" vertical="center"/>
    </xf>
    <xf numFmtId="1" fontId="63" fillId="5" borderId="52" xfId="0" applyNumberFormat="1" applyFont="1" applyFill="1" applyBorder="1" applyAlignment="1">
      <alignment horizontal="center" vertical="center"/>
    </xf>
    <xf numFmtId="1" fontId="63" fillId="5" borderId="51" xfId="0" applyNumberFormat="1" applyFont="1" applyFill="1" applyBorder="1" applyAlignment="1">
      <alignment horizontal="center" vertical="center"/>
    </xf>
    <xf numFmtId="1" fontId="63" fillId="5" borderId="48" xfId="0" applyNumberFormat="1" applyFont="1" applyFill="1" applyBorder="1" applyAlignment="1">
      <alignment horizontal="center" vertical="center"/>
    </xf>
    <xf numFmtId="9" fontId="63" fillId="6" borderId="22" xfId="1" applyNumberFormat="1" applyFont="1" applyFill="1" applyBorder="1" applyAlignment="1" applyProtection="1">
      <alignment horizontal="center" vertical="center"/>
      <protection locked="0"/>
    </xf>
    <xf numFmtId="9" fontId="63" fillId="6" borderId="52" xfId="1" applyNumberFormat="1" applyFont="1" applyFill="1" applyBorder="1" applyAlignment="1" applyProtection="1">
      <alignment horizontal="center" vertical="center"/>
      <protection locked="0"/>
    </xf>
    <xf numFmtId="9" fontId="63" fillId="6" borderId="43" xfId="1" applyNumberFormat="1" applyFont="1" applyFill="1" applyBorder="1" applyAlignment="1" applyProtection="1">
      <alignment horizontal="center" vertical="center"/>
      <protection locked="0"/>
    </xf>
    <xf numFmtId="9" fontId="63" fillId="6" borderId="48" xfId="1" applyNumberFormat="1" applyFont="1" applyFill="1" applyBorder="1" applyAlignment="1" applyProtection="1">
      <alignment horizontal="center" vertical="center"/>
      <protection locked="0"/>
    </xf>
    <xf numFmtId="0" fontId="44" fillId="0" borderId="17" xfId="0" applyFont="1" applyBorder="1" applyAlignment="1">
      <alignment horizontal="center" vertical="center" wrapText="1"/>
    </xf>
    <xf numFmtId="0" fontId="44" fillId="0" borderId="16" xfId="0" applyFont="1" applyBorder="1" applyAlignment="1">
      <alignment horizontal="center" vertical="center" wrapText="1"/>
    </xf>
    <xf numFmtId="0" fontId="59" fillId="7" borderId="11" xfId="0" applyFont="1" applyFill="1" applyBorder="1" applyAlignment="1" applyProtection="1">
      <alignment horizontal="center" vertical="center"/>
      <protection locked="0"/>
    </xf>
    <xf numFmtId="0" fontId="59" fillId="7" borderId="8" xfId="0" applyFont="1" applyFill="1" applyBorder="1" applyAlignment="1" applyProtection="1">
      <alignment horizontal="center" vertical="center"/>
      <protection locked="0"/>
    </xf>
    <xf numFmtId="0" fontId="59" fillId="7" borderId="19" xfId="0" applyFont="1" applyFill="1" applyBorder="1" applyAlignment="1" applyProtection="1">
      <alignment horizontal="center" vertical="center"/>
      <protection locked="0"/>
    </xf>
    <xf numFmtId="0" fontId="63" fillId="0" borderId="23" xfId="0" applyFont="1" applyFill="1" applyBorder="1" applyAlignment="1" applyProtection="1">
      <alignment horizontal="center"/>
      <protection locked="0"/>
    </xf>
    <xf numFmtId="0" fontId="63" fillId="0" borderId="9" xfId="0" applyFont="1" applyFill="1" applyBorder="1" applyAlignment="1" applyProtection="1">
      <alignment horizontal="center"/>
      <protection locked="0"/>
    </xf>
    <xf numFmtId="0" fontId="63" fillId="0" borderId="13" xfId="0" applyFont="1" applyFill="1" applyBorder="1" applyAlignment="1" applyProtection="1">
      <alignment horizontal="center"/>
      <protection locked="0"/>
    </xf>
    <xf numFmtId="2" fontId="63" fillId="0" borderId="23" xfId="0" applyNumberFormat="1" applyFont="1" applyFill="1" applyBorder="1" applyAlignment="1" applyProtection="1">
      <alignment horizontal="center"/>
      <protection locked="0"/>
    </xf>
    <xf numFmtId="2" fontId="63" fillId="0" borderId="9" xfId="0" applyNumberFormat="1" applyFont="1" applyFill="1" applyBorder="1" applyAlignment="1" applyProtection="1">
      <alignment horizontal="center"/>
      <protection locked="0"/>
    </xf>
    <xf numFmtId="2" fontId="63" fillId="0" borderId="13" xfId="0" applyNumberFormat="1" applyFont="1" applyFill="1" applyBorder="1" applyAlignment="1" applyProtection="1">
      <alignment horizontal="center"/>
      <protection locked="0"/>
    </xf>
    <xf numFmtId="0" fontId="56" fillId="0" borderId="21" xfId="0" applyFont="1" applyBorder="1" applyAlignment="1">
      <alignment horizontal="center" vertical="center"/>
    </xf>
    <xf numFmtId="164" fontId="63" fillId="5" borderId="23" xfId="0" applyNumberFormat="1" applyFont="1" applyFill="1" applyBorder="1" applyAlignment="1">
      <alignment horizontal="center"/>
    </xf>
    <xf numFmtId="164" fontId="63" fillId="5" borderId="9" xfId="0" applyNumberFormat="1" applyFont="1" applyFill="1" applyBorder="1" applyAlignment="1">
      <alignment horizontal="center"/>
    </xf>
    <xf numFmtId="164" fontId="63" fillId="5" borderId="24" xfId="0" applyNumberFormat="1" applyFont="1" applyFill="1" applyBorder="1" applyAlignment="1">
      <alignment horizontal="center"/>
    </xf>
    <xf numFmtId="164" fontId="110" fillId="9" borderId="10" xfId="0" applyNumberFormat="1" applyFont="1" applyFill="1" applyBorder="1" applyAlignment="1">
      <alignment horizontal="center" vertical="center"/>
    </xf>
    <xf numFmtId="164" fontId="110" fillId="9" borderId="14" xfId="0" applyNumberFormat="1" applyFont="1" applyFill="1" applyBorder="1" applyAlignment="1">
      <alignment horizontal="center" vertical="center"/>
    </xf>
    <xf numFmtId="0" fontId="63" fillId="0" borderId="23" xfId="0" applyFont="1" applyBorder="1" applyAlignment="1" applyProtection="1">
      <alignment horizontal="center"/>
      <protection locked="0"/>
    </xf>
    <xf numFmtId="0" fontId="63" fillId="0" borderId="9" xfId="0" applyFont="1" applyBorder="1" applyAlignment="1" applyProtection="1">
      <alignment horizontal="center"/>
      <protection locked="0"/>
    </xf>
    <xf numFmtId="0" fontId="63" fillId="0" borderId="24" xfId="0" applyFont="1" applyBorder="1" applyAlignment="1" applyProtection="1">
      <alignment horizontal="center"/>
      <protection locked="0"/>
    </xf>
    <xf numFmtId="0" fontId="56" fillId="0" borderId="0" xfId="0" applyFont="1" applyBorder="1" applyAlignment="1">
      <alignment horizontal="center" vertical="center"/>
    </xf>
    <xf numFmtId="0" fontId="56" fillId="0" borderId="10" xfId="0" applyFont="1" applyBorder="1" applyAlignment="1">
      <alignment horizontal="left" vertical="center"/>
    </xf>
    <xf numFmtId="0" fontId="56" fillId="0" borderId="69" xfId="0" applyFont="1" applyBorder="1" applyAlignment="1">
      <alignment horizontal="left" vertical="center"/>
    </xf>
    <xf numFmtId="0" fontId="56" fillId="0" borderId="70" xfId="0" applyFont="1" applyBorder="1" applyAlignment="1">
      <alignment horizontal="left" vertical="center"/>
    </xf>
    <xf numFmtId="0" fontId="30" fillId="0" borderId="21" xfId="0" applyFont="1" applyBorder="1" applyAlignment="1">
      <alignment horizontal="center" vertical="center"/>
    </xf>
    <xf numFmtId="0" fontId="41" fillId="0" borderId="21" xfId="0" applyFont="1" applyBorder="1" applyAlignment="1">
      <alignment horizontal="center" vertical="center"/>
    </xf>
    <xf numFmtId="0" fontId="56" fillId="0" borderId="57" xfId="0" applyFont="1" applyBorder="1" applyAlignment="1">
      <alignment horizontal="center" vertical="center"/>
    </xf>
    <xf numFmtId="0" fontId="57" fillId="0" borderId="53" xfId="0" applyFont="1" applyBorder="1" applyAlignment="1" applyProtection="1">
      <alignment horizontal="left" vertical="center"/>
      <protection locked="0"/>
    </xf>
    <xf numFmtId="0" fontId="57" fillId="0" borderId="14" xfId="0" applyFont="1" applyBorder="1" applyAlignment="1" applyProtection="1">
      <alignment horizontal="left" vertical="center"/>
      <protection locked="0"/>
    </xf>
    <xf numFmtId="0" fontId="57" fillId="0" borderId="15" xfId="0" applyFont="1" applyBorder="1" applyAlignment="1" applyProtection="1">
      <alignment horizontal="left" vertical="center"/>
      <protection locked="0"/>
    </xf>
    <xf numFmtId="0" fontId="30" fillId="0" borderId="20" xfId="0" applyFont="1" applyBorder="1" applyAlignment="1">
      <alignment horizontal="center" vertical="center"/>
    </xf>
    <xf numFmtId="0" fontId="30" fillId="0" borderId="12" xfId="0" applyFont="1" applyBorder="1" applyAlignment="1">
      <alignment horizontal="center" vertical="center"/>
    </xf>
    <xf numFmtId="0" fontId="57" fillId="0" borderId="16" xfId="0" applyFont="1" applyBorder="1" applyAlignment="1" applyProtection="1">
      <alignment horizontal="left" vertical="center"/>
      <protection locked="0"/>
    </xf>
    <xf numFmtId="0" fontId="57" fillId="0" borderId="18" xfId="0" applyFont="1" applyBorder="1" applyAlignment="1" applyProtection="1">
      <alignment horizontal="left" vertical="center"/>
      <protection locked="0"/>
    </xf>
    <xf numFmtId="0" fontId="44" fillId="0" borderId="61" xfId="0" applyFont="1" applyBorder="1" applyAlignment="1">
      <alignment horizontal="center" vertical="center" wrapText="1"/>
    </xf>
    <xf numFmtId="164" fontId="63" fillId="0" borderId="42" xfId="0" applyNumberFormat="1" applyFont="1" applyBorder="1" applyAlignment="1" applyProtection="1">
      <alignment horizontal="center" vertical="center"/>
      <protection locked="0"/>
    </xf>
    <xf numFmtId="164" fontId="63" fillId="0" borderId="43" xfId="0" applyNumberFormat="1" applyFont="1" applyBorder="1" applyAlignment="1" applyProtection="1">
      <alignment horizontal="center" vertical="center"/>
      <protection locked="0"/>
    </xf>
    <xf numFmtId="0" fontId="57" fillId="0" borderId="54" xfId="0" applyFont="1" applyBorder="1" applyAlignment="1" applyProtection="1">
      <alignment horizontal="left" vertical="center"/>
      <protection locked="0"/>
    </xf>
    <xf numFmtId="1" fontId="63" fillId="5" borderId="28" xfId="0" applyNumberFormat="1" applyFont="1" applyFill="1" applyBorder="1" applyAlignment="1">
      <alignment horizontal="center" vertical="center"/>
    </xf>
    <xf numFmtId="1" fontId="63" fillId="5" borderId="45" xfId="0" applyNumberFormat="1" applyFont="1" applyFill="1" applyBorder="1" applyAlignment="1">
      <alignment horizontal="center" vertical="center"/>
    </xf>
    <xf numFmtId="9" fontId="63" fillId="6" borderId="22" xfId="1" applyFont="1" applyFill="1" applyBorder="1" applyAlignment="1" applyProtection="1">
      <alignment horizontal="center" vertical="center"/>
      <protection locked="0"/>
    </xf>
    <xf numFmtId="9" fontId="63" fillId="6" borderId="52" xfId="1" applyFont="1" applyFill="1" applyBorder="1" applyAlignment="1" applyProtection="1">
      <alignment horizontal="center" vertical="center"/>
      <protection locked="0"/>
    </xf>
    <xf numFmtId="9" fontId="63" fillId="6" borderId="43" xfId="1" applyFont="1" applyFill="1" applyBorder="1" applyAlignment="1" applyProtection="1">
      <alignment horizontal="center" vertical="center"/>
      <protection locked="0"/>
    </xf>
    <xf numFmtId="9" fontId="63" fillId="6" borderId="48" xfId="1" applyFont="1" applyFill="1" applyBorder="1" applyAlignment="1" applyProtection="1">
      <alignment horizontal="center" vertical="center"/>
      <protection locked="0"/>
    </xf>
    <xf numFmtId="2" fontId="63" fillId="6" borderId="65" xfId="0" applyNumberFormat="1" applyFont="1" applyFill="1" applyBorder="1" applyAlignment="1" applyProtection="1">
      <alignment horizontal="center" vertical="center"/>
      <protection locked="0"/>
    </xf>
    <xf numFmtId="2" fontId="63" fillId="6" borderId="53" xfId="0" applyNumberFormat="1" applyFont="1" applyFill="1" applyBorder="1" applyAlignment="1" applyProtection="1">
      <alignment horizontal="center" vertical="center"/>
      <protection locked="0"/>
    </xf>
    <xf numFmtId="0" fontId="44" fillId="0" borderId="74" xfId="0" applyFont="1" applyBorder="1" applyAlignment="1">
      <alignment horizontal="center" vertical="center" wrapText="1"/>
    </xf>
    <xf numFmtId="0" fontId="44" fillId="0" borderId="75" xfId="0" applyFont="1" applyBorder="1" applyAlignment="1">
      <alignment horizontal="center" vertical="center" wrapText="1"/>
    </xf>
    <xf numFmtId="0" fontId="44" fillId="0" borderId="76" xfId="0" applyFont="1" applyBorder="1" applyAlignment="1">
      <alignment horizontal="center" vertical="center" wrapText="1"/>
    </xf>
    <xf numFmtId="0" fontId="57" fillId="0" borderId="70" xfId="0" applyFont="1" applyBorder="1" applyAlignment="1" applyProtection="1">
      <alignment horizontal="left" vertical="center"/>
      <protection locked="0"/>
    </xf>
    <xf numFmtId="9" fontId="57" fillId="0" borderId="23" xfId="1" applyFont="1" applyBorder="1" applyAlignment="1" applyProtection="1">
      <alignment horizontal="left" vertical="center"/>
      <protection locked="0"/>
    </xf>
    <xf numFmtId="9" fontId="57" fillId="0" borderId="9" xfId="1" applyFont="1" applyBorder="1" applyAlignment="1" applyProtection="1">
      <alignment horizontal="left" vertical="center"/>
      <protection locked="0"/>
    </xf>
    <xf numFmtId="9" fontId="57" fillId="0" borderId="13" xfId="1" applyFont="1" applyBorder="1" applyAlignment="1" applyProtection="1">
      <alignment horizontal="left" vertical="center"/>
      <protection locked="0"/>
    </xf>
    <xf numFmtId="2" fontId="63" fillId="0" borderId="22" xfId="0" applyNumberFormat="1" applyFont="1" applyBorder="1" applyAlignment="1" applyProtection="1">
      <alignment horizontal="center" vertical="center"/>
      <protection locked="0"/>
    </xf>
    <xf numFmtId="2" fontId="63" fillId="0" borderId="52" xfId="0" applyNumberFormat="1" applyFont="1" applyBorder="1" applyAlignment="1" applyProtection="1">
      <alignment horizontal="center" vertical="center"/>
      <protection locked="0"/>
    </xf>
    <xf numFmtId="2" fontId="63" fillId="0" borderId="43" xfId="0" applyNumberFormat="1" applyFont="1" applyBorder="1" applyAlignment="1" applyProtection="1">
      <alignment horizontal="center" vertical="center"/>
      <protection locked="0"/>
    </xf>
    <xf numFmtId="2" fontId="63" fillId="0" borderId="48" xfId="0" applyNumberFormat="1" applyFont="1" applyBorder="1" applyAlignment="1" applyProtection="1">
      <alignment horizontal="center" vertical="center"/>
      <protection locked="0"/>
    </xf>
    <xf numFmtId="164" fontId="64" fillId="5" borderId="55" xfId="0" applyNumberFormat="1" applyFont="1" applyFill="1" applyBorder="1" applyAlignment="1">
      <alignment horizontal="center" vertical="center"/>
    </xf>
    <xf numFmtId="164" fontId="64" fillId="5" borderId="27" xfId="0" applyNumberFormat="1" applyFont="1" applyFill="1" applyBorder="1" applyAlignment="1">
      <alignment horizontal="center" vertical="center"/>
    </xf>
    <xf numFmtId="164" fontId="64" fillId="5" borderId="49" xfId="0" applyNumberFormat="1" applyFont="1" applyFill="1" applyBorder="1" applyAlignment="1">
      <alignment horizontal="center" vertical="center"/>
    </xf>
    <xf numFmtId="164" fontId="64" fillId="5" borderId="28" xfId="0" applyNumberFormat="1" applyFont="1" applyFill="1" applyBorder="1" applyAlignment="1">
      <alignment horizontal="center" vertical="center"/>
    </xf>
    <xf numFmtId="0" fontId="0" fillId="0" borderId="21" xfId="0" applyBorder="1"/>
    <xf numFmtId="0" fontId="0" fillId="0" borderId="37" xfId="0" applyBorder="1"/>
    <xf numFmtId="2" fontId="63" fillId="0" borderId="42" xfId="0" applyNumberFormat="1" applyFont="1" applyBorder="1" applyAlignment="1" applyProtection="1">
      <alignment horizontal="center" vertical="center"/>
      <protection locked="0"/>
    </xf>
    <xf numFmtId="2" fontId="63" fillId="0" borderId="47" xfId="0" applyNumberFormat="1" applyFont="1" applyBorder="1" applyAlignment="1" applyProtection="1">
      <alignment horizontal="center" vertical="center"/>
      <protection locked="0"/>
    </xf>
    <xf numFmtId="2" fontId="63" fillId="0" borderId="50" xfId="0" applyNumberFormat="1" applyFont="1" applyBorder="1" applyAlignment="1" applyProtection="1">
      <alignment horizontal="center" vertical="center"/>
      <protection locked="0"/>
    </xf>
    <xf numFmtId="2" fontId="63" fillId="0" borderId="44" xfId="0" applyNumberFormat="1" applyFont="1" applyBorder="1" applyAlignment="1" applyProtection="1">
      <alignment horizontal="center" vertical="center"/>
      <protection locked="0"/>
    </xf>
    <xf numFmtId="2" fontId="63" fillId="0" borderId="51" xfId="0" applyNumberFormat="1" applyFont="1" applyBorder="1" applyAlignment="1" applyProtection="1">
      <alignment horizontal="center" vertical="center"/>
      <protection locked="0"/>
    </xf>
    <xf numFmtId="2" fontId="63" fillId="0" borderId="45" xfId="0" applyNumberFormat="1" applyFont="1" applyBorder="1" applyAlignment="1" applyProtection="1">
      <alignment horizontal="center" vertical="center"/>
      <protection locked="0"/>
    </xf>
    <xf numFmtId="0" fontId="0" fillId="0" borderId="14" xfId="0" applyBorder="1" applyProtection="1">
      <protection locked="0"/>
    </xf>
    <xf numFmtId="0" fontId="0" fillId="0" borderId="15" xfId="0" applyBorder="1" applyProtection="1">
      <protection locked="0"/>
    </xf>
    <xf numFmtId="1" fontId="63" fillId="0" borderId="42" xfId="0" applyNumberFormat="1" applyFont="1" applyBorder="1" applyAlignment="1" applyProtection="1">
      <alignment horizontal="center" vertical="center"/>
      <protection locked="0"/>
    </xf>
    <xf numFmtId="1" fontId="63" fillId="0" borderId="47" xfId="0" applyNumberFormat="1" applyFont="1" applyBorder="1" applyAlignment="1" applyProtection="1">
      <alignment horizontal="center" vertical="center"/>
      <protection locked="0"/>
    </xf>
    <xf numFmtId="1" fontId="63" fillId="0" borderId="43" xfId="0" applyNumberFormat="1" applyFont="1" applyBorder="1" applyAlignment="1" applyProtection="1">
      <alignment horizontal="center" vertical="center"/>
      <protection locked="0"/>
    </xf>
    <xf numFmtId="1" fontId="63" fillId="0" borderId="48" xfId="0" applyNumberFormat="1" applyFont="1" applyBorder="1" applyAlignment="1" applyProtection="1">
      <alignment horizontal="center" vertical="center"/>
      <protection locked="0"/>
    </xf>
    <xf numFmtId="164" fontId="63" fillId="5" borderId="23" xfId="0" applyNumberFormat="1" applyFont="1" applyFill="1" applyBorder="1" applyAlignment="1">
      <alignment horizontal="center" vertical="center"/>
    </xf>
    <xf numFmtId="164" fontId="63" fillId="5" borderId="13" xfId="0" applyNumberFormat="1" applyFont="1" applyFill="1" applyBorder="1" applyAlignment="1">
      <alignment horizontal="center" vertical="center"/>
    </xf>
    <xf numFmtId="1" fontId="63" fillId="0" borderId="22" xfId="0" applyNumberFormat="1" applyFont="1" applyBorder="1" applyAlignment="1" applyProtection="1">
      <alignment horizontal="center" vertical="center"/>
      <protection locked="0"/>
    </xf>
    <xf numFmtId="1" fontId="63" fillId="0" borderId="52" xfId="0" applyNumberFormat="1" applyFont="1" applyBorder="1" applyAlignment="1" applyProtection="1">
      <alignment horizontal="center" vertical="center"/>
      <protection locked="0"/>
    </xf>
    <xf numFmtId="0" fontId="49" fillId="8" borderId="2" xfId="0" applyFont="1" applyFill="1" applyBorder="1" applyAlignment="1">
      <alignment horizontal="center" vertical="center" wrapText="1"/>
    </xf>
    <xf numFmtId="0" fontId="49" fillId="8" borderId="3" xfId="0" applyFont="1" applyFill="1" applyBorder="1" applyAlignment="1">
      <alignment horizontal="center" vertical="center" wrapText="1"/>
    </xf>
    <xf numFmtId="0" fontId="123" fillId="0" borderId="93" xfId="0" applyFont="1" applyFill="1" applyBorder="1" applyAlignment="1">
      <alignment horizontal="center" vertical="center" wrapText="1"/>
    </xf>
    <xf numFmtId="0" fontId="123" fillId="0" borderId="94" xfId="0" applyFont="1" applyFill="1" applyBorder="1" applyAlignment="1">
      <alignment horizontal="center" vertical="center" wrapText="1"/>
    </xf>
    <xf numFmtId="0" fontId="123" fillId="0" borderId="96" xfId="0" applyFont="1" applyFill="1" applyBorder="1" applyAlignment="1">
      <alignment horizontal="center" vertical="center" wrapText="1"/>
    </xf>
    <xf numFmtId="0" fontId="123" fillId="0" borderId="97" xfId="0" applyFont="1" applyFill="1" applyBorder="1" applyAlignment="1">
      <alignment horizontal="center" vertical="center" wrapText="1"/>
    </xf>
    <xf numFmtId="0" fontId="56" fillId="0" borderId="94" xfId="0" applyFont="1" applyFill="1" applyBorder="1" applyAlignment="1">
      <alignment horizontal="center" vertical="center"/>
    </xf>
    <xf numFmtId="0" fontId="56" fillId="0" borderId="97" xfId="0" applyFont="1" applyFill="1" applyBorder="1" applyAlignment="1">
      <alignment horizontal="center" vertical="center"/>
    </xf>
    <xf numFmtId="164" fontId="64" fillId="6" borderId="22" xfId="0" applyNumberFormat="1" applyFont="1" applyFill="1" applyBorder="1" applyAlignment="1" applyProtection="1">
      <alignment horizontal="center" vertical="center"/>
      <protection locked="0"/>
    </xf>
    <xf numFmtId="164" fontId="64" fillId="6" borderId="52" xfId="0" applyNumberFormat="1" applyFont="1" applyFill="1" applyBorder="1" applyAlignment="1" applyProtection="1">
      <alignment horizontal="center" vertical="center"/>
      <protection locked="0"/>
    </xf>
    <xf numFmtId="164" fontId="63" fillId="6" borderId="42" xfId="0" applyNumberFormat="1" applyFont="1" applyFill="1" applyBorder="1" applyAlignment="1" applyProtection="1">
      <alignment horizontal="center" vertical="center"/>
      <protection locked="0"/>
    </xf>
    <xf numFmtId="164" fontId="63" fillId="6" borderId="47" xfId="0" applyNumberFormat="1" applyFont="1" applyFill="1" applyBorder="1" applyAlignment="1" applyProtection="1">
      <alignment horizontal="center" vertical="center"/>
      <protection locked="0"/>
    </xf>
    <xf numFmtId="164" fontId="63" fillId="6" borderId="43" xfId="0" applyNumberFormat="1" applyFont="1" applyFill="1" applyBorder="1" applyAlignment="1" applyProtection="1">
      <alignment horizontal="center" vertical="center"/>
      <protection locked="0"/>
    </xf>
    <xf numFmtId="164" fontId="63" fillId="6" borderId="48" xfId="0" applyNumberFormat="1" applyFont="1" applyFill="1" applyBorder="1" applyAlignment="1" applyProtection="1">
      <alignment horizontal="center" vertical="center"/>
      <protection locked="0"/>
    </xf>
    <xf numFmtId="2" fontId="63" fillId="0" borderId="49" xfId="0" applyNumberFormat="1" applyFont="1" applyBorder="1" applyAlignment="1" applyProtection="1">
      <alignment horizontal="center" vertical="center"/>
      <protection locked="0"/>
    </xf>
    <xf numFmtId="2" fontId="63" fillId="0" borderId="28" xfId="0" applyNumberFormat="1" applyFont="1" applyBorder="1" applyAlignment="1" applyProtection="1">
      <alignment horizontal="center" vertical="center"/>
      <protection locked="0"/>
    </xf>
    <xf numFmtId="164" fontId="63" fillId="5" borderId="49" xfId="0" applyNumberFormat="1" applyFont="1" applyFill="1" applyBorder="1" applyAlignment="1">
      <alignment horizontal="center" vertical="center"/>
    </xf>
    <xf numFmtId="164" fontId="63" fillId="5" borderId="28" xfId="0" applyNumberFormat="1" applyFont="1" applyFill="1" applyBorder="1" applyAlignment="1">
      <alignment horizontal="center" vertical="center"/>
    </xf>
    <xf numFmtId="164" fontId="63" fillId="5" borderId="45" xfId="0" applyNumberFormat="1" applyFont="1" applyFill="1" applyBorder="1" applyAlignment="1">
      <alignment horizontal="center" vertical="center"/>
    </xf>
    <xf numFmtId="0" fontId="44" fillId="0" borderId="48" xfId="0" applyFont="1" applyBorder="1" applyAlignment="1">
      <alignment horizontal="center" vertical="center"/>
    </xf>
    <xf numFmtId="0" fontId="44" fillId="0" borderId="24" xfId="0" applyFont="1" applyBorder="1" applyAlignment="1">
      <alignment horizontal="center" vertical="center"/>
    </xf>
    <xf numFmtId="0" fontId="44" fillId="0" borderId="55" xfId="0" applyFont="1" applyFill="1" applyBorder="1" applyAlignment="1" applyProtection="1">
      <alignment horizontal="center" vertical="center" wrapText="1"/>
      <protection locked="0"/>
    </xf>
    <xf numFmtId="0" fontId="0" fillId="0" borderId="21" xfId="0" applyFill="1" applyBorder="1" applyProtection="1">
      <protection locked="0"/>
    </xf>
    <xf numFmtId="0" fontId="0" fillId="0" borderId="51" xfId="0" applyFill="1" applyBorder="1" applyProtection="1">
      <protection locked="0"/>
    </xf>
    <xf numFmtId="0" fontId="0" fillId="0" borderId="25" xfId="0" applyFill="1" applyBorder="1" applyProtection="1">
      <protection locked="0"/>
    </xf>
    <xf numFmtId="0" fontId="44" fillId="0" borderId="50" xfId="0" applyFont="1" applyFill="1" applyBorder="1" applyAlignment="1" applyProtection="1">
      <alignment horizontal="center" vertical="center" wrapText="1"/>
      <protection locked="0"/>
    </xf>
    <xf numFmtId="0" fontId="44" fillId="0" borderId="41" xfId="0" applyFont="1" applyFill="1" applyBorder="1" applyAlignment="1" applyProtection="1">
      <alignment horizontal="center" vertical="center" wrapText="1"/>
      <protection locked="0"/>
    </xf>
    <xf numFmtId="0" fontId="44" fillId="0" borderId="51" xfId="0" applyFont="1" applyFill="1" applyBorder="1" applyAlignment="1" applyProtection="1">
      <alignment horizontal="center" vertical="center" wrapText="1"/>
      <protection locked="0"/>
    </xf>
    <xf numFmtId="0" fontId="44" fillId="0" borderId="25" xfId="0" applyFont="1" applyFill="1" applyBorder="1" applyAlignment="1" applyProtection="1">
      <alignment horizontal="center" vertical="center" wrapText="1"/>
      <protection locked="0"/>
    </xf>
    <xf numFmtId="164" fontId="63" fillId="0" borderId="22" xfId="0" applyNumberFormat="1" applyFont="1" applyBorder="1" applyAlignment="1" applyProtection="1">
      <alignment horizontal="center" vertical="center"/>
      <protection locked="0"/>
    </xf>
    <xf numFmtId="164" fontId="63" fillId="5" borderId="52" xfId="0" applyNumberFormat="1" applyFont="1" applyFill="1" applyBorder="1" applyAlignment="1">
      <alignment horizontal="center" vertical="center"/>
    </xf>
    <xf numFmtId="164" fontId="63" fillId="0" borderId="0" xfId="0" applyNumberFormat="1" applyFont="1" applyBorder="1" applyAlignment="1" applyProtection="1">
      <alignment horizontal="center" vertical="center"/>
      <protection locked="0"/>
    </xf>
    <xf numFmtId="2" fontId="63" fillId="6" borderId="80" xfId="0" applyNumberFormat="1" applyFont="1" applyFill="1" applyBorder="1" applyAlignment="1" applyProtection="1">
      <alignment horizontal="center" vertical="center"/>
      <protection locked="0"/>
    </xf>
    <xf numFmtId="2" fontId="63" fillId="6" borderId="50" xfId="0" applyNumberFormat="1" applyFont="1" applyFill="1" applyBorder="1" applyAlignment="1" applyProtection="1">
      <alignment horizontal="center" vertical="center"/>
      <protection locked="0"/>
    </xf>
    <xf numFmtId="1" fontId="63" fillId="6" borderId="42" xfId="0" applyNumberFormat="1" applyFont="1" applyFill="1" applyBorder="1" applyAlignment="1" applyProtection="1">
      <alignment horizontal="center" vertical="center"/>
      <protection locked="0"/>
    </xf>
    <xf numFmtId="1" fontId="63" fillId="6" borderId="47" xfId="0" applyNumberFormat="1" applyFont="1" applyFill="1" applyBorder="1" applyAlignment="1" applyProtection="1">
      <alignment horizontal="center" vertical="center"/>
      <protection locked="0"/>
    </xf>
    <xf numFmtId="1" fontId="63" fillId="6" borderId="43" xfId="0" applyNumberFormat="1" applyFont="1" applyFill="1" applyBorder="1" applyAlignment="1" applyProtection="1">
      <alignment horizontal="center" vertical="center"/>
      <protection locked="0"/>
    </xf>
    <xf numFmtId="1" fontId="63" fillId="6" borderId="48" xfId="0" applyNumberFormat="1" applyFont="1" applyFill="1" applyBorder="1" applyAlignment="1" applyProtection="1">
      <alignment horizontal="center" vertical="center"/>
      <protection locked="0"/>
    </xf>
    <xf numFmtId="1" fontId="63" fillId="6" borderId="22" xfId="0" applyNumberFormat="1" applyFont="1" applyFill="1" applyBorder="1" applyAlignment="1" applyProtection="1">
      <alignment horizontal="center" vertical="center"/>
      <protection locked="0"/>
    </xf>
    <xf numFmtId="1" fontId="63" fillId="6" borderId="52" xfId="0" applyNumberFormat="1" applyFont="1" applyFill="1" applyBorder="1" applyAlignment="1" applyProtection="1">
      <alignment horizontal="center" vertical="center"/>
      <protection locked="0"/>
    </xf>
    <xf numFmtId="1" fontId="63" fillId="0" borderId="79" xfId="0" applyNumberFormat="1" applyFont="1" applyBorder="1" applyAlignment="1" applyProtection="1">
      <alignment horizontal="center" vertical="center"/>
      <protection locked="0"/>
    </xf>
    <xf numFmtId="1" fontId="63" fillId="0" borderId="68" xfId="0" applyNumberFormat="1" applyFont="1" applyBorder="1" applyAlignment="1" applyProtection="1">
      <alignment horizontal="center" vertical="center"/>
      <protection locked="0"/>
    </xf>
    <xf numFmtId="164" fontId="63" fillId="5" borderId="44" xfId="0" applyNumberFormat="1" applyFont="1" applyFill="1" applyBorder="1" applyAlignment="1">
      <alignment horizontal="center" vertical="center"/>
    </xf>
    <xf numFmtId="2" fontId="63" fillId="6" borderId="70" xfId="0" applyNumberFormat="1" applyFont="1" applyFill="1" applyBorder="1" applyAlignment="1" applyProtection="1">
      <alignment horizontal="center" vertical="center"/>
      <protection locked="0"/>
    </xf>
    <xf numFmtId="2" fontId="63" fillId="6" borderId="73" xfId="0" applyNumberFormat="1" applyFont="1" applyFill="1" applyBorder="1" applyAlignment="1" applyProtection="1">
      <alignment horizontal="center" vertical="center"/>
      <protection locked="0"/>
    </xf>
    <xf numFmtId="2" fontId="63" fillId="6" borderId="92" xfId="0" applyNumberFormat="1" applyFont="1" applyFill="1" applyBorder="1" applyAlignment="1" applyProtection="1">
      <alignment horizontal="center" vertical="center"/>
      <protection locked="0"/>
    </xf>
    <xf numFmtId="2" fontId="63" fillId="6" borderId="79" xfId="0" applyNumberFormat="1" applyFont="1" applyFill="1" applyBorder="1" applyAlignment="1" applyProtection="1">
      <alignment horizontal="center" vertical="center"/>
      <protection locked="0"/>
    </xf>
    <xf numFmtId="2" fontId="63" fillId="6" borderId="62" xfId="0" applyNumberFormat="1" applyFont="1" applyFill="1" applyBorder="1" applyAlignment="1" applyProtection="1">
      <alignment horizontal="center" vertical="center"/>
      <protection locked="0"/>
    </xf>
    <xf numFmtId="2" fontId="63" fillId="6" borderId="66" xfId="0" applyNumberFormat="1" applyFont="1" applyFill="1" applyBorder="1" applyAlignment="1" applyProtection="1">
      <alignment horizontal="center" vertical="center"/>
      <protection locked="0"/>
    </xf>
    <xf numFmtId="0" fontId="44" fillId="0" borderId="47" xfId="0" applyFont="1" applyBorder="1" applyAlignment="1">
      <alignment horizontal="center" vertical="center"/>
    </xf>
    <xf numFmtId="164" fontId="63" fillId="6" borderId="22" xfId="0" applyNumberFormat="1" applyFont="1" applyFill="1" applyBorder="1" applyAlignment="1" applyProtection="1">
      <alignment horizontal="center" vertical="center"/>
      <protection locked="0"/>
    </xf>
    <xf numFmtId="164" fontId="63" fillId="6" borderId="52" xfId="0" applyNumberFormat="1" applyFont="1" applyFill="1" applyBorder="1" applyAlignment="1" applyProtection="1">
      <alignment horizontal="center" vertical="center"/>
      <protection locked="0"/>
    </xf>
    <xf numFmtId="0" fontId="44" fillId="0" borderId="49" xfId="0" applyFont="1" applyFill="1" applyBorder="1" applyAlignment="1" applyProtection="1">
      <alignment horizontal="center" vertical="center" wrapText="1"/>
      <protection locked="0"/>
    </xf>
    <xf numFmtId="0" fontId="44" fillId="0" borderId="0" xfId="0" applyFont="1" applyFill="1" applyBorder="1" applyAlignment="1" applyProtection="1">
      <alignment horizontal="center" vertical="center" wrapText="1"/>
      <protection locked="0"/>
    </xf>
    <xf numFmtId="164" fontId="64" fillId="5" borderId="23" xfId="0" applyNumberFormat="1" applyFont="1" applyFill="1" applyBorder="1" applyAlignment="1">
      <alignment horizontal="center" vertical="center"/>
    </xf>
    <xf numFmtId="164" fontId="64" fillId="5" borderId="13" xfId="0" applyNumberFormat="1" applyFont="1" applyFill="1" applyBorder="1" applyAlignment="1">
      <alignment horizontal="center" vertical="center"/>
    </xf>
    <xf numFmtId="166" fontId="63" fillId="5" borderId="50" xfId="0" applyNumberFormat="1" applyFont="1" applyFill="1" applyBorder="1" applyAlignment="1">
      <alignment horizontal="center" vertical="center"/>
    </xf>
    <xf numFmtId="166" fontId="63" fillId="5" borderId="47" xfId="0" applyNumberFormat="1" applyFont="1" applyFill="1" applyBorder="1" applyAlignment="1">
      <alignment horizontal="center" vertical="center"/>
    </xf>
    <xf numFmtId="164" fontId="63" fillId="5" borderId="24" xfId="0" applyNumberFormat="1" applyFont="1" applyFill="1" applyBorder="1" applyAlignment="1">
      <alignment horizontal="center" vertical="center"/>
    </xf>
    <xf numFmtId="9" fontId="63" fillId="5" borderId="23" xfId="1" applyFont="1" applyFill="1" applyBorder="1" applyAlignment="1">
      <alignment horizontal="center" vertical="center"/>
    </xf>
    <xf numFmtId="9" fontId="63" fillId="5" borderId="9" xfId="1" applyFont="1" applyFill="1" applyBorder="1" applyAlignment="1">
      <alignment horizontal="center" vertical="center"/>
    </xf>
    <xf numFmtId="0" fontId="56" fillId="0" borderId="23" xfId="0" applyFont="1" applyBorder="1" applyAlignment="1">
      <alignment horizontal="center" vertical="center"/>
    </xf>
    <xf numFmtId="0" fontId="56" fillId="0" borderId="13" xfId="0" applyFont="1" applyBorder="1" applyAlignment="1">
      <alignment horizontal="center" vertical="center"/>
    </xf>
    <xf numFmtId="9" fontId="63" fillId="0" borderId="23" xfId="1" applyFont="1" applyFill="1" applyBorder="1" applyAlignment="1" applyProtection="1">
      <alignment horizontal="center" vertical="center"/>
      <protection locked="0"/>
    </xf>
    <xf numFmtId="9" fontId="63" fillId="0" borderId="24" xfId="1" applyFont="1" applyFill="1" applyBorder="1" applyAlignment="1" applyProtection="1">
      <alignment horizontal="center" vertical="center"/>
      <protection locked="0"/>
    </xf>
    <xf numFmtId="0" fontId="0" fillId="0" borderId="70" xfId="0" applyBorder="1" applyProtection="1">
      <protection locked="0"/>
    </xf>
    <xf numFmtId="164" fontId="63" fillId="0" borderId="73" xfId="0" applyNumberFormat="1" applyFont="1" applyBorder="1" applyAlignment="1" applyProtection="1">
      <alignment horizontal="center" vertical="center"/>
      <protection locked="0"/>
    </xf>
    <xf numFmtId="1" fontId="64" fillId="5" borderId="49" xfId="0" applyNumberFormat="1" applyFont="1" applyFill="1" applyBorder="1" applyAlignment="1">
      <alignment horizontal="center" vertical="center"/>
    </xf>
    <xf numFmtId="1" fontId="64" fillId="5" borderId="28" xfId="0" applyNumberFormat="1" applyFont="1" applyFill="1" applyBorder="1" applyAlignment="1">
      <alignment horizontal="center" vertical="center"/>
    </xf>
    <xf numFmtId="1" fontId="64" fillId="5" borderId="51" xfId="0" applyNumberFormat="1" applyFont="1" applyFill="1" applyBorder="1" applyAlignment="1">
      <alignment horizontal="center" vertical="center"/>
    </xf>
    <xf numFmtId="1" fontId="64" fillId="5" borderId="45" xfId="0" applyNumberFormat="1" applyFont="1" applyFill="1" applyBorder="1" applyAlignment="1">
      <alignment horizontal="center" vertical="center"/>
    </xf>
    <xf numFmtId="166" fontId="63" fillId="5" borderId="23" xfId="0" applyNumberFormat="1" applyFont="1" applyFill="1" applyBorder="1" applyAlignment="1">
      <alignment horizontal="center"/>
    </xf>
    <xf numFmtId="166" fontId="63" fillId="5" borderId="9" xfId="0" applyNumberFormat="1" applyFont="1" applyFill="1" applyBorder="1" applyAlignment="1">
      <alignment horizontal="center"/>
    </xf>
    <xf numFmtId="166" fontId="63" fillId="5" borderId="24" xfId="0" applyNumberFormat="1" applyFont="1" applyFill="1" applyBorder="1" applyAlignment="1">
      <alignment horizontal="center"/>
    </xf>
    <xf numFmtId="0" fontId="0" fillId="0" borderId="9" xfId="0" applyBorder="1"/>
    <xf numFmtId="0" fontId="0" fillId="0" borderId="24" xfId="0" applyBorder="1"/>
    <xf numFmtId="166" fontId="63" fillId="5" borderId="50" xfId="0" applyNumberFormat="1" applyFont="1" applyFill="1" applyBorder="1" applyAlignment="1">
      <alignment horizontal="center"/>
    </xf>
    <xf numFmtId="166" fontId="63" fillId="5" borderId="41" xfId="0" applyNumberFormat="1" applyFont="1" applyFill="1" applyBorder="1" applyAlignment="1">
      <alignment horizontal="center"/>
    </xf>
    <xf numFmtId="166" fontId="63" fillId="5" borderId="47" xfId="0" applyNumberFormat="1" applyFont="1" applyFill="1" applyBorder="1" applyAlignment="1">
      <alignment horizontal="center"/>
    </xf>
    <xf numFmtId="9" fontId="63" fillId="6" borderId="42" xfId="1" applyFont="1" applyFill="1" applyBorder="1" applyAlignment="1" applyProtection="1">
      <alignment horizontal="center" vertical="center"/>
      <protection locked="0"/>
    </xf>
    <xf numFmtId="9" fontId="63" fillId="6" borderId="47" xfId="1" applyFont="1" applyFill="1" applyBorder="1" applyAlignment="1" applyProtection="1">
      <alignment horizontal="center" vertical="center"/>
      <protection locked="0"/>
    </xf>
    <xf numFmtId="164" fontId="63" fillId="0" borderId="23" xfId="0" applyNumberFormat="1" applyFont="1" applyFill="1" applyBorder="1" applyAlignment="1" applyProtection="1">
      <alignment horizontal="center" vertical="center"/>
      <protection locked="0"/>
    </xf>
    <xf numFmtId="0" fontId="63" fillId="0" borderId="24" xfId="0" applyFont="1" applyFill="1" applyBorder="1" applyAlignment="1" applyProtection="1">
      <alignment horizontal="center" vertical="center"/>
      <protection locked="0"/>
    </xf>
    <xf numFmtId="164" fontId="63" fillId="0" borderId="64" xfId="0" applyNumberFormat="1" applyFont="1" applyBorder="1" applyAlignment="1" applyProtection="1">
      <alignment horizontal="center" vertical="center"/>
      <protection locked="0"/>
    </xf>
    <xf numFmtId="164" fontId="63" fillId="0" borderId="63" xfId="0" applyNumberFormat="1" applyFont="1" applyBorder="1" applyAlignment="1" applyProtection="1">
      <alignment horizontal="center" vertical="center"/>
      <protection locked="0"/>
    </xf>
    <xf numFmtId="0" fontId="97" fillId="0" borderId="23" xfId="0" applyFont="1" applyBorder="1" applyAlignment="1">
      <alignment horizontal="center" vertical="center" shrinkToFit="1"/>
    </xf>
    <xf numFmtId="0" fontId="97" fillId="0" borderId="9" xfId="0" applyFont="1" applyBorder="1" applyAlignment="1">
      <alignment horizontal="center" vertical="center" shrinkToFit="1"/>
    </xf>
    <xf numFmtId="0" fontId="97" fillId="0" borderId="24" xfId="0" applyFont="1" applyBorder="1" applyAlignment="1">
      <alignment horizontal="center" vertical="center" shrinkToFit="1"/>
    </xf>
    <xf numFmtId="0" fontId="94" fillId="9" borderId="0" xfId="0" applyFont="1" applyFill="1" applyBorder="1" applyAlignment="1">
      <alignment horizontal="center" vertical="center" wrapText="1"/>
    </xf>
    <xf numFmtId="0" fontId="94" fillId="9" borderId="28" xfId="0" applyFont="1" applyFill="1" applyBorder="1" applyAlignment="1">
      <alignment horizontal="center" vertical="center" wrapText="1"/>
    </xf>
    <xf numFmtId="0" fontId="94" fillId="9" borderId="25" xfId="0" applyFont="1" applyFill="1" applyBorder="1" applyAlignment="1">
      <alignment horizontal="center" vertical="center" wrapText="1"/>
    </xf>
    <xf numFmtId="0" fontId="94" fillId="9" borderId="45" xfId="0" applyFont="1" applyFill="1" applyBorder="1" applyAlignment="1">
      <alignment horizontal="center" vertical="center" wrapText="1"/>
    </xf>
    <xf numFmtId="1" fontId="63" fillId="5" borderId="23" xfId="0" applyNumberFormat="1" applyFont="1" applyFill="1" applyBorder="1" applyAlignment="1">
      <alignment horizontal="center" vertical="center"/>
    </xf>
    <xf numFmtId="1" fontId="63" fillId="5" borderId="13" xfId="0" applyNumberFormat="1" applyFont="1" applyFill="1" applyBorder="1" applyAlignment="1">
      <alignment horizontal="center" vertical="center"/>
    </xf>
    <xf numFmtId="0" fontId="56" fillId="0" borderId="9" xfId="0" applyFont="1" applyBorder="1" applyAlignment="1">
      <alignment horizontal="center" vertical="center"/>
    </xf>
    <xf numFmtId="164" fontId="63" fillId="0" borderId="54" xfId="0" applyNumberFormat="1" applyFont="1" applyFill="1" applyBorder="1" applyAlignment="1" applyProtection="1">
      <alignment horizontal="center" vertical="center"/>
      <protection locked="0"/>
    </xf>
    <xf numFmtId="0" fontId="63" fillId="0" borderId="61" xfId="0" applyFont="1" applyFill="1" applyBorder="1" applyAlignment="1" applyProtection="1">
      <alignment horizontal="center" vertical="center"/>
      <protection locked="0"/>
    </xf>
    <xf numFmtId="9" fontId="63" fillId="0" borderId="54" xfId="1" applyFont="1" applyFill="1" applyBorder="1" applyAlignment="1" applyProtection="1">
      <alignment horizontal="center" vertical="center"/>
      <protection locked="0"/>
    </xf>
    <xf numFmtId="9" fontId="63" fillId="0" borderId="61" xfId="1" applyFont="1" applyFill="1" applyBorder="1" applyAlignment="1" applyProtection="1">
      <alignment horizontal="center" vertical="center"/>
      <protection locked="0"/>
    </xf>
    <xf numFmtId="164" fontId="63" fillId="5" borderId="54" xfId="0" applyNumberFormat="1" applyFont="1" applyFill="1" applyBorder="1" applyAlignment="1">
      <alignment horizontal="center" vertical="center"/>
    </xf>
    <xf numFmtId="164" fontId="63" fillId="5" borderId="61" xfId="0" applyNumberFormat="1" applyFont="1" applyFill="1" applyBorder="1" applyAlignment="1">
      <alignment horizontal="center" vertical="center"/>
    </xf>
    <xf numFmtId="9" fontId="63" fillId="5" borderId="54" xfId="1" applyFont="1" applyFill="1" applyBorder="1" applyAlignment="1">
      <alignment horizontal="center" vertical="center"/>
    </xf>
    <xf numFmtId="9" fontId="63" fillId="5" borderId="16" xfId="1" applyFont="1" applyFill="1" applyBorder="1" applyAlignment="1">
      <alignment horizontal="center" vertical="center"/>
    </xf>
    <xf numFmtId="1" fontId="63" fillId="5" borderId="54" xfId="0" applyNumberFormat="1" applyFont="1" applyFill="1" applyBorder="1" applyAlignment="1">
      <alignment horizontal="center" vertical="center"/>
    </xf>
    <xf numFmtId="1" fontId="63" fillId="5" borderId="18" xfId="0" applyNumberFormat="1" applyFont="1" applyFill="1" applyBorder="1" applyAlignment="1">
      <alignment horizontal="center" vertical="center"/>
    </xf>
    <xf numFmtId="166" fontId="63" fillId="5" borderId="54" xfId="0" applyNumberFormat="1" applyFont="1" applyFill="1" applyBorder="1" applyAlignment="1">
      <alignment horizontal="center"/>
    </xf>
    <xf numFmtId="166" fontId="63" fillId="5" borderId="16" xfId="0" applyNumberFormat="1" applyFont="1" applyFill="1" applyBorder="1" applyAlignment="1">
      <alignment horizontal="center"/>
    </xf>
    <xf numFmtId="166" fontId="63" fillId="5" borderId="61" xfId="0" applyNumberFormat="1" applyFont="1" applyFill="1" applyBorder="1" applyAlignment="1">
      <alignment horizontal="center"/>
    </xf>
    <xf numFmtId="0" fontId="63" fillId="5" borderId="24" xfId="0" applyFont="1" applyFill="1" applyBorder="1" applyAlignment="1">
      <alignment horizontal="center" vertical="center"/>
    </xf>
    <xf numFmtId="164" fontId="63" fillId="0" borderId="23" xfId="0" applyNumberFormat="1" applyFont="1" applyFill="1" applyBorder="1" applyAlignment="1" applyProtection="1">
      <alignment horizontal="center"/>
      <protection locked="0"/>
    </xf>
    <xf numFmtId="164" fontId="63" fillId="0" borderId="9" xfId="0" applyNumberFormat="1" applyFont="1" applyFill="1" applyBorder="1" applyAlignment="1" applyProtection="1">
      <alignment horizontal="center"/>
      <protection locked="0"/>
    </xf>
    <xf numFmtId="164" fontId="63" fillId="0" borderId="13" xfId="0" applyNumberFormat="1" applyFont="1" applyFill="1" applyBorder="1" applyAlignment="1" applyProtection="1">
      <alignment horizontal="center"/>
      <protection locked="0"/>
    </xf>
    <xf numFmtId="0" fontId="0" fillId="0" borderId="73" xfId="0" applyBorder="1" applyProtection="1">
      <protection locked="0"/>
    </xf>
    <xf numFmtId="0" fontId="0" fillId="0" borderId="73" xfId="0" applyBorder="1" applyAlignment="1" applyProtection="1">
      <alignment horizontal="center"/>
      <protection locked="0"/>
    </xf>
    <xf numFmtId="0" fontId="56" fillId="0" borderId="24" xfId="0" applyFont="1" applyBorder="1" applyAlignment="1">
      <alignment horizontal="center" vertical="center"/>
    </xf>
    <xf numFmtId="0" fontId="97" fillId="0" borderId="13" xfId="0" applyFont="1" applyBorder="1" applyAlignment="1">
      <alignment horizontal="center" vertical="center" shrinkToFit="1"/>
    </xf>
    <xf numFmtId="0" fontId="0" fillId="0" borderId="69" xfId="0" applyBorder="1" applyAlignment="1" applyProtection="1">
      <alignment horizontal="center"/>
      <protection locked="0"/>
    </xf>
    <xf numFmtId="0" fontId="56" fillId="0" borderId="0" xfId="0" applyFont="1" applyAlignment="1">
      <alignment horizontal="left" vertical="center" wrapText="1"/>
    </xf>
    <xf numFmtId="0" fontId="56" fillId="0" borderId="20" xfId="0" applyFont="1" applyBorder="1" applyAlignment="1">
      <alignment horizontal="left" vertical="center" wrapText="1"/>
    </xf>
    <xf numFmtId="0" fontId="56" fillId="0" borderId="21" xfId="0" applyFont="1" applyBorder="1" applyAlignment="1">
      <alignment horizontal="left" vertical="center" wrapText="1"/>
    </xf>
    <xf numFmtId="0" fontId="56" fillId="0" borderId="43" xfId="0" applyFont="1" applyBorder="1" applyAlignment="1">
      <alignment horizontal="left" vertical="center" wrapText="1"/>
    </xf>
    <xf numFmtId="0" fontId="56" fillId="0" borderId="25" xfId="0" applyFont="1" applyBorder="1" applyAlignment="1">
      <alignment horizontal="left" vertical="center" wrapText="1"/>
    </xf>
    <xf numFmtId="0" fontId="56" fillId="0" borderId="9" xfId="0" applyFont="1" applyBorder="1" applyAlignment="1">
      <alignment horizontal="left" vertical="center" wrapText="1"/>
    </xf>
    <xf numFmtId="0" fontId="56" fillId="0" borderId="13" xfId="0" applyFont="1" applyBorder="1" applyAlignment="1">
      <alignment horizontal="left" vertical="center" wrapText="1"/>
    </xf>
    <xf numFmtId="0" fontId="56" fillId="0" borderId="12" xfId="0" quotePrefix="1" applyFont="1" applyBorder="1" applyAlignment="1">
      <alignment horizontal="center" vertical="center" wrapText="1"/>
    </xf>
    <xf numFmtId="0" fontId="56" fillId="0" borderId="9" xfId="0" applyFont="1" applyBorder="1" applyAlignment="1">
      <alignment horizontal="center" vertical="center" wrapText="1"/>
    </xf>
    <xf numFmtId="0" fontId="56" fillId="0" borderId="13" xfId="0" applyFont="1" applyBorder="1" applyAlignment="1">
      <alignment horizontal="center" vertical="center" wrapText="1"/>
    </xf>
    <xf numFmtId="0" fontId="56" fillId="0" borderId="10" xfId="0" applyFont="1" applyBorder="1" applyAlignment="1">
      <alignment horizontal="center" vertical="center" wrapText="1"/>
    </xf>
    <xf numFmtId="0" fontId="56" fillId="0" borderId="14" xfId="0" applyFont="1" applyBorder="1" applyAlignment="1">
      <alignment horizontal="center" vertical="center" wrapText="1"/>
    </xf>
    <xf numFmtId="0" fontId="56" fillId="0" borderId="15" xfId="0" applyFont="1" applyBorder="1" applyAlignment="1">
      <alignment horizontal="center" vertical="center" wrapText="1"/>
    </xf>
    <xf numFmtId="0" fontId="56" fillId="0" borderId="12" xfId="0" applyFont="1" applyBorder="1" applyAlignment="1">
      <alignment horizontal="center" vertical="center" wrapText="1"/>
    </xf>
    <xf numFmtId="0" fontId="56" fillId="0" borderId="14" xfId="0" applyFont="1" applyBorder="1" applyAlignment="1">
      <alignment horizontal="left" vertical="center" wrapText="1"/>
    </xf>
    <xf numFmtId="0" fontId="56" fillId="0" borderId="15" xfId="0" applyFont="1" applyBorder="1" applyAlignment="1">
      <alignment horizontal="left" vertical="center" wrapText="1"/>
    </xf>
    <xf numFmtId="0" fontId="56" fillId="0" borderId="10" xfId="0" quotePrefix="1" applyFont="1" applyBorder="1" applyAlignment="1">
      <alignment horizontal="center" vertical="center" wrapText="1"/>
    </xf>
    <xf numFmtId="0" fontId="61" fillId="0" borderId="11" xfId="0" applyFont="1" applyBorder="1" applyAlignment="1">
      <alignment horizontal="center" vertical="center" wrapText="1"/>
    </xf>
    <xf numFmtId="0" fontId="61" fillId="0" borderId="8" xfId="0" applyFont="1" applyBorder="1" applyAlignment="1">
      <alignment horizontal="center" vertical="center" wrapText="1"/>
    </xf>
    <xf numFmtId="0" fontId="61" fillId="0" borderId="19" xfId="0" applyFont="1" applyBorder="1" applyAlignment="1">
      <alignment horizontal="center" vertical="center" wrapText="1"/>
    </xf>
    <xf numFmtId="0" fontId="56" fillId="0" borderId="3" xfId="0" applyFont="1" applyBorder="1" applyAlignment="1">
      <alignment horizontal="left" vertical="top" wrapText="1"/>
    </xf>
    <xf numFmtId="0" fontId="56" fillId="0" borderId="42" xfId="0" applyFont="1" applyBorder="1" applyAlignment="1">
      <alignment horizontal="left" vertical="center" wrapText="1"/>
    </xf>
    <xf numFmtId="0" fontId="56" fillId="0" borderId="41" xfId="0" applyFont="1" applyBorder="1" applyAlignment="1">
      <alignment horizontal="left" vertical="center" wrapText="1"/>
    </xf>
    <xf numFmtId="0" fontId="56" fillId="0" borderId="26" xfId="0" applyFont="1" applyBorder="1" applyAlignment="1">
      <alignment horizontal="left" vertical="center" wrapText="1"/>
    </xf>
    <xf numFmtId="0" fontId="56" fillId="0" borderId="37" xfId="0" applyFont="1" applyBorder="1" applyAlignment="1">
      <alignment horizontal="left" vertical="center" wrapText="1"/>
    </xf>
    <xf numFmtId="0" fontId="56" fillId="0" borderId="16" xfId="0" applyFont="1" applyBorder="1" applyAlignment="1">
      <alignment horizontal="left" vertical="center" wrapText="1"/>
    </xf>
    <xf numFmtId="0" fontId="56" fillId="0" borderId="18" xfId="0" applyFont="1" applyBorder="1" applyAlignment="1">
      <alignment horizontal="left" vertical="center" wrapText="1"/>
    </xf>
    <xf numFmtId="0" fontId="56" fillId="0" borderId="17" xfId="0" applyFont="1" applyBorder="1" applyAlignment="1">
      <alignment horizontal="center" vertical="center" wrapText="1"/>
    </xf>
    <xf numFmtId="0" fontId="56" fillId="0" borderId="16"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17" xfId="0" applyFont="1" applyBorder="1" applyAlignment="1">
      <alignment horizontal="center" vertical="center"/>
    </xf>
    <xf numFmtId="0" fontId="56" fillId="0" borderId="16" xfId="0" applyFont="1" applyBorder="1" applyAlignment="1">
      <alignment horizontal="center" vertical="center"/>
    </xf>
    <xf numFmtId="0" fontId="56" fillId="0" borderId="18" xfId="0" applyFont="1" applyBorder="1" applyAlignment="1">
      <alignment horizontal="center" vertical="center"/>
    </xf>
    <xf numFmtId="0" fontId="20" fillId="0" borderId="0" xfId="0" applyFont="1" applyBorder="1" applyAlignment="1">
      <alignment horizontal="left" vertical="top" wrapText="1"/>
    </xf>
    <xf numFmtId="0" fontId="23" fillId="0" borderId="0" xfId="0" applyFont="1" applyBorder="1" applyAlignment="1">
      <alignment horizontal="left" vertical="top" wrapText="1"/>
    </xf>
    <xf numFmtId="0" fontId="61" fillId="0" borderId="14" xfId="0" applyFont="1" applyBorder="1" applyAlignment="1">
      <alignment horizontal="left" vertical="center" wrapText="1"/>
    </xf>
    <xf numFmtId="0" fontId="61" fillId="0" borderId="15" xfId="0" applyFont="1" applyBorder="1" applyAlignment="1">
      <alignment horizontal="left" vertical="center" wrapText="1"/>
    </xf>
    <xf numFmtId="0" fontId="61" fillId="0" borderId="10" xfId="0" applyFont="1" applyBorder="1" applyAlignment="1">
      <alignment horizontal="center" vertical="center" wrapText="1"/>
    </xf>
    <xf numFmtId="0" fontId="61" fillId="0" borderId="14" xfId="0" applyFont="1" applyBorder="1" applyAlignment="1">
      <alignment horizontal="center" vertical="center" wrapText="1"/>
    </xf>
    <xf numFmtId="0" fontId="61" fillId="0" borderId="15" xfId="0" applyFont="1" applyBorder="1" applyAlignment="1">
      <alignment horizontal="center" vertical="center" wrapText="1"/>
    </xf>
    <xf numFmtId="0" fontId="56" fillId="0" borderId="22" xfId="0" applyFont="1" applyBorder="1" applyAlignment="1">
      <alignment horizontal="left" vertical="center" wrapText="1"/>
    </xf>
    <xf numFmtId="0" fontId="56" fillId="0" borderId="13" xfId="0" applyFont="1" applyBorder="1" applyAlignment="1">
      <alignment horizontal="left" vertical="center"/>
    </xf>
    <xf numFmtId="0" fontId="56" fillId="0" borderId="12" xfId="0" applyFont="1" applyBorder="1" applyAlignment="1">
      <alignment horizontal="center" vertical="center"/>
    </xf>
    <xf numFmtId="0" fontId="12" fillId="0" borderId="2" xfId="0" applyFont="1" applyBorder="1" applyAlignment="1">
      <alignment horizontal="left" vertical="top" wrapText="1"/>
    </xf>
    <xf numFmtId="0" fontId="12" fillId="0" borderId="0" xfId="0" applyFont="1" applyBorder="1" applyAlignment="1">
      <alignment horizontal="left" vertical="top" wrapText="1"/>
    </xf>
    <xf numFmtId="0" fontId="25" fillId="0" borderId="0" xfId="0" applyFont="1" applyBorder="1" applyAlignment="1">
      <alignment horizontal="left" vertical="top"/>
    </xf>
    <xf numFmtId="0" fontId="56" fillId="0" borderId="50" xfId="0" applyFont="1" applyBorder="1" applyAlignment="1">
      <alignment horizontal="center" vertical="center"/>
    </xf>
    <xf numFmtId="0" fontId="56" fillId="0" borderId="41" xfId="0" applyFont="1" applyBorder="1" applyAlignment="1">
      <alignment horizontal="center" vertical="center"/>
    </xf>
    <xf numFmtId="0" fontId="56" fillId="0" borderId="47" xfId="0" applyFont="1" applyBorder="1" applyAlignment="1">
      <alignment horizontal="center" vertical="center"/>
    </xf>
    <xf numFmtId="0" fontId="56" fillId="0" borderId="49" xfId="0" applyFont="1" applyBorder="1" applyAlignment="1">
      <alignment horizontal="center" vertical="center"/>
    </xf>
    <xf numFmtId="0" fontId="56" fillId="0" borderId="52" xfId="0" applyFont="1" applyBorder="1" applyAlignment="1">
      <alignment horizontal="center" vertical="center"/>
    </xf>
    <xf numFmtId="0" fontId="56" fillId="0" borderId="56" xfId="0" applyFont="1" applyBorder="1" applyAlignment="1">
      <alignment horizontal="center" vertical="center"/>
    </xf>
    <xf numFmtId="0" fontId="56" fillId="0" borderId="37" xfId="0" applyFont="1" applyBorder="1" applyAlignment="1">
      <alignment horizontal="center" vertical="center"/>
    </xf>
    <xf numFmtId="0" fontId="56" fillId="0" borderId="60" xfId="0" applyFont="1" applyBorder="1" applyAlignment="1">
      <alignment horizontal="center" vertical="center"/>
    </xf>
    <xf numFmtId="0" fontId="56" fillId="0" borderId="54" xfId="0" applyFont="1" applyBorder="1" applyAlignment="1">
      <alignment horizontal="center" vertical="center"/>
    </xf>
    <xf numFmtId="0" fontId="56" fillId="0" borderId="71" xfId="0" applyFont="1" applyBorder="1" applyAlignment="1">
      <alignment horizontal="center" vertical="top"/>
    </xf>
    <xf numFmtId="0" fontId="56" fillId="0" borderId="8" xfId="0" applyFont="1" applyBorder="1" applyAlignment="1">
      <alignment horizontal="center" vertical="top"/>
    </xf>
    <xf numFmtId="0" fontId="56" fillId="0" borderId="72" xfId="0" applyFont="1" applyBorder="1" applyAlignment="1">
      <alignment horizontal="center" vertical="top"/>
    </xf>
    <xf numFmtId="0" fontId="51" fillId="0" borderId="71" xfId="0" applyFont="1" applyBorder="1" applyAlignment="1">
      <alignment horizontal="center" vertical="top"/>
    </xf>
    <xf numFmtId="0" fontId="61" fillId="0" borderId="8" xfId="0" applyFont="1" applyBorder="1" applyAlignment="1">
      <alignment horizontal="center" vertical="top" wrapText="1"/>
    </xf>
    <xf numFmtId="0" fontId="61" fillId="0" borderId="72" xfId="0" applyFont="1" applyBorder="1" applyAlignment="1">
      <alignment horizontal="center" vertical="top" wrapText="1"/>
    </xf>
    <xf numFmtId="0" fontId="61" fillId="0" borderId="71" xfId="0" applyFont="1" applyBorder="1" applyAlignment="1">
      <alignment horizontal="center" vertical="top" wrapText="1"/>
    </xf>
    <xf numFmtId="0" fontId="43" fillId="2" borderId="7" xfId="0" applyFont="1" applyFill="1" applyBorder="1" applyAlignment="1">
      <alignment horizontal="left" vertical="center"/>
    </xf>
    <xf numFmtId="0" fontId="43" fillId="2" borderId="1" xfId="0" applyFont="1" applyFill="1" applyBorder="1" applyAlignment="1">
      <alignment horizontal="left" vertical="center"/>
    </xf>
    <xf numFmtId="0" fontId="23" fillId="0" borderId="0" xfId="0" applyFont="1" applyAlignment="1">
      <alignment horizontal="left" vertical="top" wrapText="1"/>
    </xf>
    <xf numFmtId="0" fontId="24" fillId="0" borderId="0" xfId="0" applyFont="1" applyAlignment="1">
      <alignment horizontal="left" vertical="top" wrapText="1"/>
    </xf>
    <xf numFmtId="0" fontId="43" fillId="2" borderId="46" xfId="0" applyFont="1" applyFill="1" applyBorder="1" applyAlignment="1">
      <alignment horizontal="left" vertical="center"/>
    </xf>
    <xf numFmtId="0" fontId="16" fillId="0" borderId="0" xfId="0" applyFont="1" applyBorder="1" applyAlignment="1">
      <alignment horizontal="left" vertical="top" wrapText="1"/>
    </xf>
    <xf numFmtId="0" fontId="25" fillId="0" borderId="3" xfId="0" applyFont="1" applyBorder="1" applyAlignment="1">
      <alignment horizontal="left" vertical="top" wrapText="1"/>
    </xf>
    <xf numFmtId="0" fontId="16" fillId="0" borderId="0" xfId="0" applyFont="1" applyBorder="1" applyAlignment="1">
      <alignment horizontal="left" vertical="top"/>
    </xf>
    <xf numFmtId="0" fontId="51" fillId="11" borderId="53" xfId="0" applyFont="1" applyFill="1" applyBorder="1" applyAlignment="1">
      <alignment horizontal="center" vertical="top"/>
    </xf>
    <xf numFmtId="0" fontId="51" fillId="11" borderId="14" xfId="0" applyFont="1" applyFill="1" applyBorder="1" applyAlignment="1">
      <alignment horizontal="center" vertical="top"/>
    </xf>
    <xf numFmtId="0" fontId="61" fillId="0" borderId="8" xfId="0" applyFont="1" applyBorder="1" applyAlignment="1">
      <alignment horizontal="left" vertical="center" shrinkToFit="1"/>
    </xf>
    <xf numFmtId="0" fontId="61" fillId="0" borderId="19" xfId="0" applyFont="1" applyBorder="1" applyAlignment="1">
      <alignment horizontal="left" vertical="center" shrinkToFit="1"/>
    </xf>
    <xf numFmtId="0" fontId="24" fillId="0" borderId="0" xfId="0" applyFont="1" applyBorder="1" applyAlignment="1">
      <alignment horizontal="left" vertical="top" wrapText="1"/>
    </xf>
    <xf numFmtId="0" fontId="61" fillId="11" borderId="14" xfId="0" applyFont="1" applyFill="1" applyBorder="1" applyAlignment="1">
      <alignment horizontal="center"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45" fillId="0" borderId="0" xfId="0" applyFont="1" applyBorder="1" applyAlignment="1">
      <alignment horizontal="left" vertical="top" wrapText="1"/>
    </xf>
    <xf numFmtId="0" fontId="45" fillId="0" borderId="3" xfId="0" applyFont="1" applyBorder="1" applyAlignment="1">
      <alignment horizontal="left" vertical="top" wrapText="1"/>
    </xf>
    <xf numFmtId="0" fontId="56" fillId="0" borderId="51" xfId="0" applyFont="1" applyBorder="1" applyAlignment="1">
      <alignment horizontal="center" vertical="top" wrapText="1"/>
    </xf>
    <xf numFmtId="0" fontId="56" fillId="0" borderId="25" xfId="0" applyFont="1" applyBorder="1" applyAlignment="1">
      <alignment horizontal="center" vertical="top" wrapText="1"/>
    </xf>
    <xf numFmtId="0" fontId="56" fillId="0" borderId="41" xfId="0" applyFont="1" applyBorder="1" applyAlignment="1">
      <alignment horizontal="center" vertical="top" wrapText="1"/>
    </xf>
    <xf numFmtId="0" fontId="56" fillId="0" borderId="47" xfId="0" applyFont="1" applyBorder="1" applyAlignment="1">
      <alignment horizontal="center" vertical="top" wrapText="1"/>
    </xf>
    <xf numFmtId="0" fontId="56" fillId="0" borderId="50" xfId="0" applyFont="1" applyBorder="1" applyAlignment="1">
      <alignment horizontal="center" vertical="top" wrapText="1"/>
    </xf>
    <xf numFmtId="0" fontId="56" fillId="0" borderId="56" xfId="0" applyFont="1" applyBorder="1" applyAlignment="1">
      <alignment horizontal="center" vertical="top" wrapText="1"/>
    </xf>
    <xf numFmtId="0" fontId="56" fillId="0" borderId="37" xfId="0" applyFont="1" applyBorder="1" applyAlignment="1">
      <alignment horizontal="center" vertical="top" wrapText="1"/>
    </xf>
    <xf numFmtId="0" fontId="45" fillId="0" borderId="0" xfId="0" applyFont="1" applyAlignment="1">
      <alignment horizontal="left" vertical="center" wrapText="1"/>
    </xf>
    <xf numFmtId="0" fontId="56" fillId="0" borderId="54" xfId="0" applyFont="1" applyBorder="1" applyAlignment="1">
      <alignment horizontal="center" vertical="top" wrapText="1"/>
    </xf>
    <xf numFmtId="0" fontId="56" fillId="0" borderId="16" xfId="0" applyFont="1" applyBorder="1" applyAlignment="1">
      <alignment horizontal="center" vertical="top" wrapText="1"/>
    </xf>
    <xf numFmtId="0" fontId="56" fillId="0" borderId="14" xfId="0" applyFont="1" applyBorder="1" applyAlignment="1">
      <alignment horizontal="center" vertical="top" wrapText="1"/>
    </xf>
    <xf numFmtId="0" fontId="56" fillId="0" borderId="9" xfId="0" applyFont="1" applyBorder="1" applyAlignment="1">
      <alignment horizontal="center" vertical="top" wrapText="1"/>
    </xf>
    <xf numFmtId="0" fontId="43" fillId="2" borderId="89" xfId="0" applyFont="1" applyFill="1" applyBorder="1" applyAlignment="1">
      <alignment horizontal="left" vertical="center"/>
    </xf>
    <xf numFmtId="0" fontId="72" fillId="0" borderId="0" xfId="0" applyFont="1" applyBorder="1" applyAlignment="1">
      <alignment horizontal="left" vertical="center" wrapText="1"/>
    </xf>
    <xf numFmtId="0" fontId="23" fillId="0" borderId="2" xfId="0" applyFont="1" applyBorder="1" applyAlignment="1">
      <alignment horizontal="left" vertical="top" wrapText="1"/>
    </xf>
    <xf numFmtId="0" fontId="15" fillId="0" borderId="0" xfId="0" applyFont="1" applyBorder="1" applyAlignment="1">
      <alignment horizontal="left" vertical="top" wrapText="1"/>
    </xf>
    <xf numFmtId="0" fontId="9" fillId="0" borderId="2" xfId="0" applyFont="1" applyBorder="1" applyAlignment="1">
      <alignment horizontal="left" vertical="center" wrapText="1"/>
    </xf>
    <xf numFmtId="0" fontId="9" fillId="0" borderId="0" xfId="0" applyFont="1" applyBorder="1" applyAlignment="1">
      <alignment horizontal="left" vertical="center" wrapText="1"/>
    </xf>
    <xf numFmtId="0" fontId="9" fillId="0" borderId="0" xfId="0" applyFont="1" applyFill="1" applyAlignment="1">
      <alignment horizontal="left" vertical="top" wrapText="1"/>
    </xf>
    <xf numFmtId="0" fontId="9" fillId="0" borderId="0" xfId="0" applyFont="1" applyAlignment="1">
      <alignment horizontal="left" vertical="center" wrapText="1"/>
    </xf>
    <xf numFmtId="0" fontId="15" fillId="0" borderId="0" xfId="0" applyFont="1" applyAlignment="1">
      <alignment horizontal="left" vertical="center" wrapText="1"/>
    </xf>
    <xf numFmtId="0" fontId="9" fillId="0" borderId="0" xfId="0" applyFont="1" applyBorder="1" applyAlignment="1">
      <alignment horizontal="left" vertical="top" wrapText="1"/>
    </xf>
    <xf numFmtId="0" fontId="15" fillId="0" borderId="0" xfId="0" applyFont="1" applyBorder="1" applyAlignment="1">
      <alignment horizontal="left" vertical="center" wrapText="1"/>
    </xf>
    <xf numFmtId="0" fontId="43" fillId="2" borderId="46" xfId="0" applyFont="1" applyFill="1" applyBorder="1" applyAlignment="1">
      <alignment horizontal="center" vertical="center"/>
    </xf>
    <xf numFmtId="0" fontId="0" fillId="0" borderId="52" xfId="0" applyBorder="1"/>
    <xf numFmtId="0" fontId="0" fillId="0" borderId="41" xfId="0" applyFill="1" applyBorder="1" applyProtection="1">
      <protection locked="0"/>
    </xf>
    <xf numFmtId="0" fontId="0" fillId="0" borderId="49" xfId="0" applyFill="1" applyBorder="1" applyProtection="1">
      <protection locked="0"/>
    </xf>
    <xf numFmtId="0" fontId="0" fillId="0" borderId="0" xfId="0" applyFill="1" applyBorder="1" applyProtection="1">
      <protection locked="0"/>
    </xf>
    <xf numFmtId="0" fontId="9" fillId="0" borderId="0" xfId="0" applyFont="1" applyBorder="1" applyAlignment="1">
      <alignment horizontal="left" vertical="top"/>
    </xf>
    <xf numFmtId="0" fontId="15" fillId="0" borderId="0" xfId="0" applyFont="1" applyBorder="1" applyAlignment="1">
      <alignment horizontal="left" vertical="top"/>
    </xf>
    <xf numFmtId="2" fontId="111" fillId="9" borderId="10" xfId="0" quotePrefix="1" applyNumberFormat="1" applyFont="1" applyFill="1" applyBorder="1" applyAlignment="1">
      <alignment horizontal="center" vertical="center"/>
    </xf>
    <xf numFmtId="0" fontId="112" fillId="9" borderId="14" xfId="0" applyFont="1" applyFill="1" applyBorder="1"/>
    <xf numFmtId="0" fontId="112" fillId="9" borderId="12" xfId="0" applyFont="1" applyFill="1" applyBorder="1"/>
    <xf numFmtId="0" fontId="112" fillId="9" borderId="9" xfId="0" applyFont="1" applyFill="1" applyBorder="1"/>
    <xf numFmtId="2" fontId="55" fillId="0" borderId="69" xfId="0" applyNumberFormat="1" applyFont="1" applyBorder="1" applyAlignment="1" applyProtection="1">
      <alignment horizontal="center" vertical="center"/>
      <protection locked="0"/>
    </xf>
    <xf numFmtId="0" fontId="67" fillId="0" borderId="70" xfId="0" applyFont="1" applyBorder="1" applyProtection="1">
      <protection locked="0"/>
    </xf>
    <xf numFmtId="0" fontId="67" fillId="0" borderId="69" xfId="0" applyFont="1" applyBorder="1" applyProtection="1">
      <protection locked="0"/>
    </xf>
    <xf numFmtId="10" fontId="55" fillId="5" borderId="42" xfId="1" applyNumberFormat="1" applyFont="1" applyFill="1" applyBorder="1" applyAlignment="1">
      <alignment horizontal="center" vertical="center"/>
    </xf>
    <xf numFmtId="0" fontId="67" fillId="0" borderId="47" xfId="0" applyFont="1" applyBorder="1"/>
    <xf numFmtId="0" fontId="67" fillId="0" borderId="43" xfId="0" applyFont="1" applyBorder="1"/>
    <xf numFmtId="0" fontId="67" fillId="0" borderId="48" xfId="0" applyFont="1" applyBorder="1"/>
    <xf numFmtId="2" fontId="55" fillId="5" borderId="50" xfId="0" applyNumberFormat="1" applyFont="1" applyFill="1" applyBorder="1" applyAlignment="1">
      <alignment horizontal="center" vertical="center"/>
    </xf>
    <xf numFmtId="2" fontId="67" fillId="0" borderId="47" xfId="0" applyNumberFormat="1" applyFont="1" applyBorder="1"/>
    <xf numFmtId="2" fontId="67" fillId="0" borderId="51" xfId="0" applyNumberFormat="1" applyFont="1" applyBorder="1"/>
    <xf numFmtId="2" fontId="67" fillId="0" borderId="48" xfId="0" applyNumberFormat="1" applyFont="1" applyBorder="1"/>
    <xf numFmtId="168" fontId="55" fillId="0" borderId="50" xfId="0" applyNumberFormat="1" applyFont="1" applyFill="1" applyBorder="1" applyAlignment="1" applyProtection="1">
      <alignment horizontal="center" vertical="center"/>
      <protection locked="0"/>
    </xf>
    <xf numFmtId="168" fontId="67" fillId="0" borderId="44" xfId="0" applyNumberFormat="1" applyFont="1" applyBorder="1" applyProtection="1">
      <protection locked="0"/>
    </xf>
    <xf numFmtId="168" fontId="67" fillId="0" borderId="51" xfId="0" applyNumberFormat="1" applyFont="1" applyBorder="1" applyProtection="1">
      <protection locked="0"/>
    </xf>
    <xf numFmtId="168" fontId="67" fillId="0" borderId="45" xfId="0" applyNumberFormat="1" applyFont="1" applyBorder="1" applyProtection="1">
      <protection locked="0"/>
    </xf>
    <xf numFmtId="0" fontId="56" fillId="0" borderId="12" xfId="0" quotePrefix="1" applyFont="1" applyBorder="1" applyAlignment="1">
      <alignment horizontal="center"/>
    </xf>
    <xf numFmtId="0" fontId="56" fillId="0" borderId="9" xfId="0" quotePrefix="1" applyFont="1" applyBorder="1" applyAlignment="1">
      <alignment horizontal="center"/>
    </xf>
    <xf numFmtId="0" fontId="56" fillId="0" borderId="24" xfId="0" quotePrefix="1" applyFont="1" applyBorder="1" applyAlignment="1">
      <alignment horizontal="center"/>
    </xf>
    <xf numFmtId="2" fontId="55" fillId="10" borderId="50" xfId="0" applyNumberFormat="1" applyFont="1" applyFill="1" applyBorder="1" applyAlignment="1" applyProtection="1">
      <alignment horizontal="center" vertical="center"/>
      <protection locked="0"/>
    </xf>
    <xf numFmtId="0" fontId="67" fillId="0" borderId="41" xfId="0" applyFont="1" applyBorder="1" applyProtection="1">
      <protection locked="0"/>
    </xf>
    <xf numFmtId="0" fontId="67" fillId="0" borderId="51" xfId="0" applyFont="1" applyBorder="1" applyProtection="1">
      <protection locked="0"/>
    </xf>
    <xf numFmtId="0" fontId="67" fillId="0" borderId="25" xfId="0" applyFont="1" applyBorder="1" applyProtection="1">
      <protection locked="0"/>
    </xf>
    <xf numFmtId="0" fontId="0" fillId="0" borderId="72" xfId="0" applyBorder="1"/>
    <xf numFmtId="0" fontId="44" fillId="0" borderId="58" xfId="0" applyFont="1" applyBorder="1" applyAlignment="1">
      <alignment horizontal="center" vertical="center"/>
    </xf>
    <xf numFmtId="0" fontId="0" fillId="0" borderId="48" xfId="0" applyBorder="1"/>
    <xf numFmtId="0" fontId="124" fillId="13" borderId="1" xfId="0" applyFont="1" applyFill="1" applyBorder="1" applyAlignment="1">
      <alignment horizontal="center" vertical="center"/>
    </xf>
    <xf numFmtId="0" fontId="125" fillId="13" borderId="1" xfId="0" applyFont="1" applyFill="1" applyBorder="1"/>
    <xf numFmtId="0" fontId="125" fillId="13" borderId="46" xfId="0" applyFont="1" applyFill="1" applyBorder="1"/>
    <xf numFmtId="0" fontId="15" fillId="0" borderId="5" xfId="0" applyFont="1" applyBorder="1" applyAlignment="1">
      <alignment horizontal="center" vertical="center"/>
    </xf>
    <xf numFmtId="0" fontId="59" fillId="7" borderId="100" xfId="0" applyFont="1" applyFill="1" applyBorder="1" applyAlignment="1" applyProtection="1">
      <alignment horizontal="center" vertical="center"/>
      <protection locked="0"/>
    </xf>
    <xf numFmtId="0" fontId="59" fillId="7" borderId="1" xfId="0" applyFont="1" applyFill="1" applyBorder="1" applyAlignment="1" applyProtection="1">
      <alignment horizontal="center" vertical="center"/>
      <protection locked="0"/>
    </xf>
    <xf numFmtId="0" fontId="59" fillId="7" borderId="46" xfId="0" applyFont="1" applyFill="1" applyBorder="1" applyAlignment="1" applyProtection="1">
      <alignment horizontal="center" vertical="center"/>
      <protection locked="0"/>
    </xf>
    <xf numFmtId="0" fontId="45" fillId="0" borderId="0" xfId="0" applyFont="1" applyBorder="1" applyAlignment="1">
      <alignment horizontal="left" vertical="top"/>
    </xf>
    <xf numFmtId="0" fontId="67" fillId="0" borderId="80" xfId="0" applyFont="1" applyBorder="1" applyProtection="1">
      <protection locked="0"/>
    </xf>
    <xf numFmtId="0" fontId="67" fillId="0" borderId="92" xfId="0" applyFont="1" applyBorder="1" applyProtection="1">
      <protection locked="0"/>
    </xf>
    <xf numFmtId="2" fontId="67" fillId="0" borderId="49" xfId="0" applyNumberFormat="1" applyFont="1" applyBorder="1"/>
    <xf numFmtId="2" fontId="67" fillId="0" borderId="52" xfId="0" applyNumberFormat="1" applyFont="1" applyBorder="1"/>
    <xf numFmtId="0" fontId="67" fillId="0" borderId="44" xfId="0" applyFont="1" applyBorder="1"/>
    <xf numFmtId="0" fontId="67" fillId="0" borderId="49" xfId="0" applyFont="1" applyBorder="1"/>
    <xf numFmtId="0" fontId="67" fillId="0" borderId="28" xfId="0" applyFont="1" applyBorder="1"/>
    <xf numFmtId="1" fontId="55" fillId="0" borderId="42" xfId="0" applyNumberFormat="1" applyFont="1" applyFill="1" applyBorder="1" applyAlignment="1" applyProtection="1">
      <alignment horizontal="center" vertical="center"/>
      <protection locked="0"/>
    </xf>
    <xf numFmtId="0" fontId="67" fillId="0" borderId="47" xfId="0" applyFont="1" applyBorder="1" applyProtection="1">
      <protection locked="0"/>
    </xf>
    <xf numFmtId="0" fontId="67" fillId="0" borderId="22" xfId="0" applyFont="1" applyBorder="1" applyProtection="1">
      <protection locked="0"/>
    </xf>
    <xf numFmtId="0" fontId="67" fillId="0" borderId="52" xfId="0" applyFont="1" applyBorder="1" applyProtection="1">
      <protection locked="0"/>
    </xf>
    <xf numFmtId="168" fontId="67" fillId="0" borderId="49" xfId="0" applyNumberFormat="1" applyFont="1" applyBorder="1" applyProtection="1">
      <protection locked="0"/>
    </xf>
    <xf numFmtId="168" fontId="67" fillId="0" borderId="28" xfId="0" applyNumberFormat="1" applyFont="1" applyBorder="1" applyProtection="1">
      <protection locked="0"/>
    </xf>
    <xf numFmtId="2" fontId="55" fillId="0" borderId="42" xfId="0" applyNumberFormat="1" applyFont="1" applyFill="1" applyBorder="1" applyAlignment="1" applyProtection="1">
      <alignment horizontal="center" vertical="center"/>
      <protection locked="0"/>
    </xf>
    <xf numFmtId="0" fontId="67" fillId="0" borderId="44" xfId="0" applyFont="1" applyBorder="1" applyProtection="1">
      <protection locked="0"/>
    </xf>
    <xf numFmtId="0" fontId="67" fillId="0" borderId="28" xfId="0" applyFont="1" applyBorder="1" applyProtection="1">
      <protection locked="0"/>
    </xf>
    <xf numFmtId="164" fontId="63" fillId="5" borderId="70" xfId="0" applyNumberFormat="1" applyFont="1" applyFill="1" applyBorder="1" applyAlignment="1">
      <alignment horizontal="center" vertical="center"/>
    </xf>
    <xf numFmtId="0" fontId="56" fillId="0" borderId="70" xfId="0" applyFont="1" applyBorder="1" applyAlignment="1">
      <alignment horizontal="center" vertical="center"/>
    </xf>
    <xf numFmtId="2" fontId="63" fillId="5" borderId="23" xfId="0" applyNumberFormat="1" applyFont="1" applyFill="1" applyBorder="1" applyAlignment="1">
      <alignment horizontal="center"/>
    </xf>
    <xf numFmtId="2" fontId="63" fillId="5" borderId="9" xfId="0" applyNumberFormat="1" applyFont="1" applyFill="1" applyBorder="1" applyAlignment="1">
      <alignment horizontal="center"/>
    </xf>
    <xf numFmtId="2" fontId="63" fillId="5" borderId="24" xfId="0" applyNumberFormat="1" applyFont="1" applyFill="1" applyBorder="1" applyAlignment="1">
      <alignment horizontal="center"/>
    </xf>
    <xf numFmtId="0" fontId="63" fillId="5" borderId="70" xfId="0" applyFont="1" applyFill="1" applyBorder="1" applyAlignment="1">
      <alignment horizontal="center" vertical="center"/>
    </xf>
    <xf numFmtId="164" fontId="63" fillId="0" borderId="70" xfId="0" applyNumberFormat="1" applyFont="1" applyFill="1" applyBorder="1" applyAlignment="1" applyProtection="1">
      <alignment horizontal="center" vertical="center"/>
      <protection locked="0"/>
    </xf>
    <xf numFmtId="0" fontId="63" fillId="0" borderId="70" xfId="0" applyFont="1" applyFill="1" applyBorder="1" applyAlignment="1" applyProtection="1">
      <alignment horizontal="center" vertical="center"/>
      <protection locked="0"/>
    </xf>
    <xf numFmtId="2" fontId="15" fillId="0" borderId="0" xfId="0" applyNumberFormat="1" applyFont="1" applyBorder="1" applyAlignment="1">
      <alignment horizontal="left" vertical="top" wrapText="1"/>
    </xf>
    <xf numFmtId="0" fontId="101" fillId="9" borderId="0" xfId="0" applyFont="1" applyFill="1" applyBorder="1" applyAlignment="1">
      <alignment horizontal="center" vertical="center" wrapText="1"/>
    </xf>
    <xf numFmtId="164" fontId="63" fillId="0" borderId="24" xfId="0" applyNumberFormat="1" applyFont="1" applyFill="1" applyBorder="1" applyAlignment="1" applyProtection="1">
      <alignment horizontal="center"/>
      <protection locked="0"/>
    </xf>
    <xf numFmtId="0" fontId="67" fillId="0" borderId="43" xfId="0" applyFont="1" applyBorder="1" applyProtection="1">
      <protection locked="0"/>
    </xf>
    <xf numFmtId="0" fontId="67" fillId="0" borderId="45" xfId="0" applyFont="1" applyBorder="1" applyProtection="1">
      <protection locked="0"/>
    </xf>
    <xf numFmtId="0" fontId="67" fillId="0" borderId="51" xfId="0" applyFont="1" applyBorder="1"/>
    <xf numFmtId="0" fontId="0" fillId="0" borderId="18" xfId="0" applyBorder="1"/>
    <xf numFmtId="2" fontId="55" fillId="9" borderId="21" xfId="0" applyNumberFormat="1" applyFont="1" applyFill="1" applyBorder="1" applyAlignment="1">
      <alignment horizontal="center" vertical="center"/>
    </xf>
    <xf numFmtId="0" fontId="67" fillId="9" borderId="21" xfId="0" applyFont="1" applyFill="1" applyBorder="1"/>
    <xf numFmtId="0" fontId="67" fillId="9" borderId="25" xfId="0" applyFont="1" applyFill="1" applyBorder="1"/>
    <xf numFmtId="0" fontId="67" fillId="0" borderId="45" xfId="0" applyFont="1" applyBorder="1"/>
    <xf numFmtId="0" fontId="61" fillId="0" borderId="11" xfId="0" applyFont="1" applyBorder="1" applyAlignment="1">
      <alignment horizontal="center"/>
    </xf>
    <xf numFmtId="0" fontId="0" fillId="0" borderId="8" xfId="0" applyBorder="1"/>
    <xf numFmtId="0" fontId="0" fillId="0" borderId="19" xfId="0" applyBorder="1"/>
    <xf numFmtId="0" fontId="0" fillId="0" borderId="61" xfId="0" applyBorder="1"/>
    <xf numFmtId="2" fontId="66" fillId="9" borderId="21" xfId="0" applyNumberFormat="1" applyFont="1" applyFill="1" applyBorder="1" applyAlignment="1">
      <alignment horizontal="center" vertical="center"/>
    </xf>
    <xf numFmtId="0" fontId="44" fillId="0" borderId="53" xfId="0" applyFont="1" applyBorder="1" applyAlignment="1">
      <alignment horizontal="center" vertical="center" wrapText="1"/>
    </xf>
    <xf numFmtId="0" fontId="0" fillId="0" borderId="14" xfId="0" applyBorder="1"/>
    <xf numFmtId="0" fontId="0" fillId="0" borderId="15" xfId="0" applyBorder="1"/>
    <xf numFmtId="0" fontId="0" fillId="0" borderId="57" xfId="0" applyBorder="1"/>
    <xf numFmtId="10" fontId="66" fillId="9" borderId="21" xfId="1" applyNumberFormat="1" applyFont="1" applyFill="1" applyBorder="1" applyAlignment="1">
      <alignment horizontal="center" vertical="center"/>
    </xf>
    <xf numFmtId="0" fontId="44" fillId="0" borderId="55" xfId="0" applyFont="1" applyBorder="1" applyAlignment="1">
      <alignment horizontal="center" vertical="center" wrapText="1"/>
    </xf>
    <xf numFmtId="0" fontId="0" fillId="0" borderId="27" xfId="0" applyBorder="1"/>
    <xf numFmtId="0" fontId="0" fillId="0" borderId="56" xfId="0" applyBorder="1"/>
    <xf numFmtId="0" fontId="0" fillId="0" borderId="29" xfId="0" applyBorder="1"/>
    <xf numFmtId="0" fontId="67" fillId="0" borderId="48" xfId="0" applyFont="1" applyBorder="1" applyProtection="1">
      <protection locked="0"/>
    </xf>
    <xf numFmtId="2" fontId="55" fillId="0" borderId="50" xfId="0" applyNumberFormat="1" applyFont="1" applyFill="1" applyBorder="1" applyAlignment="1" applyProtection="1">
      <alignment horizontal="center" vertical="center"/>
      <protection locked="0"/>
    </xf>
    <xf numFmtId="10" fontId="66" fillId="7" borderId="50" xfId="1" applyNumberFormat="1" applyFont="1" applyFill="1" applyBorder="1" applyAlignment="1">
      <alignment horizontal="center" vertical="center"/>
    </xf>
    <xf numFmtId="0" fontId="67" fillId="0" borderId="61" xfId="0" applyFont="1" applyBorder="1"/>
    <xf numFmtId="2" fontId="66" fillId="7" borderId="42" xfId="0" applyNumberFormat="1" applyFont="1" applyFill="1" applyBorder="1" applyAlignment="1">
      <alignment horizontal="center" vertical="center"/>
    </xf>
    <xf numFmtId="2" fontId="55" fillId="9" borderId="14" xfId="0" applyNumberFormat="1" applyFont="1" applyFill="1" applyBorder="1" applyAlignment="1">
      <alignment horizontal="center" vertical="center"/>
    </xf>
    <xf numFmtId="0" fontId="67" fillId="9" borderId="14" xfId="0" applyFont="1" applyFill="1" applyBorder="1"/>
    <xf numFmtId="0" fontId="67" fillId="9" borderId="9" xfId="0" applyFont="1" applyFill="1" applyBorder="1"/>
    <xf numFmtId="166" fontId="55" fillId="9" borderId="21" xfId="0" applyNumberFormat="1" applyFont="1" applyFill="1" applyBorder="1" applyAlignment="1">
      <alignment horizontal="center" vertical="center"/>
    </xf>
    <xf numFmtId="0" fontId="67" fillId="0" borderId="14" xfId="0" applyFont="1" applyBorder="1"/>
    <xf numFmtId="0" fontId="67" fillId="0" borderId="15" xfId="0" applyFont="1" applyBorder="1"/>
    <xf numFmtId="0" fontId="67" fillId="0" borderId="18" xfId="0" applyFont="1" applyBorder="1"/>
    <xf numFmtId="166" fontId="55" fillId="5" borderId="42" xfId="0" applyNumberFormat="1" applyFont="1" applyFill="1" applyBorder="1" applyAlignment="1">
      <alignment horizontal="center" vertical="center"/>
    </xf>
    <xf numFmtId="166" fontId="55" fillId="5" borderId="50" xfId="0" applyNumberFormat="1" applyFont="1" applyFill="1" applyBorder="1" applyAlignment="1">
      <alignment horizontal="center" vertical="center"/>
    </xf>
    <xf numFmtId="0" fontId="56" fillId="0" borderId="57" xfId="0" applyFont="1" applyBorder="1" applyAlignment="1">
      <alignment horizontal="left"/>
    </xf>
    <xf numFmtId="0" fontId="0" fillId="0" borderId="62" xfId="0" applyBorder="1"/>
    <xf numFmtId="0" fontId="57" fillId="0" borderId="62" xfId="0" applyFont="1" applyBorder="1" applyAlignment="1" applyProtection="1">
      <alignment horizontal="left"/>
      <protection locked="0"/>
    </xf>
    <xf numFmtId="0" fontId="57" fillId="0" borderId="66" xfId="0" applyFont="1" applyBorder="1" applyAlignment="1" applyProtection="1">
      <alignment horizontal="left"/>
      <protection locked="0"/>
    </xf>
    <xf numFmtId="0" fontId="56" fillId="0" borderId="65" xfId="0" applyFont="1" applyBorder="1" applyAlignment="1">
      <alignment horizontal="left"/>
    </xf>
    <xf numFmtId="2" fontId="57" fillId="0" borderId="59" xfId="0" applyNumberFormat="1" applyFont="1" applyBorder="1" applyAlignment="1" applyProtection="1">
      <alignment horizontal="left"/>
      <protection locked="0"/>
    </xf>
    <xf numFmtId="2" fontId="0" fillId="0" borderId="59" xfId="0" applyNumberFormat="1" applyBorder="1" applyProtection="1">
      <protection locked="0"/>
    </xf>
    <xf numFmtId="2" fontId="57" fillId="5" borderId="59" xfId="0" applyNumberFormat="1" applyFont="1" applyFill="1" applyBorder="1" applyAlignment="1">
      <alignment horizontal="left"/>
    </xf>
    <xf numFmtId="2" fontId="0" fillId="0" borderId="59" xfId="0" applyNumberFormat="1" applyBorder="1"/>
    <xf numFmtId="2" fontId="0" fillId="0" borderId="64" xfId="0" applyNumberFormat="1" applyBorder="1"/>
    <xf numFmtId="0" fontId="56" fillId="0" borderId="24" xfId="0" applyFont="1" applyBorder="1" applyAlignment="1">
      <alignment horizontal="left"/>
    </xf>
    <xf numFmtId="0" fontId="0" fillId="0" borderId="70" xfId="0" applyBorder="1"/>
    <xf numFmtId="0" fontId="57" fillId="0" borderId="70" xfId="0" applyFont="1" applyBorder="1" applyAlignment="1" applyProtection="1">
      <alignment horizontal="left"/>
      <protection locked="0"/>
    </xf>
    <xf numFmtId="0" fontId="57" fillId="0" borderId="73" xfId="0" applyFont="1" applyBorder="1" applyAlignment="1" applyProtection="1">
      <alignment horizontal="left"/>
      <protection locked="0"/>
    </xf>
    <xf numFmtId="0" fontId="57" fillId="0" borderId="70" xfId="0" applyFont="1" applyBorder="1" applyAlignment="1" applyProtection="1">
      <alignment horizontal="center"/>
      <protection locked="0"/>
    </xf>
    <xf numFmtId="0" fontId="56" fillId="0" borderId="61" xfId="0" applyFont="1" applyBorder="1" applyAlignment="1">
      <alignment horizontal="left"/>
    </xf>
    <xf numFmtId="0" fontId="0" fillId="0" borderId="59" xfId="0" applyBorder="1"/>
    <xf numFmtId="0" fontId="56" fillId="0" borderId="63" xfId="0" applyFont="1" applyBorder="1" applyAlignment="1">
      <alignment horizontal="left"/>
    </xf>
    <xf numFmtId="0" fontId="47" fillId="0" borderId="23" xfId="0" applyFont="1" applyBorder="1" applyAlignment="1" applyProtection="1">
      <alignment horizontal="left" vertical="center"/>
      <protection locked="0"/>
    </xf>
    <xf numFmtId="0" fontId="47" fillId="0" borderId="9" xfId="0" applyFont="1" applyBorder="1" applyAlignment="1" applyProtection="1">
      <alignment horizontal="left" vertical="center"/>
      <protection locked="0"/>
    </xf>
    <xf numFmtId="0" fontId="47" fillId="0" borderId="24" xfId="0" applyFont="1" applyBorder="1" applyAlignment="1" applyProtection="1">
      <alignment horizontal="left" vertical="center"/>
      <protection locked="0"/>
    </xf>
    <xf numFmtId="0" fontId="56" fillId="0" borderId="69" xfId="0" applyFont="1" applyBorder="1" applyAlignment="1">
      <alignment horizontal="left"/>
    </xf>
    <xf numFmtId="0" fontId="9" fillId="0" borderId="17" xfId="0" applyFont="1" applyBorder="1" applyAlignment="1">
      <alignment horizontal="left" vertical="center"/>
    </xf>
    <xf numFmtId="0" fontId="41" fillId="0" borderId="16" xfId="0" applyFont="1" applyBorder="1" applyAlignment="1">
      <alignment horizontal="left" vertical="center"/>
    </xf>
    <xf numFmtId="0" fontId="41" fillId="0" borderId="61" xfId="0" applyFont="1" applyBorder="1" applyAlignment="1">
      <alignment horizontal="left" vertical="center"/>
    </xf>
    <xf numFmtId="0" fontId="57" fillId="0" borderId="23" xfId="0" applyFont="1" applyBorder="1" applyAlignment="1" applyProtection="1">
      <alignment horizontal="left"/>
      <protection locked="0"/>
    </xf>
    <xf numFmtId="0" fontId="57" fillId="0" borderId="9" xfId="0" applyFont="1" applyBorder="1" applyAlignment="1" applyProtection="1">
      <alignment horizontal="left"/>
      <protection locked="0"/>
    </xf>
    <xf numFmtId="2" fontId="55" fillId="5" borderId="70" xfId="0" applyNumberFormat="1" applyFont="1" applyFill="1" applyBorder="1" applyAlignment="1">
      <alignment horizontal="center" vertical="center"/>
    </xf>
    <xf numFmtId="0" fontId="67" fillId="5" borderId="73" xfId="0" applyFont="1" applyFill="1" applyBorder="1"/>
    <xf numFmtId="0" fontId="67" fillId="5" borderId="70" xfId="0" applyFont="1" applyFill="1" applyBorder="1"/>
    <xf numFmtId="0" fontId="67" fillId="0" borderId="52" xfId="0" applyFont="1" applyBorder="1"/>
    <xf numFmtId="0" fontId="67" fillId="0" borderId="49" xfId="0" applyFont="1" applyBorder="1" applyProtection="1">
      <protection locked="0"/>
    </xf>
    <xf numFmtId="0" fontId="67" fillId="0" borderId="22" xfId="0" applyFont="1" applyBorder="1"/>
    <xf numFmtId="0" fontId="67" fillId="5" borderId="92" xfId="0" applyFont="1" applyFill="1" applyBorder="1"/>
    <xf numFmtId="0" fontId="67" fillId="5" borderId="79" xfId="0" applyFont="1" applyFill="1" applyBorder="1"/>
    <xf numFmtId="0" fontId="28" fillId="0" borderId="11" xfId="0" applyFont="1" applyBorder="1" applyAlignment="1">
      <alignment horizontal="center" vertical="center"/>
    </xf>
    <xf numFmtId="0" fontId="28" fillId="0" borderId="8" xfId="0" applyFont="1" applyBorder="1" applyAlignment="1">
      <alignment horizontal="center" vertical="center"/>
    </xf>
    <xf numFmtId="0" fontId="28" fillId="0" borderId="19" xfId="0" applyFont="1" applyBorder="1" applyAlignment="1">
      <alignment horizontal="center" vertical="center"/>
    </xf>
    <xf numFmtId="167" fontId="57" fillId="0" borderId="70" xfId="0" applyNumberFormat="1" applyFont="1" applyBorder="1" applyAlignment="1">
      <alignment horizontal="center"/>
    </xf>
    <xf numFmtId="167" fontId="57" fillId="0" borderId="73" xfId="0" applyNumberFormat="1" applyFont="1" applyBorder="1" applyAlignment="1">
      <alignment horizontal="center"/>
    </xf>
    <xf numFmtId="10" fontId="55" fillId="9" borderId="21" xfId="1" applyNumberFormat="1" applyFont="1" applyFill="1" applyBorder="1" applyAlignment="1">
      <alignment horizontal="center" vertical="center"/>
    </xf>
    <xf numFmtId="0" fontId="57" fillId="0" borderId="59" xfId="0" applyFont="1" applyBorder="1" applyAlignment="1" applyProtection="1">
      <alignment horizontal="left"/>
      <protection locked="0"/>
    </xf>
    <xf numFmtId="0" fontId="57" fillId="0" borderId="64" xfId="0" applyFont="1" applyBorder="1" applyAlignment="1" applyProtection="1">
      <alignment horizontal="left"/>
      <protection locked="0"/>
    </xf>
    <xf numFmtId="1" fontId="55" fillId="9" borderId="21" xfId="0" applyNumberFormat="1" applyFont="1" applyFill="1" applyBorder="1" applyAlignment="1">
      <alignment horizontal="center" vertical="center"/>
    </xf>
    <xf numFmtId="168" fontId="55" fillId="9" borderId="21" xfId="0" applyNumberFormat="1" applyFont="1" applyFill="1" applyBorder="1" applyAlignment="1">
      <alignment horizontal="center" vertical="center"/>
    </xf>
    <xf numFmtId="168" fontId="67" fillId="9" borderId="21" xfId="0" applyNumberFormat="1" applyFont="1" applyFill="1" applyBorder="1"/>
    <xf numFmtId="168" fontId="67" fillId="9" borderId="25" xfId="0" applyNumberFormat="1" applyFont="1" applyFill="1" applyBorder="1"/>
    <xf numFmtId="0" fontId="44" fillId="0" borderId="71" xfId="0" applyFont="1" applyBorder="1" applyAlignment="1">
      <alignment horizontal="center" vertical="center" wrapText="1"/>
    </xf>
    <xf numFmtId="0" fontId="44" fillId="0" borderId="49" xfId="0" applyFont="1" applyBorder="1" applyAlignment="1">
      <alignment horizontal="center" vertical="center" wrapText="1"/>
    </xf>
    <xf numFmtId="0" fontId="44" fillId="0" borderId="56" xfId="0" applyFont="1" applyBorder="1" applyAlignment="1">
      <alignment horizontal="center" vertical="center" wrapText="1"/>
    </xf>
    <xf numFmtId="0" fontId="56" fillId="0" borderId="17" xfId="0" quotePrefix="1" applyFont="1" applyBorder="1" applyAlignment="1">
      <alignment horizontal="center"/>
    </xf>
    <xf numFmtId="0" fontId="56" fillId="0" borderId="16" xfId="0" quotePrefix="1" applyFont="1" applyBorder="1" applyAlignment="1">
      <alignment horizontal="center"/>
    </xf>
    <xf numFmtId="0" fontId="56" fillId="0" borderId="61" xfId="0" quotePrefix="1" applyFont="1" applyBorder="1" applyAlignment="1">
      <alignment horizontal="center"/>
    </xf>
    <xf numFmtId="167" fontId="57" fillId="0" borderId="62" xfId="0" applyNumberFormat="1" applyFont="1" applyBorder="1" applyAlignment="1">
      <alignment horizontal="center"/>
    </xf>
    <xf numFmtId="167" fontId="57" fillId="0" borderId="66" xfId="0" applyNumberFormat="1" applyFont="1" applyBorder="1" applyAlignment="1">
      <alignment horizontal="center"/>
    </xf>
    <xf numFmtId="0" fontId="56" fillId="0" borderId="62" xfId="0" applyFont="1" applyBorder="1" applyAlignment="1">
      <alignment horizontal="left"/>
    </xf>
    <xf numFmtId="0" fontId="113" fillId="0" borderId="58" xfId="0" applyFont="1" applyBorder="1"/>
    <xf numFmtId="0" fontId="113" fillId="0" borderId="26" xfId="0" applyFont="1" applyBorder="1"/>
    <xf numFmtId="0" fontId="113" fillId="0" borderId="60" xfId="0" applyFont="1" applyBorder="1"/>
    <xf numFmtId="167" fontId="57" fillId="0" borderId="59" xfId="0" applyNumberFormat="1" applyFont="1" applyBorder="1" applyAlignment="1">
      <alignment horizontal="center"/>
    </xf>
    <xf numFmtId="167" fontId="57" fillId="0" borderId="64" xfId="0" applyNumberFormat="1" applyFont="1" applyBorder="1" applyAlignment="1">
      <alignment horizontal="center"/>
    </xf>
    <xf numFmtId="0" fontId="56" fillId="0" borderId="10" xfId="0" quotePrefix="1" applyFont="1" applyBorder="1" applyAlignment="1">
      <alignment horizontal="center"/>
    </xf>
    <xf numFmtId="0" fontId="56" fillId="0" borderId="14" xfId="0" quotePrefix="1" applyFont="1" applyBorder="1" applyAlignment="1">
      <alignment horizontal="center"/>
    </xf>
    <xf numFmtId="0" fontId="56" fillId="0" borderId="57" xfId="0" quotePrefix="1" applyFont="1" applyBorder="1" applyAlignment="1">
      <alignment horizontal="center"/>
    </xf>
    <xf numFmtId="0" fontId="44" fillId="0" borderId="52" xfId="0" applyFont="1" applyBorder="1" applyAlignment="1">
      <alignment horizontal="center" vertical="center" wrapText="1"/>
    </xf>
    <xf numFmtId="0" fontId="44" fillId="0" borderId="60" xfId="0" applyFont="1" applyBorder="1" applyAlignment="1">
      <alignment horizontal="center" vertical="center" wrapText="1"/>
    </xf>
    <xf numFmtId="2" fontId="51" fillId="5" borderId="50" xfId="0" applyNumberFormat="1" applyFont="1" applyFill="1" applyBorder="1" applyAlignment="1">
      <alignment horizontal="center" vertical="center"/>
    </xf>
    <xf numFmtId="2" fontId="76" fillId="0" borderId="47" xfId="0" applyNumberFormat="1" applyFont="1" applyBorder="1"/>
    <xf numFmtId="2" fontId="76" fillId="0" borderId="51" xfId="0" applyNumberFormat="1" applyFont="1" applyBorder="1"/>
    <xf numFmtId="2" fontId="76" fillId="0" borderId="48" xfId="0" applyNumberFormat="1" applyFont="1" applyBorder="1"/>
    <xf numFmtId="2" fontId="15" fillId="0" borderId="0" xfId="0" applyNumberFormat="1" applyFont="1" applyBorder="1" applyAlignment="1">
      <alignment horizontal="left" vertical="center" wrapText="1"/>
    </xf>
    <xf numFmtId="0" fontId="10" fillId="0" borderId="0" xfId="0" applyFont="1" applyBorder="1" applyAlignment="1">
      <alignment horizontal="left" vertical="top" wrapText="1"/>
    </xf>
    <xf numFmtId="0" fontId="9" fillId="0" borderId="0" xfId="0" applyFont="1" applyAlignment="1">
      <alignment horizontal="left" vertical="top" wrapText="1"/>
    </xf>
    <xf numFmtId="0" fontId="10" fillId="0" borderId="3" xfId="0" applyFont="1" applyBorder="1" applyAlignment="1">
      <alignment horizontal="left" vertical="top" wrapText="1"/>
    </xf>
    <xf numFmtId="2" fontId="51" fillId="10" borderId="50" xfId="0" applyNumberFormat="1" applyFont="1" applyFill="1" applyBorder="1" applyAlignment="1" applyProtection="1">
      <alignment horizontal="center" vertical="center"/>
      <protection locked="0"/>
    </xf>
    <xf numFmtId="0" fontId="76" fillId="0" borderId="41" xfId="0" applyFont="1" applyBorder="1" applyProtection="1">
      <protection locked="0"/>
    </xf>
    <xf numFmtId="0" fontId="76" fillId="0" borderId="51" xfId="0" applyFont="1" applyBorder="1" applyProtection="1">
      <protection locked="0"/>
    </xf>
    <xf numFmtId="0" fontId="76" fillId="0" borderId="25" xfId="0" applyFont="1" applyBorder="1" applyProtection="1">
      <protection locked="0"/>
    </xf>
    <xf numFmtId="0" fontId="67" fillId="0" borderId="0" xfId="0" applyFont="1" applyBorder="1" applyProtection="1">
      <protection locked="0"/>
    </xf>
    <xf numFmtId="0" fontId="74" fillId="0" borderId="0" xfId="0" applyFont="1" applyFill="1" applyBorder="1" applyAlignment="1">
      <alignment horizontal="left" vertical="top" wrapText="1"/>
    </xf>
    <xf numFmtId="1" fontId="74" fillId="0" borderId="0" xfId="0" applyNumberFormat="1" applyFont="1" applyFill="1" applyBorder="1" applyAlignment="1">
      <alignment horizontal="left" vertical="center" wrapText="1"/>
    </xf>
    <xf numFmtId="0" fontId="74" fillId="0" borderId="0" xfId="0" applyFont="1" applyFill="1" applyBorder="1" applyAlignment="1">
      <alignment horizontal="left" vertical="center" wrapText="1"/>
    </xf>
    <xf numFmtId="0" fontId="57" fillId="0" borderId="90" xfId="0" applyFont="1" applyBorder="1" applyAlignment="1" applyProtection="1">
      <alignment horizontal="left" vertical="center"/>
      <protection locked="0"/>
    </xf>
    <xf numFmtId="0" fontId="0" fillId="0" borderId="3" xfId="0" applyBorder="1" applyProtection="1">
      <protection locked="0"/>
    </xf>
    <xf numFmtId="0" fontId="0" fillId="0" borderId="91" xfId="0" applyBorder="1" applyProtection="1">
      <protection locked="0"/>
    </xf>
    <xf numFmtId="0" fontId="0" fillId="0" borderId="9" xfId="0" applyBorder="1" applyProtection="1">
      <protection locked="0"/>
    </xf>
    <xf numFmtId="0" fontId="0" fillId="0" borderId="24" xfId="0" applyBorder="1" applyProtection="1">
      <protection locked="0"/>
    </xf>
    <xf numFmtId="0" fontId="61" fillId="0" borderId="31" xfId="0" applyFont="1" applyBorder="1" applyAlignment="1">
      <alignment horizontal="center" vertical="center" textRotation="90"/>
    </xf>
    <xf numFmtId="0" fontId="61" fillId="0" borderId="33" xfId="0" applyFont="1" applyBorder="1" applyAlignment="1">
      <alignment horizontal="center" vertical="center" textRotation="90"/>
    </xf>
    <xf numFmtId="0" fontId="61" fillId="0" borderId="35" xfId="0" applyFont="1" applyBorder="1" applyAlignment="1">
      <alignment horizontal="center" vertical="center" textRotation="90"/>
    </xf>
    <xf numFmtId="0" fontId="47" fillId="2" borderId="7" xfId="0" applyFont="1" applyFill="1" applyBorder="1" applyAlignment="1">
      <alignment horizontal="left" vertical="center"/>
    </xf>
    <xf numFmtId="0" fontId="47" fillId="2" borderId="1" xfId="0" applyFont="1" applyFill="1" applyBorder="1" applyAlignment="1">
      <alignment horizontal="left" vertical="center"/>
    </xf>
    <xf numFmtId="0" fontId="51" fillId="0" borderId="0" xfId="0" quotePrefix="1" applyFont="1" applyAlignment="1">
      <alignment horizontal="center" vertical="center"/>
    </xf>
    <xf numFmtId="0" fontId="61" fillId="0" borderId="20" xfId="0" applyFont="1" applyBorder="1" applyAlignment="1">
      <alignment horizontal="center" vertical="center"/>
    </xf>
    <xf numFmtId="0" fontId="61" fillId="0" borderId="27" xfId="0" applyFont="1" applyBorder="1" applyAlignment="1">
      <alignment horizontal="center" vertical="center"/>
    </xf>
    <xf numFmtId="2" fontId="55" fillId="0" borderId="20" xfId="0" applyNumberFormat="1" applyFont="1" applyFill="1" applyBorder="1" applyAlignment="1" applyProtection="1">
      <alignment horizontal="center" vertical="center"/>
      <protection locked="0"/>
    </xf>
    <xf numFmtId="2" fontId="55" fillId="0" borderId="27" xfId="0" applyNumberFormat="1" applyFont="1" applyFill="1" applyBorder="1" applyAlignment="1" applyProtection="1">
      <alignment horizontal="center" vertical="center"/>
      <protection locked="0"/>
    </xf>
    <xf numFmtId="2" fontId="55" fillId="0" borderId="30" xfId="0" applyNumberFormat="1" applyFont="1" applyBorder="1" applyAlignment="1" applyProtection="1">
      <alignment horizontal="center" vertical="center"/>
      <protection locked="0"/>
    </xf>
    <xf numFmtId="2" fontId="61" fillId="0" borderId="27" xfId="0" applyNumberFormat="1" applyFont="1" applyBorder="1" applyAlignment="1">
      <alignment horizontal="center" vertical="center" textRotation="90"/>
    </xf>
    <xf numFmtId="2" fontId="61" fillId="0" borderId="29" xfId="0" applyNumberFormat="1" applyFont="1" applyBorder="1" applyAlignment="1">
      <alignment horizontal="center" vertical="center" textRotation="90"/>
    </xf>
    <xf numFmtId="2" fontId="61" fillId="0" borderId="31" xfId="0" applyNumberFormat="1" applyFont="1" applyBorder="1" applyAlignment="1">
      <alignment horizontal="center" vertical="center" textRotation="90"/>
    </xf>
    <xf numFmtId="2" fontId="61" fillId="0" borderId="35" xfId="0" applyNumberFormat="1" applyFont="1" applyBorder="1" applyAlignment="1">
      <alignment horizontal="center" vertical="center" textRotation="90"/>
    </xf>
    <xf numFmtId="2" fontId="55" fillId="0" borderId="11" xfId="0" applyNumberFormat="1" applyFont="1" applyBorder="1" applyAlignment="1" applyProtection="1">
      <alignment horizontal="center" vertical="center"/>
      <protection locked="0"/>
    </xf>
    <xf numFmtId="2" fontId="55" fillId="0" borderId="19" xfId="0" applyNumberFormat="1" applyFont="1" applyBorder="1" applyAlignment="1" applyProtection="1">
      <alignment horizontal="center" vertical="center"/>
      <protection locked="0"/>
    </xf>
    <xf numFmtId="2" fontId="55" fillId="0" borderId="30" xfId="0" applyNumberFormat="1" applyFont="1" applyFill="1" applyBorder="1" applyAlignment="1" applyProtection="1">
      <alignment horizontal="center" vertical="center"/>
      <protection locked="0"/>
    </xf>
    <xf numFmtId="0" fontId="61" fillId="0" borderId="27" xfId="0" applyFont="1" applyBorder="1" applyAlignment="1">
      <alignment horizontal="center" vertical="center" textRotation="90"/>
    </xf>
    <xf numFmtId="0" fontId="61" fillId="0" borderId="28" xfId="0" applyFont="1" applyBorder="1" applyAlignment="1">
      <alignment horizontal="center" vertical="center" textRotation="90"/>
    </xf>
    <xf numFmtId="0" fontId="61" fillId="0" borderId="29" xfId="0" applyFont="1" applyBorder="1" applyAlignment="1">
      <alignment horizontal="center" vertical="center" textRotation="90"/>
    </xf>
    <xf numFmtId="2" fontId="61" fillId="0" borderId="19" xfId="0" applyNumberFormat="1" applyFont="1" applyBorder="1" applyAlignment="1">
      <alignment horizontal="center" vertical="center" textRotation="90"/>
    </xf>
    <xf numFmtId="2" fontId="61" fillId="0" borderId="30" xfId="0" applyNumberFormat="1" applyFont="1" applyBorder="1" applyAlignment="1">
      <alignment horizontal="center" vertical="center" textRotation="90"/>
    </xf>
    <xf numFmtId="0" fontId="44" fillId="0" borderId="27" xfId="0" applyFont="1" applyBorder="1" applyAlignment="1">
      <alignment horizontal="center" vertical="center" textRotation="90"/>
    </xf>
    <xf numFmtId="0" fontId="44" fillId="0" borderId="29" xfId="0" applyFont="1" applyBorder="1" applyAlignment="1">
      <alignment horizontal="center" vertical="center" textRotation="90"/>
    </xf>
    <xf numFmtId="2" fontId="61" fillId="0" borderId="31" xfId="0" applyNumberFormat="1" applyFont="1" applyBorder="1" applyAlignment="1">
      <alignment horizontal="center" vertical="center"/>
    </xf>
    <xf numFmtId="2" fontId="61" fillId="0" borderId="35" xfId="0" applyNumberFormat="1" applyFont="1" applyBorder="1" applyAlignment="1">
      <alignment horizontal="center" vertical="center"/>
    </xf>
    <xf numFmtId="2" fontId="55" fillId="0" borderId="26" xfId="0" applyNumberFormat="1" applyFont="1" applyFill="1" applyBorder="1" applyAlignment="1" applyProtection="1">
      <alignment horizontal="center" vertical="center"/>
      <protection locked="0"/>
    </xf>
    <xf numFmtId="2" fontId="55" fillId="0" borderId="29" xfId="0" applyNumberFormat="1" applyFont="1" applyFill="1" applyBorder="1" applyAlignment="1" applyProtection="1">
      <alignment horizontal="center" vertical="center"/>
      <protection locked="0"/>
    </xf>
    <xf numFmtId="0" fontId="45" fillId="0" borderId="0" xfId="0" applyFont="1" applyFill="1" applyBorder="1" applyAlignment="1">
      <alignment horizontal="left" vertical="top" wrapText="1"/>
    </xf>
    <xf numFmtId="0" fontId="45" fillId="0" borderId="0" xfId="0" applyFont="1" applyFill="1" applyBorder="1" applyAlignment="1">
      <alignment horizontal="left" vertical="top"/>
    </xf>
    <xf numFmtId="0" fontId="61" fillId="0" borderId="11" xfId="0" applyFont="1" applyBorder="1" applyAlignment="1">
      <alignment horizontal="center" vertical="center"/>
    </xf>
    <xf numFmtId="0" fontId="61" fillId="0" borderId="19" xfId="0" applyFont="1" applyBorder="1" applyAlignment="1">
      <alignment horizontal="center" vertical="center"/>
    </xf>
    <xf numFmtId="0" fontId="61" fillId="0" borderId="8" xfId="0" applyFont="1" applyBorder="1" applyAlignment="1">
      <alignment horizontal="center" vertical="center"/>
    </xf>
    <xf numFmtId="0" fontId="61" fillId="0" borderId="30" xfId="0" applyFont="1" applyBorder="1" applyAlignment="1">
      <alignment horizontal="center" vertical="center"/>
    </xf>
    <xf numFmtId="2" fontId="55" fillId="0" borderId="20" xfId="0" applyNumberFormat="1" applyFont="1" applyBorder="1" applyAlignment="1" applyProtection="1">
      <alignment horizontal="center" vertical="center"/>
      <protection locked="0"/>
    </xf>
    <xf numFmtId="2" fontId="55" fillId="0" borderId="27" xfId="0" applyNumberFormat="1" applyFont="1" applyBorder="1" applyAlignment="1" applyProtection="1">
      <alignment horizontal="center" vertical="center"/>
      <protection locked="0"/>
    </xf>
    <xf numFmtId="2" fontId="55" fillId="0" borderId="26" xfId="0" applyNumberFormat="1" applyFont="1" applyBorder="1" applyAlignment="1" applyProtection="1">
      <alignment horizontal="center" vertical="center"/>
      <protection locked="0"/>
    </xf>
    <xf numFmtId="2" fontId="55" fillId="0" borderId="29" xfId="0" applyNumberFormat="1" applyFont="1" applyBorder="1" applyAlignment="1" applyProtection="1">
      <alignment horizontal="center" vertical="center"/>
      <protection locked="0"/>
    </xf>
    <xf numFmtId="2" fontId="57" fillId="0" borderId="51" xfId="0" applyNumberFormat="1" applyFont="1" applyBorder="1" applyAlignment="1" applyProtection="1">
      <alignment horizontal="left" vertical="center"/>
      <protection locked="0"/>
    </xf>
    <xf numFmtId="2" fontId="57" fillId="0" borderId="25" xfId="0" applyNumberFormat="1" applyFont="1" applyBorder="1" applyAlignment="1" applyProtection="1">
      <alignment horizontal="left" vertical="center"/>
      <protection locked="0"/>
    </xf>
    <xf numFmtId="2" fontId="57" fillId="0" borderId="48" xfId="0" applyNumberFormat="1" applyFont="1" applyBorder="1" applyAlignment="1" applyProtection="1">
      <alignment horizontal="left" vertical="center"/>
      <protection locked="0"/>
    </xf>
    <xf numFmtId="0" fontId="74" fillId="0" borderId="0" xfId="0" applyFont="1" applyFill="1" applyBorder="1" applyAlignment="1">
      <alignment horizontal="left" vertical="top"/>
    </xf>
    <xf numFmtId="0" fontId="47" fillId="0" borderId="81" xfId="0" applyFont="1" applyBorder="1" applyAlignment="1" applyProtection="1">
      <alignment horizontal="center" vertical="center"/>
      <protection locked="0"/>
    </xf>
    <xf numFmtId="0" fontId="47" fillId="0" borderId="82" xfId="0" applyFont="1" applyBorder="1" applyAlignment="1" applyProtection="1">
      <alignment horizontal="center" vertical="center"/>
      <protection locked="0"/>
    </xf>
    <xf numFmtId="0" fontId="47" fillId="0" borderId="83" xfId="0" applyFont="1" applyBorder="1" applyAlignment="1" applyProtection="1">
      <alignment horizontal="center" vertical="center"/>
      <protection locked="0"/>
    </xf>
    <xf numFmtId="169" fontId="57" fillId="0" borderId="23" xfId="0" applyNumberFormat="1" applyFont="1" applyBorder="1" applyAlignment="1" applyProtection="1">
      <alignment horizontal="center" vertical="center"/>
      <protection locked="0"/>
    </xf>
    <xf numFmtId="169" fontId="57" fillId="0" borderId="9" xfId="0" applyNumberFormat="1" applyFont="1" applyBorder="1" applyAlignment="1" applyProtection="1">
      <alignment horizontal="center" vertical="center"/>
      <protection locked="0"/>
    </xf>
    <xf numFmtId="169" fontId="57" fillId="0" borderId="24" xfId="0" applyNumberFormat="1" applyFont="1" applyBorder="1" applyAlignment="1" applyProtection="1">
      <alignment horizontal="center" vertical="center"/>
      <protection locked="0"/>
    </xf>
    <xf numFmtId="1" fontId="74" fillId="0" borderId="0" xfId="0" applyNumberFormat="1" applyFont="1" applyFill="1" applyBorder="1" applyAlignment="1">
      <alignment horizontal="left" vertical="top" wrapText="1"/>
    </xf>
    <xf numFmtId="2" fontId="55" fillId="0" borderId="11" xfId="0" applyNumberFormat="1" applyFont="1" applyFill="1" applyBorder="1" applyAlignment="1" applyProtection="1">
      <alignment horizontal="center" vertical="center"/>
      <protection locked="0"/>
    </xf>
    <xf numFmtId="2" fontId="55" fillId="0" borderId="8" xfId="0" applyNumberFormat="1" applyFont="1" applyFill="1" applyBorder="1" applyAlignment="1" applyProtection="1">
      <alignment horizontal="center" vertical="center"/>
      <protection locked="0"/>
    </xf>
    <xf numFmtId="2" fontId="55" fillId="0" borderId="19" xfId="0" applyNumberFormat="1" applyFont="1" applyFill="1" applyBorder="1" applyAlignment="1" applyProtection="1">
      <alignment horizontal="center" vertical="center"/>
      <protection locked="0"/>
    </xf>
    <xf numFmtId="0" fontId="9" fillId="0" borderId="0" xfId="0" applyFont="1" applyAlignment="1">
      <alignment horizontal="left" vertical="center"/>
    </xf>
    <xf numFmtId="0" fontId="61" fillId="0" borderId="30" xfId="0" applyFont="1" applyBorder="1" applyAlignment="1">
      <alignment horizontal="center" vertical="center" wrapText="1"/>
    </xf>
    <xf numFmtId="0" fontId="47" fillId="4" borderId="2" xfId="0" applyFont="1" applyFill="1" applyBorder="1" applyAlignment="1" applyProtection="1">
      <alignment horizontal="center" vertical="center"/>
      <protection locked="0"/>
    </xf>
    <xf numFmtId="0" fontId="52" fillId="0" borderId="0" xfId="0" applyFont="1" applyFill="1" applyAlignment="1">
      <alignment horizontal="center"/>
    </xf>
    <xf numFmtId="0" fontId="52" fillId="0" borderId="20" xfId="0" applyFont="1" applyBorder="1" applyAlignment="1">
      <alignment horizontal="center" vertical="center" wrapText="1"/>
    </xf>
    <xf numFmtId="0" fontId="52" fillId="0" borderId="26" xfId="0" applyFont="1" applyBorder="1" applyAlignment="1">
      <alignment horizontal="center" vertical="center" wrapText="1"/>
    </xf>
    <xf numFmtId="0" fontId="52" fillId="0" borderId="30" xfId="0" applyFont="1" applyBorder="1" applyAlignment="1">
      <alignment horizontal="center" vertical="center"/>
    </xf>
    <xf numFmtId="0" fontId="52" fillId="8" borderId="0" xfId="0" applyFont="1" applyFill="1" applyAlignment="1">
      <alignment horizontal="center"/>
    </xf>
    <xf numFmtId="0" fontId="52" fillId="0" borderId="31" xfId="0" applyFont="1" applyBorder="1" applyAlignment="1">
      <alignment horizontal="center" vertical="center" wrapText="1"/>
    </xf>
    <xf numFmtId="0" fontId="52" fillId="0" borderId="35" xfId="0" applyFont="1" applyBorder="1" applyAlignment="1">
      <alignment horizontal="center" vertical="center" wrapText="1"/>
    </xf>
    <xf numFmtId="0" fontId="52" fillId="8" borderId="0" xfId="0" applyFont="1" applyFill="1" applyAlignment="1">
      <alignment horizontal="center" vertical="center"/>
    </xf>
    <xf numFmtId="9" fontId="108" fillId="0" borderId="94" xfId="0" applyNumberFormat="1" applyFont="1" applyFill="1" applyBorder="1" applyAlignment="1" applyProtection="1">
      <alignment horizontal="center" vertical="center"/>
      <protection locked="0"/>
    </xf>
    <xf numFmtId="0" fontId="108" fillId="0" borderId="95" xfId="0" applyFont="1" applyFill="1" applyBorder="1" applyAlignment="1" applyProtection="1">
      <alignment horizontal="center" vertical="center"/>
      <protection locked="0"/>
    </xf>
    <xf numFmtId="9" fontId="108" fillId="0" borderId="97" xfId="0" applyNumberFormat="1" applyFont="1" applyFill="1" applyBorder="1" applyAlignment="1" applyProtection="1">
      <alignment horizontal="center" vertical="center"/>
      <protection locked="0"/>
    </xf>
    <xf numFmtId="0" fontId="108" fillId="0" borderId="98" xfId="0" applyFont="1" applyFill="1" applyBorder="1" applyAlignment="1" applyProtection="1">
      <alignment horizontal="center" vertical="center"/>
      <protection locked="0"/>
    </xf>
  </cellXfs>
  <cellStyles count="3">
    <cellStyle name="Hyperlink" xfId="2" builtinId="8"/>
    <cellStyle name="Normal" xfId="0" builtinId="0"/>
    <cellStyle name="Percent" xfId="1" builtinId="5"/>
  </cellStyles>
  <dxfs count="0"/>
  <tableStyles count="0" defaultTableStyle="TableStyleMedium9" defaultPivotStyle="PivotStyleLight16"/>
  <colors>
    <mruColors>
      <color rgb="FF0909F7"/>
      <color rgb="FF5A42EC"/>
      <color rgb="FFEEA8C1"/>
      <color rgb="FFFFFF6D"/>
      <color rgb="FF006819"/>
      <color rgb="FFFCD3B2"/>
      <color rgb="FF00761C"/>
      <color rgb="FF00863D"/>
      <color rgb="FF797979"/>
      <color rgb="FFB3117D"/>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tx>
            <c:v>Predicted Efficiency</c:v>
          </c:tx>
          <c:spPr>
            <a:ln w="25400">
              <a:noFill/>
            </a:ln>
          </c:spPr>
          <c:marker>
            <c:symbol val="x"/>
            <c:size val="2"/>
          </c:marker>
          <c:trendline>
            <c:spPr>
              <a:ln w="22225"/>
            </c:spPr>
            <c:trendlineType val="poly"/>
            <c:order val="2"/>
          </c:trendline>
          <c:xVal>
            <c:numRef>
              <c:f>clacu!$J$6:$J$12</c:f>
              <c:numCache>
                <c:formatCode>0.00</c:formatCode>
                <c:ptCount val="7"/>
                <c:pt idx="0">
                  <c:v>0</c:v>
                </c:pt>
                <c:pt idx="1">
                  <c:v>179.6</c:v>
                </c:pt>
                <c:pt idx="2">
                  <c:v>420.5</c:v>
                </c:pt>
                <c:pt idx="3">
                  <c:v>462</c:v>
                </c:pt>
                <c:pt idx="4">
                  <c:v>462.6</c:v>
                </c:pt>
                <c:pt idx="5">
                  <c:v>494.4</c:v>
                </c:pt>
                <c:pt idx="6">
                  <c:v>592.79999999999995</c:v>
                </c:pt>
              </c:numCache>
            </c:numRef>
          </c:xVal>
          <c:yVal>
            <c:numRef>
              <c:f>clacu!$N$6:$N$12</c:f>
              <c:numCache>
                <c:formatCode>0.00</c:formatCode>
                <c:ptCount val="7"/>
                <c:pt idx="0">
                  <c:v>0</c:v>
                </c:pt>
                <c:pt idx="1">
                  <c:v>0.53</c:v>
                </c:pt>
                <c:pt idx="2">
                  <c:v>0.81</c:v>
                </c:pt>
                <c:pt idx="3">
                  <c:v>0.82</c:v>
                </c:pt>
                <c:pt idx="4">
                  <c:v>0.82</c:v>
                </c:pt>
                <c:pt idx="5">
                  <c:v>0.83</c:v>
                </c:pt>
                <c:pt idx="6">
                  <c:v>0.81</c:v>
                </c:pt>
              </c:numCache>
            </c:numRef>
          </c:yVal>
        </c:ser>
        <c:ser>
          <c:idx val="1"/>
          <c:order val="1"/>
          <c:tx>
            <c:v>Test Efficiency</c:v>
          </c:tx>
          <c:spPr>
            <a:ln w="25400">
              <a:noFill/>
            </a:ln>
          </c:spPr>
          <c:marker>
            <c:symbol val="plus"/>
            <c:size val="2"/>
          </c:marker>
          <c:trendline>
            <c:spPr>
              <a:ln w="31750">
                <a:solidFill>
                  <a:srgbClr val="C00000"/>
                </a:solidFill>
                <a:prstDash val="sysDot"/>
              </a:ln>
            </c:spPr>
            <c:trendlineType val="poly"/>
            <c:order val="2"/>
          </c:trendline>
          <c:xVal>
            <c:numRef>
              <c:f>clacu!$K$6:$K$12</c:f>
              <c:numCache>
                <c:formatCode>0.00</c:formatCode>
                <c:ptCount val="7"/>
                <c:pt idx="0">
                  <c:v>#N/A</c:v>
                </c:pt>
                <c:pt idx="1">
                  <c:v>179.6</c:v>
                </c:pt>
                <c:pt idx="2">
                  <c:v>420.5</c:v>
                </c:pt>
                <c:pt idx="3">
                  <c:v>462</c:v>
                </c:pt>
                <c:pt idx="4">
                  <c:v>462.6</c:v>
                </c:pt>
                <c:pt idx="5">
                  <c:v>494.4</c:v>
                </c:pt>
                <c:pt idx="6">
                  <c:v>592.79999999999995</c:v>
                </c:pt>
              </c:numCache>
            </c:numRef>
          </c:xVal>
          <c:yVal>
            <c:numRef>
              <c:f>clacu!$O$6:$O$12</c:f>
              <c:numCache>
                <c:formatCode>0.00</c:formatCode>
                <c:ptCount val="7"/>
                <c:pt idx="0">
                  <c:v>0</c:v>
                </c:pt>
                <c:pt idx="1">
                  <c:v>0.54563572880938227</c:v>
                </c:pt>
                <c:pt idx="2">
                  <c:v>0.81042270979913822</c:v>
                </c:pt>
                <c:pt idx="3" formatCode="General">
                  <c:v>#N/A</c:v>
                </c:pt>
                <c:pt idx="4">
                  <c:v>0.82478538522137534</c:v>
                </c:pt>
                <c:pt idx="5">
                  <c:v>0.83062016317181941</c:v>
                </c:pt>
                <c:pt idx="6">
                  <c:v>0.80956863036949822</c:v>
                </c:pt>
              </c:numCache>
            </c:numRef>
          </c:yVal>
        </c:ser>
        <c:ser>
          <c:idx val="2"/>
          <c:order val="2"/>
          <c:tx>
            <c:v>Viscosity Corrected</c:v>
          </c:tx>
          <c:spPr>
            <a:ln w="28575">
              <a:noFill/>
            </a:ln>
          </c:spPr>
          <c:marker>
            <c:symbol val="plus"/>
            <c:size val="2"/>
          </c:marker>
          <c:trendline>
            <c:spPr>
              <a:ln w="25400">
                <a:solidFill>
                  <a:srgbClr val="00B0F0"/>
                </a:solidFill>
                <a:prstDash val="dash"/>
              </a:ln>
            </c:spPr>
            <c:trendlineType val="poly"/>
            <c:order val="2"/>
          </c:trendline>
          <c:xVal>
            <c:numRef>
              <c:f>clacu!$S$6:$S$12</c:f>
              <c:numCache>
                <c:formatCode>0</c:formatCode>
                <c:ptCount val="7"/>
                <c:pt idx="0">
                  <c:v>#N/A</c:v>
                </c:pt>
                <c:pt idx="1">
                  <c:v>172.25755105528074</c:v>
                </c:pt>
                <c:pt idx="2">
                  <c:v>403.30902126250311</c:v>
                </c:pt>
                <c:pt idx="3" formatCode="General">
                  <c:v>#N/A</c:v>
                </c:pt>
                <c:pt idx="4">
                  <c:v>443.68787927713186</c:v>
                </c:pt>
                <c:pt idx="5">
                  <c:v>474.18782428580624</c:v>
                </c:pt>
                <c:pt idx="6">
                  <c:v>568.56501261453468</c:v>
                </c:pt>
              </c:numCache>
            </c:numRef>
          </c:xVal>
          <c:yVal>
            <c:numRef>
              <c:f>clacu!$U$6:$U$12</c:f>
              <c:numCache>
                <c:formatCode>General</c:formatCode>
                <c:ptCount val="7"/>
                <c:pt idx="0">
                  <c:v>0</c:v>
                </c:pt>
                <c:pt idx="1">
                  <c:v>0.43795054424823165</c:v>
                </c:pt>
                <c:pt idx="2" formatCode="0.000">
                  <c:v>0.64498171062012299</c:v>
                </c:pt>
                <c:pt idx="3">
                  <c:v>#N/A</c:v>
                </c:pt>
                <c:pt idx="4">
                  <c:v>0.65294444778827254</c:v>
                </c:pt>
                <c:pt idx="5">
                  <c:v>0.65294444778827254</c:v>
                </c:pt>
                <c:pt idx="6">
                  <c:v>0.65294444778827254</c:v>
                </c:pt>
              </c:numCache>
            </c:numRef>
          </c:yVal>
        </c:ser>
        <c:ser>
          <c:idx val="3"/>
          <c:order val="3"/>
          <c:tx>
            <c:v>Rated Point</c:v>
          </c:tx>
          <c:spPr>
            <a:ln w="28575">
              <a:noFill/>
            </a:ln>
          </c:spPr>
          <c:marker>
            <c:symbol val="circle"/>
            <c:size val="8"/>
            <c:spPr>
              <a:solidFill>
                <a:srgbClr val="00863D"/>
              </a:solidFill>
              <a:ln>
                <a:noFill/>
              </a:ln>
            </c:spPr>
          </c:marker>
          <c:xVal>
            <c:numRef>
              <c:f>clacu!$J$17</c:f>
              <c:numCache>
                <c:formatCode>0.00</c:formatCode>
                <c:ptCount val="1"/>
                <c:pt idx="0">
                  <c:v>462</c:v>
                </c:pt>
              </c:numCache>
            </c:numRef>
          </c:xVal>
          <c:yVal>
            <c:numRef>
              <c:f>clacu!$N$17</c:f>
              <c:numCache>
                <c:formatCode>0.00</c:formatCode>
                <c:ptCount val="1"/>
                <c:pt idx="0">
                  <c:v>0.82</c:v>
                </c:pt>
              </c:numCache>
            </c:numRef>
          </c:yVal>
        </c:ser>
        <c:ser>
          <c:idx val="4"/>
          <c:order val="4"/>
          <c:tx>
            <c:v>E_Tolerance</c:v>
          </c:tx>
          <c:spPr>
            <a:ln w="22225" cap="sq">
              <a:solidFill>
                <a:srgbClr val="5A42EC"/>
              </a:solidFill>
            </a:ln>
          </c:spPr>
          <c:marker>
            <c:symbol val="none"/>
          </c:marker>
          <c:xVal>
            <c:numRef>
              <c:f>clacu!$C$24:$C$25</c:f>
              <c:numCache>
                <c:formatCode>0.00</c:formatCode>
                <c:ptCount val="2"/>
                <c:pt idx="0">
                  <c:v>462</c:v>
                </c:pt>
                <c:pt idx="1">
                  <c:v>462</c:v>
                </c:pt>
              </c:numCache>
            </c:numRef>
          </c:xVal>
          <c:yVal>
            <c:numRef>
              <c:f>clacu!$G$24:$G$25</c:f>
              <c:numCache>
                <c:formatCode>0.00</c:formatCode>
                <c:ptCount val="2"/>
                <c:pt idx="0">
                  <c:v>0.82</c:v>
                </c:pt>
                <c:pt idx="1">
                  <c:v>0.76259999999999994</c:v>
                </c:pt>
              </c:numCache>
            </c:numRef>
          </c:yVal>
        </c:ser>
        <c:axId val="82900864"/>
        <c:axId val="82960384"/>
      </c:scatterChart>
      <c:valAx>
        <c:axId val="82900864"/>
        <c:scaling>
          <c:orientation val="minMax"/>
        </c:scaling>
        <c:axPos val="b"/>
        <c:majorGridlines/>
        <c:minorGridlines>
          <c:spPr>
            <a:ln w="0">
              <a:solidFill>
                <a:srgbClr val="8064A2">
                  <a:lumMod val="40000"/>
                  <a:lumOff val="60000"/>
                </a:srgbClr>
              </a:solidFill>
            </a:ln>
          </c:spPr>
        </c:minorGridlines>
        <c:title>
          <c:tx>
            <c:rich>
              <a:bodyPr/>
              <a:lstStyle/>
              <a:p>
                <a:pPr>
                  <a:defRPr/>
                </a:pPr>
                <a:r>
                  <a:rPr lang="en-US" sz="1100" b="1" i="0" u="none" strike="noStrike" baseline="0"/>
                  <a:t>Capacity</a:t>
                </a:r>
                <a:r>
                  <a:rPr lang="en-US" sz="800" b="1" i="0" u="none" strike="noStrike" baseline="0"/>
                  <a:t> (m3/hr)</a:t>
                </a:r>
                <a:endParaRPr lang="en-US"/>
              </a:p>
            </c:rich>
          </c:tx>
          <c:layout/>
        </c:title>
        <c:numFmt formatCode="General" sourceLinked="0"/>
        <c:tickLblPos val="nextTo"/>
        <c:crossAx val="82960384"/>
        <c:crosses val="autoZero"/>
        <c:crossBetween val="midCat"/>
      </c:valAx>
      <c:valAx>
        <c:axId val="82960384"/>
        <c:scaling>
          <c:orientation val="minMax"/>
        </c:scaling>
        <c:axPos val="l"/>
        <c:majorGridlines/>
        <c:minorGridlines/>
        <c:title>
          <c:tx>
            <c:rich>
              <a:bodyPr rot="-5400000" vert="horz"/>
              <a:lstStyle/>
              <a:p>
                <a:pPr>
                  <a:defRPr/>
                </a:pPr>
                <a:r>
                  <a:rPr lang="en-US" sz="1100" b="1" i="0" u="none" strike="noStrike" baseline="0"/>
                  <a:t>Efficiency </a:t>
                </a:r>
                <a:r>
                  <a:rPr lang="en-US" sz="800" b="1" i="0" u="none" strike="noStrike" baseline="0"/>
                  <a:t>(%)</a:t>
                </a:r>
                <a:endParaRPr lang="en-US" sz="800"/>
              </a:p>
            </c:rich>
          </c:tx>
          <c:layout/>
        </c:title>
        <c:numFmt formatCode="General" sourceLinked="0"/>
        <c:tickLblPos val="nextTo"/>
        <c:crossAx val="82900864"/>
        <c:crosses val="autoZero"/>
        <c:crossBetween val="midCat"/>
      </c:valAx>
    </c:plotArea>
    <c:legend>
      <c:legendPos val="b"/>
      <c:legendEntry>
        <c:idx val="0"/>
        <c:delete val="1"/>
      </c:legendEntry>
      <c:legendEntry>
        <c:idx val="1"/>
        <c:delete val="1"/>
      </c:legendEntry>
      <c:legendEntry>
        <c:idx val="2"/>
        <c:delete val="1"/>
      </c:legendEntry>
      <c:layout/>
    </c:legend>
    <c:plotVisOnly val="1"/>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tx>
            <c:v>Predicted Power</c:v>
          </c:tx>
          <c:spPr>
            <a:ln w="25400">
              <a:noFill/>
            </a:ln>
          </c:spPr>
          <c:marker>
            <c:symbol val="x"/>
            <c:size val="2"/>
          </c:marker>
          <c:trendline>
            <c:spPr>
              <a:ln w="22225"/>
            </c:spPr>
            <c:trendlineType val="poly"/>
            <c:order val="3"/>
          </c:trendline>
          <c:xVal>
            <c:numRef>
              <c:f>clacu!$J$6:$J$12</c:f>
              <c:numCache>
                <c:formatCode>0.00</c:formatCode>
                <c:ptCount val="7"/>
                <c:pt idx="0">
                  <c:v>0</c:v>
                </c:pt>
                <c:pt idx="1">
                  <c:v>179.6</c:v>
                </c:pt>
                <c:pt idx="2">
                  <c:v>420.5</c:v>
                </c:pt>
                <c:pt idx="3">
                  <c:v>462</c:v>
                </c:pt>
                <c:pt idx="4">
                  <c:v>462.6</c:v>
                </c:pt>
                <c:pt idx="5">
                  <c:v>494.4</c:v>
                </c:pt>
                <c:pt idx="6">
                  <c:v>592.79999999999995</c:v>
                </c:pt>
              </c:numCache>
            </c:numRef>
          </c:xVal>
          <c:yVal>
            <c:numRef>
              <c:f>clacu!$P$6:$P$12</c:f>
              <c:numCache>
                <c:formatCode>0</c:formatCode>
                <c:ptCount val="7"/>
                <c:pt idx="0">
                  <c:v>415</c:v>
                </c:pt>
                <c:pt idx="1">
                  <c:v>740</c:v>
                </c:pt>
                <c:pt idx="2">
                  <c:v>990</c:v>
                </c:pt>
                <c:pt idx="3" formatCode="0.00">
                  <c:v>1008</c:v>
                </c:pt>
                <c:pt idx="4">
                  <c:v>1008</c:v>
                </c:pt>
                <c:pt idx="5">
                  <c:v>1020</c:v>
                </c:pt>
                <c:pt idx="6">
                  <c:v>1077</c:v>
                </c:pt>
              </c:numCache>
            </c:numRef>
          </c:yVal>
        </c:ser>
        <c:ser>
          <c:idx val="1"/>
          <c:order val="1"/>
          <c:tx>
            <c:v>Test Power</c:v>
          </c:tx>
          <c:spPr>
            <a:ln w="25400">
              <a:noFill/>
            </a:ln>
          </c:spPr>
          <c:marker>
            <c:symbol val="plus"/>
            <c:size val="2"/>
          </c:marker>
          <c:trendline>
            <c:spPr>
              <a:ln w="28575">
                <a:solidFill>
                  <a:srgbClr val="C00000"/>
                </a:solidFill>
                <a:prstDash val="sysDot"/>
              </a:ln>
            </c:spPr>
            <c:trendlineType val="poly"/>
            <c:order val="3"/>
          </c:trendline>
          <c:xVal>
            <c:numRef>
              <c:f>clacu!$K$6:$K$12</c:f>
              <c:numCache>
                <c:formatCode>0.00</c:formatCode>
                <c:ptCount val="7"/>
                <c:pt idx="0">
                  <c:v>#N/A</c:v>
                </c:pt>
                <c:pt idx="1">
                  <c:v>179.6</c:v>
                </c:pt>
                <c:pt idx="2">
                  <c:v>420.5</c:v>
                </c:pt>
                <c:pt idx="3">
                  <c:v>462</c:v>
                </c:pt>
                <c:pt idx="4">
                  <c:v>462.6</c:v>
                </c:pt>
                <c:pt idx="5">
                  <c:v>494.4</c:v>
                </c:pt>
                <c:pt idx="6">
                  <c:v>592.79999999999995</c:v>
                </c:pt>
              </c:numCache>
            </c:numRef>
          </c:xVal>
          <c:yVal>
            <c:numRef>
              <c:f>clacu!$Q$6:$Q$12</c:f>
              <c:numCache>
                <c:formatCode>0</c:formatCode>
                <c:ptCount val="7"/>
                <c:pt idx="0">
                  <c:v>#N/A</c:v>
                </c:pt>
                <c:pt idx="1">
                  <c:v>711.51130033660559</c:v>
                </c:pt>
                <c:pt idx="2">
                  <c:v>1004.5774513161371</c:v>
                </c:pt>
                <c:pt idx="3" formatCode="General">
                  <c:v>#N/A</c:v>
                </c:pt>
                <c:pt idx="4">
                  <c:v>1051.6470281997576</c:v>
                </c:pt>
                <c:pt idx="5">
                  <c:v>1084.282333573819</c:v>
                </c:pt>
                <c:pt idx="6">
                  <c:v>1186.470162587791</c:v>
                </c:pt>
              </c:numCache>
            </c:numRef>
          </c:yVal>
        </c:ser>
        <c:ser>
          <c:idx val="2"/>
          <c:order val="2"/>
          <c:tx>
            <c:v>Viscosity Corrected</c:v>
          </c:tx>
          <c:spPr>
            <a:ln w="28575">
              <a:noFill/>
            </a:ln>
          </c:spPr>
          <c:marker>
            <c:symbol val="x"/>
            <c:size val="2"/>
          </c:marker>
          <c:trendline>
            <c:spPr>
              <a:ln w="25400">
                <a:solidFill>
                  <a:srgbClr val="00B0F0"/>
                </a:solidFill>
                <a:prstDash val="dash"/>
              </a:ln>
            </c:spPr>
            <c:trendlineType val="poly"/>
            <c:order val="3"/>
          </c:trendline>
          <c:xVal>
            <c:numRef>
              <c:f>clacu!$S$6:$S$12</c:f>
              <c:numCache>
                <c:formatCode>0</c:formatCode>
                <c:ptCount val="7"/>
                <c:pt idx="0">
                  <c:v>#N/A</c:v>
                </c:pt>
                <c:pt idx="1">
                  <c:v>172.25755105528074</c:v>
                </c:pt>
                <c:pt idx="2">
                  <c:v>403.30902126250311</c:v>
                </c:pt>
                <c:pt idx="3" formatCode="General">
                  <c:v>#N/A</c:v>
                </c:pt>
                <c:pt idx="4">
                  <c:v>443.68787927713186</c:v>
                </c:pt>
                <c:pt idx="5">
                  <c:v>474.18782428580624</c:v>
                </c:pt>
                <c:pt idx="6">
                  <c:v>568.56501261453468</c:v>
                </c:pt>
              </c:numCache>
            </c:numRef>
          </c:xVal>
          <c:yVal>
            <c:numRef>
              <c:f>clacu!$V$6:$V$12</c:f>
              <c:numCache>
                <c:formatCode>General</c:formatCode>
                <c:ptCount val="7"/>
                <c:pt idx="0">
                  <c:v>#N/A</c:v>
                </c:pt>
                <c:pt idx="1">
                  <c:v>834.00527124254677</c:v>
                </c:pt>
                <c:pt idx="2">
                  <c:v>1166.8219851560445</c:v>
                </c:pt>
                <c:pt idx="3">
                  <c:v>#N/A</c:v>
                </c:pt>
                <c:pt idx="4">
                  <c:v>1188.996852196243</c:v>
                </c:pt>
                <c:pt idx="5">
                  <c:v>1188.996852196243</c:v>
                </c:pt>
                <c:pt idx="6">
                  <c:v>1188.996852196243</c:v>
                </c:pt>
              </c:numCache>
            </c:numRef>
          </c:yVal>
        </c:ser>
        <c:ser>
          <c:idx val="3"/>
          <c:order val="3"/>
          <c:tx>
            <c:v>Rated Point</c:v>
          </c:tx>
          <c:spPr>
            <a:ln w="28575">
              <a:noFill/>
            </a:ln>
          </c:spPr>
          <c:marker>
            <c:symbol val="circle"/>
            <c:size val="8"/>
            <c:spPr>
              <a:solidFill>
                <a:srgbClr val="00863D"/>
              </a:solidFill>
              <a:ln>
                <a:noFill/>
              </a:ln>
            </c:spPr>
          </c:marker>
          <c:xVal>
            <c:numRef>
              <c:f>clacu!$J$17</c:f>
              <c:numCache>
                <c:formatCode>0.00</c:formatCode>
                <c:ptCount val="1"/>
                <c:pt idx="0">
                  <c:v>462</c:v>
                </c:pt>
              </c:numCache>
            </c:numRef>
          </c:xVal>
          <c:yVal>
            <c:numRef>
              <c:f>clacu!$M$17</c:f>
              <c:numCache>
                <c:formatCode>0</c:formatCode>
                <c:ptCount val="1"/>
                <c:pt idx="0">
                  <c:v>1008</c:v>
                </c:pt>
              </c:numCache>
            </c:numRef>
          </c:yVal>
        </c:ser>
        <c:ser>
          <c:idx val="4"/>
          <c:order val="4"/>
          <c:tx>
            <c:v>P_Tolerance</c:v>
          </c:tx>
          <c:spPr>
            <a:ln w="22225" cap="sq">
              <a:solidFill>
                <a:srgbClr val="5A42EC"/>
              </a:solidFill>
            </a:ln>
          </c:spPr>
          <c:marker>
            <c:symbol val="none"/>
          </c:marker>
          <c:xVal>
            <c:numRef>
              <c:f>clacu!$C$24:$C$25</c:f>
              <c:numCache>
                <c:formatCode>0.00</c:formatCode>
                <c:ptCount val="2"/>
                <c:pt idx="0">
                  <c:v>462</c:v>
                </c:pt>
                <c:pt idx="1">
                  <c:v>462</c:v>
                </c:pt>
              </c:numCache>
            </c:numRef>
          </c:xVal>
          <c:yVal>
            <c:numRef>
              <c:f>clacu!$F$24:$F$25</c:f>
              <c:numCache>
                <c:formatCode>0.00</c:formatCode>
                <c:ptCount val="2"/>
                <c:pt idx="0">
                  <c:v>1098.72</c:v>
                </c:pt>
                <c:pt idx="1">
                  <c:v>1008</c:v>
                </c:pt>
              </c:numCache>
            </c:numRef>
          </c:yVal>
        </c:ser>
        <c:axId val="81898496"/>
        <c:axId val="81900672"/>
      </c:scatterChart>
      <c:valAx>
        <c:axId val="81898496"/>
        <c:scaling>
          <c:orientation val="minMax"/>
        </c:scaling>
        <c:axPos val="b"/>
        <c:majorGridlines/>
        <c:minorGridlines/>
        <c:title>
          <c:tx>
            <c:rich>
              <a:bodyPr/>
              <a:lstStyle/>
              <a:p>
                <a:pPr>
                  <a:defRPr/>
                </a:pPr>
                <a:r>
                  <a:rPr lang="en-US" sz="1100" b="1" i="0" u="none" strike="noStrike" baseline="0"/>
                  <a:t>Capacity</a:t>
                </a:r>
                <a:r>
                  <a:rPr lang="en-US" sz="800" b="1" i="0" u="none" strike="noStrike" baseline="0"/>
                  <a:t> (m3/hr)</a:t>
                </a:r>
                <a:endParaRPr lang="en-US"/>
              </a:p>
            </c:rich>
          </c:tx>
          <c:layout/>
        </c:title>
        <c:numFmt formatCode="General" sourceLinked="0"/>
        <c:tickLblPos val="nextTo"/>
        <c:crossAx val="81900672"/>
        <c:crosses val="autoZero"/>
        <c:crossBetween val="midCat"/>
      </c:valAx>
      <c:valAx>
        <c:axId val="81900672"/>
        <c:scaling>
          <c:orientation val="minMax"/>
        </c:scaling>
        <c:axPos val="l"/>
        <c:majorGridlines/>
        <c:minorGridlines>
          <c:spPr>
            <a:ln w="0">
              <a:solidFill>
                <a:schemeClr val="accent4">
                  <a:lumMod val="40000"/>
                  <a:lumOff val="60000"/>
                </a:schemeClr>
              </a:solidFill>
            </a:ln>
          </c:spPr>
        </c:minorGridlines>
        <c:title>
          <c:tx>
            <c:rich>
              <a:bodyPr rot="-5400000" vert="horz"/>
              <a:lstStyle/>
              <a:p>
                <a:pPr>
                  <a:defRPr/>
                </a:pPr>
                <a:r>
                  <a:rPr lang="en-US" sz="1100" b="1" i="0" u="none" strike="noStrike" baseline="0"/>
                  <a:t>Power </a:t>
                </a:r>
                <a:r>
                  <a:rPr lang="en-US" sz="800" b="1" i="0" u="none" strike="noStrike" baseline="0"/>
                  <a:t>(kW)</a:t>
                </a:r>
                <a:endParaRPr lang="en-US" sz="800"/>
              </a:p>
            </c:rich>
          </c:tx>
          <c:layout/>
        </c:title>
        <c:numFmt formatCode="General" sourceLinked="0"/>
        <c:tickLblPos val="nextTo"/>
        <c:crossAx val="81898496"/>
        <c:crosses val="autoZero"/>
        <c:crossBetween val="midCat"/>
      </c:valAx>
    </c:plotArea>
    <c:legend>
      <c:legendPos val="b"/>
      <c:legendEntry>
        <c:idx val="0"/>
        <c:delete val="1"/>
      </c:legendEntry>
      <c:legendEntry>
        <c:idx val="1"/>
        <c:delete val="1"/>
      </c:legendEntry>
      <c:legendEntry>
        <c:idx val="2"/>
        <c:delete val="1"/>
      </c:legendEntry>
      <c:layout/>
    </c:legend>
    <c:plotVisOnly val="1"/>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lineMarker"/>
        <c:ser>
          <c:idx val="0"/>
          <c:order val="0"/>
          <c:tx>
            <c:v>Predicted Head</c:v>
          </c:tx>
          <c:spPr>
            <a:ln w="25400">
              <a:noFill/>
            </a:ln>
          </c:spPr>
          <c:marker>
            <c:symbol val="plus"/>
            <c:size val="2"/>
          </c:marker>
          <c:trendline>
            <c:spPr>
              <a:ln w="22225">
                <a:solidFill>
                  <a:sysClr val="windowText" lastClr="000000"/>
                </a:solidFill>
              </a:ln>
            </c:spPr>
            <c:trendlineType val="poly"/>
            <c:order val="3"/>
          </c:trendline>
          <c:xVal>
            <c:numRef>
              <c:f>clacu!$J$6:$J$12</c:f>
              <c:numCache>
                <c:formatCode>0.00</c:formatCode>
                <c:ptCount val="7"/>
                <c:pt idx="0">
                  <c:v>0</c:v>
                </c:pt>
                <c:pt idx="1">
                  <c:v>179.6</c:v>
                </c:pt>
                <c:pt idx="2">
                  <c:v>420.5</c:v>
                </c:pt>
                <c:pt idx="3">
                  <c:v>462</c:v>
                </c:pt>
                <c:pt idx="4">
                  <c:v>462.6</c:v>
                </c:pt>
                <c:pt idx="5">
                  <c:v>494.4</c:v>
                </c:pt>
                <c:pt idx="6">
                  <c:v>592.79999999999995</c:v>
                </c:pt>
              </c:numCache>
            </c:numRef>
          </c:xVal>
          <c:yVal>
            <c:numRef>
              <c:f>clacu!$L$6:$L$12</c:f>
              <c:numCache>
                <c:formatCode>0.00</c:formatCode>
                <c:ptCount val="7"/>
                <c:pt idx="0">
                  <c:v>800</c:v>
                </c:pt>
                <c:pt idx="1">
                  <c:v>790</c:v>
                </c:pt>
                <c:pt idx="2">
                  <c:v>710</c:v>
                </c:pt>
                <c:pt idx="3">
                  <c:v>682.4</c:v>
                </c:pt>
                <c:pt idx="4">
                  <c:v>682.4</c:v>
                </c:pt>
                <c:pt idx="5">
                  <c:v>655</c:v>
                </c:pt>
                <c:pt idx="6">
                  <c:v>560</c:v>
                </c:pt>
              </c:numCache>
            </c:numRef>
          </c:yVal>
        </c:ser>
        <c:ser>
          <c:idx val="1"/>
          <c:order val="1"/>
          <c:tx>
            <c:v>Test Head</c:v>
          </c:tx>
          <c:spPr>
            <a:ln w="25400">
              <a:noFill/>
            </a:ln>
          </c:spPr>
          <c:marker>
            <c:symbol val="x"/>
            <c:size val="2"/>
            <c:spPr>
              <a:noFill/>
            </c:spPr>
          </c:marker>
          <c:trendline>
            <c:spPr>
              <a:ln w="31750">
                <a:solidFill>
                  <a:srgbClr val="C00000"/>
                </a:solidFill>
                <a:prstDash val="sysDot"/>
              </a:ln>
            </c:spPr>
            <c:trendlineType val="poly"/>
            <c:order val="3"/>
          </c:trendline>
          <c:xVal>
            <c:numRef>
              <c:f>clacu!$K$6:$K$12</c:f>
              <c:numCache>
                <c:formatCode>0.00</c:formatCode>
                <c:ptCount val="7"/>
                <c:pt idx="0">
                  <c:v>#N/A</c:v>
                </c:pt>
                <c:pt idx="1">
                  <c:v>179.6</c:v>
                </c:pt>
                <c:pt idx="2">
                  <c:v>420.5</c:v>
                </c:pt>
                <c:pt idx="3">
                  <c:v>462</c:v>
                </c:pt>
                <c:pt idx="4">
                  <c:v>462.6</c:v>
                </c:pt>
                <c:pt idx="5">
                  <c:v>494.4</c:v>
                </c:pt>
                <c:pt idx="6">
                  <c:v>592.79999999999995</c:v>
                </c:pt>
              </c:numCache>
            </c:numRef>
          </c:xVal>
          <c:yVal>
            <c:numRef>
              <c:f>clacu!$M$6:$M$12</c:f>
              <c:numCache>
                <c:formatCode>0.00</c:formatCode>
                <c:ptCount val="7"/>
                <c:pt idx="0">
                  <c:v>#N/A</c:v>
                </c:pt>
                <c:pt idx="1">
                  <c:v>793.25307393652554</c:v>
                </c:pt>
                <c:pt idx="2">
                  <c:v>710.49744650753098</c:v>
                </c:pt>
                <c:pt idx="3" formatCode="General">
                  <c:v>#N/A</c:v>
                </c:pt>
                <c:pt idx="4">
                  <c:v>688.07981950495332</c:v>
                </c:pt>
                <c:pt idx="5">
                  <c:v>668.49764617841413</c:v>
                </c:pt>
                <c:pt idx="6">
                  <c:v>594.61490454287775</c:v>
                </c:pt>
              </c:numCache>
            </c:numRef>
          </c:yVal>
        </c:ser>
        <c:ser>
          <c:idx val="2"/>
          <c:order val="2"/>
          <c:tx>
            <c:v>Viscosity Corrected</c:v>
          </c:tx>
          <c:spPr>
            <a:ln w="28575">
              <a:noFill/>
            </a:ln>
          </c:spPr>
          <c:marker>
            <c:symbol val="plus"/>
            <c:size val="2"/>
            <c:spPr>
              <a:noFill/>
            </c:spPr>
          </c:marker>
          <c:trendline>
            <c:spPr>
              <a:ln w="25400">
                <a:solidFill>
                  <a:srgbClr val="00B0F0"/>
                </a:solidFill>
                <a:prstDash val="dash"/>
              </a:ln>
            </c:spPr>
            <c:trendlineType val="poly"/>
            <c:order val="3"/>
          </c:trendline>
          <c:xVal>
            <c:numRef>
              <c:f>clacu!$S$6:$S$12</c:f>
              <c:numCache>
                <c:formatCode>0</c:formatCode>
                <c:ptCount val="7"/>
                <c:pt idx="0">
                  <c:v>#N/A</c:v>
                </c:pt>
                <c:pt idx="1">
                  <c:v>172.25755105528074</c:v>
                </c:pt>
                <c:pt idx="2">
                  <c:v>403.30902126250311</c:v>
                </c:pt>
                <c:pt idx="3" formatCode="General">
                  <c:v>#N/A</c:v>
                </c:pt>
                <c:pt idx="4">
                  <c:v>443.68787927713186</c:v>
                </c:pt>
                <c:pt idx="5">
                  <c:v>474.18782428580624</c:v>
                </c:pt>
                <c:pt idx="6">
                  <c:v>568.56501261453468</c:v>
                </c:pt>
              </c:numCache>
            </c:numRef>
          </c:xVal>
          <c:yVal>
            <c:numRef>
              <c:f>clacu!$T$6:$T$12</c:f>
              <c:numCache>
                <c:formatCode>General</c:formatCode>
                <c:ptCount val="7"/>
                <c:pt idx="0">
                  <c:v>#N/A</c:v>
                </c:pt>
                <c:pt idx="1">
                  <c:v>778.12450171368005</c:v>
                </c:pt>
                <c:pt idx="2">
                  <c:v>684.77446953022479</c:v>
                </c:pt>
                <c:pt idx="3">
                  <c:v>#N/A</c:v>
                </c:pt>
                <c:pt idx="4">
                  <c:v>642.11507608350655</c:v>
                </c:pt>
                <c:pt idx="5">
                  <c:v>641.170227619461</c:v>
                </c:pt>
                <c:pt idx="6">
                  <c:v>566.74636965861419</c:v>
                </c:pt>
              </c:numCache>
            </c:numRef>
          </c:yVal>
        </c:ser>
        <c:ser>
          <c:idx val="3"/>
          <c:order val="3"/>
          <c:tx>
            <c:v>Rated Point</c:v>
          </c:tx>
          <c:spPr>
            <a:ln w="28575">
              <a:noFill/>
            </a:ln>
          </c:spPr>
          <c:marker>
            <c:symbol val="circle"/>
            <c:size val="8"/>
            <c:spPr>
              <a:solidFill>
                <a:srgbClr val="006819"/>
              </a:solidFill>
              <a:ln>
                <a:noFill/>
              </a:ln>
            </c:spPr>
          </c:marker>
          <c:xVal>
            <c:numRef>
              <c:f>clacu!$J$17</c:f>
              <c:numCache>
                <c:formatCode>0.00</c:formatCode>
                <c:ptCount val="1"/>
                <c:pt idx="0">
                  <c:v>462</c:v>
                </c:pt>
              </c:numCache>
            </c:numRef>
          </c:xVal>
          <c:yVal>
            <c:numRef>
              <c:f>clacu!$K$17</c:f>
              <c:numCache>
                <c:formatCode>0.00</c:formatCode>
                <c:ptCount val="1"/>
                <c:pt idx="0">
                  <c:v>682.4</c:v>
                </c:pt>
              </c:numCache>
            </c:numRef>
          </c:yVal>
        </c:ser>
        <c:ser>
          <c:idx val="4"/>
          <c:order val="4"/>
          <c:tx>
            <c:v>H_Toler.</c:v>
          </c:tx>
          <c:spPr>
            <a:ln w="22225" cap="sq">
              <a:solidFill>
                <a:srgbClr val="5A42EC"/>
              </a:solidFill>
            </a:ln>
          </c:spPr>
          <c:marker>
            <c:symbol val="none"/>
          </c:marker>
          <c:xVal>
            <c:numRef>
              <c:f>clacu!$C$24:$C$25</c:f>
              <c:numCache>
                <c:formatCode>0.00</c:formatCode>
                <c:ptCount val="2"/>
                <c:pt idx="0">
                  <c:v>462</c:v>
                </c:pt>
                <c:pt idx="1">
                  <c:v>462</c:v>
                </c:pt>
              </c:numCache>
            </c:numRef>
          </c:xVal>
          <c:yVal>
            <c:numRef>
              <c:f>clacu!$D$24:$D$25</c:f>
              <c:numCache>
                <c:formatCode>0.00</c:formatCode>
                <c:ptCount val="2"/>
                <c:pt idx="0">
                  <c:v>750.64</c:v>
                </c:pt>
                <c:pt idx="1">
                  <c:v>620.98400000000004</c:v>
                </c:pt>
              </c:numCache>
            </c:numRef>
          </c:yVal>
        </c:ser>
        <c:ser>
          <c:idx val="5"/>
          <c:order val="5"/>
          <c:tx>
            <c:v>SH_Toler.</c:v>
          </c:tx>
          <c:spPr>
            <a:ln w="38100" cap="sq">
              <a:solidFill>
                <a:srgbClr val="5A42EC"/>
              </a:solidFill>
            </a:ln>
          </c:spPr>
          <c:marker>
            <c:symbol val="none"/>
          </c:marker>
          <c:xVal>
            <c:numRef>
              <c:f>clacu!$B$24:$B$25</c:f>
              <c:numCache>
                <c:formatCode>General</c:formatCode>
                <c:ptCount val="2"/>
                <c:pt idx="0">
                  <c:v>0</c:v>
                </c:pt>
                <c:pt idx="1">
                  <c:v>0</c:v>
                </c:pt>
              </c:numCache>
            </c:numRef>
          </c:xVal>
          <c:yVal>
            <c:numRef>
              <c:f>clacu!$E$24:$E$25</c:f>
              <c:numCache>
                <c:formatCode>0.00</c:formatCode>
                <c:ptCount val="2"/>
                <c:pt idx="0">
                  <c:v>840</c:v>
                </c:pt>
                <c:pt idx="1">
                  <c:v>760</c:v>
                </c:pt>
              </c:numCache>
            </c:numRef>
          </c:yVal>
        </c:ser>
        <c:ser>
          <c:idx val="6"/>
          <c:order val="6"/>
          <c:tx>
            <c:v>F_Toler.</c:v>
          </c:tx>
          <c:spPr>
            <a:ln w="22225">
              <a:solidFill>
                <a:srgbClr val="5A42EC"/>
              </a:solidFill>
            </a:ln>
          </c:spPr>
          <c:marker>
            <c:symbol val="none"/>
          </c:marker>
          <c:xVal>
            <c:numRef>
              <c:f>clacu!$C$27:$C$28</c:f>
              <c:numCache>
                <c:formatCode>General</c:formatCode>
                <c:ptCount val="2"/>
                <c:pt idx="0">
                  <c:v>475.86</c:v>
                </c:pt>
                <c:pt idx="1">
                  <c:v>448.14</c:v>
                </c:pt>
              </c:numCache>
            </c:numRef>
          </c:xVal>
          <c:yVal>
            <c:numRef>
              <c:f>clacu!$D$27:$D$28</c:f>
              <c:numCache>
                <c:formatCode>0.00</c:formatCode>
                <c:ptCount val="2"/>
                <c:pt idx="0">
                  <c:v>682.4</c:v>
                </c:pt>
                <c:pt idx="1">
                  <c:v>682.4</c:v>
                </c:pt>
              </c:numCache>
            </c:numRef>
          </c:yVal>
        </c:ser>
        <c:axId val="81971456"/>
        <c:axId val="81990016"/>
      </c:scatterChart>
      <c:valAx>
        <c:axId val="81971456"/>
        <c:scaling>
          <c:orientation val="minMax"/>
        </c:scaling>
        <c:axPos val="b"/>
        <c:majorGridlines/>
        <c:minorGridlines>
          <c:spPr>
            <a:ln w="0">
              <a:solidFill>
                <a:schemeClr val="accent4">
                  <a:lumMod val="40000"/>
                  <a:lumOff val="60000"/>
                </a:schemeClr>
              </a:solidFill>
              <a:round/>
              <a:headEnd type="none" w="sm" len="sm"/>
            </a:ln>
          </c:spPr>
        </c:minorGridlines>
        <c:title>
          <c:tx>
            <c:rich>
              <a:bodyPr/>
              <a:lstStyle/>
              <a:p>
                <a:pPr>
                  <a:defRPr/>
                </a:pPr>
                <a:r>
                  <a:rPr lang="en-US" sz="1100" b="1" i="0" u="none" strike="noStrike" baseline="0"/>
                  <a:t>Capacity</a:t>
                </a:r>
                <a:r>
                  <a:rPr lang="en-US" sz="800" b="1" i="0" u="none" strike="noStrike" baseline="0"/>
                  <a:t> (m3/hr)</a:t>
                </a:r>
                <a:endParaRPr lang="en-US"/>
              </a:p>
            </c:rich>
          </c:tx>
          <c:layout/>
        </c:title>
        <c:numFmt formatCode="General" sourceLinked="0"/>
        <c:tickLblPos val="nextTo"/>
        <c:crossAx val="81990016"/>
        <c:crosses val="autoZero"/>
        <c:crossBetween val="midCat"/>
      </c:valAx>
      <c:valAx>
        <c:axId val="81990016"/>
        <c:scaling>
          <c:orientation val="minMax"/>
        </c:scaling>
        <c:axPos val="l"/>
        <c:majorGridlines/>
        <c:minorGridlines/>
        <c:title>
          <c:tx>
            <c:rich>
              <a:bodyPr rot="-5400000" vert="horz"/>
              <a:lstStyle/>
              <a:p>
                <a:pPr>
                  <a:defRPr/>
                </a:pPr>
                <a:r>
                  <a:rPr lang="en-US" sz="1100" b="1" i="0" u="none" strike="noStrike" baseline="0"/>
                  <a:t>Head</a:t>
                </a:r>
                <a:r>
                  <a:rPr lang="en-US" sz="1000" b="1" i="0" u="none" strike="noStrike" baseline="0"/>
                  <a:t> </a:t>
                </a:r>
                <a:r>
                  <a:rPr lang="en-US" sz="800" b="1" i="0" u="none" strike="noStrike" baseline="0"/>
                  <a:t>(m)</a:t>
                </a:r>
                <a:endParaRPr lang="en-US" sz="800"/>
              </a:p>
            </c:rich>
          </c:tx>
          <c:layout/>
        </c:title>
        <c:numFmt formatCode="General" sourceLinked="0"/>
        <c:tickLblPos val="nextTo"/>
        <c:crossAx val="81971456"/>
        <c:crosses val="autoZero"/>
        <c:crossBetween val="midCat"/>
      </c:valAx>
    </c:plotArea>
    <c:legend>
      <c:legendPos val="b"/>
      <c:legendEntry>
        <c:idx val="0"/>
        <c:delete val="1"/>
      </c:legendEntry>
      <c:legendEntry>
        <c:idx val="1"/>
        <c:delete val="1"/>
      </c:legendEntry>
      <c:legendEntry>
        <c:idx val="2"/>
        <c:delete val="1"/>
      </c:legendEntry>
      <c:layout>
        <c:manualLayout>
          <c:xMode val="edge"/>
          <c:yMode val="edge"/>
          <c:x val="9.8918083462132947E-2"/>
          <c:y val="0.90596018292473257"/>
          <c:w val="0.86192684183410662"/>
          <c:h val="9.4039862447032788E-2"/>
        </c:manualLayout>
      </c:layout>
      <c:txPr>
        <a:bodyPr/>
        <a:lstStyle/>
        <a:p>
          <a:pPr>
            <a:defRPr sz="1000" baseline="0"/>
          </a:pPr>
          <a:endParaRPr lang="en-US"/>
        </a:p>
      </c:txPr>
    </c:legend>
    <c:plotVisOnly val="1"/>
    <c:dispBlanksAs val="gap"/>
  </c:chart>
  <c:spPr>
    <a:noFill/>
    <a:ln>
      <a:noFill/>
    </a:ln>
  </c:spPr>
  <c:printSettings>
    <c:headerFooter/>
    <c:pageMargins b="0.53" l="0" r="0" t="0.2"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smoothMarker"/>
        <c:ser>
          <c:idx val="3"/>
          <c:order val="3"/>
          <c:tx>
            <c:v>Rated Point</c:v>
          </c:tx>
          <c:spPr>
            <a:ln>
              <a:noFill/>
            </a:ln>
          </c:spPr>
          <c:marker>
            <c:symbol val="circle"/>
            <c:size val="8"/>
            <c:spPr>
              <a:solidFill>
                <a:srgbClr val="00863D"/>
              </a:solidFill>
            </c:spPr>
          </c:marker>
          <c:xVal>
            <c:numRef>
              <c:f>clacu!$J$17</c:f>
              <c:numCache>
                <c:formatCode>0.00</c:formatCode>
                <c:ptCount val="1"/>
                <c:pt idx="0">
                  <c:v>462</c:v>
                </c:pt>
              </c:numCache>
            </c:numRef>
          </c:xVal>
          <c:yVal>
            <c:numRef>
              <c:f>clacu!$O$17</c:f>
              <c:numCache>
                <c:formatCode>0.00</c:formatCode>
                <c:ptCount val="1"/>
                <c:pt idx="0">
                  <c:v>8.5</c:v>
                </c:pt>
              </c:numCache>
            </c:numRef>
          </c:yVal>
          <c:smooth val="1"/>
        </c:ser>
        <c:axId val="82905728"/>
        <c:axId val="82912000"/>
      </c:scatterChart>
      <c:scatterChart>
        <c:scatterStyle val="lineMarker"/>
        <c:ser>
          <c:idx val="0"/>
          <c:order val="0"/>
          <c:tx>
            <c:v>Predicted NPSHR</c:v>
          </c:tx>
          <c:spPr>
            <a:ln w="25400">
              <a:noFill/>
            </a:ln>
          </c:spPr>
          <c:marker>
            <c:symbol val="x"/>
            <c:size val="2"/>
          </c:marker>
          <c:trendline>
            <c:spPr>
              <a:ln w="19050"/>
            </c:spPr>
            <c:trendlineType val="poly"/>
            <c:order val="2"/>
          </c:trendline>
          <c:xVal>
            <c:numRef>
              <c:f>clacu!$J$25:$J$30</c:f>
              <c:numCache>
                <c:formatCode>0.00</c:formatCode>
                <c:ptCount val="6"/>
                <c:pt idx="0">
                  <c:v>180.7</c:v>
                </c:pt>
                <c:pt idx="1">
                  <c:v>420.5</c:v>
                </c:pt>
                <c:pt idx="2">
                  <c:v>463.3</c:v>
                </c:pt>
                <c:pt idx="3">
                  <c:v>462</c:v>
                </c:pt>
                <c:pt idx="4">
                  <c:v>#N/A</c:v>
                </c:pt>
                <c:pt idx="5">
                  <c:v>592.5</c:v>
                </c:pt>
              </c:numCache>
            </c:numRef>
          </c:xVal>
          <c:yVal>
            <c:numRef>
              <c:f>clacu!$K$25:$K$30</c:f>
              <c:numCache>
                <c:formatCode>0.00</c:formatCode>
                <c:ptCount val="6"/>
                <c:pt idx="0">
                  <c:v>8.6999999999999993</c:v>
                </c:pt>
                <c:pt idx="1">
                  <c:v>7</c:v>
                </c:pt>
                <c:pt idx="2">
                  <c:v>8.5</c:v>
                </c:pt>
                <c:pt idx="3">
                  <c:v>8.5</c:v>
                </c:pt>
                <c:pt idx="4">
                  <c:v>#N/A</c:v>
                </c:pt>
                <c:pt idx="5">
                  <c:v>11</c:v>
                </c:pt>
              </c:numCache>
            </c:numRef>
          </c:yVal>
        </c:ser>
        <c:ser>
          <c:idx val="1"/>
          <c:order val="1"/>
          <c:tx>
            <c:v>Test NPSH3</c:v>
          </c:tx>
          <c:spPr>
            <a:ln w="25400">
              <a:noFill/>
            </a:ln>
          </c:spPr>
          <c:marker>
            <c:symbol val="x"/>
            <c:size val="2"/>
          </c:marker>
          <c:trendline>
            <c:spPr>
              <a:ln w="31750">
                <a:solidFill>
                  <a:srgbClr val="C00000"/>
                </a:solidFill>
                <a:prstDash val="sysDot"/>
              </a:ln>
            </c:spPr>
            <c:trendlineType val="poly"/>
            <c:order val="2"/>
          </c:trendline>
          <c:xVal>
            <c:numRef>
              <c:f>clacu!$J$25:$J$30</c:f>
              <c:numCache>
                <c:formatCode>0.00</c:formatCode>
                <c:ptCount val="6"/>
                <c:pt idx="0">
                  <c:v>180.7</c:v>
                </c:pt>
                <c:pt idx="1">
                  <c:v>420.5</c:v>
                </c:pt>
                <c:pt idx="2">
                  <c:v>463.3</c:v>
                </c:pt>
                <c:pt idx="3">
                  <c:v>462</c:v>
                </c:pt>
                <c:pt idx="4">
                  <c:v>#N/A</c:v>
                </c:pt>
                <c:pt idx="5">
                  <c:v>592.5</c:v>
                </c:pt>
              </c:numCache>
            </c:numRef>
          </c:xVal>
          <c:yVal>
            <c:numRef>
              <c:f>clacu!$L$25:$L$30</c:f>
              <c:numCache>
                <c:formatCode>0.00</c:formatCode>
                <c:ptCount val="6"/>
                <c:pt idx="0">
                  <c:v>8.2486495977329284</c:v>
                </c:pt>
                <c:pt idx="1">
                  <c:v>7.7951929151595909</c:v>
                </c:pt>
                <c:pt idx="2">
                  <c:v>7.7421641879211895</c:v>
                </c:pt>
                <c:pt idx="3" formatCode="General">
                  <c:v>#N/A</c:v>
                </c:pt>
                <c:pt idx="4">
                  <c:v>#N/A</c:v>
                </c:pt>
                <c:pt idx="5">
                  <c:v>10.249708038775328</c:v>
                </c:pt>
              </c:numCache>
            </c:numRef>
          </c:yVal>
        </c:ser>
        <c:ser>
          <c:idx val="2"/>
          <c:order val="2"/>
          <c:tx>
            <c:v>Viscosity Corrected</c:v>
          </c:tx>
          <c:spPr>
            <a:ln w="28575">
              <a:noFill/>
            </a:ln>
          </c:spPr>
          <c:marker>
            <c:symbol val="plus"/>
            <c:size val="2"/>
          </c:marker>
          <c:trendline>
            <c:spPr>
              <a:ln w="25400">
                <a:solidFill>
                  <a:srgbClr val="00B0F0"/>
                </a:solidFill>
                <a:prstDash val="dash"/>
              </a:ln>
            </c:spPr>
            <c:trendlineType val="poly"/>
            <c:order val="2"/>
          </c:trendline>
          <c:xVal>
            <c:numRef>
              <c:f>clacu!$J$25:$J$30</c:f>
              <c:numCache>
                <c:formatCode>0.00</c:formatCode>
                <c:ptCount val="6"/>
                <c:pt idx="0">
                  <c:v>180.7</c:v>
                </c:pt>
                <c:pt idx="1">
                  <c:v>420.5</c:v>
                </c:pt>
                <c:pt idx="2">
                  <c:v>463.3</c:v>
                </c:pt>
                <c:pt idx="3">
                  <c:v>462</c:v>
                </c:pt>
                <c:pt idx="4">
                  <c:v>#N/A</c:v>
                </c:pt>
                <c:pt idx="5">
                  <c:v>592.5</c:v>
                </c:pt>
              </c:numCache>
            </c:numRef>
          </c:xVal>
          <c:yVal>
            <c:numRef>
              <c:f>clacu!$M$25:$M$30</c:f>
              <c:numCache>
                <c:formatCode>0.00</c:formatCode>
                <c:ptCount val="6"/>
                <c:pt idx="0">
                  <c:v>8.3898066794779638</c:v>
                </c:pt>
                <c:pt idx="1">
                  <c:v>7.9280571058953484</c:v>
                </c:pt>
                <c:pt idx="2">
                  <c:v>7.8558451681764812</c:v>
                </c:pt>
                <c:pt idx="3" formatCode="General">
                  <c:v>#N/A</c:v>
                </c:pt>
                <c:pt idx="4">
                  <c:v>9.4587467716262665</c:v>
                </c:pt>
                <c:pt idx="5">
                  <c:v>10.424962839695615</c:v>
                </c:pt>
              </c:numCache>
            </c:numRef>
          </c:yVal>
        </c:ser>
        <c:axId val="82905728"/>
        <c:axId val="82912000"/>
      </c:scatterChart>
      <c:valAx>
        <c:axId val="82905728"/>
        <c:scaling>
          <c:orientation val="minMax"/>
        </c:scaling>
        <c:axPos val="b"/>
        <c:majorGridlines/>
        <c:minorGridlines/>
        <c:title>
          <c:tx>
            <c:rich>
              <a:bodyPr/>
              <a:lstStyle/>
              <a:p>
                <a:pPr>
                  <a:defRPr/>
                </a:pPr>
                <a:r>
                  <a:rPr lang="en-US" sz="1100" b="1" i="0" u="none" strike="noStrike" baseline="0"/>
                  <a:t>Capacity</a:t>
                </a:r>
                <a:r>
                  <a:rPr lang="en-US" sz="800" b="1" i="0" u="none" strike="noStrike" baseline="0"/>
                  <a:t> (m3/hr)</a:t>
                </a:r>
                <a:endParaRPr lang="en-US"/>
              </a:p>
            </c:rich>
          </c:tx>
          <c:layout/>
        </c:title>
        <c:numFmt formatCode="0.00" sourceLinked="0"/>
        <c:tickLblPos val="nextTo"/>
        <c:crossAx val="82912000"/>
        <c:crosses val="autoZero"/>
        <c:crossBetween val="midCat"/>
      </c:valAx>
      <c:valAx>
        <c:axId val="82912000"/>
        <c:scaling>
          <c:orientation val="minMax"/>
        </c:scaling>
        <c:axPos val="l"/>
        <c:majorGridlines/>
        <c:minorGridlines/>
        <c:title>
          <c:tx>
            <c:rich>
              <a:bodyPr rot="-5400000" vert="horz"/>
              <a:lstStyle/>
              <a:p>
                <a:pPr>
                  <a:defRPr/>
                </a:pPr>
                <a:r>
                  <a:rPr lang="en-US" sz="1000" b="1" i="0" u="none" strike="noStrike" baseline="0"/>
                  <a:t>NPSHR </a:t>
                </a:r>
                <a:r>
                  <a:rPr lang="en-US" sz="800" b="1" i="0" u="none" strike="noStrike" baseline="0"/>
                  <a:t>(m)</a:t>
                </a:r>
                <a:endParaRPr lang="en-US" sz="800"/>
              </a:p>
            </c:rich>
          </c:tx>
          <c:layout/>
        </c:title>
        <c:numFmt formatCode="General" sourceLinked="0"/>
        <c:tickLblPos val="nextTo"/>
        <c:crossAx val="82905728"/>
        <c:crosses val="autoZero"/>
        <c:crossBetween val="midCat"/>
      </c:valAx>
    </c:plotArea>
    <c:legend>
      <c:legendPos val="b"/>
      <c:legendEntry>
        <c:idx val="1"/>
        <c:delete val="1"/>
      </c:legendEntry>
      <c:legendEntry>
        <c:idx val="2"/>
        <c:delete val="1"/>
      </c:legendEntry>
      <c:legendEntry>
        <c:idx val="3"/>
        <c:delete val="1"/>
      </c:legendEntry>
      <c:layout/>
      <c:txPr>
        <a:bodyPr/>
        <a:lstStyle/>
        <a:p>
          <a:pPr rtl="0">
            <a:defRPr/>
          </a:pPr>
          <a:endParaRPr lang="en-US"/>
        </a:p>
      </c:txPr>
    </c:legend>
    <c:plotVisOnly val="1"/>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10</xdr:row>
      <xdr:rowOff>126998</xdr:rowOff>
    </xdr:from>
    <xdr:to>
      <xdr:col>23</xdr:col>
      <xdr:colOff>190500</xdr:colOff>
      <xdr:row>24</xdr:row>
      <xdr:rowOff>143469</xdr:rowOff>
    </xdr:to>
    <xdr:pic>
      <xdr:nvPicPr>
        <xdr:cNvPr id="2" name="Picture 1" descr="cover.jpg"/>
        <xdr:cNvPicPr>
          <a:picLocks noChangeAspect="1"/>
        </xdr:cNvPicPr>
      </xdr:nvPicPr>
      <xdr:blipFill>
        <a:blip xmlns:r="http://schemas.openxmlformats.org/officeDocument/2006/relationships" r:embed="rId1" cstate="print"/>
        <a:stretch>
          <a:fillRect/>
        </a:stretch>
      </xdr:blipFill>
      <xdr:spPr>
        <a:xfrm>
          <a:off x="95250" y="2243665"/>
          <a:ext cx="5207000" cy="2831637"/>
        </a:xfrm>
        <a:prstGeom prst="rect">
          <a:avLst/>
        </a:prstGeom>
      </xdr:spPr>
    </xdr:pic>
    <xdr:clientData/>
  </xdr:twoCellAnchor>
  <xdr:twoCellAnchor editAs="oneCell">
    <xdr:from>
      <xdr:col>18</xdr:col>
      <xdr:colOff>116420</xdr:colOff>
      <xdr:row>38</xdr:row>
      <xdr:rowOff>137581</xdr:rowOff>
    </xdr:from>
    <xdr:to>
      <xdr:col>19</xdr:col>
      <xdr:colOff>201087</xdr:colOff>
      <xdr:row>40</xdr:row>
      <xdr:rowOff>42331</xdr:rowOff>
    </xdr:to>
    <xdr:pic>
      <xdr:nvPicPr>
        <xdr:cNvPr id="3" name="Picture 2" descr="Li.png"/>
        <xdr:cNvPicPr>
          <a:picLocks noChangeAspect="1"/>
        </xdr:cNvPicPr>
      </xdr:nvPicPr>
      <xdr:blipFill>
        <a:blip xmlns:r="http://schemas.openxmlformats.org/officeDocument/2006/relationships" r:embed="rId2" cstate="print"/>
        <a:stretch>
          <a:fillRect/>
        </a:stretch>
      </xdr:blipFill>
      <xdr:spPr>
        <a:xfrm>
          <a:off x="4116920" y="7080248"/>
          <a:ext cx="306917" cy="306917"/>
        </a:xfrm>
        <a:prstGeom prst="rect">
          <a:avLst/>
        </a:prstGeom>
      </xdr:spPr>
    </xdr:pic>
    <xdr:clientData/>
  </xdr:twoCellAnchor>
  <xdr:twoCellAnchor editAs="oneCell">
    <xdr:from>
      <xdr:col>18</xdr:col>
      <xdr:colOff>44173</xdr:colOff>
      <xdr:row>40</xdr:row>
      <xdr:rowOff>63500</xdr:rowOff>
    </xdr:from>
    <xdr:to>
      <xdr:col>20</xdr:col>
      <xdr:colOff>33599</xdr:colOff>
      <xdr:row>42</xdr:row>
      <xdr:rowOff>95260</xdr:rowOff>
    </xdr:to>
    <xdr:pic>
      <xdr:nvPicPr>
        <xdr:cNvPr id="4" name="Picture 3" descr="GM.png"/>
        <xdr:cNvPicPr>
          <a:picLocks noChangeAspect="1"/>
        </xdr:cNvPicPr>
      </xdr:nvPicPr>
      <xdr:blipFill>
        <a:blip xmlns:r="http://schemas.openxmlformats.org/officeDocument/2006/relationships" r:embed="rId3" cstate="print"/>
        <a:stretch>
          <a:fillRect/>
        </a:stretch>
      </xdr:blipFill>
      <xdr:spPr>
        <a:xfrm>
          <a:off x="4044673" y="7408333"/>
          <a:ext cx="433926" cy="433926"/>
        </a:xfrm>
        <a:prstGeom prst="rect">
          <a:avLst/>
        </a:prstGeom>
      </xdr:spPr>
    </xdr:pic>
    <xdr:clientData/>
  </xdr:twoCellAnchor>
  <xdr:twoCellAnchor editAs="oneCell">
    <xdr:from>
      <xdr:col>15</xdr:col>
      <xdr:colOff>74080</xdr:colOff>
      <xdr:row>32</xdr:row>
      <xdr:rowOff>84668</xdr:rowOff>
    </xdr:from>
    <xdr:to>
      <xdr:col>20</xdr:col>
      <xdr:colOff>0</xdr:colOff>
      <xdr:row>37</xdr:row>
      <xdr:rowOff>116421</xdr:rowOff>
    </xdr:to>
    <xdr:pic>
      <xdr:nvPicPr>
        <xdr:cNvPr id="5" name="Picture 4" descr="37777.jpg"/>
        <xdr:cNvPicPr>
          <a:picLocks noChangeAspect="1"/>
        </xdr:cNvPicPr>
      </xdr:nvPicPr>
      <xdr:blipFill>
        <a:blip xmlns:r="http://schemas.openxmlformats.org/officeDocument/2006/relationships" r:embed="rId4" cstate="print"/>
        <a:stretch>
          <a:fillRect/>
        </a:stretch>
      </xdr:blipFill>
      <xdr:spPr>
        <a:xfrm>
          <a:off x="3407830" y="6625168"/>
          <a:ext cx="1037170" cy="1037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52</xdr:col>
      <xdr:colOff>151947</xdr:colOff>
      <xdr:row>33</xdr:row>
      <xdr:rowOff>77560</xdr:rowOff>
    </xdr:from>
    <xdr:to>
      <xdr:col>78</xdr:col>
      <xdr:colOff>132897</xdr:colOff>
      <xdr:row>66</xdr:row>
      <xdr:rowOff>0</xdr:rowOff>
    </xdr:to>
    <xdr:graphicFrame macro="">
      <xdr:nvGraphicFramePr>
        <xdr:cNvPr id="17"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188231</xdr:colOff>
      <xdr:row>33</xdr:row>
      <xdr:rowOff>140152</xdr:rowOff>
    </xdr:from>
    <xdr:to>
      <xdr:col>51</xdr:col>
      <xdr:colOff>283481</xdr:colOff>
      <xdr:row>66</xdr:row>
      <xdr:rowOff>0</xdr:rowOff>
    </xdr:to>
    <xdr:graphicFrame macro="">
      <xdr:nvGraphicFramePr>
        <xdr:cNvPr id="18"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34</xdr:row>
      <xdr:rowOff>9525</xdr:rowOff>
    </xdr:from>
    <xdr:to>
      <xdr:col>27</xdr:col>
      <xdr:colOff>76200</xdr:colOff>
      <xdr:row>67</xdr:row>
      <xdr:rowOff>47625</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95250</xdr:colOff>
      <xdr:row>4</xdr:row>
      <xdr:rowOff>63500</xdr:rowOff>
    </xdr:from>
    <xdr:to>
      <xdr:col>52</xdr:col>
      <xdr:colOff>126999</xdr:colOff>
      <xdr:row>4</xdr:row>
      <xdr:rowOff>179916</xdr:rowOff>
    </xdr:to>
    <xdr:sp macro="" textlink="">
      <xdr:nvSpPr>
        <xdr:cNvPr id="5" name="Notched Right Arrow 4"/>
        <xdr:cNvSpPr/>
      </xdr:nvSpPr>
      <xdr:spPr>
        <a:xfrm>
          <a:off x="6696075" y="939800"/>
          <a:ext cx="269874" cy="116416"/>
        </a:xfrm>
        <a:prstGeom prst="notchedRightArrow">
          <a:avLst/>
        </a:prstGeom>
        <a:solidFill>
          <a:srgbClr val="FFFF6D"/>
        </a:solidFill>
        <a:ln>
          <a:solidFill>
            <a:srgbClr val="FFFF6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39</xdr:col>
      <xdr:colOff>98424</xdr:colOff>
      <xdr:row>31</xdr:row>
      <xdr:rowOff>104775</xdr:rowOff>
    </xdr:from>
    <xdr:to>
      <xdr:col>40</xdr:col>
      <xdr:colOff>114300</xdr:colOff>
      <xdr:row>31</xdr:row>
      <xdr:rowOff>161925</xdr:rowOff>
    </xdr:to>
    <xdr:sp macro="" textlink="">
      <xdr:nvSpPr>
        <xdr:cNvPr id="7" name="Notched Right Arrow 6"/>
        <xdr:cNvSpPr/>
      </xdr:nvSpPr>
      <xdr:spPr>
        <a:xfrm flipH="1">
          <a:off x="9318624" y="6477000"/>
          <a:ext cx="254001" cy="57150"/>
        </a:xfrm>
        <a:prstGeom prst="notchedRightArrow">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28</xdr:row>
      <xdr:rowOff>142876</xdr:rowOff>
    </xdr:from>
    <xdr:to>
      <xdr:col>25</xdr:col>
      <xdr:colOff>171450</xdr:colOff>
      <xdr:row>45</xdr:row>
      <xdr:rowOff>127000</xdr:rowOff>
    </xdr:to>
    <xdr:graphicFrame macro="">
      <xdr:nvGraphicFramePr>
        <xdr:cNvPr id="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95250</xdr:colOff>
      <xdr:row>4</xdr:row>
      <xdr:rowOff>63500</xdr:rowOff>
    </xdr:from>
    <xdr:to>
      <xdr:col>31</xdr:col>
      <xdr:colOff>126999</xdr:colOff>
      <xdr:row>4</xdr:row>
      <xdr:rowOff>179916</xdr:rowOff>
    </xdr:to>
    <xdr:sp macro="" textlink="">
      <xdr:nvSpPr>
        <xdr:cNvPr id="3" name="Notched Right Arrow 2"/>
        <xdr:cNvSpPr/>
      </xdr:nvSpPr>
      <xdr:spPr>
        <a:xfrm>
          <a:off x="6534150" y="939800"/>
          <a:ext cx="269874" cy="116416"/>
        </a:xfrm>
        <a:prstGeom prst="notchedRightArrow">
          <a:avLst/>
        </a:prstGeom>
        <a:solidFill>
          <a:srgbClr val="FFFF6D"/>
        </a:solidFill>
        <a:ln>
          <a:solidFill>
            <a:srgbClr val="FFFF6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mohsen-saki-81770253" TargetMode="External"/><Relationship Id="rId1" Type="http://schemas.openxmlformats.org/officeDocument/2006/relationships/hyperlink" Target="mailto:saki.mohsen@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tabColor rgb="FFFF0000"/>
  </sheetPr>
  <dimension ref="A1:BL94"/>
  <sheetViews>
    <sheetView showGridLines="0" tabSelected="1" view="pageBreakPreview" topLeftCell="A15" zoomScaleNormal="90" zoomScaleSheetLayoutView="100" workbookViewId="0">
      <selection activeCell="M51" sqref="M51"/>
    </sheetView>
  </sheetViews>
  <sheetFormatPr defaultRowHeight="12.75"/>
  <cols>
    <col min="1" max="60" width="3.28515625" style="3" customWidth="1"/>
    <col min="61" max="72" width="3.42578125" style="3" customWidth="1"/>
    <col min="73" max="16384" width="9.140625" style="3"/>
  </cols>
  <sheetData>
    <row r="1" spans="1:62" ht="17.25" customHeight="1">
      <c r="A1" s="460"/>
      <c r="B1" s="96"/>
      <c r="C1" s="96"/>
      <c r="D1" s="96"/>
      <c r="E1" s="96"/>
      <c r="F1" s="96"/>
      <c r="G1" s="96"/>
      <c r="H1" s="96"/>
      <c r="I1" s="96"/>
      <c r="J1" s="96"/>
      <c r="K1" s="96"/>
      <c r="L1" s="96"/>
      <c r="M1" s="96"/>
      <c r="N1" s="96"/>
      <c r="O1" s="96"/>
      <c r="P1" s="96"/>
      <c r="Q1" s="96"/>
      <c r="R1" s="96"/>
      <c r="S1" s="96"/>
      <c r="T1" s="96"/>
      <c r="U1" s="96"/>
      <c r="V1" s="96"/>
      <c r="W1" s="96"/>
      <c r="X1" s="96"/>
      <c r="Y1" s="96"/>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row>
    <row r="2" spans="1:62" ht="17.25" customHeight="1">
      <c r="A2" s="96"/>
      <c r="B2" s="96"/>
      <c r="C2" s="96"/>
      <c r="D2" s="96"/>
      <c r="E2" s="96"/>
      <c r="F2" s="96"/>
      <c r="G2" s="96"/>
      <c r="H2" s="96"/>
      <c r="I2" s="96"/>
      <c r="J2" s="96"/>
      <c r="K2" s="96"/>
      <c r="L2" s="96"/>
      <c r="M2" s="96"/>
      <c r="N2" s="96"/>
      <c r="O2" s="96"/>
      <c r="P2" s="96"/>
      <c r="Q2" s="96"/>
      <c r="R2" s="96"/>
      <c r="S2" s="96"/>
      <c r="T2" s="96"/>
      <c r="U2" s="96"/>
      <c r="V2" s="96"/>
      <c r="W2" s="96"/>
      <c r="X2" s="96"/>
      <c r="Y2" s="96"/>
      <c r="Z2" s="208"/>
      <c r="AA2" s="208"/>
      <c r="AB2" s="208"/>
      <c r="AC2" s="208"/>
      <c r="AD2" s="208"/>
      <c r="AE2" s="13"/>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4"/>
      <c r="BJ2" s="204"/>
    </row>
    <row r="3" spans="1:62" ht="17.25" customHeight="1">
      <c r="A3" s="96"/>
      <c r="B3" s="96"/>
      <c r="C3" s="96"/>
      <c r="D3" s="96"/>
      <c r="E3" s="96"/>
      <c r="F3" s="96"/>
      <c r="G3" s="96"/>
      <c r="H3" s="96"/>
      <c r="I3" s="96"/>
      <c r="J3" s="96"/>
      <c r="K3" s="96"/>
      <c r="L3" s="96"/>
      <c r="M3" s="96"/>
      <c r="N3" s="96"/>
      <c r="O3" s="96"/>
      <c r="P3" s="96"/>
      <c r="Q3" s="96"/>
      <c r="R3" s="96"/>
      <c r="S3" s="96"/>
      <c r="T3" s="96"/>
      <c r="U3" s="96"/>
      <c r="V3" s="96"/>
      <c r="W3" s="96"/>
      <c r="X3" s="96"/>
      <c r="Y3" s="96"/>
      <c r="Z3" s="208"/>
      <c r="AA3" s="208"/>
      <c r="AB3" s="208"/>
      <c r="AC3" s="208"/>
      <c r="AD3" s="208"/>
      <c r="AE3" s="13"/>
      <c r="AF3" s="203"/>
      <c r="AG3" s="203"/>
      <c r="AH3" s="209"/>
      <c r="AI3" s="209"/>
      <c r="AJ3" s="209"/>
      <c r="AK3" s="209"/>
      <c r="AL3" s="209"/>
      <c r="AM3" s="209"/>
      <c r="AN3" s="209"/>
      <c r="AO3" s="209"/>
      <c r="AP3" s="209"/>
      <c r="AQ3" s="209"/>
      <c r="AR3" s="209"/>
      <c r="AS3" s="209"/>
      <c r="AT3" s="209"/>
      <c r="AU3" s="209"/>
      <c r="AV3" s="209"/>
      <c r="AW3" s="209"/>
      <c r="AX3" s="209"/>
      <c r="AY3" s="209"/>
      <c r="AZ3" s="209"/>
      <c r="BA3" s="209"/>
      <c r="BB3" s="209"/>
      <c r="BC3" s="209"/>
      <c r="BD3" s="209"/>
      <c r="BE3" s="209"/>
      <c r="BF3" s="209"/>
      <c r="BG3" s="209"/>
      <c r="BH3" s="209"/>
      <c r="BI3" s="209"/>
      <c r="BJ3" s="203"/>
    </row>
    <row r="4" spans="1:62" ht="17.25" customHeight="1">
      <c r="A4" s="96"/>
      <c r="B4" s="96"/>
      <c r="C4" s="96"/>
      <c r="D4" s="96"/>
      <c r="E4" s="96"/>
      <c r="F4" s="96"/>
      <c r="G4" s="96"/>
      <c r="H4" s="96"/>
      <c r="I4" s="96"/>
      <c r="J4" s="96"/>
      <c r="K4" s="96"/>
      <c r="L4" s="96"/>
      <c r="M4" s="96"/>
      <c r="N4" s="96"/>
      <c r="O4" s="96"/>
      <c r="P4" s="96"/>
      <c r="Q4" s="96"/>
      <c r="R4" s="96"/>
      <c r="S4" s="96"/>
      <c r="T4" s="96"/>
      <c r="U4" s="96"/>
      <c r="V4" s="96"/>
      <c r="W4" s="96"/>
      <c r="X4" s="96"/>
      <c r="Y4" s="96"/>
      <c r="Z4" s="208"/>
      <c r="AA4" s="208"/>
      <c r="AB4" s="208"/>
      <c r="AC4" s="208"/>
      <c r="AD4" s="208"/>
      <c r="AE4" s="13"/>
      <c r="AF4" s="203"/>
      <c r="AG4" s="203"/>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09"/>
      <c r="BH4" s="209"/>
      <c r="BI4" s="209"/>
      <c r="BJ4" s="203"/>
    </row>
    <row r="5" spans="1:62" ht="17.25" customHeight="1">
      <c r="A5" s="96"/>
      <c r="B5" s="96"/>
      <c r="C5" s="96"/>
      <c r="D5" s="96"/>
      <c r="E5" s="96"/>
      <c r="F5" s="96"/>
      <c r="G5" s="96"/>
      <c r="H5" s="96"/>
      <c r="I5" s="96"/>
      <c r="J5" s="96"/>
      <c r="K5" s="96"/>
      <c r="L5" s="96"/>
      <c r="M5" s="96"/>
      <c r="N5" s="96"/>
      <c r="O5" s="96"/>
      <c r="P5" s="96"/>
      <c r="Q5" s="96"/>
      <c r="R5" s="96"/>
      <c r="S5" s="96"/>
      <c r="T5" s="96"/>
      <c r="U5" s="96"/>
      <c r="V5" s="96"/>
      <c r="W5" s="96"/>
      <c r="X5" s="96"/>
      <c r="Y5" s="211"/>
      <c r="Z5" s="13"/>
      <c r="AA5" s="13"/>
      <c r="AB5" s="13"/>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c r="BG5" s="212"/>
      <c r="BH5" s="212"/>
      <c r="BI5" s="212"/>
      <c r="BJ5" s="2"/>
    </row>
    <row r="6" spans="1:62" ht="15.95" customHeight="1">
      <c r="A6" s="96"/>
      <c r="B6" s="96"/>
      <c r="C6" s="96"/>
      <c r="D6" s="96"/>
      <c r="E6" s="96"/>
      <c r="F6" s="96"/>
      <c r="G6" s="96"/>
      <c r="H6" s="96"/>
      <c r="I6" s="96"/>
      <c r="J6" s="96"/>
      <c r="K6" s="96"/>
      <c r="L6" s="96"/>
      <c r="M6" s="96"/>
      <c r="N6" s="96"/>
      <c r="O6" s="96"/>
      <c r="P6" s="96"/>
      <c r="Q6" s="96"/>
      <c r="R6" s="96"/>
      <c r="S6" s="96"/>
      <c r="T6" s="96"/>
      <c r="U6" s="96"/>
      <c r="V6" s="96"/>
      <c r="W6" s="96"/>
      <c r="X6" s="96"/>
      <c r="Y6" s="211"/>
      <c r="Z6" s="13"/>
      <c r="AA6" s="13"/>
      <c r="AB6" s="13"/>
      <c r="AC6" s="212"/>
      <c r="AD6" s="212"/>
      <c r="AE6" s="212"/>
      <c r="AF6" s="212"/>
      <c r="AG6" s="212"/>
      <c r="BE6" s="212"/>
      <c r="BF6" s="212"/>
      <c r="BG6" s="212"/>
      <c r="BH6" s="212"/>
      <c r="BI6" s="212"/>
      <c r="BJ6" s="2"/>
    </row>
    <row r="7" spans="1:62" ht="15.95" customHeight="1">
      <c r="A7" s="96"/>
      <c r="B7" s="96"/>
      <c r="C7" s="96"/>
      <c r="D7" s="96"/>
      <c r="E7" s="96"/>
      <c r="F7" s="96"/>
      <c r="G7" s="96"/>
      <c r="H7" s="96"/>
      <c r="I7" s="96"/>
      <c r="J7" s="96"/>
      <c r="K7" s="96"/>
      <c r="L7" s="96"/>
      <c r="M7" s="96"/>
      <c r="N7" s="96"/>
      <c r="O7" s="96"/>
      <c r="P7" s="96"/>
      <c r="Q7" s="96"/>
      <c r="R7" s="96"/>
      <c r="S7" s="96"/>
      <c r="T7" s="96"/>
      <c r="U7" s="96"/>
      <c r="V7" s="96"/>
      <c r="W7" s="96"/>
      <c r="X7" s="96"/>
      <c r="Y7" s="211"/>
      <c r="Z7" s="204"/>
      <c r="AA7" s="204"/>
      <c r="AB7" s="205"/>
      <c r="AC7" s="213"/>
      <c r="AD7" s="213"/>
      <c r="AE7" s="213"/>
      <c r="AF7" s="213"/>
      <c r="AG7" s="213"/>
      <c r="BE7" s="213"/>
      <c r="BF7" s="213"/>
      <c r="BG7" s="213"/>
      <c r="BH7" s="213"/>
      <c r="BI7" s="212"/>
      <c r="BJ7" s="1"/>
    </row>
    <row r="8" spans="1:62" ht="15.95" customHeight="1">
      <c r="A8" s="96"/>
      <c r="B8" s="96"/>
      <c r="C8" s="96"/>
      <c r="D8" s="96"/>
      <c r="E8" s="96"/>
      <c r="F8" s="96"/>
      <c r="G8" s="96"/>
      <c r="H8" s="96"/>
      <c r="I8" s="96"/>
      <c r="J8" s="96"/>
      <c r="K8" s="96"/>
      <c r="L8" s="96"/>
      <c r="M8" s="96"/>
      <c r="N8" s="96"/>
      <c r="O8" s="96"/>
      <c r="P8" s="96"/>
      <c r="Q8" s="96"/>
      <c r="R8" s="96"/>
      <c r="S8" s="96"/>
      <c r="T8" s="96"/>
      <c r="U8" s="96"/>
      <c r="V8" s="96"/>
      <c r="W8" s="96"/>
      <c r="X8" s="96"/>
      <c r="Y8" s="211"/>
      <c r="Z8" s="172"/>
      <c r="AA8" s="172"/>
      <c r="AB8" s="205"/>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2"/>
      <c r="BJ8" s="1"/>
    </row>
    <row r="9" spans="1:62" ht="15.95" customHeight="1">
      <c r="A9" s="96"/>
      <c r="B9" s="96"/>
      <c r="C9" s="96"/>
      <c r="D9" s="96"/>
      <c r="E9" s="96"/>
      <c r="F9" s="96"/>
      <c r="G9" s="96"/>
      <c r="H9" s="96"/>
      <c r="I9" s="96"/>
      <c r="J9" s="96"/>
      <c r="K9" s="96"/>
      <c r="L9" s="96"/>
      <c r="M9" s="96"/>
      <c r="N9" s="96"/>
      <c r="O9" s="96"/>
      <c r="P9" s="96"/>
      <c r="Q9" s="96"/>
      <c r="R9" s="96"/>
      <c r="S9" s="96"/>
      <c r="T9" s="96"/>
      <c r="U9" s="96"/>
      <c r="V9" s="96"/>
      <c r="W9" s="96"/>
      <c r="X9" s="96"/>
      <c r="Y9" s="211"/>
      <c r="Z9" s="172"/>
      <c r="AX9" s="213"/>
      <c r="AY9" s="213"/>
      <c r="AZ9" s="213"/>
      <c r="BA9" s="213"/>
      <c r="BB9" s="213"/>
      <c r="BC9" s="213"/>
      <c r="BD9" s="213"/>
      <c r="BE9" s="213"/>
      <c r="BF9" s="213"/>
      <c r="BG9" s="213"/>
      <c r="BH9" s="213"/>
      <c r="BI9" s="212"/>
      <c r="BJ9" s="1"/>
    </row>
    <row r="10" spans="1:62" ht="15.95" customHeight="1">
      <c r="A10" s="96"/>
      <c r="B10" s="96"/>
      <c r="C10" s="96"/>
      <c r="D10" s="96"/>
      <c r="E10" s="96"/>
      <c r="F10" s="96"/>
      <c r="G10" s="96"/>
      <c r="H10" s="96"/>
      <c r="I10" s="96"/>
      <c r="J10" s="96"/>
      <c r="K10" s="96"/>
      <c r="L10" s="96"/>
      <c r="M10" s="96"/>
      <c r="N10" s="96"/>
      <c r="O10" s="96"/>
      <c r="P10" s="96"/>
      <c r="Q10" s="96"/>
      <c r="R10" s="96"/>
      <c r="S10" s="96"/>
      <c r="T10" s="96"/>
      <c r="U10" s="96"/>
      <c r="V10" s="96"/>
      <c r="W10" s="96"/>
      <c r="X10" s="96"/>
      <c r="Y10" s="211"/>
      <c r="Z10" s="172"/>
      <c r="AX10" s="213"/>
      <c r="AY10" s="213"/>
      <c r="AZ10" s="213"/>
      <c r="BA10" s="213"/>
      <c r="BB10" s="213"/>
      <c r="BC10" s="213"/>
      <c r="BD10" s="213"/>
      <c r="BE10" s="213"/>
      <c r="BF10" s="213"/>
      <c r="BG10" s="213"/>
      <c r="BH10" s="213"/>
      <c r="BI10" s="212"/>
      <c r="BJ10" s="2"/>
    </row>
    <row r="11" spans="1:62" ht="15.95" customHeight="1">
      <c r="A11" s="96"/>
      <c r="B11" s="96"/>
      <c r="C11" s="96"/>
      <c r="D11" s="96"/>
      <c r="E11" s="96"/>
      <c r="F11" s="96"/>
      <c r="G11" s="96"/>
      <c r="H11" s="96"/>
      <c r="I11" s="96"/>
      <c r="J11" s="96"/>
      <c r="K11" s="96"/>
      <c r="L11" s="96"/>
      <c r="M11" s="96"/>
      <c r="N11" s="96"/>
      <c r="O11" s="96"/>
      <c r="P11" s="96"/>
      <c r="Q11" s="96"/>
      <c r="R11" s="96"/>
      <c r="S11" s="96"/>
      <c r="T11" s="96"/>
      <c r="U11" s="96"/>
      <c r="V11" s="96"/>
      <c r="W11" s="96"/>
      <c r="X11" s="96"/>
      <c r="Y11" s="211"/>
      <c r="Z11" s="172"/>
      <c r="AC11" s="488" t="s">
        <v>461</v>
      </c>
      <c r="AD11" s="488"/>
      <c r="AE11" s="488"/>
      <c r="AF11" s="488"/>
      <c r="AG11" s="488"/>
      <c r="AH11" s="488"/>
      <c r="AI11" s="488"/>
      <c r="AJ11" s="488"/>
      <c r="AK11" s="488"/>
      <c r="AL11" s="488"/>
      <c r="AM11" s="488"/>
      <c r="AN11" s="488"/>
      <c r="AO11" s="488"/>
      <c r="AP11" s="488"/>
      <c r="AQ11" s="488"/>
      <c r="AR11" s="488"/>
      <c r="AS11" s="488"/>
      <c r="AT11" s="488"/>
      <c r="AU11" s="488"/>
      <c r="AV11" s="488"/>
      <c r="AW11" s="488"/>
      <c r="AX11" s="488"/>
      <c r="AY11" s="488"/>
      <c r="AZ11" s="213"/>
      <c r="BA11" s="213"/>
      <c r="BB11" s="213"/>
      <c r="BC11" s="213"/>
      <c r="BD11" s="213"/>
      <c r="BE11" s="213"/>
      <c r="BF11" s="213"/>
      <c r="BG11" s="213"/>
      <c r="BH11" s="213"/>
      <c r="BI11" s="212"/>
      <c r="BJ11" s="2"/>
    </row>
    <row r="12" spans="1:62" ht="15.95" customHeight="1">
      <c r="A12" s="96"/>
      <c r="B12" s="96"/>
      <c r="C12" s="96"/>
      <c r="D12" s="96"/>
      <c r="E12" s="96"/>
      <c r="F12" s="96"/>
      <c r="G12" s="96"/>
      <c r="H12" s="96"/>
      <c r="I12" s="96"/>
      <c r="J12" s="96"/>
      <c r="K12" s="96"/>
      <c r="L12" s="96"/>
      <c r="M12" s="96"/>
      <c r="N12" s="96"/>
      <c r="O12" s="96"/>
      <c r="P12" s="96"/>
      <c r="Q12" s="96"/>
      <c r="R12" s="96"/>
      <c r="S12" s="96"/>
      <c r="T12" s="96"/>
      <c r="U12" s="96"/>
      <c r="V12" s="96"/>
      <c r="W12" s="96"/>
      <c r="X12" s="96"/>
      <c r="Y12" s="211"/>
      <c r="Z12" s="172"/>
      <c r="AC12" s="488"/>
      <c r="AD12" s="488"/>
      <c r="AE12" s="488"/>
      <c r="AF12" s="488"/>
      <c r="AG12" s="488"/>
      <c r="AH12" s="488"/>
      <c r="AI12" s="488"/>
      <c r="AJ12" s="488"/>
      <c r="AK12" s="488"/>
      <c r="AL12" s="488"/>
      <c r="AM12" s="488"/>
      <c r="AN12" s="488"/>
      <c r="AO12" s="488"/>
      <c r="AP12" s="488"/>
      <c r="AQ12" s="488"/>
      <c r="AR12" s="488"/>
      <c r="AS12" s="488"/>
      <c r="AT12" s="488"/>
      <c r="AU12" s="488"/>
      <c r="AV12" s="488"/>
      <c r="AW12" s="488"/>
      <c r="AX12" s="488"/>
      <c r="AY12" s="488"/>
      <c r="AZ12" s="2"/>
      <c r="BA12" s="2"/>
      <c r="BB12" s="2"/>
      <c r="BC12" s="2"/>
      <c r="BD12" s="2"/>
      <c r="BE12" s="2"/>
      <c r="BF12" s="2"/>
      <c r="BG12" s="2"/>
      <c r="BH12" s="2"/>
      <c r="BI12" s="2"/>
      <c r="BJ12" s="2"/>
    </row>
    <row r="13" spans="1:62" ht="15.95" customHeight="1">
      <c r="A13" s="96"/>
      <c r="B13" s="96"/>
      <c r="C13" s="96"/>
      <c r="D13" s="96"/>
      <c r="E13" s="96"/>
      <c r="F13" s="96"/>
      <c r="G13" s="96"/>
      <c r="H13" s="96"/>
      <c r="I13" s="96"/>
      <c r="J13" s="96"/>
      <c r="K13" s="96"/>
      <c r="L13" s="96"/>
      <c r="M13" s="96"/>
      <c r="N13" s="96"/>
      <c r="O13" s="96"/>
      <c r="P13" s="96"/>
      <c r="Q13" s="96"/>
      <c r="R13" s="96"/>
      <c r="S13" s="96"/>
      <c r="T13" s="96"/>
      <c r="U13" s="96"/>
      <c r="V13" s="96"/>
      <c r="W13" s="96"/>
      <c r="X13" s="96"/>
      <c r="Y13" s="211"/>
      <c r="Z13" s="172"/>
      <c r="AA13" s="172"/>
      <c r="AB13" s="205"/>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2"/>
      <c r="BF13" s="2"/>
      <c r="BG13" s="2"/>
      <c r="BH13" s="2"/>
      <c r="BI13" s="2"/>
      <c r="BJ13" s="2"/>
    </row>
    <row r="14" spans="1:62" ht="15.95" customHeight="1">
      <c r="A14" s="96"/>
      <c r="B14" s="96"/>
      <c r="C14" s="96"/>
      <c r="D14" s="96"/>
      <c r="E14" s="96"/>
      <c r="F14" s="96"/>
      <c r="G14" s="96"/>
      <c r="H14" s="96"/>
      <c r="I14" s="96"/>
      <c r="J14" s="96"/>
      <c r="K14" s="96"/>
      <c r="L14" s="96"/>
      <c r="M14" s="96"/>
      <c r="N14" s="96"/>
      <c r="O14" s="96"/>
      <c r="P14" s="96"/>
      <c r="Q14" s="96"/>
      <c r="R14" s="96"/>
      <c r="S14" s="96"/>
      <c r="T14" s="96"/>
      <c r="U14" s="96"/>
      <c r="V14" s="96"/>
      <c r="W14" s="96"/>
      <c r="X14" s="96"/>
      <c r="Y14" s="211"/>
      <c r="Z14" s="13"/>
      <c r="AA14" s="13"/>
      <c r="AB14" s="13"/>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2"/>
      <c r="BF14" s="2"/>
      <c r="BG14" s="2"/>
      <c r="BH14" s="2"/>
      <c r="BI14" s="2"/>
      <c r="BJ14" s="2"/>
    </row>
    <row r="15" spans="1:62" ht="15.95" customHeight="1">
      <c r="A15" s="96"/>
      <c r="B15" s="96"/>
      <c r="C15" s="96"/>
      <c r="D15" s="96"/>
      <c r="E15" s="96"/>
      <c r="F15" s="96"/>
      <c r="G15" s="96"/>
      <c r="H15" s="96"/>
      <c r="I15" s="96"/>
      <c r="J15" s="96"/>
      <c r="K15" s="96"/>
      <c r="L15" s="96"/>
      <c r="M15" s="96"/>
      <c r="N15" s="96"/>
      <c r="O15" s="96"/>
      <c r="P15" s="96"/>
      <c r="Q15" s="96"/>
      <c r="R15" s="96"/>
      <c r="S15" s="96"/>
      <c r="T15" s="96"/>
      <c r="U15" s="96"/>
      <c r="V15" s="96"/>
      <c r="W15" s="96"/>
      <c r="X15" s="96"/>
      <c r="Y15" s="211"/>
      <c r="Z15" s="13"/>
      <c r="AA15" s="13"/>
      <c r="AB15" s="13"/>
      <c r="AC15" s="489" t="s">
        <v>463</v>
      </c>
      <c r="AD15" s="489"/>
      <c r="AE15" s="489"/>
      <c r="AF15" s="489"/>
      <c r="AG15" s="489"/>
      <c r="AH15" s="489"/>
      <c r="AI15" s="489"/>
      <c r="AJ15" s="489"/>
      <c r="AK15" s="489"/>
      <c r="AL15" s="489"/>
      <c r="AM15" s="489"/>
      <c r="AN15" s="489"/>
      <c r="AO15" s="489"/>
      <c r="AP15" s="489"/>
      <c r="AQ15" s="489"/>
      <c r="AR15" s="489"/>
      <c r="AS15" s="489"/>
      <c r="AT15" s="489"/>
      <c r="AU15" s="489"/>
      <c r="AV15" s="489"/>
      <c r="AW15" s="489"/>
      <c r="AX15" s="489"/>
      <c r="AY15" s="489"/>
      <c r="AZ15" s="489"/>
      <c r="BA15" s="489"/>
      <c r="BB15" s="489"/>
      <c r="BC15" s="489"/>
      <c r="BD15" s="489"/>
      <c r="BE15" s="1"/>
      <c r="BF15" s="1"/>
      <c r="BG15" s="1"/>
      <c r="BH15" s="1"/>
      <c r="BI15" s="1"/>
      <c r="BJ15" s="2"/>
    </row>
    <row r="16" spans="1:62" ht="15.95" customHeight="1">
      <c r="A16" s="96"/>
      <c r="B16" s="96"/>
      <c r="C16" s="96"/>
      <c r="D16" s="96"/>
      <c r="E16" s="96"/>
      <c r="F16" s="96"/>
      <c r="G16" s="96"/>
      <c r="H16" s="96"/>
      <c r="I16" s="96"/>
      <c r="J16" s="96"/>
      <c r="K16" s="96"/>
      <c r="L16" s="96"/>
      <c r="M16" s="96"/>
      <c r="N16" s="96"/>
      <c r="O16" s="96"/>
      <c r="P16" s="96"/>
      <c r="Q16" s="96"/>
      <c r="R16" s="96"/>
      <c r="S16" s="96"/>
      <c r="T16" s="96"/>
      <c r="U16" s="96"/>
      <c r="V16" s="96"/>
      <c r="W16" s="96"/>
      <c r="X16" s="96"/>
      <c r="Y16" s="211"/>
      <c r="Z16" s="172"/>
      <c r="AA16" s="13"/>
      <c r="AB16" s="206"/>
      <c r="AC16" s="489"/>
      <c r="AD16" s="489"/>
      <c r="AE16" s="489"/>
      <c r="AF16" s="489"/>
      <c r="AG16" s="489"/>
      <c r="AH16" s="489"/>
      <c r="AI16" s="489"/>
      <c r="AJ16" s="489"/>
      <c r="AK16" s="489"/>
      <c r="AL16" s="489"/>
      <c r="AM16" s="489"/>
      <c r="AN16" s="489"/>
      <c r="AO16" s="489"/>
      <c r="AP16" s="489"/>
      <c r="AQ16" s="489"/>
      <c r="AR16" s="489"/>
      <c r="AS16" s="489"/>
      <c r="AT16" s="489"/>
      <c r="AU16" s="489"/>
      <c r="AV16" s="489"/>
      <c r="AW16" s="489"/>
      <c r="AX16" s="489"/>
      <c r="AY16" s="489"/>
      <c r="AZ16" s="489"/>
      <c r="BA16" s="489"/>
      <c r="BB16" s="489"/>
      <c r="BC16" s="489"/>
      <c r="BD16" s="489"/>
      <c r="BE16" s="1"/>
      <c r="BF16" s="1"/>
      <c r="BG16" s="1"/>
      <c r="BH16" s="1"/>
      <c r="BI16" s="1"/>
      <c r="BJ16" s="2"/>
    </row>
    <row r="17" spans="1:62" ht="15.95" customHeight="1">
      <c r="A17" s="96"/>
      <c r="B17" s="96"/>
      <c r="C17" s="96"/>
      <c r="D17" s="96"/>
      <c r="E17" s="96"/>
      <c r="F17" s="96"/>
      <c r="G17" s="96"/>
      <c r="H17" s="96"/>
      <c r="I17" s="96"/>
      <c r="J17" s="96"/>
      <c r="K17" s="96"/>
      <c r="L17" s="96"/>
      <c r="M17" s="96"/>
      <c r="N17" s="96"/>
      <c r="O17" s="96"/>
      <c r="P17" s="96"/>
      <c r="Q17" s="96"/>
      <c r="R17" s="96"/>
      <c r="S17" s="96"/>
      <c r="T17" s="96"/>
      <c r="U17" s="96"/>
      <c r="V17" s="96"/>
      <c r="W17" s="96"/>
      <c r="X17" s="96"/>
      <c r="Y17" s="211"/>
      <c r="Z17" s="13"/>
      <c r="AA17" s="13"/>
      <c r="AB17" s="184"/>
      <c r="AC17" s="13"/>
      <c r="AD17" s="13"/>
      <c r="AE17" s="13"/>
      <c r="AF17" s="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
      <c r="BJ17" s="2"/>
    </row>
    <row r="18" spans="1:62" ht="15.95" customHeight="1">
      <c r="A18" s="96"/>
      <c r="B18" s="96"/>
      <c r="C18" s="96"/>
      <c r="D18" s="96"/>
      <c r="E18" s="96"/>
      <c r="F18" s="96"/>
      <c r="G18" s="96"/>
      <c r="H18" s="96"/>
      <c r="I18" s="96"/>
      <c r="J18" s="96"/>
      <c r="K18" s="96"/>
      <c r="L18" s="96"/>
      <c r="M18" s="96"/>
      <c r="N18" s="96"/>
      <c r="O18" s="96"/>
      <c r="P18" s="96"/>
      <c r="Q18" s="96"/>
      <c r="R18" s="96"/>
      <c r="S18" s="96"/>
      <c r="T18" s="96"/>
      <c r="U18" s="96"/>
      <c r="V18" s="96"/>
      <c r="W18" s="96"/>
      <c r="X18" s="96"/>
      <c r="Y18" s="211"/>
      <c r="Z18" s="13"/>
      <c r="AA18" s="13"/>
      <c r="AB18" s="184"/>
      <c r="AC18" s="491" t="s">
        <v>462</v>
      </c>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12"/>
      <c r="BI18" s="1"/>
      <c r="BJ18" s="2"/>
    </row>
    <row r="19" spans="1:62" ht="15.95"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211"/>
      <c r="Z19" s="13"/>
      <c r="AA19" s="13"/>
      <c r="AB19" s="184"/>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1"/>
      <c r="BI19" s="1"/>
      <c r="BJ19" s="12"/>
    </row>
    <row r="20" spans="1:62" ht="15.95" customHeight="1">
      <c r="A20" s="96"/>
      <c r="B20" s="96"/>
      <c r="C20" s="96"/>
      <c r="D20" s="96"/>
      <c r="E20" s="96"/>
      <c r="F20" s="96"/>
      <c r="G20" s="96"/>
      <c r="H20" s="96"/>
      <c r="I20" s="96"/>
      <c r="J20" s="96"/>
      <c r="K20" s="96"/>
      <c r="L20" s="96"/>
      <c r="M20" s="96"/>
      <c r="N20" s="96"/>
      <c r="O20" s="96"/>
      <c r="P20" s="96"/>
      <c r="Q20" s="96"/>
      <c r="R20" s="96"/>
      <c r="S20" s="96"/>
      <c r="T20" s="96"/>
      <c r="U20" s="96"/>
      <c r="V20" s="96"/>
      <c r="W20" s="96"/>
      <c r="X20" s="96"/>
      <c r="Y20" s="211"/>
      <c r="Z20" s="172"/>
      <c r="AA20" s="13"/>
      <c r="AB20" s="206"/>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1"/>
      <c r="BI20" s="1"/>
      <c r="BJ20" s="12"/>
    </row>
    <row r="21" spans="1:62" ht="15.9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211"/>
      <c r="Z21" s="13"/>
      <c r="AA21" s="13"/>
      <c r="AB21" s="184"/>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1"/>
      <c r="BI21" s="1"/>
      <c r="BJ21" s="12"/>
    </row>
    <row r="22" spans="1:62" ht="15.9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211"/>
      <c r="Z22" s="172"/>
      <c r="AA22" s="13"/>
      <c r="AB22" s="206"/>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1"/>
      <c r="BI22" s="1"/>
      <c r="BJ22" s="12"/>
    </row>
    <row r="23" spans="1:62" ht="15.9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211"/>
      <c r="Z23" s="207"/>
      <c r="AA23" s="13"/>
      <c r="AB23" s="184"/>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1"/>
      <c r="BI23" s="1"/>
      <c r="BJ23" s="12"/>
    </row>
    <row r="24" spans="1:62" ht="15.9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211"/>
      <c r="Z24" s="207"/>
      <c r="AA24" s="13"/>
      <c r="AB24" s="184"/>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1"/>
      <c r="BI24" s="1"/>
      <c r="BJ24" s="12"/>
    </row>
    <row r="25" spans="1:62" ht="15.9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211"/>
      <c r="Z25" s="13"/>
      <c r="AA25" s="13"/>
      <c r="AB25" s="184"/>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1"/>
      <c r="BI25" s="1"/>
      <c r="BJ25" s="12"/>
    </row>
    <row r="26" spans="1:62" ht="15.9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211"/>
      <c r="Z26" s="13"/>
      <c r="AA26" s="13"/>
      <c r="AB26" s="184"/>
      <c r="AC26" s="13"/>
      <c r="AD26" s="13"/>
      <c r="AE26" s="13"/>
      <c r="AF26" s="12"/>
      <c r="AG26" s="12"/>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2"/>
    </row>
    <row r="27" spans="1:62" ht="15.9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211"/>
      <c r="Z27" s="13"/>
      <c r="AA27" s="13"/>
      <c r="AB27" s="184"/>
      <c r="AC27" s="13"/>
      <c r="AD27" s="13"/>
      <c r="AE27" s="13"/>
      <c r="AF27" s="12"/>
      <c r="AG27" s="12"/>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2"/>
    </row>
    <row r="28" spans="1:62" ht="15.9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211"/>
      <c r="Z28" s="13"/>
      <c r="AA28" s="13"/>
      <c r="AB28" s="184"/>
      <c r="AC28" s="13"/>
      <c r="AD28" s="13"/>
      <c r="AE28" s="13"/>
      <c r="AF28" s="12"/>
      <c r="AG28" s="12"/>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2"/>
    </row>
    <row r="29" spans="1:62" ht="15.9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211"/>
      <c r="Z29" s="172"/>
      <c r="AA29" s="13"/>
      <c r="AB29" s="206"/>
      <c r="AC29" s="13"/>
      <c r="AD29" s="13"/>
      <c r="AE29" s="13"/>
      <c r="AF29" s="12"/>
      <c r="AG29" s="12"/>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1:62" ht="15.95" customHeight="1">
      <c r="A30" s="96"/>
      <c r="B30" s="96"/>
      <c r="C30" s="96"/>
      <c r="D30" s="96"/>
      <c r="E30" s="96"/>
      <c r="F30" s="96"/>
      <c r="G30" s="96"/>
      <c r="H30" s="96"/>
      <c r="I30" s="96"/>
      <c r="J30" s="96"/>
      <c r="K30" s="96"/>
      <c r="L30" s="96"/>
      <c r="M30" s="96"/>
      <c r="N30" s="96"/>
      <c r="O30" s="96"/>
      <c r="P30" s="96"/>
      <c r="Q30" s="96"/>
      <c r="R30"/>
      <c r="S30" s="96"/>
      <c r="T30" s="96"/>
      <c r="U30" s="96"/>
      <c r="V30" s="96"/>
      <c r="W30" s="96"/>
      <c r="X30" s="96"/>
      <c r="Y30" s="211"/>
      <c r="Z30" s="13"/>
      <c r="AA30" s="13"/>
      <c r="AB30" s="13"/>
      <c r="AC30" s="13"/>
      <c r="AD30" s="13"/>
      <c r="AE30" s="13"/>
      <c r="AF30" s="12"/>
      <c r="AG30" s="12"/>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1:62" ht="15.95" customHeight="1">
      <c r="A31" s="96"/>
      <c r="B31" s="96"/>
      <c r="C31" s="96"/>
      <c r="D31" s="96"/>
      <c r="E31" s="96"/>
      <c r="F31" s="96"/>
      <c r="S31" s="96"/>
      <c r="T31" s="96"/>
      <c r="U31" s="96"/>
      <c r="V31" s="96"/>
      <c r="W31" s="96"/>
      <c r="X31" s="96"/>
      <c r="Y31" s="211"/>
      <c r="Z31" s="13"/>
      <c r="AA31" s="13"/>
      <c r="AB31" s="13"/>
      <c r="AC31" s="13"/>
      <c r="AD31" s="13"/>
      <c r="AE31" s="13"/>
      <c r="AF31" s="12"/>
      <c r="AG31" s="12"/>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1:62" ht="15.95" customHeight="1">
      <c r="A32" s="96"/>
      <c r="B32" s="96"/>
      <c r="C32" s="96"/>
      <c r="D32" s="96"/>
      <c r="E32" s="96"/>
      <c r="F32" s="96"/>
      <c r="S32" s="96"/>
      <c r="T32" s="96"/>
      <c r="U32" s="96"/>
      <c r="V32" s="96"/>
      <c r="W32" s="96"/>
      <c r="X32" s="96"/>
      <c r="Y32" s="211"/>
      <c r="Z32" s="13"/>
      <c r="AA32" s="13"/>
      <c r="AB32" s="13"/>
      <c r="AC32" s="13"/>
      <c r="AD32" s="13"/>
      <c r="AE32" s="13"/>
      <c r="AF32" s="12"/>
      <c r="AG32" s="12"/>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1:62" ht="15.95" customHeight="1">
      <c r="A33" s="96"/>
      <c r="B33" s="96"/>
      <c r="C33" s="96"/>
      <c r="D33" s="96"/>
      <c r="E33" s="96"/>
      <c r="F33" s="96"/>
      <c r="S33" s="96"/>
      <c r="T33" s="96"/>
      <c r="U33" s="96"/>
      <c r="V33" s="96"/>
      <c r="W33" s="96"/>
      <c r="X33" s="96"/>
      <c r="Y33" s="211"/>
      <c r="Z33" s="13"/>
      <c r="AA33" s="13"/>
      <c r="AB33" s="13"/>
      <c r="AC33" s="490" t="s">
        <v>697</v>
      </c>
      <c r="AD33" s="490"/>
      <c r="AE33" s="490"/>
      <c r="AF33" s="490"/>
      <c r="AG33" s="490"/>
      <c r="AH33" s="490"/>
      <c r="AI33" s="490"/>
      <c r="AJ33" s="490"/>
      <c r="AK33" s="490"/>
      <c r="AL33" s="490"/>
      <c r="AM33" s="490"/>
      <c r="AN33" s="490"/>
      <c r="AO33" s="490"/>
      <c r="AP33" s="490"/>
      <c r="AQ33" s="490"/>
      <c r="AR33" s="490"/>
      <c r="AS33" s="490"/>
      <c r="AT33" s="490"/>
      <c r="AU33" s="490"/>
      <c r="AV33" s="490"/>
      <c r="AW33" s="490"/>
      <c r="AX33" s="490"/>
      <c r="AY33" s="490"/>
      <c r="AZ33" s="490"/>
      <c r="BA33" s="490"/>
      <c r="BB33" s="490"/>
      <c r="BC33" s="490"/>
      <c r="BD33" s="490"/>
      <c r="BE33" s="490"/>
      <c r="BF33" s="490"/>
      <c r="BG33" s="490"/>
      <c r="BH33" s="1"/>
      <c r="BI33" s="1"/>
      <c r="BJ33" s="1"/>
    </row>
    <row r="34" spans="1:62" ht="15.95" customHeight="1">
      <c r="A34" s="96"/>
      <c r="B34" s="96"/>
      <c r="C34" s="96"/>
      <c r="D34" s="96"/>
      <c r="E34" s="96"/>
      <c r="F34" s="96"/>
      <c r="J34" s="96"/>
      <c r="K34" s="96"/>
      <c r="L34" s="96"/>
      <c r="M34" s="96"/>
      <c r="N34" s="96"/>
      <c r="O34" s="96"/>
      <c r="P34" s="96"/>
      <c r="Q34" s="96"/>
      <c r="R34" s="235"/>
      <c r="S34" s="12"/>
      <c r="T34" s="96"/>
      <c r="U34" s="96"/>
      <c r="V34" s="96"/>
      <c r="W34" s="96"/>
      <c r="X34" s="96"/>
      <c r="Y34" s="211"/>
      <c r="Z34" s="13"/>
      <c r="AA34" s="13"/>
      <c r="AB34" s="13"/>
      <c r="AC34" s="490"/>
      <c r="AD34" s="490"/>
      <c r="AE34" s="490"/>
      <c r="AF34" s="490"/>
      <c r="AG34" s="490"/>
      <c r="AH34" s="490"/>
      <c r="AI34" s="490"/>
      <c r="AJ34" s="490"/>
      <c r="AK34" s="490"/>
      <c r="AL34" s="490"/>
      <c r="AM34" s="490"/>
      <c r="AN34" s="490"/>
      <c r="AO34" s="490"/>
      <c r="AP34" s="490"/>
      <c r="AQ34" s="490"/>
      <c r="AR34" s="490"/>
      <c r="AS34" s="490"/>
      <c r="AT34" s="490"/>
      <c r="AU34" s="490"/>
      <c r="AV34" s="490"/>
      <c r="AW34" s="490"/>
      <c r="AX34" s="490"/>
      <c r="AY34" s="490"/>
      <c r="AZ34" s="490"/>
      <c r="BA34" s="490"/>
      <c r="BB34" s="490"/>
      <c r="BC34" s="490"/>
      <c r="BD34" s="490"/>
      <c r="BE34" s="490"/>
      <c r="BF34" s="490"/>
      <c r="BG34" s="490"/>
      <c r="BH34" s="1"/>
      <c r="BI34" s="1"/>
      <c r="BJ34" s="1"/>
    </row>
    <row r="35" spans="1:62" ht="15.95" customHeight="1">
      <c r="A35" s="96"/>
      <c r="B35" s="96"/>
      <c r="C35" s="96"/>
      <c r="D35" s="96"/>
      <c r="E35" s="96"/>
      <c r="F35" s="96"/>
      <c r="J35" s="96"/>
      <c r="K35" s="96"/>
      <c r="L35" s="96"/>
      <c r="M35" s="96"/>
      <c r="N35" s="96"/>
      <c r="O35" s="96"/>
      <c r="P35" s="96"/>
      <c r="Q35" s="96"/>
      <c r="R35" s="235"/>
      <c r="S35" s="234"/>
      <c r="T35" s="96"/>
      <c r="U35" s="96"/>
      <c r="V35" s="96"/>
      <c r="W35" s="96"/>
      <c r="X35" s="96"/>
      <c r="Y35" s="211"/>
      <c r="Z35" s="172"/>
      <c r="AA35" s="172"/>
      <c r="AB35" s="172"/>
      <c r="AC35" s="371" t="s">
        <v>354</v>
      </c>
      <c r="AD35" s="371"/>
      <c r="AE35" s="371" t="s">
        <v>664</v>
      </c>
      <c r="AF35" s="372"/>
      <c r="AG35" s="214"/>
      <c r="AH35" s="215"/>
      <c r="AI35" s="215"/>
      <c r="AJ35" s="215"/>
      <c r="AK35" s="215"/>
      <c r="AL35" s="215"/>
      <c r="AM35" s="215"/>
      <c r="AN35" s="215"/>
      <c r="AO35" s="215"/>
      <c r="AP35" s="215"/>
      <c r="AQ35" s="215"/>
      <c r="AR35" s="215"/>
      <c r="AS35" s="215"/>
      <c r="AT35" s="215"/>
      <c r="AU35" s="215"/>
      <c r="AV35" s="215"/>
      <c r="AW35" s="215"/>
      <c r="AX35" s="215"/>
      <c r="AY35" s="215"/>
      <c r="AZ35" s="215"/>
      <c r="BA35" s="215"/>
      <c r="BB35" s="215"/>
      <c r="BC35" s="215"/>
      <c r="BD35" s="215"/>
      <c r="BE35" s="215"/>
      <c r="BF35" s="215"/>
      <c r="BG35" s="215"/>
      <c r="BH35" s="1"/>
      <c r="BI35" s="1"/>
      <c r="BJ35" s="2"/>
    </row>
    <row r="36" spans="1:62" ht="15.95" customHeight="1">
      <c r="A36" s="96"/>
      <c r="B36" s="96"/>
      <c r="C36" s="96"/>
      <c r="D36" s="96"/>
      <c r="E36" s="96"/>
      <c r="F36" s="96"/>
      <c r="J36" s="96"/>
      <c r="K36" s="96"/>
      <c r="L36" s="96"/>
      <c r="M36" s="96"/>
      <c r="N36" s="96"/>
      <c r="O36" s="96"/>
      <c r="P36" s="96"/>
      <c r="V36" s="96"/>
      <c r="W36" s="96"/>
      <c r="X36" s="96"/>
      <c r="Y36" s="211"/>
      <c r="Z36" s="172"/>
      <c r="AA36" s="172"/>
      <c r="AB36" s="172"/>
      <c r="AC36" s="371" t="s">
        <v>354</v>
      </c>
      <c r="AD36" s="371"/>
      <c r="AE36" s="371" t="s">
        <v>665</v>
      </c>
      <c r="AF36" s="372"/>
      <c r="AG36" s="214"/>
      <c r="AH36" s="215"/>
      <c r="AI36" s="215"/>
      <c r="AJ36" s="215"/>
      <c r="AK36" s="215"/>
      <c r="AL36" s="215"/>
      <c r="AM36" s="215"/>
      <c r="AN36" s="215"/>
      <c r="AO36" s="215"/>
      <c r="AP36" s="215"/>
      <c r="AQ36" s="215"/>
      <c r="AR36" s="215"/>
      <c r="AS36" s="215"/>
      <c r="AT36" s="215"/>
      <c r="AU36" s="215"/>
      <c r="AV36" s="215"/>
      <c r="AW36" s="215"/>
      <c r="AX36" s="215"/>
      <c r="AY36" s="215"/>
      <c r="AZ36" s="215"/>
      <c r="BA36" s="215"/>
      <c r="BB36" s="215"/>
      <c r="BC36" s="215"/>
      <c r="BD36" s="215"/>
      <c r="BE36" s="215"/>
      <c r="BF36" s="215"/>
      <c r="BG36" s="215"/>
      <c r="BH36" s="1"/>
      <c r="BI36" s="1"/>
      <c r="BJ36" s="2"/>
    </row>
    <row r="37" spans="1:62" ht="15.95" customHeight="1">
      <c r="A37" s="96"/>
      <c r="B37" s="96"/>
      <c r="C37" s="96"/>
      <c r="D37" s="96"/>
      <c r="E37" s="96"/>
      <c r="F37" s="96"/>
      <c r="J37" s="96"/>
      <c r="K37" s="96"/>
      <c r="L37" s="96"/>
      <c r="M37" s="96"/>
      <c r="N37" s="96"/>
      <c r="O37" s="96"/>
      <c r="P37" s="96"/>
      <c r="V37" s="96"/>
      <c r="W37" s="96"/>
      <c r="X37" s="96"/>
      <c r="Y37" s="211"/>
      <c r="Z37" s="172"/>
      <c r="AA37" s="172"/>
      <c r="AB37" s="172"/>
      <c r="AC37" s="371" t="s">
        <v>354</v>
      </c>
      <c r="AD37" s="373"/>
      <c r="AE37" s="371" t="s">
        <v>666</v>
      </c>
      <c r="AF37" s="372"/>
      <c r="AG37" s="214"/>
      <c r="AH37" s="215"/>
      <c r="AI37" s="215"/>
      <c r="AJ37" s="215"/>
      <c r="AK37" s="215"/>
      <c r="AL37" s="215"/>
      <c r="AM37" s="215"/>
      <c r="AN37" s="215"/>
      <c r="AO37" s="215"/>
      <c r="AP37" s="215"/>
      <c r="AQ37" s="215"/>
      <c r="AR37" s="215"/>
      <c r="AS37" s="215"/>
      <c r="AT37" s="215"/>
      <c r="AU37" s="215"/>
      <c r="AV37" s="215"/>
      <c r="AW37" s="215"/>
      <c r="AX37" s="215"/>
      <c r="AY37" s="215"/>
      <c r="AZ37" s="215"/>
      <c r="BA37" s="215"/>
      <c r="BB37" s="215"/>
      <c r="BC37" s="215"/>
      <c r="BD37" s="215"/>
      <c r="BE37" s="215"/>
      <c r="BF37" s="215"/>
      <c r="BG37" s="215"/>
      <c r="BH37" s="1"/>
      <c r="BI37" s="1"/>
      <c r="BJ37" s="2"/>
    </row>
    <row r="38" spans="1:62" ht="15.95" customHeight="1">
      <c r="A38" s="96"/>
      <c r="B38" s="96"/>
      <c r="C38" s="96"/>
      <c r="D38" s="96"/>
      <c r="E38" s="96"/>
      <c r="F38" s="96"/>
      <c r="G38" s="96"/>
      <c r="H38" s="96"/>
      <c r="I38" s="96"/>
      <c r="J38" s="96"/>
      <c r="K38" s="96"/>
      <c r="L38" s="96"/>
      <c r="M38" s="96"/>
      <c r="N38" s="96"/>
      <c r="O38" s="96"/>
      <c r="P38" s="96"/>
      <c r="V38" s="96"/>
      <c r="W38" s="96"/>
      <c r="X38" s="96"/>
      <c r="Y38" s="211"/>
      <c r="Z38" s="172"/>
      <c r="AA38" s="172"/>
      <c r="AB38" s="172"/>
      <c r="AC38" s="371" t="s">
        <v>354</v>
      </c>
      <c r="AD38" s="371"/>
      <c r="AE38" s="371" t="s">
        <v>667</v>
      </c>
      <c r="AF38" s="372"/>
      <c r="AG38" s="214"/>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1"/>
      <c r="BI38" s="1"/>
      <c r="BJ38" s="2"/>
    </row>
    <row r="39" spans="1:62" ht="15.95" customHeight="1">
      <c r="A39" s="96"/>
      <c r="B39" s="96"/>
      <c r="C39" s="96"/>
      <c r="D39" s="96"/>
      <c r="E39" s="96"/>
      <c r="F39" s="96"/>
      <c r="G39" s="96"/>
      <c r="H39" s="96"/>
      <c r="I39" s="96"/>
      <c r="J39" s="96"/>
      <c r="K39" s="96"/>
      <c r="L39" s="96"/>
      <c r="M39" s="96"/>
      <c r="N39" s="96"/>
      <c r="O39" s="96"/>
      <c r="P39" s="96"/>
      <c r="V39" s="96"/>
      <c r="W39" s="96"/>
      <c r="X39" s="96"/>
      <c r="Y39" s="211"/>
      <c r="Z39" s="172"/>
      <c r="AA39" s="172"/>
      <c r="AB39" s="172"/>
      <c r="AC39" s="371" t="s">
        <v>354</v>
      </c>
      <c r="AD39" s="373"/>
      <c r="AE39" s="371" t="s">
        <v>668</v>
      </c>
      <c r="AF39" s="373"/>
      <c r="AG39" s="214"/>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
      <c r="BI39" s="2"/>
      <c r="BJ39" s="12"/>
    </row>
    <row r="40" spans="1:62" ht="15.95" customHeight="1">
      <c r="A40" s="96"/>
      <c r="B40" s="96"/>
      <c r="C40" s="96"/>
      <c r="D40" s="96"/>
      <c r="E40" s="96"/>
      <c r="F40" s="96"/>
      <c r="G40" s="96"/>
      <c r="H40" s="96"/>
      <c r="I40" s="96"/>
      <c r="J40" s="96"/>
      <c r="K40" s="96"/>
      <c r="L40" s="96"/>
      <c r="M40" s="486" t="s">
        <v>542</v>
      </c>
      <c r="N40" s="486"/>
      <c r="O40" s="486"/>
      <c r="P40" s="486"/>
      <c r="Q40" s="486"/>
      <c r="R40" s="486"/>
      <c r="S40" s="234"/>
      <c r="T40" s="96"/>
      <c r="U40" s="96"/>
      <c r="V40" s="96"/>
      <c r="W40" s="96"/>
      <c r="X40" s="96"/>
      <c r="Y40" s="211"/>
      <c r="Z40" s="172"/>
      <c r="AA40" s="172"/>
      <c r="AB40" s="172"/>
      <c r="AC40" s="371" t="s">
        <v>354</v>
      </c>
      <c r="AD40" s="371"/>
      <c r="AE40" s="371" t="s">
        <v>669</v>
      </c>
      <c r="AF40" s="372"/>
      <c r="AG40" s="12"/>
      <c r="AH40" s="210"/>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12"/>
    </row>
    <row r="41" spans="1:62" ht="15.95" customHeight="1">
      <c r="A41" s="96"/>
      <c r="B41" s="96"/>
      <c r="C41" s="96"/>
      <c r="D41" s="96"/>
      <c r="E41" s="96"/>
      <c r="F41" s="96"/>
      <c r="G41" s="96"/>
      <c r="H41" s="96"/>
      <c r="I41" s="96"/>
      <c r="J41" s="96"/>
      <c r="K41" s="96"/>
      <c r="L41" s="96"/>
      <c r="M41" s="96"/>
      <c r="N41" s="96"/>
      <c r="O41" s="96"/>
      <c r="P41" s="96"/>
      <c r="Q41" s="96"/>
      <c r="R41" s="235"/>
      <c r="S41" s="234"/>
      <c r="T41" s="96"/>
      <c r="U41" s="96"/>
      <c r="V41" s="96"/>
      <c r="W41" s="96"/>
      <c r="X41" s="96"/>
      <c r="Y41" s="211"/>
      <c r="Z41" s="172"/>
      <c r="AA41" s="172"/>
      <c r="AB41" s="172"/>
      <c r="AC41" s="371" t="s">
        <v>354</v>
      </c>
      <c r="AD41" s="371"/>
      <c r="AE41" s="371" t="s">
        <v>670</v>
      </c>
      <c r="AF41" s="374"/>
      <c r="AG41" s="12"/>
      <c r="AH41" s="210"/>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2"/>
    </row>
    <row r="42" spans="1:62" ht="15.95" customHeight="1">
      <c r="A42" s="96"/>
      <c r="B42" s="96"/>
      <c r="C42" s="96"/>
      <c r="D42" s="96"/>
      <c r="E42" s="96"/>
      <c r="F42" s="96"/>
      <c r="G42" s="96"/>
      <c r="H42" s="96"/>
      <c r="I42" s="96"/>
      <c r="J42" s="96"/>
      <c r="K42" s="487" t="s">
        <v>541</v>
      </c>
      <c r="L42" s="487"/>
      <c r="M42" s="487"/>
      <c r="N42" s="487"/>
      <c r="O42" s="487"/>
      <c r="P42" s="487"/>
      <c r="Q42" s="487"/>
      <c r="R42" s="487"/>
      <c r="S42" s="234"/>
      <c r="T42" s="96"/>
      <c r="U42" s="96"/>
      <c r="V42" s="96"/>
      <c r="W42" s="96"/>
      <c r="X42" s="96"/>
      <c r="Y42" s="211"/>
      <c r="Z42" s="172"/>
      <c r="AA42" s="172"/>
      <c r="AB42" s="172"/>
      <c r="AC42" s="375"/>
      <c r="AD42" s="375"/>
      <c r="AE42" s="371" t="s">
        <v>671</v>
      </c>
      <c r="AF42" s="374"/>
      <c r="AG42" s="12"/>
      <c r="AH42" s="2"/>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2"/>
    </row>
    <row r="43" spans="1:62" ht="15.95" customHeight="1">
      <c r="A43" s="96"/>
      <c r="B43" s="96"/>
      <c r="C43" s="96"/>
      <c r="D43" s="96"/>
      <c r="E43" s="96"/>
      <c r="F43" s="96"/>
      <c r="G43" s="96"/>
      <c r="H43" s="96"/>
      <c r="I43" s="96"/>
      <c r="J43" s="96"/>
      <c r="K43" s="96"/>
      <c r="L43" s="96"/>
      <c r="M43" s="96"/>
      <c r="N43" s="96"/>
      <c r="O43" s="96"/>
      <c r="P43" s="96"/>
      <c r="Q43" s="96"/>
      <c r="R43" s="235"/>
      <c r="S43" s="234"/>
      <c r="T43" s="96"/>
      <c r="U43" s="96"/>
      <c r="V43" s="96"/>
      <c r="W43" s="96"/>
      <c r="X43" s="96"/>
      <c r="Y43" s="211"/>
      <c r="Z43" s="172"/>
      <c r="AA43" s="172"/>
      <c r="AB43" s="172"/>
      <c r="AC43" s="172"/>
      <c r="AD43" s="172"/>
      <c r="AE43" s="13"/>
      <c r="AF43" s="12"/>
      <c r="AG43" s="12"/>
      <c r="AH43" s="210"/>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12"/>
    </row>
    <row r="44" spans="1:62" ht="15.9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211"/>
      <c r="Z44" s="172"/>
      <c r="AA44" s="172"/>
      <c r="AB44" s="172"/>
      <c r="AF44" s="12"/>
      <c r="AG44" s="12"/>
      <c r="AH44" s="210"/>
      <c r="AI44" s="2"/>
      <c r="AJ44" s="2"/>
      <c r="AK44" s="2"/>
      <c r="AL44" s="2"/>
      <c r="AM44" s="2"/>
      <c r="AN44" s="2"/>
      <c r="AO44" s="210"/>
      <c r="AP44" s="2"/>
      <c r="AQ44" s="2"/>
      <c r="AR44" s="2"/>
      <c r="AS44" s="2"/>
      <c r="AT44" s="2"/>
      <c r="AU44" s="2"/>
      <c r="AV44" s="2"/>
      <c r="AW44" s="2"/>
      <c r="AX44" s="2"/>
      <c r="AY44" s="2"/>
      <c r="AZ44" s="2"/>
      <c r="BA44" s="2"/>
      <c r="BB44" s="2"/>
      <c r="BC44" s="2"/>
      <c r="BD44" s="2"/>
      <c r="BE44" s="2"/>
      <c r="BF44" s="2"/>
      <c r="BG44" s="2"/>
      <c r="BH44" s="2"/>
      <c r="BI44" s="2"/>
      <c r="BJ44" s="12"/>
    </row>
    <row r="45" spans="1:62" ht="17.2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211"/>
      <c r="Z45" s="172"/>
      <c r="AA45" s="172"/>
      <c r="AB45" s="17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row>
    <row r="46" spans="1:62" ht="17.2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172"/>
      <c r="AA46" s="172"/>
      <c r="AB46" s="172"/>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2"/>
    </row>
    <row r="47" spans="1:62" ht="17.2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172"/>
      <c r="AA47" s="172"/>
      <c r="AB47" s="172"/>
      <c r="AC47" s="172"/>
      <c r="AH47" s="1"/>
      <c r="AI47" s="1"/>
      <c r="AJ47" s="1"/>
      <c r="AK47" s="1"/>
      <c r="AL47" s="1"/>
      <c r="AM47" s="1"/>
      <c r="AN47" s="1"/>
      <c r="AO47" s="1"/>
      <c r="AP47" s="1"/>
      <c r="AQ47" s="1"/>
      <c r="AR47" s="1"/>
      <c r="AS47" s="1"/>
      <c r="AT47" s="1"/>
      <c r="AU47" s="1"/>
      <c r="AV47" s="1"/>
      <c r="AW47" s="1"/>
      <c r="AX47" s="1"/>
      <c r="AY47" s="1"/>
      <c r="AZ47" s="1"/>
      <c r="BA47" s="1"/>
      <c r="BB47" s="1"/>
      <c r="BC47" s="1"/>
      <c r="BD47" s="1"/>
      <c r="BE47" s="209"/>
      <c r="BF47" s="209"/>
      <c r="BG47" s="209"/>
      <c r="BH47" s="209"/>
      <c r="BI47" s="1"/>
      <c r="BJ47" s="12"/>
    </row>
    <row r="48" spans="1:62" ht="17.2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172"/>
      <c r="AA48" s="172"/>
      <c r="AB48" s="172"/>
      <c r="AC48" s="172"/>
      <c r="AH48" s="1"/>
      <c r="AI48" s="1"/>
      <c r="AJ48" s="1"/>
      <c r="AK48" s="1"/>
      <c r="AL48" s="1"/>
      <c r="AM48" s="1"/>
      <c r="AN48" s="1"/>
      <c r="AO48" s="1"/>
      <c r="AP48" s="1"/>
      <c r="AQ48" s="1"/>
      <c r="AR48" s="1"/>
      <c r="AS48" s="1"/>
      <c r="AT48" s="1"/>
      <c r="AU48" s="1"/>
      <c r="AV48" s="1"/>
      <c r="AW48" s="1"/>
      <c r="AX48" s="1"/>
      <c r="AY48" s="484" t="s">
        <v>716</v>
      </c>
      <c r="AZ48" s="485"/>
      <c r="BA48" s="485"/>
      <c r="BB48" s="485"/>
      <c r="BC48" s="485"/>
      <c r="BD48" s="485"/>
      <c r="BE48" s="485"/>
      <c r="BF48" s="485"/>
      <c r="BG48" s="485"/>
      <c r="BH48" s="209"/>
      <c r="BI48" s="1"/>
      <c r="BJ48" s="12"/>
    </row>
    <row r="49" spans="1:64" ht="17.2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13"/>
      <c r="AA49" s="13"/>
      <c r="AB49" s="13"/>
      <c r="AC49" s="13"/>
      <c r="AD49" s="13"/>
      <c r="AE49" s="13"/>
      <c r="AF49" s="12"/>
      <c r="AG49" s="12"/>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2"/>
    </row>
    <row r="50" spans="1:64" ht="17.25" customHeight="1"/>
    <row r="51" spans="1:64" ht="17.25" customHeight="1"/>
    <row r="52" spans="1:64" ht="17.25" customHeight="1">
      <c r="AE52" s="196"/>
      <c r="AF52" s="196"/>
      <c r="AG52" s="196"/>
      <c r="AH52" s="196"/>
      <c r="AI52" s="196"/>
      <c r="AJ52" s="196"/>
      <c r="AM52" s="196"/>
      <c r="AN52" s="196"/>
      <c r="AO52" s="196"/>
      <c r="AP52" s="196"/>
      <c r="AQ52" s="196"/>
      <c r="AR52" s="196"/>
      <c r="AS52" s="196"/>
      <c r="AT52" s="196"/>
      <c r="AU52" s="196"/>
      <c r="AV52" s="196"/>
      <c r="AW52" s="196"/>
      <c r="AX52" s="196"/>
      <c r="AY52" s="196"/>
      <c r="AZ52" s="196"/>
      <c r="BA52" s="196"/>
      <c r="BB52" s="196"/>
      <c r="BC52" s="196"/>
      <c r="BD52" s="196"/>
      <c r="BE52" s="196"/>
      <c r="BF52" s="196"/>
      <c r="BG52" s="196"/>
      <c r="BH52" s="196"/>
      <c r="BI52" s="196"/>
      <c r="BJ52" s="196"/>
      <c r="BK52" s="196"/>
    </row>
    <row r="53" spans="1:64" ht="17.25" customHeight="1">
      <c r="AE53" s="196"/>
      <c r="AF53" s="196"/>
      <c r="AG53" s="196"/>
      <c r="AH53" s="196"/>
      <c r="AI53" s="196"/>
      <c r="AJ53" s="196"/>
      <c r="AM53" s="196"/>
      <c r="AN53" s="196"/>
      <c r="AO53" s="196"/>
      <c r="AP53" s="196"/>
      <c r="AQ53" s="196"/>
      <c r="AR53" s="196"/>
      <c r="AS53" s="196"/>
      <c r="AT53" s="196"/>
      <c r="AU53" s="196"/>
      <c r="AV53" s="196"/>
      <c r="AW53" s="196"/>
      <c r="AX53" s="196"/>
      <c r="AY53" s="196"/>
      <c r="AZ53" s="196"/>
      <c r="BA53" s="196"/>
      <c r="BB53" s="196"/>
      <c r="BC53" s="196"/>
      <c r="BD53" s="196"/>
      <c r="BE53" s="196"/>
      <c r="BF53" s="196"/>
      <c r="BG53" s="196"/>
      <c r="BH53" s="196"/>
      <c r="BI53" s="196"/>
      <c r="BJ53" s="196"/>
      <c r="BK53" s="196"/>
    </row>
    <row r="54" spans="1:64" ht="17.25" customHeight="1">
      <c r="AE54" s="196"/>
      <c r="AF54" s="196"/>
      <c r="AG54" s="196"/>
      <c r="AH54" s="196"/>
      <c r="AI54" s="196"/>
      <c r="AJ54" s="196"/>
      <c r="AM54" s="196"/>
      <c r="AN54" s="196"/>
      <c r="AO54" s="196"/>
      <c r="AP54" s="196"/>
      <c r="AQ54" s="196"/>
      <c r="AR54" s="196"/>
      <c r="AS54" s="196"/>
      <c r="AT54" s="196"/>
      <c r="AU54" s="196"/>
      <c r="AV54" s="196"/>
      <c r="AW54" s="196"/>
      <c r="AX54" s="196"/>
      <c r="AY54" s="196"/>
      <c r="AZ54" s="196"/>
      <c r="BA54" s="196"/>
      <c r="BB54" s="196"/>
      <c r="BC54" s="196"/>
      <c r="BD54" s="196"/>
      <c r="BE54" s="196"/>
      <c r="BF54" s="196"/>
      <c r="BG54" s="196"/>
      <c r="BH54" s="196"/>
      <c r="BI54" s="196"/>
      <c r="BJ54" s="196"/>
      <c r="BK54" s="196"/>
    </row>
    <row r="55" spans="1:64" ht="17.25" customHeight="1">
      <c r="AE55" s="196"/>
      <c r="AF55" s="196"/>
      <c r="AG55" s="196"/>
      <c r="AH55" s="196"/>
      <c r="AI55" s="196"/>
      <c r="AJ55" s="196"/>
      <c r="AM55" s="196"/>
      <c r="AN55" s="196"/>
      <c r="AO55" s="196"/>
      <c r="AP55" s="196"/>
      <c r="AQ55" s="196"/>
      <c r="AR55" s="196"/>
      <c r="AS55" s="196"/>
      <c r="AT55" s="196"/>
      <c r="AU55" s="196"/>
      <c r="AV55" s="196"/>
      <c r="AW55" s="196"/>
      <c r="AX55" s="196"/>
      <c r="AY55" s="196"/>
      <c r="AZ55" s="196"/>
      <c r="BA55" s="196"/>
      <c r="BB55" s="196"/>
      <c r="BC55" s="196"/>
      <c r="BD55" s="196"/>
      <c r="BE55" s="196"/>
      <c r="BF55" s="196"/>
      <c r="BG55" s="196"/>
      <c r="BH55" s="196"/>
      <c r="BI55" s="196"/>
      <c r="BJ55" s="196"/>
      <c r="BK55" s="196"/>
    </row>
    <row r="56" spans="1:64" ht="15">
      <c r="AE56" s="196"/>
      <c r="AF56" s="196"/>
      <c r="AG56" s="196"/>
      <c r="AH56" s="196"/>
      <c r="AI56" s="196"/>
      <c r="AJ56" s="196"/>
      <c r="AM56" s="196"/>
      <c r="AN56" s="196"/>
      <c r="AO56" s="196"/>
      <c r="AP56" s="196"/>
      <c r="AQ56" s="196"/>
      <c r="AR56" s="196"/>
      <c r="AS56" s="196"/>
      <c r="AT56" s="196"/>
      <c r="AU56" s="196"/>
      <c r="AV56" s="196"/>
      <c r="AW56" s="196"/>
      <c r="AX56" s="196"/>
      <c r="AY56" s="196"/>
      <c r="AZ56" s="196"/>
      <c r="BA56" s="196"/>
      <c r="BB56" s="196"/>
      <c r="BC56" s="196"/>
      <c r="BD56" s="196"/>
      <c r="BE56" s="196"/>
      <c r="BF56" s="196"/>
      <c r="BG56" s="196"/>
      <c r="BH56" s="196"/>
      <c r="BI56" s="196"/>
      <c r="BJ56" s="196"/>
      <c r="BK56" s="196"/>
    </row>
    <row r="57" spans="1:64" ht="15">
      <c r="AE57" s="196"/>
      <c r="AF57" s="196"/>
      <c r="AG57" s="196"/>
      <c r="AH57" s="196"/>
      <c r="AI57" s="196"/>
      <c r="AJ57" s="196"/>
      <c r="AM57" s="196"/>
      <c r="AN57" s="196"/>
      <c r="AO57" s="196"/>
      <c r="AP57" s="196"/>
      <c r="AQ57" s="196"/>
      <c r="AR57" s="196"/>
      <c r="AS57" s="196"/>
      <c r="AT57" s="196"/>
      <c r="AU57" s="196"/>
      <c r="AV57" s="196"/>
      <c r="AW57" s="196"/>
      <c r="AX57" s="196"/>
      <c r="AY57" s="196"/>
      <c r="AZ57" s="196"/>
      <c r="BA57" s="196"/>
      <c r="BB57" s="196"/>
      <c r="BC57" s="196"/>
      <c r="BD57" s="196"/>
      <c r="BE57" s="196"/>
      <c r="BF57" s="196"/>
      <c r="BG57" s="196"/>
      <c r="BH57" s="196"/>
      <c r="BI57" s="196"/>
      <c r="BJ57" s="196"/>
      <c r="BK57" s="196"/>
    </row>
    <row r="58" spans="1:64" ht="15">
      <c r="AE58" s="196"/>
      <c r="AF58" s="196"/>
      <c r="AG58" s="196"/>
      <c r="AH58" s="196"/>
      <c r="AI58" s="196"/>
      <c r="AJ58" s="196"/>
      <c r="AM58" s="196"/>
      <c r="AN58" s="196"/>
      <c r="AO58" s="196"/>
      <c r="AP58" s="196"/>
      <c r="AQ58" s="196"/>
      <c r="AR58" s="196"/>
      <c r="AS58" s="196"/>
      <c r="AT58" s="196"/>
      <c r="AU58" s="196"/>
      <c r="AV58" s="196"/>
      <c r="AW58" s="196"/>
      <c r="AX58" s="196"/>
      <c r="AY58" s="196"/>
      <c r="AZ58" s="196"/>
      <c r="BA58" s="196"/>
      <c r="BB58" s="196"/>
      <c r="BC58" s="196"/>
      <c r="BD58" s="196"/>
      <c r="BE58" s="196"/>
      <c r="BF58" s="196"/>
      <c r="BG58" s="196"/>
      <c r="BH58" s="196"/>
      <c r="BI58" s="196"/>
      <c r="BJ58" s="196"/>
      <c r="BK58" s="196"/>
    </row>
    <row r="59" spans="1:64" ht="15">
      <c r="AE59" s="196"/>
      <c r="AF59" s="196"/>
      <c r="AG59" s="196"/>
      <c r="AH59" s="196"/>
      <c r="AI59" s="196"/>
      <c r="AJ59" s="196"/>
      <c r="AK59" s="196"/>
      <c r="AL59" s="196"/>
      <c r="AM59" s="196"/>
      <c r="AN59" s="196"/>
      <c r="AO59" s="196"/>
      <c r="AP59" s="196"/>
      <c r="AQ59" s="196"/>
      <c r="AR59" s="196"/>
      <c r="AS59" s="196"/>
      <c r="AT59" s="196"/>
      <c r="AU59" s="196"/>
      <c r="AV59" s="196"/>
      <c r="AW59" s="196"/>
      <c r="AX59" s="196"/>
      <c r="AY59" s="196"/>
      <c r="AZ59" s="196"/>
      <c r="BA59" s="196"/>
      <c r="BB59" s="196"/>
      <c r="BC59" s="196"/>
      <c r="BD59" s="196"/>
      <c r="BE59" s="196"/>
      <c r="BF59" s="196"/>
      <c r="BG59" s="196"/>
      <c r="BH59" s="196"/>
      <c r="BI59" s="196"/>
      <c r="BJ59" s="196"/>
      <c r="BK59" s="196"/>
    </row>
    <row r="60" spans="1:64" ht="15">
      <c r="AE60" s="196"/>
      <c r="AF60" s="196"/>
      <c r="AG60" s="196"/>
      <c r="AH60" s="196"/>
      <c r="AI60" s="196"/>
      <c r="AJ60" s="196"/>
      <c r="AK60" s="196"/>
      <c r="AL60" s="196"/>
      <c r="AM60" s="196"/>
      <c r="AN60" s="196"/>
      <c r="AO60" s="196"/>
      <c r="AP60" s="196"/>
      <c r="AQ60" s="196"/>
      <c r="AR60" s="196"/>
      <c r="AS60" s="196"/>
      <c r="AT60" s="196"/>
      <c r="AU60" s="196"/>
      <c r="AV60" s="196"/>
      <c r="AW60" s="196"/>
      <c r="AX60" s="196"/>
      <c r="AY60" s="196"/>
      <c r="AZ60" s="196"/>
      <c r="BA60" s="196"/>
      <c r="BB60" s="196"/>
      <c r="BC60" s="196"/>
      <c r="BD60" s="196"/>
      <c r="BE60" s="196"/>
      <c r="BF60" s="196"/>
      <c r="BG60" s="196"/>
      <c r="BH60" s="196"/>
      <c r="BI60" s="196"/>
      <c r="BJ60" s="196"/>
      <c r="BK60" s="196"/>
    </row>
    <row r="61" spans="1:64" ht="15">
      <c r="AE61" s="196"/>
      <c r="AF61" s="196"/>
      <c r="AG61" s="196"/>
      <c r="AH61" s="196"/>
      <c r="AI61" s="196"/>
      <c r="AJ61" s="196"/>
      <c r="AK61" s="196"/>
      <c r="AL61" s="196"/>
      <c r="AM61" s="196"/>
      <c r="AN61" s="196"/>
      <c r="AO61" s="196"/>
      <c r="AP61" s="196"/>
      <c r="AQ61" s="196"/>
      <c r="AR61" s="196"/>
      <c r="AS61" s="196"/>
      <c r="AT61" s="196"/>
      <c r="AU61" s="196"/>
      <c r="AV61" s="196"/>
      <c r="AW61" s="196"/>
      <c r="AX61" s="196"/>
      <c r="AY61" s="196"/>
      <c r="AZ61" s="196"/>
      <c r="BA61" s="196"/>
      <c r="BB61" s="196"/>
      <c r="BC61" s="196"/>
      <c r="BD61" s="196"/>
      <c r="BE61" s="196"/>
      <c r="BF61" s="196"/>
      <c r="BG61" s="196"/>
      <c r="BH61" s="196"/>
      <c r="BI61" s="196"/>
      <c r="BJ61" s="196"/>
      <c r="BK61" s="196"/>
    </row>
    <row r="62" spans="1:64" ht="15">
      <c r="AE62" s="196"/>
      <c r="AF62" s="196"/>
      <c r="AG62" s="196"/>
      <c r="AH62" s="196"/>
      <c r="AI62" s="196"/>
      <c r="AJ62" s="196"/>
      <c r="AK62" s="196"/>
      <c r="AL62" s="196"/>
      <c r="AM62" s="196"/>
      <c r="AN62" s="196"/>
      <c r="AO62" s="196"/>
      <c r="AP62" s="196"/>
      <c r="AQ62" s="196"/>
      <c r="AR62" s="196"/>
      <c r="AS62" s="196"/>
      <c r="AT62" s="196"/>
      <c r="AU62" s="196"/>
      <c r="AV62" s="196"/>
      <c r="AW62" s="196"/>
      <c r="AX62" s="196"/>
      <c r="AY62" s="196"/>
      <c r="AZ62" s="196"/>
      <c r="BA62" s="196"/>
      <c r="BB62" s="196"/>
      <c r="BC62" s="196"/>
      <c r="BD62" s="196"/>
      <c r="BE62" s="196"/>
      <c r="BF62" s="196"/>
      <c r="BG62" s="196"/>
      <c r="BH62" s="196"/>
      <c r="BI62" s="196"/>
      <c r="BJ62" s="196"/>
      <c r="BK62" s="196"/>
      <c r="BL62" s="5"/>
    </row>
    <row r="63" spans="1:64" ht="15">
      <c r="AE63" s="196"/>
      <c r="AF63" s="196"/>
      <c r="AG63" s="196"/>
      <c r="AH63" s="196"/>
      <c r="AI63" s="196"/>
      <c r="AJ63" s="196"/>
      <c r="AK63" s="196"/>
      <c r="AL63" s="196"/>
      <c r="AM63" s="196"/>
      <c r="AN63" s="196"/>
      <c r="AO63" s="196"/>
      <c r="AP63" s="196"/>
      <c r="AQ63" s="196"/>
      <c r="AR63" s="196"/>
      <c r="AS63" s="196"/>
      <c r="AT63" s="196"/>
      <c r="AU63" s="196"/>
      <c r="AV63" s="196"/>
      <c r="AW63" s="196"/>
      <c r="AX63" s="196"/>
      <c r="AY63" s="196"/>
      <c r="AZ63" s="196"/>
      <c r="BA63" s="196"/>
      <c r="BB63" s="196"/>
      <c r="BC63" s="196"/>
      <c r="BD63" s="196"/>
      <c r="BE63" s="196"/>
      <c r="BF63" s="196"/>
      <c r="BG63" s="196"/>
      <c r="BH63" s="196"/>
      <c r="BI63" s="196"/>
      <c r="BJ63" s="196"/>
      <c r="BK63" s="196"/>
      <c r="BL63" s="5"/>
    </row>
    <row r="64" spans="1:64" ht="15">
      <c r="AE64" s="196"/>
      <c r="AF64" s="196"/>
      <c r="AG64" s="196"/>
      <c r="AH64" s="196"/>
      <c r="AI64" s="196"/>
      <c r="AJ64" s="196"/>
      <c r="AK64" s="196"/>
      <c r="AL64" s="196"/>
      <c r="AM64" s="196"/>
      <c r="AN64" s="196"/>
      <c r="AO64" s="196"/>
      <c r="AP64" s="196"/>
      <c r="AQ64" s="196"/>
      <c r="AR64" s="196"/>
      <c r="AS64" s="196"/>
      <c r="AT64" s="196"/>
      <c r="AU64" s="196"/>
      <c r="AV64" s="196"/>
      <c r="AW64" s="196"/>
      <c r="AX64" s="196"/>
      <c r="AY64" s="196"/>
      <c r="AZ64" s="196"/>
      <c r="BA64" s="196"/>
      <c r="BB64" s="196"/>
      <c r="BC64" s="196"/>
      <c r="BD64" s="196"/>
      <c r="BE64" s="196"/>
      <c r="BF64" s="196"/>
      <c r="BG64" s="196"/>
      <c r="BH64" s="196"/>
      <c r="BI64" s="196"/>
      <c r="BJ64" s="196"/>
      <c r="BK64" s="196"/>
      <c r="BL64" s="5"/>
    </row>
    <row r="65" spans="31:64" ht="15">
      <c r="AE65" s="196"/>
      <c r="AF65" s="196"/>
      <c r="AG65" s="196"/>
      <c r="AH65" s="196"/>
      <c r="AI65" s="196"/>
      <c r="AJ65" s="196"/>
      <c r="AK65" s="196"/>
      <c r="AL65" s="196"/>
      <c r="AM65" s="196"/>
      <c r="AN65" s="196"/>
      <c r="AO65" s="196"/>
      <c r="AP65" s="196"/>
      <c r="AQ65" s="196"/>
      <c r="AR65" s="196"/>
      <c r="AS65" s="196"/>
      <c r="AT65" s="196"/>
      <c r="AU65" s="196"/>
      <c r="AV65" s="196"/>
      <c r="AW65" s="196"/>
      <c r="AX65" s="196"/>
      <c r="AY65" s="196"/>
      <c r="AZ65" s="196"/>
      <c r="BA65" s="196"/>
      <c r="BB65" s="196"/>
      <c r="BC65" s="196"/>
      <c r="BD65" s="196"/>
      <c r="BE65" s="196"/>
      <c r="BF65" s="196"/>
      <c r="BG65" s="196"/>
      <c r="BH65" s="196"/>
      <c r="BI65" s="196"/>
      <c r="BJ65" s="196"/>
      <c r="BK65" s="196"/>
      <c r="BL65" s="5"/>
    </row>
    <row r="66" spans="31:64" ht="15">
      <c r="AE66" s="196"/>
      <c r="AF66" s="196"/>
      <c r="AG66" s="196"/>
      <c r="AH66" s="196"/>
      <c r="AI66" s="196"/>
      <c r="AJ66" s="196"/>
      <c r="AK66" s="196"/>
      <c r="AL66" s="196"/>
      <c r="AM66" s="196"/>
      <c r="AN66" s="196"/>
      <c r="AO66" s="196"/>
      <c r="AP66" s="196"/>
      <c r="AQ66" s="196"/>
      <c r="AR66" s="196"/>
      <c r="AS66" s="196"/>
      <c r="AT66" s="196"/>
      <c r="AU66" s="196"/>
      <c r="AV66" s="196"/>
      <c r="AW66" s="196"/>
      <c r="AX66" s="196"/>
      <c r="AY66" s="196"/>
      <c r="AZ66" s="196"/>
      <c r="BA66" s="196"/>
      <c r="BB66" s="196"/>
      <c r="BC66" s="196"/>
      <c r="BD66" s="196"/>
      <c r="BE66" s="196"/>
      <c r="BF66" s="196"/>
      <c r="BG66" s="196"/>
      <c r="BH66" s="196"/>
      <c r="BI66" s="196"/>
      <c r="BJ66" s="196"/>
      <c r="BK66" s="196"/>
      <c r="BL66" s="5"/>
    </row>
    <row r="67" spans="31:64" ht="15">
      <c r="AE67" s="196"/>
      <c r="AF67" s="196"/>
      <c r="AG67" s="196"/>
      <c r="AH67" s="196"/>
      <c r="AI67" s="196"/>
      <c r="AJ67" s="196"/>
      <c r="AK67" s="196"/>
      <c r="AL67" s="196"/>
      <c r="AM67" s="196"/>
      <c r="AN67" s="196"/>
      <c r="AO67" s="196"/>
      <c r="AP67" s="196"/>
      <c r="AQ67" s="196"/>
      <c r="AR67" s="196"/>
      <c r="AS67" s="196"/>
      <c r="AT67" s="196"/>
      <c r="AU67" s="196"/>
      <c r="AV67" s="196"/>
      <c r="AW67" s="196"/>
      <c r="AX67" s="196"/>
      <c r="AY67" s="196"/>
      <c r="AZ67" s="196"/>
      <c r="BA67" s="196"/>
      <c r="BB67" s="196"/>
      <c r="BC67" s="196"/>
      <c r="BD67" s="196"/>
      <c r="BE67" s="196"/>
      <c r="BF67" s="196"/>
      <c r="BG67" s="196"/>
      <c r="BH67" s="196"/>
      <c r="BI67" s="196"/>
      <c r="BJ67" s="196"/>
      <c r="BK67" s="196"/>
      <c r="BL67" s="5"/>
    </row>
    <row r="68" spans="31:64" ht="15">
      <c r="AE68" s="196"/>
      <c r="AF68" s="196"/>
      <c r="AG68" s="196"/>
      <c r="AH68" s="196"/>
      <c r="AI68" s="196"/>
      <c r="AJ68" s="196"/>
      <c r="AK68" s="196"/>
      <c r="AL68" s="196"/>
      <c r="AM68" s="196"/>
      <c r="AN68" s="196"/>
      <c r="AO68" s="196"/>
      <c r="AP68" s="196"/>
      <c r="AQ68" s="196"/>
      <c r="AR68" s="196"/>
      <c r="AS68" s="196"/>
      <c r="AT68" s="196"/>
      <c r="AU68" s="196"/>
      <c r="AV68" s="196"/>
      <c r="AW68" s="196"/>
      <c r="AX68" s="196"/>
      <c r="AY68" s="196"/>
      <c r="AZ68" s="196"/>
      <c r="BA68" s="196"/>
      <c r="BB68" s="196"/>
      <c r="BC68" s="196"/>
      <c r="BD68" s="196"/>
      <c r="BE68" s="196"/>
      <c r="BF68" s="196"/>
      <c r="BG68" s="196"/>
      <c r="BH68" s="196"/>
      <c r="BI68" s="196"/>
      <c r="BJ68" s="196"/>
      <c r="BK68" s="196"/>
      <c r="BL68" s="5"/>
    </row>
    <row r="69" spans="31:64" ht="15">
      <c r="AE69" s="196"/>
      <c r="AF69" s="196"/>
      <c r="AG69" s="196"/>
      <c r="AH69" s="196"/>
      <c r="AI69" s="196"/>
      <c r="AJ69" s="196"/>
      <c r="AK69" s="196"/>
      <c r="AL69" s="196"/>
      <c r="AM69" s="196"/>
      <c r="AN69" s="196"/>
      <c r="AO69" s="196"/>
      <c r="AP69" s="196"/>
      <c r="AQ69" s="196"/>
      <c r="AR69" s="196"/>
      <c r="AS69" s="196"/>
      <c r="AT69" s="196"/>
      <c r="AU69" s="196"/>
      <c r="AV69" s="196"/>
      <c r="AW69" s="196"/>
      <c r="AX69" s="196"/>
      <c r="AY69" s="196"/>
      <c r="AZ69" s="196"/>
      <c r="BA69" s="196"/>
      <c r="BB69" s="196"/>
      <c r="BC69" s="196"/>
      <c r="BD69" s="196"/>
      <c r="BE69" s="196"/>
      <c r="BF69" s="196"/>
      <c r="BG69" s="196"/>
      <c r="BH69" s="196"/>
      <c r="BI69" s="196"/>
      <c r="BJ69" s="196"/>
      <c r="BK69" s="196"/>
      <c r="BL69" s="5"/>
    </row>
    <row r="70" spans="31:64" ht="15">
      <c r="AE70" s="196"/>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c r="BB70" s="196"/>
      <c r="BC70" s="196"/>
      <c r="BD70" s="196"/>
      <c r="BE70" s="196"/>
      <c r="BF70" s="196"/>
      <c r="BG70" s="196"/>
      <c r="BH70" s="196"/>
      <c r="BI70" s="196"/>
      <c r="BJ70" s="196"/>
      <c r="BK70" s="196"/>
      <c r="BL70" s="5"/>
    </row>
    <row r="71" spans="31:64">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31:64">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31:64">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31:64">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31:64">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31:64">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31:64">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31:64">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31:64">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31:64">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31:64">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31:64">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31:64">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row>
    <row r="84" spans="31:64">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row>
    <row r="85" spans="31:64">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row>
    <row r="86" spans="31:64">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row>
    <row r="87" spans="31:64">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row>
    <row r="88" spans="31:64">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row>
    <row r="89" spans="31:64">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row>
    <row r="90" spans="31:64">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row>
    <row r="91" spans="31:64">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row>
    <row r="92" spans="31:64">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row>
    <row r="93" spans="31:64">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row>
    <row r="94" spans="31:64">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sheetData>
  <sheetProtection password="D462" sheet="1" objects="1" scenarios="1" selectLockedCells="1"/>
  <mergeCells count="7">
    <mergeCell ref="AY48:BG48"/>
    <mergeCell ref="M40:R40"/>
    <mergeCell ref="K42:R42"/>
    <mergeCell ref="AC11:AY12"/>
    <mergeCell ref="AC15:BD16"/>
    <mergeCell ref="AC33:BG34"/>
    <mergeCell ref="AC18:BG25"/>
  </mergeCells>
  <dataValidations disablePrompts="1" count="4">
    <dataValidation type="list" allowBlank="1" showInputMessage="1" showErrorMessage="1" sqref="Z20">
      <formula1>"OK, Defect Found"</formula1>
    </dataValidation>
    <dataValidation type="list" allowBlank="1" showInputMessage="1" showErrorMessage="1" sqref="Z16">
      <formula1>"Not Applicable, Required"</formula1>
    </dataValidation>
    <dataValidation type="list" allowBlank="1" showInputMessage="1" showErrorMessage="1" sqref="Z29">
      <formula1>"Approved, Not Available"</formula1>
    </dataValidation>
    <dataValidation type="list" allowBlank="1" showInputMessage="1" showErrorMessage="1" sqref="Z22">
      <formula1>"Required, Not Required"</formula1>
    </dataValidation>
  </dataValidations>
  <hyperlinks>
    <hyperlink ref="K42" r:id="rId1"/>
    <hyperlink ref="M40:R40" r:id="rId2" display="Linked-in Profile"/>
  </hyperlinks>
  <pageMargins left="0.25" right="0.25" top="0.25" bottom="0.25" header="0.25" footer="0.2"/>
  <pageSetup paperSize="9" scale="70" orientation="landscape" r:id="rId3"/>
  <drawing r:id="rId4"/>
</worksheet>
</file>

<file path=xl/worksheets/sheet10.xml><?xml version="1.0" encoding="utf-8"?>
<worksheet xmlns="http://schemas.openxmlformats.org/spreadsheetml/2006/main" xmlns:r="http://schemas.openxmlformats.org/officeDocument/2006/relationships">
  <sheetPr codeName="Sheet10">
    <tabColor rgb="FFFFFF00"/>
  </sheetPr>
  <dimension ref="A1:CL80"/>
  <sheetViews>
    <sheetView showGridLines="0" view="pageBreakPreview" zoomScaleNormal="90" zoomScaleSheetLayoutView="100" workbookViewId="0">
      <selection activeCell="A2" sqref="A2"/>
    </sheetView>
  </sheetViews>
  <sheetFormatPr defaultRowHeight="15"/>
  <cols>
    <col min="1" max="46" width="4" style="21" customWidth="1"/>
    <col min="47" max="50" width="3.5703125" style="21" customWidth="1"/>
    <col min="51" max="57" width="4.5703125" style="21" customWidth="1"/>
    <col min="58" max="69" width="3.5703125" style="21" customWidth="1"/>
    <col min="70" max="70" width="3.5703125" customWidth="1"/>
    <col min="71" max="72" width="3.7109375" style="21" customWidth="1"/>
    <col min="73" max="78" width="3.5703125" style="21" customWidth="1"/>
    <col min="79" max="80" width="3.42578125" style="21" customWidth="1"/>
    <col min="81" max="81" width="1.85546875" style="21" customWidth="1"/>
    <col min="82" max="86" width="3.42578125" style="21" customWidth="1"/>
    <col min="87" max="90" width="5.5703125" style="67" customWidth="1"/>
    <col min="91" max="115" width="5.5703125" style="21" customWidth="1"/>
    <col min="116" max="16384" width="9.140625" style="21"/>
  </cols>
  <sheetData>
    <row r="1" spans="1:88" ht="17.25" customHeight="1" thickBot="1">
      <c r="A1" s="506" t="s">
        <v>19</v>
      </c>
      <c r="B1" s="506"/>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c r="AT1" s="506"/>
      <c r="AU1" s="506"/>
      <c r="AV1" s="506"/>
      <c r="AW1" s="506"/>
      <c r="AX1" s="506"/>
      <c r="AY1" s="506"/>
      <c r="AZ1" s="506"/>
      <c r="BA1" s="506"/>
      <c r="BB1" s="506"/>
      <c r="BC1" s="506"/>
      <c r="BD1" s="506"/>
      <c r="BE1" s="506"/>
      <c r="BF1" s="506"/>
      <c r="BG1" s="506"/>
      <c r="BH1" s="506"/>
      <c r="BI1" s="506"/>
      <c r="BJ1" s="506"/>
      <c r="BK1" s="506"/>
      <c r="BL1" s="506"/>
      <c r="BM1" s="506"/>
      <c r="BN1" s="506"/>
      <c r="BO1" s="506"/>
      <c r="BP1" s="506"/>
      <c r="BQ1" s="506"/>
      <c r="BS1"/>
      <c r="BT1"/>
      <c r="BU1"/>
      <c r="BV1"/>
      <c r="BW1"/>
      <c r="BX1"/>
      <c r="BY1"/>
      <c r="BZ1"/>
      <c r="CA1"/>
      <c r="CB1"/>
      <c r="CC1"/>
      <c r="CD1"/>
      <c r="CE1"/>
      <c r="CF1"/>
      <c r="CG1"/>
      <c r="CH1"/>
      <c r="CI1"/>
      <c r="CJ1"/>
    </row>
    <row r="2" spans="1:88" ht="17.25" customHeight="1" thickBot="1">
      <c r="A2" s="404"/>
      <c r="B2" s="404"/>
      <c r="C2" s="404"/>
      <c r="D2" s="404"/>
      <c r="E2" s="404"/>
      <c r="F2" s="404"/>
      <c r="G2" s="404"/>
      <c r="H2" s="404"/>
      <c r="I2" s="404"/>
      <c r="J2" s="393" t="s">
        <v>69</v>
      </c>
      <c r="K2" s="393"/>
      <c r="L2" s="393"/>
      <c r="M2" s="405" t="s">
        <v>72</v>
      </c>
      <c r="N2" s="395"/>
      <c r="O2" s="395"/>
      <c r="P2" s="395"/>
      <c r="Q2" s="395"/>
      <c r="R2" s="395"/>
      <c r="S2" s="395"/>
      <c r="T2" s="395"/>
      <c r="U2" s="395"/>
      <c r="V2" s="395"/>
      <c r="W2" s="395"/>
      <c r="X2" s="395"/>
      <c r="Y2" s="395"/>
      <c r="Z2" s="395"/>
      <c r="AA2" s="395"/>
      <c r="AB2" s="395"/>
      <c r="AC2" s="395"/>
      <c r="AD2" s="395"/>
      <c r="AE2" s="395"/>
      <c r="AF2" s="395"/>
      <c r="AG2" s="395"/>
      <c r="AH2" s="395"/>
      <c r="AI2" s="395"/>
      <c r="AJ2" s="395"/>
      <c r="AK2" s="395"/>
      <c r="AL2" s="395"/>
      <c r="AM2" s="395"/>
      <c r="AN2" s="395"/>
      <c r="AO2" s="395"/>
      <c r="AP2" s="395"/>
      <c r="AQ2" s="395"/>
      <c r="AR2" s="395"/>
      <c r="AS2" s="395"/>
      <c r="AT2" s="395"/>
      <c r="AU2" s="507" t="s">
        <v>6</v>
      </c>
      <c r="AV2" s="508"/>
      <c r="AW2" s="508"/>
      <c r="AX2" s="508"/>
      <c r="AY2" s="508"/>
      <c r="AZ2" s="508"/>
      <c r="BA2" s="508"/>
      <c r="BB2" s="508"/>
      <c r="BC2" s="508"/>
      <c r="BD2" s="508"/>
      <c r="BE2" s="508"/>
      <c r="BF2" s="508"/>
      <c r="BG2" s="508"/>
      <c r="BH2" s="508"/>
      <c r="BI2" s="508"/>
      <c r="BJ2" s="508"/>
      <c r="BK2" s="508"/>
      <c r="BL2" s="508"/>
      <c r="BM2" s="508"/>
      <c r="BN2" s="508"/>
      <c r="BO2" s="508"/>
      <c r="BP2" s="508"/>
      <c r="BQ2" s="508"/>
      <c r="BS2"/>
      <c r="BT2"/>
      <c r="BU2"/>
      <c r="BV2"/>
      <c r="BW2"/>
      <c r="BX2"/>
      <c r="BY2"/>
      <c r="BZ2"/>
      <c r="CA2"/>
      <c r="CB2"/>
      <c r="CC2"/>
      <c r="CD2"/>
      <c r="CE2"/>
      <c r="CF2"/>
      <c r="CG2"/>
      <c r="CH2"/>
      <c r="CI2"/>
      <c r="CJ2"/>
    </row>
    <row r="3" spans="1:88" ht="17.25" customHeight="1">
      <c r="A3" s="404"/>
      <c r="B3" s="404"/>
      <c r="C3" s="404"/>
      <c r="D3" s="404"/>
      <c r="E3" s="404"/>
      <c r="F3" s="404"/>
      <c r="G3" s="404"/>
      <c r="H3" s="404"/>
      <c r="I3" s="404"/>
      <c r="J3" s="393" t="s">
        <v>70</v>
      </c>
      <c r="K3" s="393"/>
      <c r="L3" s="393"/>
      <c r="M3" s="405" t="s">
        <v>72</v>
      </c>
      <c r="N3" s="395"/>
      <c r="O3" s="395"/>
      <c r="P3" s="395"/>
      <c r="Q3" s="395"/>
      <c r="R3" s="395"/>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5"/>
      <c r="AU3" s="266">
        <v>72</v>
      </c>
      <c r="AV3" s="273"/>
      <c r="AW3" s="1087" t="s">
        <v>632</v>
      </c>
      <c r="AX3" s="1087"/>
      <c r="AY3" s="1087"/>
      <c r="AZ3" s="1087"/>
      <c r="BA3" s="1087"/>
      <c r="BB3" s="1087"/>
      <c r="BC3" s="1087"/>
      <c r="BD3" s="1087"/>
      <c r="BE3" s="1087"/>
      <c r="BF3" s="1087"/>
      <c r="BG3" s="1087"/>
      <c r="BH3" s="1087"/>
      <c r="BI3" s="1087"/>
      <c r="BJ3" s="1087"/>
      <c r="BK3" s="1087"/>
      <c r="BL3" s="1087"/>
      <c r="BM3" s="1087"/>
      <c r="BN3" s="1087"/>
      <c r="BO3" s="1087"/>
      <c r="BP3" s="1087"/>
      <c r="BQ3" s="1087"/>
      <c r="BS3"/>
      <c r="BT3"/>
      <c r="BU3"/>
      <c r="BV3"/>
      <c r="BW3"/>
      <c r="BX3"/>
      <c r="BY3"/>
      <c r="BZ3"/>
      <c r="CA3"/>
      <c r="CB3"/>
      <c r="CC3"/>
      <c r="CD3"/>
      <c r="CE3"/>
      <c r="CF3"/>
      <c r="CG3"/>
      <c r="CH3"/>
      <c r="CI3"/>
      <c r="CJ3"/>
    </row>
    <row r="4" spans="1:88" ht="17.25" customHeight="1" thickBot="1">
      <c r="A4" s="407"/>
      <c r="B4" s="407"/>
      <c r="C4" s="407"/>
      <c r="D4" s="407"/>
      <c r="E4" s="407"/>
      <c r="F4" s="407"/>
      <c r="G4" s="407"/>
      <c r="H4" s="407"/>
      <c r="I4" s="407"/>
      <c r="J4" s="397" t="s">
        <v>71</v>
      </c>
      <c r="K4" s="397"/>
      <c r="L4" s="397"/>
      <c r="M4" s="408" t="s">
        <v>72</v>
      </c>
      <c r="N4" s="399"/>
      <c r="O4" s="399"/>
      <c r="P4" s="399"/>
      <c r="Q4" s="399"/>
      <c r="R4" s="399"/>
      <c r="S4" s="399"/>
      <c r="T4" s="399"/>
      <c r="U4" s="399"/>
      <c r="V4" s="399"/>
      <c r="W4" s="399"/>
      <c r="X4" s="399"/>
      <c r="Y4" s="399"/>
      <c r="Z4" s="399"/>
      <c r="AA4" s="399"/>
      <c r="AB4" s="399"/>
      <c r="AC4" s="399"/>
      <c r="AD4" s="399"/>
      <c r="AE4" s="399"/>
      <c r="AF4" s="399"/>
      <c r="AG4" s="399"/>
      <c r="AH4" s="399"/>
      <c r="AI4" s="399"/>
      <c r="AJ4" s="399"/>
      <c r="AK4" s="399"/>
      <c r="AL4" s="399"/>
      <c r="AM4" s="399"/>
      <c r="AN4" s="399"/>
      <c r="AO4" s="399"/>
      <c r="AP4" s="399"/>
      <c r="AQ4" s="399"/>
      <c r="AR4" s="399"/>
      <c r="AS4" s="399"/>
      <c r="AT4" s="399"/>
      <c r="AU4" s="264"/>
      <c r="AV4" s="268"/>
      <c r="AW4" s="1088"/>
      <c r="AX4" s="1088"/>
      <c r="AY4" s="1088"/>
      <c r="AZ4" s="1088"/>
      <c r="BA4" s="1088"/>
      <c r="BB4" s="1088"/>
      <c r="BC4" s="1088"/>
      <c r="BD4" s="1088"/>
      <c r="BE4" s="1088"/>
      <c r="BF4" s="1088"/>
      <c r="BG4" s="1088"/>
      <c r="BH4" s="1088"/>
      <c r="BI4" s="1088"/>
      <c r="BJ4" s="1088"/>
      <c r="BK4" s="1088"/>
      <c r="BL4" s="1088"/>
      <c r="BM4" s="1088"/>
      <c r="BN4" s="1088"/>
      <c r="BO4" s="1088"/>
      <c r="BP4" s="1088"/>
      <c r="BQ4" s="1088"/>
      <c r="BS4"/>
      <c r="BT4"/>
      <c r="BU4"/>
      <c r="BV4"/>
      <c r="BW4"/>
      <c r="BX4"/>
      <c r="BY4"/>
      <c r="BZ4"/>
      <c r="CA4"/>
      <c r="CB4"/>
      <c r="CC4"/>
      <c r="CD4"/>
      <c r="CE4"/>
      <c r="CF4"/>
      <c r="CG4"/>
      <c r="CH4"/>
      <c r="CI4"/>
      <c r="CJ4"/>
    </row>
    <row r="5" spans="1:88" ht="17.25" customHeight="1">
      <c r="B5" s="290">
        <v>9</v>
      </c>
      <c r="C5" s="291" t="s">
        <v>223</v>
      </c>
      <c r="D5" s="98"/>
      <c r="E5" s="98"/>
      <c r="F5" s="98"/>
      <c r="G5" s="98"/>
      <c r="H5" s="98"/>
      <c r="I5" s="98"/>
      <c r="J5" s="98"/>
      <c r="K5" s="98"/>
      <c r="L5" s="98"/>
      <c r="M5" s="98"/>
      <c r="N5" s="98"/>
      <c r="O5" s="98"/>
      <c r="P5" s="98"/>
      <c r="Q5" s="98"/>
      <c r="R5" s="1219" t="s">
        <v>14</v>
      </c>
      <c r="S5" s="1220"/>
      <c r="T5" s="1220"/>
      <c r="U5" s="1220"/>
      <c r="V5" s="1220"/>
      <c r="W5" s="1220"/>
      <c r="X5" s="1220"/>
      <c r="Y5" s="1221"/>
      <c r="Z5" s="105"/>
      <c r="AA5" s="105"/>
      <c r="AB5" s="40" t="s">
        <v>625</v>
      </c>
      <c r="AC5" s="46"/>
      <c r="AD5" s="46"/>
      <c r="AE5" s="167"/>
      <c r="AF5" s="167"/>
      <c r="AG5" s="202" t="s">
        <v>397</v>
      </c>
      <c r="AT5" s="126"/>
      <c r="AU5" s="264"/>
      <c r="AV5" s="268"/>
      <c r="AW5" s="1088"/>
      <c r="AX5" s="1088"/>
      <c r="AY5" s="1088"/>
      <c r="AZ5" s="1088"/>
      <c r="BA5" s="1088"/>
      <c r="BB5" s="1088"/>
      <c r="BC5" s="1088"/>
      <c r="BD5" s="1088"/>
      <c r="BE5" s="1088"/>
      <c r="BF5" s="1088"/>
      <c r="BG5" s="1088"/>
      <c r="BH5" s="1088"/>
      <c r="BI5" s="1088"/>
      <c r="BJ5" s="1088"/>
      <c r="BK5" s="1088"/>
      <c r="BL5" s="1088"/>
      <c r="BM5" s="1088"/>
      <c r="BN5" s="1088"/>
      <c r="BO5" s="1088"/>
      <c r="BP5" s="1088"/>
      <c r="BQ5" s="1088"/>
      <c r="BS5"/>
      <c r="BT5"/>
      <c r="BU5"/>
      <c r="BV5" s="31"/>
      <c r="BW5" s="31"/>
      <c r="BX5" s="31"/>
      <c r="BY5" s="31"/>
      <c r="BZ5" s="31"/>
      <c r="CA5" s="31"/>
      <c r="CB5"/>
      <c r="CC5"/>
      <c r="CD5"/>
      <c r="CE5"/>
      <c r="CF5"/>
      <c r="CG5"/>
      <c r="CH5"/>
      <c r="CI5"/>
      <c r="CJ5"/>
    </row>
    <row r="6" spans="1:88" ht="17.25" customHeight="1">
      <c r="B6" s="6"/>
      <c r="C6" s="98" t="s">
        <v>225</v>
      </c>
      <c r="D6" s="98"/>
      <c r="E6" s="98"/>
      <c r="F6" s="98"/>
      <c r="G6" s="98"/>
      <c r="H6" s="98"/>
      <c r="I6" s="98"/>
      <c r="J6" s="98"/>
      <c r="K6" s="98"/>
      <c r="L6" s="98"/>
      <c r="M6" s="98"/>
      <c r="N6" s="98"/>
      <c r="O6" s="98"/>
      <c r="P6" s="98"/>
      <c r="Q6" s="98"/>
      <c r="R6" s="1219" t="s">
        <v>226</v>
      </c>
      <c r="S6" s="1220"/>
      <c r="T6" s="1220"/>
      <c r="U6" s="1220"/>
      <c r="V6" s="1220"/>
      <c r="W6" s="1220"/>
      <c r="X6" s="1220"/>
      <c r="Y6" s="1221"/>
      <c r="Z6" s="98"/>
      <c r="AA6" s="98"/>
      <c r="AB6" s="40" t="s">
        <v>630</v>
      </c>
      <c r="AC6" s="46"/>
      <c r="AD6" s="46"/>
      <c r="AE6" s="46"/>
      <c r="AT6" s="126"/>
      <c r="AU6" s="264">
        <v>73</v>
      </c>
      <c r="AV6" s="268"/>
      <c r="AW6" s="1086" t="s">
        <v>411</v>
      </c>
      <c r="AX6" s="1086"/>
      <c r="AY6" s="1086"/>
      <c r="AZ6" s="1086"/>
      <c r="BA6" s="1086"/>
      <c r="BB6" s="1086"/>
      <c r="BC6" s="1086"/>
      <c r="BD6" s="1086"/>
      <c r="BE6" s="1086"/>
      <c r="BF6" s="1086"/>
      <c r="BG6" s="1086"/>
      <c r="BH6" s="1086"/>
      <c r="BI6" s="1086"/>
      <c r="BJ6" s="1086"/>
      <c r="BK6" s="1086"/>
      <c r="BL6" s="1086"/>
      <c r="BM6" s="1086"/>
      <c r="BN6" s="1086"/>
      <c r="BO6" s="1086"/>
      <c r="BP6" s="1086"/>
      <c r="BQ6" s="1086"/>
      <c r="BS6"/>
      <c r="BT6"/>
      <c r="BU6"/>
      <c r="BV6" s="31"/>
      <c r="BW6" s="31"/>
      <c r="BX6" s="31"/>
      <c r="BY6" s="31"/>
      <c r="BZ6" s="31"/>
      <c r="CA6" s="31"/>
      <c r="CB6"/>
      <c r="CC6"/>
      <c r="CD6"/>
      <c r="CE6"/>
      <c r="CF6"/>
      <c r="CG6"/>
      <c r="CH6"/>
      <c r="CI6"/>
      <c r="CJ6"/>
    </row>
    <row r="7" spans="1:88" ht="15.95" customHeight="1">
      <c r="B7" s="31"/>
      <c r="AH7" s="1236" t="s">
        <v>245</v>
      </c>
      <c r="AI7" s="1237"/>
      <c r="AJ7" s="1237"/>
      <c r="AK7" s="1237"/>
      <c r="AL7" s="1237"/>
      <c r="AM7" s="1237"/>
      <c r="AN7" s="1237"/>
      <c r="AO7" s="1237"/>
      <c r="AP7" s="1237"/>
      <c r="AQ7" s="1237"/>
      <c r="AR7" s="1237"/>
      <c r="AS7" s="1238"/>
      <c r="AT7" s="126"/>
      <c r="AU7" s="263"/>
      <c r="AV7" s="268"/>
      <c r="AW7" s="1086"/>
      <c r="AX7" s="1086"/>
      <c r="AY7" s="1086"/>
      <c r="AZ7" s="1086"/>
      <c r="BA7" s="1086"/>
      <c r="BB7" s="1086"/>
      <c r="BC7" s="1086"/>
      <c r="BD7" s="1086"/>
      <c r="BE7" s="1086"/>
      <c r="BF7" s="1086"/>
      <c r="BG7" s="1086"/>
      <c r="BH7" s="1086"/>
      <c r="BI7" s="1086"/>
      <c r="BJ7" s="1086"/>
      <c r="BK7" s="1086"/>
      <c r="BL7" s="1086"/>
      <c r="BM7" s="1086"/>
      <c r="BN7" s="1086"/>
      <c r="BO7" s="1086"/>
      <c r="BP7" s="1086"/>
      <c r="BQ7" s="1086"/>
      <c r="BS7"/>
      <c r="BT7"/>
      <c r="BU7"/>
      <c r="BV7" s="43"/>
      <c r="BW7" s="43"/>
      <c r="BX7" s="125"/>
      <c r="BY7" s="96"/>
      <c r="BZ7" s="96"/>
      <c r="CA7" s="96"/>
      <c r="CB7"/>
      <c r="CC7"/>
      <c r="CD7"/>
      <c r="CE7"/>
      <c r="CF7"/>
      <c r="CG7"/>
      <c r="CH7"/>
      <c r="CI7"/>
      <c r="CJ7"/>
    </row>
    <row r="8" spans="1:88" ht="15.95" customHeight="1">
      <c r="A8" s="1201" t="s">
        <v>157</v>
      </c>
      <c r="B8" s="1202"/>
      <c r="C8" s="1202"/>
      <c r="D8" s="1202"/>
      <c r="E8" s="1202"/>
      <c r="F8" s="1202"/>
      <c r="G8" s="1202"/>
      <c r="H8" s="1202"/>
      <c r="I8" s="1203"/>
      <c r="J8" s="1203"/>
      <c r="K8" s="1203"/>
      <c r="L8" s="1203"/>
      <c r="M8" s="1203"/>
      <c r="N8" s="1204"/>
      <c r="O8" s="1205" t="s">
        <v>162</v>
      </c>
      <c r="P8" s="1202"/>
      <c r="Q8" s="1202"/>
      <c r="R8" s="1202"/>
      <c r="S8" s="1202"/>
      <c r="T8" s="1202"/>
      <c r="U8" s="1203">
        <v>462</v>
      </c>
      <c r="V8" s="1203"/>
      <c r="W8" s="1204"/>
      <c r="X8" s="1205" t="s">
        <v>188</v>
      </c>
      <c r="Y8" s="1256"/>
      <c r="Z8" s="1256"/>
      <c r="AA8" s="1256"/>
      <c r="AB8" s="1256"/>
      <c r="AC8" s="1256"/>
      <c r="AD8" s="1203">
        <v>11.51</v>
      </c>
      <c r="AE8" s="1203"/>
      <c r="AF8" s="1204"/>
      <c r="AH8" s="1262" t="s">
        <v>251</v>
      </c>
      <c r="AI8" s="1263"/>
      <c r="AJ8" s="1264"/>
      <c r="AK8" s="1254">
        <v>8.7250000000000001E-3</v>
      </c>
      <c r="AL8" s="1254"/>
      <c r="AM8" s="1255"/>
      <c r="AN8" s="1262" t="s">
        <v>246</v>
      </c>
      <c r="AO8" s="1263"/>
      <c r="AP8" s="1264"/>
      <c r="AQ8" s="1254">
        <v>1.2279999999999999E-2</v>
      </c>
      <c r="AR8" s="1254"/>
      <c r="AS8" s="1255"/>
      <c r="AT8" s="107"/>
      <c r="AU8" s="265">
        <v>74</v>
      </c>
      <c r="AV8" s="273"/>
      <c r="AW8" s="1086" t="s">
        <v>417</v>
      </c>
      <c r="AX8" s="1086"/>
      <c r="AY8" s="1086"/>
      <c r="AZ8" s="1086"/>
      <c r="BA8" s="1086"/>
      <c r="BB8" s="1086"/>
      <c r="BC8" s="1086"/>
      <c r="BD8" s="1086"/>
      <c r="BE8" s="1086"/>
      <c r="BF8" s="1086"/>
      <c r="BG8" s="1086"/>
      <c r="BH8" s="1086"/>
      <c r="BI8" s="1086"/>
      <c r="BJ8" s="1086"/>
      <c r="BK8" s="1086"/>
      <c r="BL8" s="1086"/>
      <c r="BM8" s="1086"/>
      <c r="BN8" s="1086"/>
      <c r="BO8" s="1086"/>
      <c r="BP8" s="1086"/>
      <c r="BQ8" s="1086"/>
      <c r="BS8"/>
      <c r="BT8"/>
      <c r="BU8"/>
      <c r="BV8" s="125"/>
      <c r="BW8" s="125"/>
      <c r="BX8" s="125"/>
      <c r="BY8" s="96"/>
      <c r="BZ8" s="96"/>
      <c r="CA8" s="96"/>
      <c r="CB8"/>
      <c r="CC8"/>
      <c r="CD8"/>
      <c r="CE8"/>
      <c r="CF8"/>
      <c r="CG8"/>
      <c r="CH8"/>
      <c r="CI8"/>
      <c r="CJ8"/>
    </row>
    <row r="9" spans="1:88" ht="15.95" customHeight="1">
      <c r="A9" s="1211" t="s">
        <v>158</v>
      </c>
      <c r="B9" s="1212"/>
      <c r="C9" s="1212"/>
      <c r="D9" s="1212"/>
      <c r="E9" s="1212"/>
      <c r="F9" s="1212"/>
      <c r="G9" s="1212"/>
      <c r="H9" s="1212"/>
      <c r="I9" s="1213"/>
      <c r="J9" s="1213"/>
      <c r="K9" s="1213"/>
      <c r="L9" s="1213"/>
      <c r="M9" s="1213"/>
      <c r="N9" s="1214"/>
      <c r="O9" s="1222" t="s">
        <v>161</v>
      </c>
      <c r="P9" s="1212"/>
      <c r="Q9" s="1212"/>
      <c r="R9" s="1212"/>
      <c r="S9" s="1212"/>
      <c r="T9" s="1212"/>
      <c r="U9" s="1213">
        <v>682.4</v>
      </c>
      <c r="V9" s="1213"/>
      <c r="W9" s="1214"/>
      <c r="X9" s="112" t="s">
        <v>241</v>
      </c>
      <c r="Y9" s="113"/>
      <c r="Z9" s="113"/>
      <c r="AA9" s="113"/>
      <c r="AB9" s="168"/>
      <c r="AC9" s="148"/>
      <c r="AD9" s="1213">
        <v>8.5</v>
      </c>
      <c r="AE9" s="1213"/>
      <c r="AF9" s="1214"/>
      <c r="AH9" s="1120" t="s">
        <v>252</v>
      </c>
      <c r="AI9" s="1121"/>
      <c r="AJ9" s="1122"/>
      <c r="AK9" s="1239">
        <v>1.7056999999999999E-2</v>
      </c>
      <c r="AL9" s="1239"/>
      <c r="AM9" s="1240"/>
      <c r="AN9" s="1120" t="s">
        <v>247</v>
      </c>
      <c r="AO9" s="1121"/>
      <c r="AP9" s="1122"/>
      <c r="AQ9" s="1239">
        <v>2.3390000000000001E-2</v>
      </c>
      <c r="AR9" s="1239"/>
      <c r="AS9" s="1240"/>
      <c r="AT9" s="107"/>
      <c r="AU9" s="265"/>
      <c r="AV9" s="273"/>
      <c r="AW9" s="1086"/>
      <c r="AX9" s="1086"/>
      <c r="AY9" s="1086"/>
      <c r="AZ9" s="1086"/>
      <c r="BA9" s="1086"/>
      <c r="BB9" s="1086"/>
      <c r="BC9" s="1086"/>
      <c r="BD9" s="1086"/>
      <c r="BE9" s="1086"/>
      <c r="BF9" s="1086"/>
      <c r="BG9" s="1086"/>
      <c r="BH9" s="1086"/>
      <c r="BI9" s="1086"/>
      <c r="BJ9" s="1086"/>
      <c r="BK9" s="1086"/>
      <c r="BL9" s="1086"/>
      <c r="BM9" s="1086"/>
      <c r="BN9" s="1086"/>
      <c r="BO9" s="1086"/>
      <c r="BP9" s="1086"/>
      <c r="BQ9" s="1086"/>
      <c r="BS9"/>
      <c r="BT9"/>
      <c r="BU9"/>
      <c r="BV9" s="125"/>
      <c r="BW9" s="125"/>
      <c r="BX9" s="125"/>
      <c r="BY9" s="96"/>
      <c r="BZ9" s="96"/>
      <c r="CA9" s="96"/>
      <c r="CB9"/>
      <c r="CC9"/>
      <c r="CD9"/>
      <c r="CE9"/>
      <c r="CF9"/>
      <c r="CG9"/>
      <c r="CH9"/>
      <c r="CI9"/>
      <c r="CJ9"/>
    </row>
    <row r="10" spans="1:88" ht="15.95" customHeight="1">
      <c r="A10" s="1211" t="s">
        <v>164</v>
      </c>
      <c r="B10" s="1212"/>
      <c r="C10" s="1212"/>
      <c r="D10" s="1212"/>
      <c r="E10" s="1212"/>
      <c r="F10" s="1212"/>
      <c r="G10" s="1212"/>
      <c r="H10" s="1212"/>
      <c r="I10" s="1213" t="s">
        <v>203</v>
      </c>
      <c r="J10" s="939"/>
      <c r="K10" s="939"/>
      <c r="L10" s="939"/>
      <c r="M10" s="939"/>
      <c r="N10" s="986"/>
      <c r="O10" s="1222" t="s">
        <v>159</v>
      </c>
      <c r="P10" s="1212"/>
      <c r="Q10" s="1212"/>
      <c r="R10" s="1212"/>
      <c r="S10" s="1212"/>
      <c r="T10" s="1212"/>
      <c r="U10" s="1213">
        <v>2977</v>
      </c>
      <c r="V10" s="1213"/>
      <c r="W10" s="1214"/>
      <c r="X10" s="112" t="s">
        <v>629</v>
      </c>
      <c r="AD10" s="1226"/>
      <c r="AE10" s="1227"/>
      <c r="AF10" s="348" t="s">
        <v>633</v>
      </c>
      <c r="AH10" s="1120" t="s">
        <v>253</v>
      </c>
      <c r="AI10" s="1121"/>
      <c r="AJ10" s="1122"/>
      <c r="AK10" s="1239">
        <v>3.1697999999999997E-2</v>
      </c>
      <c r="AL10" s="1239"/>
      <c r="AM10" s="1240"/>
      <c r="AN10" s="1120" t="s">
        <v>248</v>
      </c>
      <c r="AO10" s="1121"/>
      <c r="AP10" s="1122"/>
      <c r="AQ10" s="1239">
        <v>4.2470000000000001E-2</v>
      </c>
      <c r="AR10" s="1239"/>
      <c r="AS10" s="1240"/>
      <c r="AU10" s="265">
        <v>75</v>
      </c>
      <c r="AV10" s="269"/>
      <c r="AW10" s="1086" t="s">
        <v>412</v>
      </c>
      <c r="AX10" s="1086"/>
      <c r="AY10" s="1086"/>
      <c r="AZ10" s="1086"/>
      <c r="BA10" s="1086"/>
      <c r="BB10" s="1086"/>
      <c r="BC10" s="1086"/>
      <c r="BD10" s="1086"/>
      <c r="BE10" s="1086"/>
      <c r="BF10" s="1086"/>
      <c r="BG10" s="1086"/>
      <c r="BH10" s="1086"/>
      <c r="BI10" s="1086"/>
      <c r="BJ10" s="1086"/>
      <c r="BK10" s="1086"/>
      <c r="BL10" s="1086"/>
      <c r="BM10" s="1086"/>
      <c r="BN10" s="1086"/>
      <c r="BO10" s="1086"/>
      <c r="BP10" s="1086"/>
      <c r="BQ10" s="1086"/>
      <c r="BS10"/>
      <c r="BT10"/>
      <c r="BU10"/>
      <c r="BV10" s="125"/>
      <c r="BW10" s="125"/>
      <c r="BX10" s="125"/>
      <c r="BY10" s="96"/>
      <c r="BZ10" s="96"/>
      <c r="CA10" s="96"/>
      <c r="CB10"/>
      <c r="CC10"/>
      <c r="CD10"/>
      <c r="CE10"/>
      <c r="CF10"/>
      <c r="CG10"/>
      <c r="CH10"/>
      <c r="CI10"/>
      <c r="CJ10"/>
    </row>
    <row r="11" spans="1:88" ht="15.95" customHeight="1">
      <c r="A11" s="1211" t="s">
        <v>163</v>
      </c>
      <c r="B11" s="1212"/>
      <c r="C11" s="1212"/>
      <c r="D11" s="1212"/>
      <c r="E11" s="1212"/>
      <c r="F11" s="1212"/>
      <c r="G11" s="1212"/>
      <c r="H11" s="1212"/>
      <c r="I11" s="1213">
        <v>2</v>
      </c>
      <c r="J11" s="939"/>
      <c r="K11" s="1215" t="s">
        <v>231</v>
      </c>
      <c r="L11" s="939"/>
      <c r="M11" s="939"/>
      <c r="N11" s="986"/>
      <c r="O11" s="1222" t="s">
        <v>183</v>
      </c>
      <c r="P11" s="1212"/>
      <c r="Q11" s="1212"/>
      <c r="R11" s="1212"/>
      <c r="S11" s="1212"/>
      <c r="T11" s="1212"/>
      <c r="U11" s="1213">
        <v>250</v>
      </c>
      <c r="V11" s="1213"/>
      <c r="W11" s="1214"/>
      <c r="X11" s="1222" t="s">
        <v>239</v>
      </c>
      <c r="Y11" s="1212"/>
      <c r="Z11" s="1212"/>
      <c r="AA11" s="1212"/>
      <c r="AB11" s="1212"/>
      <c r="AC11" s="1212"/>
      <c r="AD11" s="1226">
        <v>1.04</v>
      </c>
      <c r="AE11" s="1227"/>
      <c r="AF11" s="348" t="s">
        <v>634</v>
      </c>
      <c r="AH11" s="1120" t="s">
        <v>254</v>
      </c>
      <c r="AI11" s="1121"/>
      <c r="AJ11" s="1122"/>
      <c r="AK11" s="1239">
        <v>5.6291000000000001E-2</v>
      </c>
      <c r="AL11" s="1239"/>
      <c r="AM11" s="1240"/>
      <c r="AN11" s="1120" t="s">
        <v>249</v>
      </c>
      <c r="AO11" s="1121"/>
      <c r="AP11" s="1122"/>
      <c r="AQ11" s="1239">
        <v>7.3849999999999999E-2</v>
      </c>
      <c r="AR11" s="1239"/>
      <c r="AS11" s="1240"/>
      <c r="AT11" s="107"/>
      <c r="AU11" s="263">
        <v>76</v>
      </c>
      <c r="AV11" s="268"/>
      <c r="AW11" s="1099" t="s">
        <v>639</v>
      </c>
      <c r="AX11" s="1100"/>
      <c r="AY11" s="1100"/>
      <c r="AZ11" s="1100"/>
      <c r="BA11" s="1100"/>
      <c r="BB11" s="1100"/>
      <c r="BC11" s="1100"/>
      <c r="BD11" s="1100"/>
      <c r="BE11" s="1100"/>
      <c r="BF11" s="1100"/>
      <c r="BG11" s="1100"/>
      <c r="BH11" s="1100"/>
      <c r="BI11" s="1100"/>
      <c r="BJ11" s="1100"/>
      <c r="BK11" s="1100"/>
      <c r="BL11" s="1100"/>
      <c r="BM11" s="1100"/>
      <c r="BN11" s="1100"/>
      <c r="BO11" s="1100"/>
      <c r="BP11" s="1100"/>
      <c r="BQ11" s="1100"/>
      <c r="BS11"/>
      <c r="BT11"/>
      <c r="BU11"/>
      <c r="BV11" s="125"/>
      <c r="BW11" s="125"/>
      <c r="BX11" s="125"/>
      <c r="BY11" s="96"/>
      <c r="BZ11" s="96"/>
      <c r="CA11" s="96"/>
      <c r="CB11"/>
      <c r="CC11"/>
      <c r="CD11"/>
      <c r="CE11"/>
      <c r="CF11"/>
      <c r="CG11"/>
      <c r="CH11"/>
      <c r="CI11"/>
      <c r="CJ11"/>
    </row>
    <row r="12" spans="1:88" ht="15.95" customHeight="1">
      <c r="A12" s="1216" t="s">
        <v>240</v>
      </c>
      <c r="B12" s="1217"/>
      <c r="C12" s="1217"/>
      <c r="D12" s="1217"/>
      <c r="E12" s="1217"/>
      <c r="F12" s="1217"/>
      <c r="G12" s="1217"/>
      <c r="H12" s="1217"/>
      <c r="I12" s="1206">
        <v>1</v>
      </c>
      <c r="J12" s="1207"/>
      <c r="K12" s="1207"/>
      <c r="L12" s="1208">
        <f>I12*1.01325</f>
        <v>1.01325</v>
      </c>
      <c r="M12" s="1209"/>
      <c r="N12" s="1210"/>
      <c r="O12" s="1218" t="s">
        <v>182</v>
      </c>
      <c r="P12" s="1217"/>
      <c r="Q12" s="1217"/>
      <c r="R12" s="1217"/>
      <c r="S12" s="1217"/>
      <c r="T12" s="1217"/>
      <c r="U12" s="1242">
        <v>200</v>
      </c>
      <c r="V12" s="1242"/>
      <c r="W12" s="1243"/>
      <c r="X12" s="1223" t="s">
        <v>635</v>
      </c>
      <c r="Y12" s="1224"/>
      <c r="Z12" s="1224"/>
      <c r="AA12" s="1224"/>
      <c r="AB12" s="1224"/>
      <c r="AC12" s="1225"/>
      <c r="AD12" s="832" t="s">
        <v>416</v>
      </c>
      <c r="AE12" s="827"/>
      <c r="AF12" s="828"/>
      <c r="AH12" s="1251" t="s">
        <v>255</v>
      </c>
      <c r="AI12" s="1252"/>
      <c r="AJ12" s="1253"/>
      <c r="AK12" s="1260">
        <v>9.5952999999999997E-2</v>
      </c>
      <c r="AL12" s="1260"/>
      <c r="AM12" s="1261"/>
      <c r="AN12" s="1251" t="s">
        <v>250</v>
      </c>
      <c r="AO12" s="1252"/>
      <c r="AP12" s="1253"/>
      <c r="AQ12" s="1260">
        <v>0.12352</v>
      </c>
      <c r="AR12" s="1260"/>
      <c r="AS12" s="1261"/>
      <c r="AT12" s="107"/>
      <c r="AU12" s="266">
        <v>77</v>
      </c>
      <c r="AV12" s="269"/>
      <c r="AW12" s="1093" t="s">
        <v>413</v>
      </c>
      <c r="AX12" s="1093"/>
      <c r="AY12" s="1093"/>
      <c r="AZ12" s="1093"/>
      <c r="BA12" s="1093"/>
      <c r="BB12" s="1093"/>
      <c r="BC12" s="1093"/>
      <c r="BD12" s="1093"/>
      <c r="BE12" s="1093"/>
      <c r="BF12" s="1093"/>
      <c r="BG12" s="1093"/>
      <c r="BH12" s="1093"/>
      <c r="BI12" s="1093"/>
      <c r="BJ12" s="1093"/>
      <c r="BK12" s="1093"/>
      <c r="BL12" s="1093"/>
      <c r="BM12" s="1093"/>
      <c r="BN12" s="1093"/>
      <c r="BO12" s="1093"/>
      <c r="BP12" s="1093"/>
      <c r="BQ12" s="1093"/>
      <c r="BS12"/>
      <c r="BT12"/>
      <c r="BU12"/>
      <c r="BV12" s="125"/>
      <c r="BW12" s="125"/>
      <c r="BX12" s="125"/>
      <c r="BY12" s="96"/>
      <c r="BZ12" s="96"/>
      <c r="CA12" s="96"/>
      <c r="CB12"/>
      <c r="CC12"/>
      <c r="CD12"/>
      <c r="CE12"/>
      <c r="CF12"/>
      <c r="CG12"/>
      <c r="CH12"/>
      <c r="CI12"/>
      <c r="CJ12"/>
    </row>
    <row r="13" spans="1:88" ht="15.95" customHeight="1">
      <c r="A13" s="99"/>
      <c r="B13" s="99"/>
      <c r="C13" s="99"/>
      <c r="D13" s="99"/>
      <c r="E13" s="99"/>
      <c r="F13" s="99"/>
      <c r="G13" s="99"/>
      <c r="H13" s="99"/>
      <c r="I13" s="100"/>
      <c r="J13" s="100"/>
      <c r="K13" s="100"/>
      <c r="L13" s="100"/>
      <c r="M13" s="100"/>
      <c r="N13" s="100"/>
      <c r="O13" s="99"/>
      <c r="P13" s="99"/>
      <c r="Q13" s="99"/>
      <c r="R13" s="99"/>
      <c r="S13" s="99"/>
      <c r="T13" s="99"/>
      <c r="U13" s="100"/>
      <c r="V13" s="100"/>
      <c r="W13" s="100"/>
      <c r="X13" s="100"/>
      <c r="Y13" s="100"/>
      <c r="Z13" s="100"/>
      <c r="AA13" s="99"/>
      <c r="AB13" s="99"/>
      <c r="AC13" s="99"/>
      <c r="AD13" s="99"/>
      <c r="AE13" s="99"/>
      <c r="AF13" s="99"/>
      <c r="AG13" s="100"/>
      <c r="AH13" s="100"/>
      <c r="AI13" s="100"/>
      <c r="AJ13" s="100"/>
      <c r="AK13" s="100"/>
      <c r="AL13" s="100"/>
      <c r="AM13" s="99"/>
      <c r="AN13" s="99"/>
      <c r="AO13" s="99"/>
      <c r="AP13" s="99"/>
      <c r="AQ13" s="99"/>
      <c r="AR13" s="99"/>
      <c r="AS13" s="99"/>
      <c r="AT13" s="99"/>
      <c r="AU13" s="265"/>
      <c r="AV13" s="269"/>
      <c r="AW13" s="1093"/>
      <c r="AX13" s="1093"/>
      <c r="AY13" s="1093"/>
      <c r="AZ13" s="1093"/>
      <c r="BA13" s="1093"/>
      <c r="BB13" s="1093"/>
      <c r="BC13" s="1093"/>
      <c r="BD13" s="1093"/>
      <c r="BE13" s="1093"/>
      <c r="BF13" s="1093"/>
      <c r="BG13" s="1093"/>
      <c r="BH13" s="1093"/>
      <c r="BI13" s="1093"/>
      <c r="BJ13" s="1093"/>
      <c r="BK13" s="1093"/>
      <c r="BL13" s="1093"/>
      <c r="BM13" s="1093"/>
      <c r="BN13" s="1093"/>
      <c r="BO13" s="1093"/>
      <c r="BP13" s="1093"/>
      <c r="BQ13" s="1093"/>
      <c r="BS13"/>
      <c r="BT13"/>
      <c r="BU13"/>
      <c r="BV13" s="122"/>
      <c r="BW13" s="122"/>
    </row>
    <row r="14" spans="1:88" ht="15.75" customHeight="1">
      <c r="A14" s="61"/>
      <c r="B14" s="61"/>
      <c r="C14" s="63"/>
      <c r="D14" s="61"/>
      <c r="E14" s="578" t="s">
        <v>637</v>
      </c>
      <c r="F14" s="579"/>
      <c r="G14" s="579"/>
      <c r="H14" s="588"/>
      <c r="M14" s="1173" t="s">
        <v>228</v>
      </c>
      <c r="N14" s="1174"/>
      <c r="O14" s="1174"/>
      <c r="P14" s="1174"/>
      <c r="Q14" s="1174"/>
      <c r="R14" s="1174"/>
      <c r="S14" s="1174"/>
      <c r="T14" s="1175"/>
      <c r="U14" s="555" t="s">
        <v>641</v>
      </c>
      <c r="V14" s="1174"/>
      <c r="W14" s="1174"/>
      <c r="X14" s="1175"/>
      <c r="Y14" s="1173" t="s">
        <v>227</v>
      </c>
      <c r="Z14" s="1174"/>
      <c r="AA14" s="1174"/>
      <c r="AB14" s="1174"/>
      <c r="AC14" s="1174"/>
      <c r="AD14" s="1174"/>
      <c r="AE14" s="1174"/>
      <c r="AF14" s="1175"/>
      <c r="AG14" s="114"/>
      <c r="AH14" s="115"/>
      <c r="AI14" s="555" t="s">
        <v>242</v>
      </c>
      <c r="AJ14" s="556"/>
      <c r="AK14" s="556"/>
      <c r="AL14" s="557"/>
      <c r="AM14" s="116"/>
      <c r="AN14" s="117"/>
      <c r="AS14" s="65"/>
      <c r="AT14" s="65"/>
      <c r="AU14" s="265"/>
      <c r="AV14" s="269"/>
      <c r="AW14" s="1093"/>
      <c r="AX14" s="1093"/>
      <c r="AY14" s="1093"/>
      <c r="AZ14" s="1093"/>
      <c r="BA14" s="1093"/>
      <c r="BB14" s="1093"/>
      <c r="BC14" s="1093"/>
      <c r="BD14" s="1093"/>
      <c r="BE14" s="1093"/>
      <c r="BF14" s="1093"/>
      <c r="BG14" s="1093"/>
      <c r="BH14" s="1093"/>
      <c r="BI14" s="1093"/>
      <c r="BJ14" s="1093"/>
      <c r="BK14" s="1093"/>
      <c r="BL14" s="1093"/>
      <c r="BM14" s="1093"/>
      <c r="BN14" s="1093"/>
      <c r="BO14" s="1093"/>
      <c r="BP14" s="1093"/>
      <c r="BQ14" s="1093"/>
      <c r="BS14"/>
      <c r="BT14"/>
      <c r="BU14"/>
      <c r="BV14" s="125"/>
      <c r="BW14" s="125"/>
    </row>
    <row r="15" spans="1:88" ht="15.95" customHeight="1">
      <c r="A15" s="579" t="s">
        <v>586</v>
      </c>
      <c r="B15" s="856"/>
      <c r="C15" s="856"/>
      <c r="D15" s="856"/>
      <c r="E15" s="629"/>
      <c r="F15" s="622"/>
      <c r="G15" s="622"/>
      <c r="H15" s="623"/>
      <c r="I15" s="783" t="s">
        <v>232</v>
      </c>
      <c r="J15" s="1196"/>
      <c r="K15" s="1196"/>
      <c r="L15" s="1197"/>
      <c r="M15" s="782" t="s">
        <v>147</v>
      </c>
      <c r="N15" s="1179"/>
      <c r="O15" s="1179"/>
      <c r="P15" s="1181"/>
      <c r="Q15" s="1178" t="s">
        <v>638</v>
      </c>
      <c r="R15" s="1179"/>
      <c r="S15" s="1179"/>
      <c r="T15" s="1180"/>
      <c r="U15" s="739" t="s">
        <v>650</v>
      </c>
      <c r="V15" s="1257"/>
      <c r="W15" s="1183" t="s">
        <v>234</v>
      </c>
      <c r="X15" s="1184"/>
      <c r="Y15" s="782" t="s">
        <v>147</v>
      </c>
      <c r="Z15" s="1179"/>
      <c r="AA15" s="1179"/>
      <c r="AB15" s="1181"/>
      <c r="AC15" s="1178" t="s">
        <v>638</v>
      </c>
      <c r="AD15" s="1179"/>
      <c r="AE15" s="1179"/>
      <c r="AF15" s="1180"/>
      <c r="AG15" s="578" t="s">
        <v>642</v>
      </c>
      <c r="AH15" s="588"/>
      <c r="AI15" s="580" t="s">
        <v>243</v>
      </c>
      <c r="AJ15" s="1265"/>
      <c r="AK15" s="1249" t="s">
        <v>244</v>
      </c>
      <c r="AL15" s="589"/>
      <c r="AM15" s="580" t="s">
        <v>230</v>
      </c>
      <c r="AN15" s="589"/>
      <c r="AO15" s="555" t="s">
        <v>646</v>
      </c>
      <c r="AP15" s="1174"/>
      <c r="AQ15" s="1174"/>
      <c r="AR15" s="1174"/>
      <c r="AS15" s="1174"/>
      <c r="AT15" s="1174"/>
      <c r="AU15" s="265"/>
      <c r="AV15" s="269"/>
      <c r="AW15" s="1093"/>
      <c r="AX15" s="1093"/>
      <c r="AY15" s="1093"/>
      <c r="AZ15" s="1093"/>
      <c r="BA15" s="1093"/>
      <c r="BB15" s="1093"/>
      <c r="BC15" s="1093"/>
      <c r="BD15" s="1093"/>
      <c r="BE15" s="1093"/>
      <c r="BF15" s="1093"/>
      <c r="BG15" s="1093"/>
      <c r="BH15" s="1093"/>
      <c r="BI15" s="1093"/>
      <c r="BJ15" s="1093"/>
      <c r="BK15" s="1093"/>
      <c r="BL15" s="1093"/>
      <c r="BM15" s="1093"/>
      <c r="BN15" s="1093"/>
      <c r="BO15" s="1093"/>
      <c r="BP15" s="1093"/>
      <c r="BQ15" s="1093"/>
      <c r="BS15"/>
      <c r="BT15"/>
      <c r="BU15"/>
      <c r="BV15" s="125"/>
      <c r="BW15" s="125"/>
    </row>
    <row r="16" spans="1:88" ht="15.95" customHeight="1">
      <c r="A16" s="857"/>
      <c r="B16" s="857"/>
      <c r="C16" s="857"/>
      <c r="D16" s="857"/>
      <c r="E16" s="750" t="s">
        <v>190</v>
      </c>
      <c r="F16" s="737"/>
      <c r="G16" s="737" t="s">
        <v>208</v>
      </c>
      <c r="H16" s="781"/>
      <c r="I16" s="795" t="s">
        <v>148</v>
      </c>
      <c r="J16" s="1190"/>
      <c r="K16" s="748" t="s">
        <v>149</v>
      </c>
      <c r="L16" s="1198"/>
      <c r="M16" s="795" t="s">
        <v>148</v>
      </c>
      <c r="N16" s="1176"/>
      <c r="O16" s="748" t="s">
        <v>149</v>
      </c>
      <c r="P16" s="1176"/>
      <c r="Q16" s="748" t="s">
        <v>181</v>
      </c>
      <c r="R16" s="829"/>
      <c r="S16" s="748" t="s">
        <v>229</v>
      </c>
      <c r="T16" s="1168"/>
      <c r="U16" s="1258"/>
      <c r="V16" s="1259"/>
      <c r="W16" s="1185"/>
      <c r="X16" s="1186"/>
      <c r="Y16" s="795" t="s">
        <v>148</v>
      </c>
      <c r="Z16" s="1176"/>
      <c r="AA16" s="748" t="s">
        <v>149</v>
      </c>
      <c r="AB16" s="1176"/>
      <c r="AC16" s="748" t="s">
        <v>181</v>
      </c>
      <c r="AD16" s="829"/>
      <c r="AE16" s="748" t="s">
        <v>229</v>
      </c>
      <c r="AF16" s="1168"/>
      <c r="AG16" s="582"/>
      <c r="AH16" s="590"/>
      <c r="AI16" s="582"/>
      <c r="AJ16" s="1266"/>
      <c r="AK16" s="1250"/>
      <c r="AL16" s="590"/>
      <c r="AM16" s="582"/>
      <c r="AN16" s="590"/>
      <c r="AO16" s="555" t="s">
        <v>235</v>
      </c>
      <c r="AP16" s="1127"/>
      <c r="AQ16" s="1248" t="s">
        <v>233</v>
      </c>
      <c r="AR16" s="1127"/>
      <c r="AS16" s="1248" t="s">
        <v>193</v>
      </c>
      <c r="AT16" s="1174"/>
      <c r="AU16" s="265"/>
      <c r="AV16" s="269"/>
      <c r="AW16" s="1089" t="s">
        <v>640</v>
      </c>
      <c r="AX16" s="1089"/>
      <c r="AY16" s="1089"/>
      <c r="AZ16" s="1089"/>
      <c r="BA16" s="1089"/>
      <c r="BB16" s="1089"/>
      <c r="BC16" s="1089"/>
      <c r="BD16" s="1089"/>
      <c r="BE16" s="1089"/>
      <c r="BF16" s="1089"/>
      <c r="BG16" s="1089"/>
      <c r="BH16" s="1089"/>
      <c r="BI16" s="1089"/>
      <c r="BJ16" s="1089"/>
      <c r="BK16" s="1089"/>
      <c r="BL16" s="1089"/>
      <c r="BM16" s="1089"/>
      <c r="BN16" s="1089"/>
      <c r="BO16" s="1089"/>
      <c r="BP16" s="1089"/>
      <c r="BQ16" s="1089"/>
      <c r="BS16"/>
      <c r="BT16"/>
      <c r="BU16"/>
      <c r="BV16" s="125"/>
      <c r="BW16" s="125"/>
    </row>
    <row r="17" spans="1:76" ht="15.95" customHeight="1">
      <c r="A17" s="1128">
        <v>1</v>
      </c>
      <c r="B17" s="895" t="s">
        <v>167</v>
      </c>
      <c r="C17" s="896"/>
      <c r="D17" s="896"/>
      <c r="E17" s="1101" t="s">
        <v>636</v>
      </c>
      <c r="F17" s="1102"/>
      <c r="G17" s="1192"/>
      <c r="H17" s="1193"/>
      <c r="I17" s="1195"/>
      <c r="J17" s="1170"/>
      <c r="K17" s="1195"/>
      <c r="L17" s="1170"/>
      <c r="M17" s="1169"/>
      <c r="N17" s="1170"/>
      <c r="O17" s="1169"/>
      <c r="P17" s="1170"/>
      <c r="Q17" s="1169"/>
      <c r="R17" s="1170"/>
      <c r="S17" s="1169"/>
      <c r="T17" s="1170"/>
      <c r="U17" s="1177"/>
      <c r="V17" s="1170"/>
      <c r="W17" s="1182"/>
      <c r="X17" s="1170"/>
      <c r="Y17" s="1169"/>
      <c r="Z17" s="1170"/>
      <c r="AA17" s="1169"/>
      <c r="AB17" s="1170"/>
      <c r="AC17" s="1169"/>
      <c r="AD17" s="1170"/>
      <c r="AE17" s="1169"/>
      <c r="AF17" s="1170"/>
      <c r="AG17" s="1244"/>
      <c r="AH17" s="1170"/>
      <c r="AI17" s="1244"/>
      <c r="AJ17" s="1170"/>
      <c r="AK17" s="1245"/>
      <c r="AL17" s="1246"/>
      <c r="AM17" s="1244"/>
      <c r="AN17" s="1170"/>
      <c r="AO17" s="1241"/>
      <c r="AP17" s="1170"/>
      <c r="AQ17" s="1195"/>
      <c r="AR17" s="1170"/>
      <c r="AS17" s="1169"/>
      <c r="AT17" s="1170"/>
      <c r="AU17" s="265"/>
      <c r="AV17" s="268"/>
      <c r="AW17" s="1089"/>
      <c r="AX17" s="1089"/>
      <c r="AY17" s="1089"/>
      <c r="AZ17" s="1089"/>
      <c r="BA17" s="1089"/>
      <c r="BB17" s="1089"/>
      <c r="BC17" s="1089"/>
      <c r="BD17" s="1089"/>
      <c r="BE17" s="1089"/>
      <c r="BF17" s="1089"/>
      <c r="BG17" s="1089"/>
      <c r="BH17" s="1089"/>
      <c r="BI17" s="1089"/>
      <c r="BJ17" s="1089"/>
      <c r="BK17" s="1089"/>
      <c r="BL17" s="1089"/>
      <c r="BM17" s="1089"/>
      <c r="BN17" s="1089"/>
      <c r="BO17" s="1089"/>
      <c r="BP17" s="1089"/>
      <c r="BQ17" s="1089"/>
      <c r="BS17"/>
      <c r="BT17"/>
      <c r="BU17"/>
      <c r="BV17" s="125"/>
      <c r="BW17" s="125"/>
    </row>
    <row r="18" spans="1:76" ht="15.95" customHeight="1">
      <c r="A18" s="1129"/>
      <c r="B18" s="897"/>
      <c r="C18" s="898"/>
      <c r="D18" s="898"/>
      <c r="E18" s="1103"/>
      <c r="F18" s="1104"/>
      <c r="G18" s="1194"/>
      <c r="H18" s="1194"/>
      <c r="I18" s="1171"/>
      <c r="J18" s="1171"/>
      <c r="K18" s="1171"/>
      <c r="L18" s="1171"/>
      <c r="M18" s="1171"/>
      <c r="N18" s="1171"/>
      <c r="O18" s="1171"/>
      <c r="P18" s="1171"/>
      <c r="Q18" s="1171"/>
      <c r="R18" s="1171"/>
      <c r="S18" s="1171"/>
      <c r="T18" s="1171"/>
      <c r="U18" s="1171"/>
      <c r="V18" s="1171"/>
      <c r="W18" s="1171"/>
      <c r="X18" s="1171"/>
      <c r="Y18" s="1171"/>
      <c r="Z18" s="1171"/>
      <c r="AA18" s="1171"/>
      <c r="AB18" s="1171"/>
      <c r="AC18" s="1171"/>
      <c r="AD18" s="1171"/>
      <c r="AE18" s="1171"/>
      <c r="AF18" s="1171"/>
      <c r="AG18" s="1171"/>
      <c r="AH18" s="1171"/>
      <c r="AI18" s="1171"/>
      <c r="AJ18" s="1171"/>
      <c r="AK18" s="1247"/>
      <c r="AL18" s="1247"/>
      <c r="AM18" s="1171"/>
      <c r="AN18" s="1171"/>
      <c r="AO18" s="1171"/>
      <c r="AP18" s="1171"/>
      <c r="AQ18" s="1171"/>
      <c r="AR18" s="1171"/>
      <c r="AS18" s="1171"/>
      <c r="AT18" s="1171"/>
      <c r="AU18" s="265"/>
      <c r="AV18" s="26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S18"/>
      <c r="BT18"/>
      <c r="BU18"/>
      <c r="BV18" s="125"/>
      <c r="BW18" s="125"/>
    </row>
    <row r="19" spans="1:76" ht="15.95" customHeight="1">
      <c r="A19" s="923">
        <v>2</v>
      </c>
      <c r="B19" s="899" t="s">
        <v>141</v>
      </c>
      <c r="C19" s="1096"/>
      <c r="D19" s="1096"/>
      <c r="E19" s="1105">
        <v>180.7</v>
      </c>
      <c r="F19" s="1106"/>
      <c r="G19" s="1228">
        <f>IFERROR(E19*(U10/AG19), "")</f>
        <v>180.7</v>
      </c>
      <c r="H19" s="1229"/>
      <c r="I19" s="1199">
        <f>IFERROR(0.5/9.82*((4*G19/3600/3.14/(U11/1000)^2)^2), "")</f>
        <v>5.3293037240008438E-2</v>
      </c>
      <c r="J19" s="1109"/>
      <c r="K19" s="1200">
        <f>IFERROR(0.5/9.82*((4*G19/3600/3.14/(U12/1000)^2)^2), "")</f>
        <v>0.13010995419923929</v>
      </c>
      <c r="L19" s="1142"/>
      <c r="M19" s="1151">
        <v>4.0991999999999997</v>
      </c>
      <c r="N19" s="1146"/>
      <c r="O19" s="1188">
        <v>81.542299999999997</v>
      </c>
      <c r="P19" s="1146"/>
      <c r="Q19" s="1112">
        <f>IFERROR((O19-M19)/9.82/AM19/1000*100000, "")</f>
        <v>792.90797598273036</v>
      </c>
      <c r="R19" s="1109"/>
      <c r="S19" s="1112">
        <f>IFERROR((Q19+(K19-I19))*(U10/AG19)^2, "")</f>
        <v>792.98479289968964</v>
      </c>
      <c r="T19" s="1142"/>
      <c r="U19" s="1191">
        <f>IFERROR(S19-0.03*(S19/I11), "")</f>
        <v>781.09002100619432</v>
      </c>
      <c r="V19" s="1109"/>
      <c r="W19" s="1189">
        <f>IFERROR((S19-U19)/S19, "")</f>
        <v>1.4999999999999965E-2</v>
      </c>
      <c r="X19" s="1142"/>
      <c r="Y19" s="1151">
        <v>-0.26479999999999998</v>
      </c>
      <c r="Z19" s="1146"/>
      <c r="AA19" s="1188">
        <v>75.521000000000001</v>
      </c>
      <c r="AB19" s="1146"/>
      <c r="AC19" s="1112">
        <f>IFERROR((AA19-Y19)/9.82/AM19/1000*100000, "")</f>
        <v>775.93956448324002</v>
      </c>
      <c r="AD19" s="1109"/>
      <c r="AE19" s="1112">
        <f>IFERROR((AC19+(K19-I19))*((U10/AG19)^2), "")</f>
        <v>776.01638140019929</v>
      </c>
      <c r="AF19" s="1142"/>
      <c r="AG19" s="1145">
        <v>2977</v>
      </c>
      <c r="AH19" s="1152"/>
      <c r="AI19" s="1145">
        <v>33</v>
      </c>
      <c r="AJ19" s="1146"/>
      <c r="AK19" s="1116">
        <v>5.0299999999999997E-2</v>
      </c>
      <c r="AL19" s="1117"/>
      <c r="AM19" s="1151">
        <f>0.9946</f>
        <v>0.99460000000000004</v>
      </c>
      <c r="AN19" s="1152"/>
      <c r="AO19" s="1108">
        <f>IFERROR((S19-AE19)/S19, "")</f>
        <v>2.1398154985346359E-2</v>
      </c>
      <c r="AP19" s="1109"/>
      <c r="AQ19" s="1112">
        <f>IFERROR((((L12+Y19-AK19)/9.81/AM19/1000*100000)+I19+AD11)*(U10/AG19)^2, "")</f>
        <v>8.2486495977329284</v>
      </c>
      <c r="AR19" s="1113"/>
      <c r="AS19" s="1123">
        <v>8.6999999999999993</v>
      </c>
      <c r="AT19" s="1124"/>
      <c r="AU19" s="263"/>
      <c r="AV19" s="268"/>
      <c r="AW19" s="1089"/>
      <c r="AX19" s="1089"/>
      <c r="AY19" s="1089"/>
      <c r="AZ19" s="1089"/>
      <c r="BA19" s="1089"/>
      <c r="BB19" s="1089"/>
      <c r="BC19" s="1089"/>
      <c r="BD19" s="1089"/>
      <c r="BE19" s="1089"/>
      <c r="BF19" s="1089"/>
      <c r="BG19" s="1089"/>
      <c r="BH19" s="1089"/>
      <c r="BI19" s="1089"/>
      <c r="BJ19" s="1089"/>
      <c r="BK19" s="1089"/>
      <c r="BL19" s="1089"/>
      <c r="BM19" s="1089"/>
      <c r="BN19" s="1089"/>
      <c r="BO19" s="1089"/>
      <c r="BP19" s="1089"/>
      <c r="BQ19" s="1089"/>
      <c r="BS19"/>
      <c r="BT19"/>
      <c r="BU19"/>
      <c r="BV19" s="125"/>
      <c r="BW19" s="125"/>
    </row>
    <row r="20" spans="1:76" ht="15.95" customHeight="1">
      <c r="A20" s="893"/>
      <c r="B20" s="897"/>
      <c r="C20" s="898"/>
      <c r="D20" s="898"/>
      <c r="E20" s="1107"/>
      <c r="F20" s="1106"/>
      <c r="G20" s="1230"/>
      <c r="H20" s="1229"/>
      <c r="I20" s="1110"/>
      <c r="J20" s="1111"/>
      <c r="K20" s="1167"/>
      <c r="L20" s="1172"/>
      <c r="M20" s="1165"/>
      <c r="N20" s="1187"/>
      <c r="O20" s="1125"/>
      <c r="P20" s="1187"/>
      <c r="Q20" s="1167"/>
      <c r="R20" s="1111"/>
      <c r="S20" s="1167"/>
      <c r="T20" s="1172"/>
      <c r="U20" s="1110"/>
      <c r="V20" s="1111"/>
      <c r="W20" s="1167"/>
      <c r="X20" s="1172"/>
      <c r="Y20" s="1165"/>
      <c r="Z20" s="1187"/>
      <c r="AA20" s="1125"/>
      <c r="AB20" s="1187"/>
      <c r="AC20" s="1167"/>
      <c r="AD20" s="1111"/>
      <c r="AE20" s="1167"/>
      <c r="AF20" s="1172"/>
      <c r="AG20" s="1165"/>
      <c r="AH20" s="1166"/>
      <c r="AI20" s="1165"/>
      <c r="AJ20" s="1187"/>
      <c r="AK20" s="1118"/>
      <c r="AL20" s="1119"/>
      <c r="AM20" s="1165"/>
      <c r="AN20" s="1166"/>
      <c r="AO20" s="1110"/>
      <c r="AP20" s="1111"/>
      <c r="AQ20" s="1114"/>
      <c r="AR20" s="1115"/>
      <c r="AS20" s="1125"/>
      <c r="AT20" s="1126"/>
      <c r="AU20" s="265"/>
      <c r="AV20" s="268"/>
      <c r="AW20" s="1089"/>
      <c r="AX20" s="1089"/>
      <c r="AY20" s="1089"/>
      <c r="AZ20" s="1089"/>
      <c r="BA20" s="1089"/>
      <c r="BB20" s="1089"/>
      <c r="BC20" s="1089"/>
      <c r="BD20" s="1089"/>
      <c r="BE20" s="1089"/>
      <c r="BF20" s="1089"/>
      <c r="BG20" s="1089"/>
      <c r="BH20" s="1089"/>
      <c r="BI20" s="1089"/>
      <c r="BJ20" s="1089"/>
      <c r="BK20" s="1089"/>
      <c r="BL20" s="1089"/>
      <c r="BM20" s="1089"/>
      <c r="BN20" s="1089"/>
      <c r="BO20" s="1089"/>
      <c r="BP20" s="1089"/>
      <c r="BQ20" s="1089"/>
      <c r="BS20"/>
      <c r="BT20"/>
      <c r="BU20"/>
      <c r="BV20" s="125"/>
      <c r="BW20" s="125"/>
    </row>
    <row r="21" spans="1:76" ht="15.75" customHeight="1">
      <c r="A21" s="923">
        <v>3</v>
      </c>
      <c r="B21" s="899" t="s">
        <v>224</v>
      </c>
      <c r="C21" s="1096"/>
      <c r="D21" s="1096"/>
      <c r="E21" s="1105">
        <v>420.5</v>
      </c>
      <c r="F21" s="1106"/>
      <c r="G21" s="1228">
        <f>IFERROR(E21*(U10/AG21), "")</f>
        <v>420.5</v>
      </c>
      <c r="H21" s="1229"/>
      <c r="I21" s="1199">
        <f>IFERROR(0.5/9.82*((4*G21/3600/3.14/(U11/1000)^2)^2), "")</f>
        <v>0.28859324872429643</v>
      </c>
      <c r="J21" s="1109"/>
      <c r="K21" s="1200">
        <f>IFERROR(0.5/9.82*((4*G21/3600/3.14/(U12/1000)^2)^2), "")</f>
        <v>0.7045733611433016</v>
      </c>
      <c r="L21" s="1142"/>
      <c r="M21" s="1151">
        <v>3.8246000000000002</v>
      </c>
      <c r="N21" s="1146"/>
      <c r="O21" s="1188">
        <v>73.0792</v>
      </c>
      <c r="P21" s="1146"/>
      <c r="Q21" s="1112">
        <f>IFERROR((O21-M21)/9.82/AM21/1000*100000, "")</f>
        <v>709.85437933123342</v>
      </c>
      <c r="R21" s="1109"/>
      <c r="S21" s="1112">
        <f>IFERROR((Q21+(K21-I21))*(U10/AG21)^2, "")</f>
        <v>710.27035944365241</v>
      </c>
      <c r="T21" s="1142"/>
      <c r="U21" s="1191">
        <f>IFERROR(S21-0.03*(S21/I11), "")</f>
        <v>699.61630405199764</v>
      </c>
      <c r="V21" s="1109"/>
      <c r="W21" s="1189">
        <f>IFERROR((S21-U21)/S21, "")</f>
        <v>1.499999999999997E-2</v>
      </c>
      <c r="X21" s="1142"/>
      <c r="Y21" s="1151">
        <v>-0.3236</v>
      </c>
      <c r="Z21" s="1146"/>
      <c r="AA21" s="1188">
        <v>66.900999999999996</v>
      </c>
      <c r="AB21" s="1146"/>
      <c r="AC21" s="1112">
        <f>IFERROR((AA21-Y21)/9.82/AM21/1000*100000, "")</f>
        <v>689.04703382577372</v>
      </c>
      <c r="AD21" s="1109"/>
      <c r="AE21" s="1112">
        <f>IFERROR((AC21+(K21-I21))*((U10/AG21)^2), "")</f>
        <v>689.46301393819272</v>
      </c>
      <c r="AF21" s="1142"/>
      <c r="AG21" s="1145">
        <v>2977</v>
      </c>
      <c r="AH21" s="1152"/>
      <c r="AI21" s="1145">
        <v>36</v>
      </c>
      <c r="AJ21" s="1146"/>
      <c r="AK21" s="1116">
        <v>5.9400000000000001E-2</v>
      </c>
      <c r="AL21" s="1117"/>
      <c r="AM21" s="1151">
        <v>0.99350000000000005</v>
      </c>
      <c r="AN21" s="1152"/>
      <c r="AO21" s="1108">
        <f>IFERROR((S21-AE21)/S21, "")</f>
        <v>2.9294965260493029E-2</v>
      </c>
      <c r="AP21" s="1109"/>
      <c r="AQ21" s="1112">
        <f>IFERROR((((L12+Y21-AK21)/9.81/AM21/1000*100000)+I21+AD11)*(U10/AG21)^2, "")</f>
        <v>7.7951929151595909</v>
      </c>
      <c r="AR21" s="1113"/>
      <c r="AS21" s="1123">
        <v>7</v>
      </c>
      <c r="AT21" s="1124"/>
      <c r="AU21" s="265"/>
      <c r="AV21" s="268"/>
      <c r="AW21" s="1089"/>
      <c r="AX21" s="1089"/>
      <c r="AY21" s="1089"/>
      <c r="AZ21" s="1089"/>
      <c r="BA21" s="1089"/>
      <c r="BB21" s="1089"/>
      <c r="BC21" s="1089"/>
      <c r="BD21" s="1089"/>
      <c r="BE21" s="1089"/>
      <c r="BF21" s="1089"/>
      <c r="BG21" s="1089"/>
      <c r="BH21" s="1089"/>
      <c r="BI21" s="1089"/>
      <c r="BJ21" s="1089"/>
      <c r="BK21" s="1089"/>
      <c r="BL21" s="1089"/>
      <c r="BM21" s="1089"/>
      <c r="BN21" s="1089"/>
      <c r="BO21" s="1089"/>
      <c r="BP21" s="1089"/>
      <c r="BQ21" s="1089"/>
      <c r="BS21"/>
      <c r="BT21"/>
      <c r="BU21"/>
      <c r="BV21" s="125"/>
      <c r="BW21" s="125"/>
    </row>
    <row r="22" spans="1:76" ht="15.95" customHeight="1">
      <c r="A22" s="893"/>
      <c r="B22" s="897"/>
      <c r="C22" s="898"/>
      <c r="D22" s="898"/>
      <c r="E22" s="1107"/>
      <c r="F22" s="1106"/>
      <c r="G22" s="1230"/>
      <c r="H22" s="1229"/>
      <c r="I22" s="1110"/>
      <c r="J22" s="1111"/>
      <c r="K22" s="1167"/>
      <c r="L22" s="1172"/>
      <c r="M22" s="1165"/>
      <c r="N22" s="1187"/>
      <c r="O22" s="1125"/>
      <c r="P22" s="1187"/>
      <c r="Q22" s="1167"/>
      <c r="R22" s="1111"/>
      <c r="S22" s="1167"/>
      <c r="T22" s="1172"/>
      <c r="U22" s="1110"/>
      <c r="V22" s="1111"/>
      <c r="W22" s="1167"/>
      <c r="X22" s="1172"/>
      <c r="Y22" s="1165"/>
      <c r="Z22" s="1187"/>
      <c r="AA22" s="1125"/>
      <c r="AB22" s="1187"/>
      <c r="AC22" s="1167"/>
      <c r="AD22" s="1111"/>
      <c r="AE22" s="1167"/>
      <c r="AF22" s="1172"/>
      <c r="AG22" s="1165"/>
      <c r="AH22" s="1166"/>
      <c r="AI22" s="1165"/>
      <c r="AJ22" s="1187"/>
      <c r="AK22" s="1118"/>
      <c r="AL22" s="1119"/>
      <c r="AM22" s="1165"/>
      <c r="AN22" s="1166"/>
      <c r="AO22" s="1110"/>
      <c r="AP22" s="1111"/>
      <c r="AQ22" s="1114"/>
      <c r="AR22" s="1115"/>
      <c r="AS22" s="1125"/>
      <c r="AT22" s="1126"/>
      <c r="AU22" s="263"/>
      <c r="AV22" s="268"/>
      <c r="AW22" s="1086" t="s">
        <v>414</v>
      </c>
      <c r="AX22" s="1086"/>
      <c r="AY22" s="1086"/>
      <c r="AZ22" s="1086"/>
      <c r="BA22" s="1086"/>
      <c r="BB22" s="1086"/>
      <c r="BC22" s="1086"/>
      <c r="BD22" s="1086"/>
      <c r="BE22" s="1086"/>
      <c r="BF22" s="1086"/>
      <c r="BG22" s="1086"/>
      <c r="BH22" s="1086"/>
      <c r="BI22" s="1086"/>
      <c r="BJ22" s="1086"/>
      <c r="BK22" s="1086"/>
      <c r="BL22" s="1086"/>
      <c r="BM22" s="1086"/>
      <c r="BN22" s="1086"/>
      <c r="BO22" s="1086"/>
      <c r="BP22" s="1086"/>
      <c r="BQ22" s="1086"/>
      <c r="BS22"/>
      <c r="BT22"/>
      <c r="BU22"/>
      <c r="BV22" s="96"/>
      <c r="BW22" s="96"/>
    </row>
    <row r="23" spans="1:76" ht="15.95" customHeight="1">
      <c r="A23" s="923">
        <v>4</v>
      </c>
      <c r="B23" s="899" t="s">
        <v>142</v>
      </c>
      <c r="C23" s="1096"/>
      <c r="D23" s="1096"/>
      <c r="E23" s="1105">
        <v>463.3</v>
      </c>
      <c r="F23" s="1106"/>
      <c r="G23" s="1228">
        <f>IFERROR(E23*(U10/AG23), "")</f>
        <v>463.3</v>
      </c>
      <c r="H23" s="1229"/>
      <c r="I23" s="1199">
        <f>IFERROR(0.5/9.82*((4*G23/3600/3.14/(U11/1000)^2)^2), "")</f>
        <v>0.35033116011128085</v>
      </c>
      <c r="J23" s="1109"/>
      <c r="K23" s="1200">
        <f>IFERROR(0.5/9.82*((4*G23/3600/3.14/(U12/1000)^2)^2), "")</f>
        <v>0.85530068386543145</v>
      </c>
      <c r="L23" s="1142"/>
      <c r="M23" s="1151">
        <v>3.5304000000000002</v>
      </c>
      <c r="N23" s="1146"/>
      <c r="O23" s="1188">
        <v>70.490200000000002</v>
      </c>
      <c r="P23" s="1146"/>
      <c r="Q23" s="1112">
        <f>IFERROR((O23-M23)/9.82/AM23/1000*100000, "")</f>
        <v>685.5737888876921</v>
      </c>
      <c r="R23" s="1109"/>
      <c r="S23" s="1112">
        <f>IFERROR((Q23+(K23-I23))*(U10/AG23)^2, "")</f>
        <v>686.0787584114463</v>
      </c>
      <c r="T23" s="1142"/>
      <c r="U23" s="1191">
        <f>IFERROR(S23-0.03*(S23/I11), "")</f>
        <v>675.78757703527458</v>
      </c>
      <c r="V23" s="1109"/>
      <c r="W23" s="1189">
        <f>IFERROR((S23-U23)/S23, "")</f>
        <v>1.5000000000000039E-2</v>
      </c>
      <c r="X23" s="1142"/>
      <c r="Y23" s="1151">
        <v>-0.34320000000000001</v>
      </c>
      <c r="Z23" s="1146"/>
      <c r="AA23" s="1188">
        <v>64.684700000000007</v>
      </c>
      <c r="AB23" s="1146"/>
      <c r="AC23" s="1112">
        <f>IFERROR((AA23-Y23)/9.82/AM23/1000*100000, "")</f>
        <v>665.79386118850334</v>
      </c>
      <c r="AD23" s="1109"/>
      <c r="AE23" s="1112">
        <f>IFERROR((AC23+(K23-I23))*((U10/AG23)^2), "")</f>
        <v>666.29883071225754</v>
      </c>
      <c r="AF23" s="1142"/>
      <c r="AG23" s="1145">
        <v>2977</v>
      </c>
      <c r="AH23" s="1152"/>
      <c r="AI23" s="1145">
        <v>33</v>
      </c>
      <c r="AJ23" s="1146"/>
      <c r="AK23" s="1116">
        <v>5.0299999999999997E-2</v>
      </c>
      <c r="AL23" s="1117"/>
      <c r="AM23" s="1151">
        <v>0.99460000000000004</v>
      </c>
      <c r="AN23" s="1152"/>
      <c r="AO23" s="1108">
        <f>IFERROR((S23-AE23)/S23, "")</f>
        <v>2.8830403881017107E-2</v>
      </c>
      <c r="AP23" s="1109"/>
      <c r="AQ23" s="1267">
        <f>IFERROR((((L12+Y23-AK23)/9.81/AM23/1000*100000)+I23+AD11)*(U10/AG23)^2, "")</f>
        <v>7.7421641879211895</v>
      </c>
      <c r="AR23" s="1268"/>
      <c r="AS23" s="1275">
        <v>8.5</v>
      </c>
      <c r="AT23" s="1276"/>
      <c r="AU23" s="30"/>
      <c r="AW23" s="1086"/>
      <c r="AX23" s="1086"/>
      <c r="AY23" s="1086"/>
      <c r="AZ23" s="1086"/>
      <c r="BA23" s="1086"/>
      <c r="BB23" s="1086"/>
      <c r="BC23" s="1086"/>
      <c r="BD23" s="1086"/>
      <c r="BE23" s="1086"/>
      <c r="BF23" s="1086"/>
      <c r="BG23" s="1086"/>
      <c r="BH23" s="1086"/>
      <c r="BI23" s="1086"/>
      <c r="BJ23" s="1086"/>
      <c r="BK23" s="1086"/>
      <c r="BL23" s="1086"/>
      <c r="BM23" s="1086"/>
      <c r="BN23" s="1086"/>
      <c r="BO23" s="1086"/>
      <c r="BP23" s="1086"/>
      <c r="BQ23" s="1086"/>
      <c r="BS23"/>
      <c r="BT23"/>
      <c r="BU23"/>
      <c r="BV23" s="96"/>
      <c r="BW23" s="96"/>
      <c r="BX23" s="96"/>
    </row>
    <row r="24" spans="1:76" ht="15.95" customHeight="1">
      <c r="A24" s="893"/>
      <c r="B24" s="897"/>
      <c r="C24" s="898"/>
      <c r="D24" s="898"/>
      <c r="E24" s="1107"/>
      <c r="F24" s="1106"/>
      <c r="G24" s="1230"/>
      <c r="H24" s="1229"/>
      <c r="I24" s="1110"/>
      <c r="J24" s="1111"/>
      <c r="K24" s="1167"/>
      <c r="L24" s="1172"/>
      <c r="M24" s="1165"/>
      <c r="N24" s="1187"/>
      <c r="O24" s="1125"/>
      <c r="P24" s="1187"/>
      <c r="Q24" s="1167"/>
      <c r="R24" s="1111"/>
      <c r="S24" s="1167"/>
      <c r="T24" s="1172"/>
      <c r="U24" s="1110"/>
      <c r="V24" s="1111"/>
      <c r="W24" s="1167"/>
      <c r="X24" s="1172"/>
      <c r="Y24" s="1165"/>
      <c r="Z24" s="1187"/>
      <c r="AA24" s="1125"/>
      <c r="AB24" s="1187"/>
      <c r="AC24" s="1167"/>
      <c r="AD24" s="1111"/>
      <c r="AE24" s="1167"/>
      <c r="AF24" s="1172"/>
      <c r="AG24" s="1165"/>
      <c r="AH24" s="1166"/>
      <c r="AI24" s="1165"/>
      <c r="AJ24" s="1187"/>
      <c r="AK24" s="1118"/>
      <c r="AL24" s="1119"/>
      <c r="AM24" s="1165"/>
      <c r="AN24" s="1166"/>
      <c r="AO24" s="1110"/>
      <c r="AP24" s="1111"/>
      <c r="AQ24" s="1269"/>
      <c r="AR24" s="1270"/>
      <c r="AS24" s="1277"/>
      <c r="AT24" s="1278"/>
      <c r="AU24" s="266">
        <v>78</v>
      </c>
      <c r="AV24" s="268"/>
      <c r="AW24" s="1090" t="s">
        <v>643</v>
      </c>
      <c r="AX24" s="1091"/>
      <c r="AY24" s="1091"/>
      <c r="AZ24" s="1091"/>
      <c r="BA24" s="1091"/>
      <c r="BB24" s="1091"/>
      <c r="BC24" s="1091"/>
      <c r="BD24" s="1091"/>
      <c r="BE24" s="1091"/>
      <c r="BF24" s="1091"/>
      <c r="BG24" s="1091"/>
      <c r="BH24" s="1091"/>
      <c r="BI24" s="1091"/>
      <c r="BJ24" s="1091"/>
      <c r="BK24" s="1091"/>
      <c r="BL24" s="1091"/>
      <c r="BM24" s="1091"/>
      <c r="BN24" s="1091"/>
      <c r="BO24" s="1091"/>
      <c r="BP24" s="1091"/>
      <c r="BQ24" s="1091"/>
      <c r="BS24"/>
      <c r="BT24"/>
      <c r="BU24"/>
      <c r="BV24" s="96"/>
      <c r="BW24" s="96"/>
      <c r="BX24" s="96"/>
    </row>
    <row r="25" spans="1:76" ht="15.95" customHeight="1">
      <c r="A25" s="923">
        <v>5</v>
      </c>
      <c r="B25" s="899" t="s">
        <v>143</v>
      </c>
      <c r="C25" s="1096"/>
      <c r="D25" s="1096"/>
      <c r="E25" s="1105"/>
      <c r="F25" s="1106"/>
      <c r="G25" s="1228" t="str">
        <f>IFERROR(E25*(U10/AG25), "")</f>
        <v/>
      </c>
      <c r="H25" s="1229"/>
      <c r="I25" s="1199" t="str">
        <f>IFERROR(0.5/9.82*((4*G25/3600/3.14/(U11/1000)^2)^2), "")</f>
        <v/>
      </c>
      <c r="J25" s="1109"/>
      <c r="K25" s="1200" t="str">
        <f>IFERROR(0.5/9.82*((4*G25/3600/3.14/(U12/1000)^2)^2), "")</f>
        <v/>
      </c>
      <c r="L25" s="1142"/>
      <c r="M25" s="1151"/>
      <c r="N25" s="1146"/>
      <c r="O25" s="1188"/>
      <c r="P25" s="1146"/>
      <c r="Q25" s="1112" t="str">
        <f>IFERROR((O25-M25)/9.82/AM25/1000*100000, "")</f>
        <v/>
      </c>
      <c r="R25" s="1109"/>
      <c r="S25" s="1112" t="str">
        <f>IFERROR((Q25+(K25-I25))*(U10/AG25)^2, "")</f>
        <v/>
      </c>
      <c r="T25" s="1142"/>
      <c r="U25" s="1191" t="str">
        <f>IFERROR(S25-0.03*(S25/I11), "")</f>
        <v/>
      </c>
      <c r="V25" s="1109"/>
      <c r="W25" s="1189" t="str">
        <f>IFERROR((S25-U25)/S25, "")</f>
        <v/>
      </c>
      <c r="X25" s="1142"/>
      <c r="Y25" s="1151"/>
      <c r="Z25" s="1146"/>
      <c r="AA25" s="1188"/>
      <c r="AB25" s="1146"/>
      <c r="AC25" s="1112" t="str">
        <f>IFERROR((AA25-Y25)/9.82/AM25/1000*100000, "")</f>
        <v/>
      </c>
      <c r="AD25" s="1109"/>
      <c r="AE25" s="1112" t="str">
        <f>IFERROR((AC25+(K25-I25))*((U10/AG25)^2), "")</f>
        <v/>
      </c>
      <c r="AF25" s="1142"/>
      <c r="AG25" s="1145"/>
      <c r="AH25" s="1152"/>
      <c r="AI25" s="1145"/>
      <c r="AJ25" s="1146"/>
      <c r="AK25" s="1116"/>
      <c r="AL25" s="1117"/>
      <c r="AM25" s="1151"/>
      <c r="AN25" s="1152"/>
      <c r="AO25" s="1108" t="str">
        <f>IFERROR((S25-AE25)/S25, "")</f>
        <v/>
      </c>
      <c r="AP25" s="1109"/>
      <c r="AQ25" s="1112" t="str">
        <f>IFERROR((((L12+Y25-AK25)/9.81/AM25/1000*100000)+I25+AD11)*(U10/AG25)^2, "")</f>
        <v/>
      </c>
      <c r="AR25" s="1113"/>
      <c r="AS25" s="1123"/>
      <c r="AT25" s="1124"/>
      <c r="AU25" s="263"/>
      <c r="AV25" s="268"/>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S25"/>
      <c r="BT25"/>
      <c r="BU25"/>
      <c r="BV25" s="96"/>
      <c r="BW25" s="96"/>
      <c r="BX25" s="96"/>
    </row>
    <row r="26" spans="1:76" ht="15.95" customHeight="1">
      <c r="A26" s="893"/>
      <c r="B26" s="897"/>
      <c r="C26" s="898"/>
      <c r="D26" s="898"/>
      <c r="E26" s="1107"/>
      <c r="F26" s="1106"/>
      <c r="G26" s="1230"/>
      <c r="H26" s="1229"/>
      <c r="I26" s="1110"/>
      <c r="J26" s="1111"/>
      <c r="K26" s="1167"/>
      <c r="L26" s="1172"/>
      <c r="M26" s="1165"/>
      <c r="N26" s="1187"/>
      <c r="O26" s="1125"/>
      <c r="P26" s="1187"/>
      <c r="Q26" s="1167"/>
      <c r="R26" s="1111"/>
      <c r="S26" s="1167"/>
      <c r="T26" s="1172"/>
      <c r="U26" s="1110"/>
      <c r="V26" s="1111"/>
      <c r="W26" s="1167"/>
      <c r="X26" s="1172"/>
      <c r="Y26" s="1165"/>
      <c r="Z26" s="1187"/>
      <c r="AA26" s="1125"/>
      <c r="AB26" s="1187"/>
      <c r="AC26" s="1167"/>
      <c r="AD26" s="1111"/>
      <c r="AE26" s="1167"/>
      <c r="AF26" s="1172"/>
      <c r="AG26" s="1165"/>
      <c r="AH26" s="1166"/>
      <c r="AI26" s="1165"/>
      <c r="AJ26" s="1187"/>
      <c r="AK26" s="1118"/>
      <c r="AL26" s="1119"/>
      <c r="AM26" s="1165"/>
      <c r="AN26" s="1166"/>
      <c r="AO26" s="1110"/>
      <c r="AP26" s="1111"/>
      <c r="AQ26" s="1114"/>
      <c r="AR26" s="1115"/>
      <c r="AS26" s="1125"/>
      <c r="AT26" s="1126"/>
      <c r="AU26" s="263"/>
      <c r="AV26" s="268"/>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S26"/>
      <c r="BT26"/>
      <c r="BU26"/>
      <c r="BV26" s="96"/>
      <c r="BW26" s="96"/>
      <c r="BX26" s="96"/>
    </row>
    <row r="27" spans="1:76" ht="15.95" customHeight="1">
      <c r="A27" s="923">
        <v>6</v>
      </c>
      <c r="B27" s="899" t="s">
        <v>144</v>
      </c>
      <c r="C27" s="1096"/>
      <c r="D27" s="1096"/>
      <c r="E27" s="1105">
        <v>592.5</v>
      </c>
      <c r="F27" s="1106"/>
      <c r="G27" s="1228">
        <f>IFERROR(E27*(U10/AG27), "")</f>
        <v>592.5</v>
      </c>
      <c r="H27" s="1229"/>
      <c r="I27" s="1199">
        <f>IFERROR(0.5/9.82*((4*G27/3600/3.14/(U11/1000)^2)^2), "")</f>
        <v>0.57296867113618932</v>
      </c>
      <c r="J27" s="1109"/>
      <c r="K27" s="1200">
        <f>IFERROR(0.5/9.82*((4*G27/3600/3.14/(U12/1000)^2)^2), "")</f>
        <v>1.3988492947660867</v>
      </c>
      <c r="L27" s="1142"/>
      <c r="M27" s="1151">
        <v>3.4912000000000001</v>
      </c>
      <c r="N27" s="1146"/>
      <c r="O27" s="1188">
        <v>61.448500000000003</v>
      </c>
      <c r="P27" s="1146"/>
      <c r="Q27" s="1112">
        <f>IFERROR((O27-M27)/9.82/AM27/1000*100000, "")</f>
        <v>593.6396476344878</v>
      </c>
      <c r="R27" s="1109"/>
      <c r="S27" s="1112">
        <f>IFERROR((Q27+(K27-I27))*(U10/AG27)^2, "")</f>
        <v>594.46552825811773</v>
      </c>
      <c r="T27" s="1142"/>
      <c r="U27" s="1191">
        <f>IFERROR(S27-0.03*(S27/I11), "")</f>
        <v>585.548545334246</v>
      </c>
      <c r="V27" s="1109"/>
      <c r="W27" s="1189">
        <f>IFERROR((S27-U27)/S27, "")</f>
        <v>1.4999999999999937E-2</v>
      </c>
      <c r="X27" s="1142"/>
      <c r="Y27" s="1151">
        <v>-0.1177</v>
      </c>
      <c r="Z27" s="1146"/>
      <c r="AA27" s="1188">
        <v>56.3</v>
      </c>
      <c r="AB27" s="1146"/>
      <c r="AC27" s="1112">
        <f>IFERROR((AA27-Y27)/9.82/AM27/1000*100000, "")</f>
        <v>577.86997579853164</v>
      </c>
      <c r="AD27" s="1109"/>
      <c r="AE27" s="1112">
        <f>IFERROR((AC27+(K27-I27))*((U10/AG27)^2), "")</f>
        <v>578.69585642216157</v>
      </c>
      <c r="AF27" s="1142"/>
      <c r="AG27" s="1145">
        <v>2977</v>
      </c>
      <c r="AH27" s="1152"/>
      <c r="AI27" s="1145">
        <v>34</v>
      </c>
      <c r="AJ27" s="1146"/>
      <c r="AK27" s="1116">
        <v>5.3199999999999997E-2</v>
      </c>
      <c r="AL27" s="1117"/>
      <c r="AM27" s="1151">
        <v>0.99419999999999997</v>
      </c>
      <c r="AN27" s="1152"/>
      <c r="AO27" s="1108">
        <f>IFERROR((S27-AE27)/S27, "")</f>
        <v>2.6527479031734448E-2</v>
      </c>
      <c r="AP27" s="1109"/>
      <c r="AQ27" s="1112">
        <f>IFERROR((((L12+Y27-AK27)/9.81/AM27/1000*100000)+I27+AD11)*(U10/AG27)^2, "")</f>
        <v>10.249708038775328</v>
      </c>
      <c r="AR27" s="1113"/>
      <c r="AS27" s="1123">
        <v>11</v>
      </c>
      <c r="AT27" s="1124"/>
      <c r="AU27" s="263"/>
      <c r="AV27" s="268"/>
      <c r="AW27" s="1093" t="s">
        <v>415</v>
      </c>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S27"/>
      <c r="BT27"/>
      <c r="BU27"/>
    </row>
    <row r="28" spans="1:76" ht="15.95" customHeight="1" thickBot="1">
      <c r="A28" s="1095"/>
      <c r="B28" s="1097"/>
      <c r="C28" s="1098"/>
      <c r="D28" s="1098"/>
      <c r="E28" s="1138"/>
      <c r="F28" s="1139"/>
      <c r="G28" s="1234"/>
      <c r="H28" s="1235"/>
      <c r="I28" s="1233"/>
      <c r="J28" s="1231"/>
      <c r="K28" s="1143"/>
      <c r="L28" s="1144"/>
      <c r="M28" s="1147"/>
      <c r="N28" s="1148"/>
      <c r="O28" s="1232"/>
      <c r="P28" s="1148"/>
      <c r="Q28" s="1143"/>
      <c r="R28" s="1231"/>
      <c r="S28" s="1143"/>
      <c r="T28" s="1144"/>
      <c r="U28" s="1233"/>
      <c r="V28" s="1231"/>
      <c r="W28" s="1143"/>
      <c r="X28" s="1144"/>
      <c r="Y28" s="1147"/>
      <c r="Z28" s="1148"/>
      <c r="AA28" s="1232"/>
      <c r="AB28" s="1148"/>
      <c r="AC28" s="1143"/>
      <c r="AD28" s="1231"/>
      <c r="AE28" s="1143"/>
      <c r="AF28" s="1144"/>
      <c r="AG28" s="1147"/>
      <c r="AH28" s="1153"/>
      <c r="AI28" s="1147"/>
      <c r="AJ28" s="1148"/>
      <c r="AK28" s="1149"/>
      <c r="AL28" s="1150"/>
      <c r="AM28" s="1147"/>
      <c r="AN28" s="1153"/>
      <c r="AO28" s="1233"/>
      <c r="AP28" s="1231"/>
      <c r="AQ28" s="1140"/>
      <c r="AR28" s="1141"/>
      <c r="AS28" s="1232"/>
      <c r="AT28" s="1279"/>
      <c r="AU28" s="263"/>
      <c r="AV28" s="268"/>
      <c r="AW28" s="1093"/>
      <c r="AX28" s="1093"/>
      <c r="AY28" s="1093"/>
      <c r="AZ28" s="1093"/>
      <c r="BA28" s="1093"/>
      <c r="BB28" s="1093"/>
      <c r="BC28" s="1093"/>
      <c r="BD28" s="1093"/>
      <c r="BE28" s="1093"/>
      <c r="BF28" s="1093"/>
      <c r="BG28" s="1093"/>
      <c r="BH28" s="1093"/>
      <c r="BI28" s="1093"/>
      <c r="BJ28" s="1093"/>
      <c r="BK28" s="1093"/>
      <c r="BL28" s="1093"/>
      <c r="BM28" s="1093"/>
      <c r="BN28" s="1093"/>
      <c r="BO28" s="1093"/>
      <c r="BP28" s="1093"/>
      <c r="BQ28" s="1093"/>
      <c r="BS28"/>
      <c r="BT28"/>
      <c r="BU28"/>
    </row>
    <row r="29" spans="1:76" ht="15.95" customHeight="1" thickBot="1">
      <c r="A29" s="1130" t="s">
        <v>699</v>
      </c>
      <c r="B29" s="1131"/>
      <c r="C29" s="1131"/>
      <c r="D29" s="1131"/>
      <c r="E29" s="1131"/>
      <c r="F29" s="1131"/>
      <c r="G29" s="1131"/>
      <c r="H29" s="1131"/>
      <c r="I29" s="1131"/>
      <c r="J29" s="1131"/>
      <c r="K29" s="1131"/>
      <c r="L29" s="1131"/>
      <c r="M29" s="1131"/>
      <c r="N29" s="1131"/>
      <c r="O29" s="1131"/>
      <c r="P29" s="1131"/>
      <c r="Q29" s="1131"/>
      <c r="R29" s="1131"/>
      <c r="S29" s="1131"/>
      <c r="T29" s="1131"/>
      <c r="U29" s="1131"/>
      <c r="V29" s="1131"/>
      <c r="W29" s="1131"/>
      <c r="X29" s="1131"/>
      <c r="Y29" s="1131"/>
      <c r="Z29" s="1132"/>
      <c r="AA29" s="455" t="s">
        <v>396</v>
      </c>
      <c r="AB29" s="456"/>
      <c r="AC29" s="457"/>
      <c r="AD29" s="456"/>
      <c r="AE29" s="456"/>
      <c r="AF29" s="456"/>
      <c r="AG29" s="456"/>
      <c r="AH29" s="456"/>
      <c r="AI29" s="456"/>
      <c r="AJ29" s="456"/>
      <c r="AK29" s="456"/>
      <c r="AL29" s="457"/>
      <c r="AM29" s="456"/>
      <c r="AN29" s="456"/>
      <c r="AO29" s="458" t="s">
        <v>647</v>
      </c>
      <c r="AP29" s="456"/>
      <c r="AQ29" s="459"/>
      <c r="AR29" s="1134" t="s">
        <v>7</v>
      </c>
      <c r="AS29" s="1135"/>
      <c r="AT29" s="1136"/>
      <c r="AU29" s="263"/>
      <c r="AV29" s="268"/>
      <c r="AW29" s="1093"/>
      <c r="AX29" s="1093"/>
      <c r="AY29" s="1093"/>
      <c r="AZ29" s="1093"/>
      <c r="BA29" s="1093"/>
      <c r="BB29" s="1093"/>
      <c r="BC29" s="1093"/>
      <c r="BD29" s="1093"/>
      <c r="BE29" s="1093"/>
      <c r="BF29" s="1093"/>
      <c r="BG29" s="1093"/>
      <c r="BH29" s="1093"/>
      <c r="BI29" s="1093"/>
      <c r="BJ29" s="1093"/>
      <c r="BK29" s="1093"/>
      <c r="BL29" s="1093"/>
      <c r="BM29" s="1093"/>
      <c r="BN29" s="1093"/>
      <c r="BO29" s="1093"/>
      <c r="BP29" s="1093"/>
      <c r="BQ29" s="1093"/>
      <c r="BS29"/>
      <c r="BT29"/>
      <c r="BU29"/>
    </row>
    <row r="30" spans="1:76" ht="15.95" customHeight="1">
      <c r="A30" s="103"/>
      <c r="B30" s="104"/>
      <c r="C30" s="104"/>
      <c r="D30" s="104"/>
      <c r="E30" s="104"/>
      <c r="F30" s="104"/>
      <c r="G30" s="104"/>
      <c r="H30" s="108"/>
      <c r="I30" s="108"/>
      <c r="J30" s="108"/>
      <c r="K30" s="27"/>
      <c r="L30" s="27"/>
      <c r="M30" s="27"/>
      <c r="N30" s="27"/>
      <c r="O30" s="109"/>
      <c r="X30" s="31"/>
      <c r="Y30" s="31"/>
      <c r="Z30" s="223"/>
      <c r="AA30" s="94"/>
      <c r="AB30" s="31"/>
      <c r="AC30" s="31"/>
      <c r="AD30" s="31"/>
      <c r="AE30" s="31"/>
      <c r="AF30" s="31"/>
      <c r="AG30" s="31"/>
      <c r="AH30" s="31"/>
      <c r="AI30" s="31"/>
      <c r="AJ30" s="31"/>
      <c r="AK30" s="31"/>
      <c r="AL30" s="31"/>
      <c r="AM30" s="31"/>
      <c r="AN30" s="815"/>
      <c r="AO30" s="815"/>
      <c r="AP30" s="815"/>
      <c r="AQ30" s="815"/>
      <c r="AR30" s="815"/>
      <c r="AS30" s="815"/>
      <c r="AT30" s="31"/>
      <c r="AU30" s="265"/>
      <c r="AV30" s="269"/>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S30"/>
      <c r="BT30"/>
      <c r="BU30"/>
    </row>
    <row r="31" spans="1:76" ht="15.95" customHeight="1">
      <c r="A31" s="46"/>
      <c r="B31" s="46"/>
      <c r="C31" s="31"/>
      <c r="D31" s="31"/>
      <c r="E31" s="31"/>
      <c r="F31" s="31"/>
      <c r="G31" s="31"/>
      <c r="H31" s="31"/>
      <c r="I31" s="31"/>
      <c r="J31" s="31"/>
      <c r="K31" s="31"/>
      <c r="L31" s="31"/>
      <c r="M31" s="31"/>
      <c r="N31" s="31"/>
      <c r="O31" s="31"/>
      <c r="X31" s="198"/>
      <c r="Y31" s="31"/>
      <c r="Z31" s="223"/>
      <c r="AA31" s="94"/>
      <c r="AB31" s="31"/>
      <c r="AD31" s="77" t="s">
        <v>169</v>
      </c>
      <c r="AE31" s="807">
        <f>AR32*AR33</f>
        <v>200</v>
      </c>
      <c r="AF31" s="808"/>
      <c r="AG31" s="809"/>
      <c r="AH31" s="284" t="s">
        <v>170</v>
      </c>
      <c r="AI31" s="43" t="s">
        <v>505</v>
      </c>
      <c r="AK31" s="64"/>
      <c r="AL31" s="31"/>
      <c r="AM31" s="31"/>
      <c r="AN31" s="31"/>
      <c r="AO31" s="31"/>
      <c r="AP31" s="31"/>
      <c r="AQ31" s="258" t="s">
        <v>515</v>
      </c>
      <c r="AR31" s="800">
        <v>2</v>
      </c>
      <c r="AS31" s="801"/>
      <c r="AT31" s="801"/>
      <c r="AU31" s="265">
        <v>79</v>
      </c>
      <c r="AV31" s="269"/>
      <c r="AW31" s="1092" t="s">
        <v>644</v>
      </c>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S31"/>
      <c r="BT31"/>
      <c r="BU31"/>
    </row>
    <row r="32" spans="1:76" ht="15.95" customHeight="1">
      <c r="A32" s="46"/>
      <c r="B32" s="46"/>
      <c r="X32" s="95"/>
      <c r="Y32" s="31"/>
      <c r="Z32" s="223"/>
      <c r="AA32" s="94"/>
      <c r="AB32" s="31"/>
      <c r="AD32" s="77" t="s">
        <v>172</v>
      </c>
      <c r="AE32" s="812">
        <v>494.4</v>
      </c>
      <c r="AF32" s="813"/>
      <c r="AG32" s="814"/>
      <c r="AH32" s="284" t="s">
        <v>501</v>
      </c>
      <c r="AI32" s="81"/>
      <c r="AK32" s="31"/>
      <c r="AL32" s="31"/>
      <c r="AM32" s="31"/>
      <c r="AQ32" s="258" t="s">
        <v>516</v>
      </c>
      <c r="AR32" s="803">
        <v>1</v>
      </c>
      <c r="AS32" s="804"/>
      <c r="AT32" s="804"/>
      <c r="AU32" s="263"/>
      <c r="AV32" s="268"/>
      <c r="AW32" s="1086"/>
      <c r="AX32" s="1086"/>
      <c r="AY32" s="1086"/>
      <c r="AZ32" s="1086"/>
      <c r="BA32" s="1086"/>
      <c r="BB32" s="1086"/>
      <c r="BC32" s="1086"/>
      <c r="BD32" s="1086"/>
      <c r="BE32" s="1086"/>
      <c r="BF32" s="1086"/>
      <c r="BG32" s="1086"/>
      <c r="BH32" s="1086"/>
      <c r="BI32" s="1086"/>
      <c r="BJ32" s="1086"/>
      <c r="BK32" s="1086"/>
      <c r="BL32" s="1086"/>
      <c r="BM32" s="1086"/>
      <c r="BN32" s="1086"/>
      <c r="BO32" s="1086"/>
      <c r="BP32" s="1086"/>
      <c r="BQ32" s="1086"/>
      <c r="BS32"/>
    </row>
    <row r="33" spans="1:76" ht="15.95" customHeight="1">
      <c r="A33" s="46"/>
      <c r="B33" s="46"/>
      <c r="C33" s="46"/>
      <c r="D33" s="46"/>
      <c r="E33" s="46"/>
      <c r="F33" s="46"/>
      <c r="G33" s="46"/>
      <c r="X33" s="80"/>
      <c r="Y33" s="31"/>
      <c r="Z33" s="223"/>
      <c r="AA33" s="94"/>
      <c r="AB33" s="31"/>
      <c r="AD33" s="77" t="s">
        <v>171</v>
      </c>
      <c r="AE33" s="812">
        <v>668.5</v>
      </c>
      <c r="AF33" s="813"/>
      <c r="AG33" s="814"/>
      <c r="AH33" s="284" t="s">
        <v>502</v>
      </c>
      <c r="AI33" s="64"/>
      <c r="AK33" s="31"/>
      <c r="AL33" s="31"/>
      <c r="AM33" s="31"/>
      <c r="AQ33" s="258" t="s">
        <v>517</v>
      </c>
      <c r="AR33" s="983">
        <v>200</v>
      </c>
      <c r="AS33" s="984"/>
      <c r="AT33" s="984"/>
      <c r="AU33" s="265"/>
      <c r="AV33" s="272"/>
      <c r="AW33" s="1086" t="s">
        <v>537</v>
      </c>
      <c r="AX33" s="1086"/>
      <c r="AY33" s="1086"/>
      <c r="AZ33" s="1086"/>
      <c r="BA33" s="1086"/>
      <c r="BB33" s="1086"/>
      <c r="BC33" s="1086"/>
      <c r="BD33" s="1086"/>
      <c r="BE33" s="1086"/>
      <c r="BF33" s="1086"/>
      <c r="BG33" s="1086"/>
      <c r="BH33" s="1086"/>
      <c r="BI33" s="1086"/>
      <c r="BJ33" s="1086"/>
      <c r="BK33" s="1086"/>
      <c r="BL33" s="1086"/>
      <c r="BM33" s="1086"/>
      <c r="BN33" s="1086"/>
      <c r="BO33" s="1086"/>
      <c r="BP33" s="1086"/>
      <c r="BQ33" s="1086"/>
      <c r="BS33"/>
    </row>
    <row r="34" spans="1:76" ht="15.95" customHeight="1">
      <c r="A34" s="46"/>
      <c r="B34" s="46"/>
      <c r="C34" s="46"/>
      <c r="D34" s="46"/>
      <c r="E34" s="46"/>
      <c r="F34" s="46"/>
      <c r="G34" s="46"/>
      <c r="X34" s="80"/>
      <c r="Y34" s="31"/>
      <c r="Z34" s="223"/>
      <c r="AA34" s="94"/>
      <c r="AB34" s="31"/>
      <c r="AD34" s="77" t="s">
        <v>503</v>
      </c>
      <c r="AE34" s="812">
        <v>2977</v>
      </c>
      <c r="AF34" s="813"/>
      <c r="AG34" s="814"/>
      <c r="AH34" s="284" t="s">
        <v>153</v>
      </c>
      <c r="AI34" s="64"/>
      <c r="AK34" s="283"/>
      <c r="AL34" s="283"/>
      <c r="AM34" s="283"/>
      <c r="AN34" s="283"/>
      <c r="AO34" s="283"/>
      <c r="AP34" s="283"/>
      <c r="AQ34" s="283"/>
      <c r="AR34" s="283"/>
      <c r="AS34" s="283"/>
      <c r="AT34" s="283"/>
      <c r="AU34" s="265"/>
      <c r="AV34" s="272"/>
      <c r="AW34" s="1086"/>
      <c r="AX34" s="1086"/>
      <c r="AY34" s="1086"/>
      <c r="AZ34" s="1086"/>
      <c r="BA34" s="1086"/>
      <c r="BB34" s="1086"/>
      <c r="BC34" s="1086"/>
      <c r="BD34" s="1086"/>
      <c r="BE34" s="1086"/>
      <c r="BF34" s="1086"/>
      <c r="BG34" s="1086"/>
      <c r="BH34" s="1086"/>
      <c r="BI34" s="1086"/>
      <c r="BJ34" s="1086"/>
      <c r="BK34" s="1086"/>
      <c r="BL34" s="1086"/>
      <c r="BM34" s="1086"/>
      <c r="BN34" s="1086"/>
      <c r="BO34" s="1086"/>
      <c r="BP34" s="1086"/>
      <c r="BQ34" s="1086"/>
      <c r="BS34"/>
    </row>
    <row r="35" spans="1:76" ht="15.95" customHeight="1">
      <c r="A35" s="46"/>
      <c r="B35" s="46"/>
      <c r="C35" s="46"/>
      <c r="D35" s="46"/>
      <c r="E35" s="46"/>
      <c r="F35" s="46"/>
      <c r="G35" s="46"/>
      <c r="X35" s="80"/>
      <c r="Y35" s="31"/>
      <c r="Z35" s="223"/>
      <c r="AA35" s="94"/>
      <c r="AB35" s="31"/>
      <c r="AD35" s="77" t="s">
        <v>504</v>
      </c>
      <c r="AE35" s="945">
        <f>16.5*((AE31)^0.5*(AE33/AR31)^0.0625)/((AE32)^0.375*(AE34)^0.25)</f>
        <v>4.4363854635968263</v>
      </c>
      <c r="AF35" s="946"/>
      <c r="AG35" s="947"/>
      <c r="AH35" s="284" t="s">
        <v>626</v>
      </c>
      <c r="AI35" s="64"/>
      <c r="AK35" s="1163" t="str">
        <f>IF(AE35&lt;=1, "For B ≤ 1, no need to viscosity correction", IF(AE35&gt;=40, "For B ≥ 40, the correction factors are highly uncertain and should be avoided. (See HI 9.6.7, Section 9.6.7.5.2.)","Refer to Note (67)"))</f>
        <v>Refer to Note (67)</v>
      </c>
      <c r="AL35" s="1163"/>
      <c r="AM35" s="1163"/>
      <c r="AN35" s="1163"/>
      <c r="AO35" s="1163"/>
      <c r="AP35" s="1163"/>
      <c r="AQ35" s="1163"/>
      <c r="AR35" s="1163"/>
      <c r="AS35" s="1163"/>
      <c r="AT35" s="1163"/>
      <c r="AU35" s="265"/>
      <c r="AV35" s="269"/>
      <c r="AW35" s="1086"/>
      <c r="AX35" s="1086"/>
      <c r="AY35" s="1086"/>
      <c r="AZ35" s="1086"/>
      <c r="BA35" s="1086"/>
      <c r="BB35" s="1086"/>
      <c r="BC35" s="1086"/>
      <c r="BD35" s="1086"/>
      <c r="BE35" s="1086"/>
      <c r="BF35" s="1086"/>
      <c r="BG35" s="1086"/>
      <c r="BH35" s="1086"/>
      <c r="BI35" s="1086"/>
      <c r="BJ35" s="1086"/>
      <c r="BK35" s="1086"/>
      <c r="BL35" s="1086"/>
      <c r="BM35" s="1086"/>
      <c r="BN35" s="1086"/>
      <c r="BO35" s="1086"/>
      <c r="BP35" s="1086"/>
      <c r="BQ35" s="1086"/>
      <c r="BS35"/>
    </row>
    <row r="36" spans="1:76" ht="15.95" customHeight="1">
      <c r="A36" s="46"/>
      <c r="B36" s="46"/>
      <c r="C36" s="46"/>
      <c r="D36" s="46"/>
      <c r="E36" s="46"/>
      <c r="F36" s="46"/>
      <c r="G36" s="46"/>
      <c r="X36" s="80"/>
      <c r="Y36" s="31"/>
      <c r="Z36" s="282"/>
      <c r="AA36" s="280"/>
      <c r="AB36" s="91"/>
      <c r="AC36" s="91"/>
      <c r="AD36" s="61"/>
      <c r="AE36" s="64"/>
      <c r="AF36" s="64"/>
      <c r="AG36"/>
      <c r="AH36"/>
      <c r="AI36"/>
      <c r="AJ36"/>
      <c r="AK36" s="1163"/>
      <c r="AL36" s="1163"/>
      <c r="AM36" s="1163"/>
      <c r="AN36" s="1163"/>
      <c r="AO36" s="1163"/>
      <c r="AP36" s="1163"/>
      <c r="AQ36" s="1163"/>
      <c r="AR36" s="1163"/>
      <c r="AS36" s="1163"/>
      <c r="AT36" s="1163"/>
      <c r="AU36" s="265"/>
      <c r="AV36" s="269"/>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S36"/>
    </row>
    <row r="37" spans="1:76" ht="15.95" customHeight="1">
      <c r="A37" s="46"/>
      <c r="B37" s="46"/>
      <c r="C37" s="46"/>
      <c r="X37" s="80"/>
      <c r="Y37" s="31"/>
      <c r="Z37" s="223"/>
      <c r="AA37" s="94"/>
      <c r="AB37" s="31"/>
      <c r="AD37" s="77" t="s">
        <v>506</v>
      </c>
      <c r="AE37" s="945">
        <f>IF(AE35&lt;=1,NA(),2.71^(-0.165*(LOG10(AE35))^3.15))</f>
        <v>0.95911776756837841</v>
      </c>
      <c r="AF37" s="948"/>
      <c r="AG37" s="949"/>
      <c r="AH37" s="260" t="s">
        <v>520</v>
      </c>
      <c r="AI37"/>
      <c r="AJ37"/>
      <c r="AK37" s="1163"/>
      <c r="AL37" s="1163"/>
      <c r="AM37" s="1163"/>
      <c r="AN37" s="1163"/>
      <c r="AO37" s="1163"/>
      <c r="AP37" s="1163"/>
      <c r="AQ37" s="1163"/>
      <c r="AR37" s="1163"/>
      <c r="AS37" s="1163"/>
      <c r="AT37" s="1163"/>
      <c r="AU37" s="265"/>
      <c r="AV37" s="272"/>
      <c r="AW37" s="1069" t="s">
        <v>645</v>
      </c>
      <c r="AX37" s="1069"/>
      <c r="AY37" s="1069"/>
      <c r="AZ37" s="1069"/>
      <c r="BA37" s="1069"/>
      <c r="BB37" s="1069"/>
      <c r="BC37" s="1069"/>
      <c r="BD37" s="1069"/>
      <c r="BE37" s="1069"/>
      <c r="BF37" s="1069"/>
      <c r="BG37" s="1069"/>
      <c r="BH37" s="1069"/>
      <c r="BI37" s="1069"/>
      <c r="BJ37" s="1069"/>
      <c r="BK37" s="1069"/>
      <c r="BL37" s="1069"/>
      <c r="BM37" s="1069"/>
      <c r="BN37" s="1069"/>
      <c r="BO37" s="1069"/>
      <c r="BP37" s="1069"/>
      <c r="BQ37" s="1069"/>
      <c r="BS37"/>
    </row>
    <row r="38" spans="1:76" ht="15.95" customHeight="1">
      <c r="A38" s="46"/>
      <c r="B38" s="46"/>
      <c r="C38" s="46"/>
      <c r="X38" s="80"/>
      <c r="Y38" s="31"/>
      <c r="Z38" s="223"/>
      <c r="AA38" s="94"/>
      <c r="AB38" s="31"/>
      <c r="AE38" s="31"/>
      <c r="AF38" s="31"/>
      <c r="AK38" s="1163"/>
      <c r="AL38" s="1163"/>
      <c r="AM38" s="1163"/>
      <c r="AN38" s="1163"/>
      <c r="AO38" s="1163"/>
      <c r="AP38" s="1163"/>
      <c r="AQ38" s="1163"/>
      <c r="AR38" s="1163"/>
      <c r="AS38" s="1163"/>
      <c r="AT38" s="1163"/>
      <c r="AU38" s="263"/>
      <c r="AV38" s="268"/>
      <c r="AW38" s="1069"/>
      <c r="AX38" s="1069"/>
      <c r="AY38" s="1069"/>
      <c r="AZ38" s="1069"/>
      <c r="BA38" s="1069"/>
      <c r="BB38" s="1069"/>
      <c r="BC38" s="1069"/>
      <c r="BD38" s="1069"/>
      <c r="BE38" s="1069"/>
      <c r="BF38" s="1069"/>
      <c r="BG38" s="1069"/>
      <c r="BH38" s="1069"/>
      <c r="BI38" s="1069"/>
      <c r="BJ38" s="1069"/>
      <c r="BK38" s="1069"/>
      <c r="BL38" s="1069"/>
      <c r="BM38" s="1069"/>
      <c r="BN38" s="1069"/>
      <c r="BO38" s="1069"/>
      <c r="BP38" s="1069"/>
      <c r="BQ38" s="1069"/>
      <c r="BS38"/>
    </row>
    <row r="39" spans="1:76" ht="15.95" customHeight="1">
      <c r="A39" s="46"/>
      <c r="B39" s="46"/>
      <c r="C39" s="46"/>
      <c r="X39" s="31"/>
      <c r="Y39" s="31"/>
      <c r="Z39" s="223"/>
      <c r="AA39" s="94"/>
      <c r="AB39" s="31"/>
      <c r="AD39" s="77" t="s">
        <v>522</v>
      </c>
      <c r="AE39" s="945" t="s">
        <v>524</v>
      </c>
      <c r="AF39" s="946"/>
      <c r="AG39" s="947"/>
      <c r="AH39" s="61"/>
      <c r="AK39" s="283"/>
      <c r="AL39" s="283"/>
      <c r="AM39" s="283"/>
      <c r="AN39" s="283"/>
      <c r="AO39" s="283"/>
      <c r="AP39" s="283"/>
      <c r="AQ39" s="283"/>
      <c r="AR39" s="283"/>
      <c r="AS39" s="283"/>
      <c r="AT39" s="283"/>
      <c r="AU39" s="1133">
        <v>80</v>
      </c>
      <c r="AV39" s="268"/>
      <c r="AW39" s="1090" t="s">
        <v>648</v>
      </c>
      <c r="AX39" s="1090"/>
      <c r="AY39" s="1090"/>
      <c r="AZ39" s="1090"/>
      <c r="BA39" s="1090"/>
      <c r="BB39" s="1090"/>
      <c r="BC39" s="1090"/>
      <c r="BD39" s="1090"/>
      <c r="BE39" s="1090"/>
      <c r="BF39" s="1090"/>
      <c r="BG39" s="1090"/>
      <c r="BH39" s="1090"/>
      <c r="BI39" s="1090"/>
      <c r="BJ39" s="1090"/>
      <c r="BK39" s="1090"/>
      <c r="BL39" s="1090"/>
      <c r="BM39" s="1090"/>
      <c r="BN39" s="1090"/>
      <c r="BO39" s="1090"/>
      <c r="BP39" s="1090"/>
      <c r="BQ39" s="358"/>
      <c r="BS39"/>
    </row>
    <row r="40" spans="1:76" ht="15.95" customHeight="1">
      <c r="A40" s="46"/>
      <c r="B40" s="46"/>
      <c r="C40" s="46"/>
      <c r="X40" s="31"/>
      <c r="Y40" s="31"/>
      <c r="Z40" s="223"/>
      <c r="AA40" s="94"/>
      <c r="AB40" s="31"/>
      <c r="AD40" s="77" t="s">
        <v>523</v>
      </c>
      <c r="AE40" s="807">
        <f>IF(AE39="End Suction", 1, IF(AE39="Side Inlet", 0.5, ""))</f>
        <v>0.5</v>
      </c>
      <c r="AF40" s="808"/>
      <c r="AG40" s="809"/>
      <c r="AH40" s="61" t="s">
        <v>534</v>
      </c>
      <c r="AN40" s="815"/>
      <c r="AO40" s="1041"/>
      <c r="AP40" s="1155" t="s">
        <v>525</v>
      </c>
      <c r="AQ40" s="1155"/>
      <c r="AR40" s="1155" t="s">
        <v>539</v>
      </c>
      <c r="AS40" s="1155"/>
      <c r="AT40" s="935"/>
      <c r="AU40" s="1133"/>
      <c r="AV40" s="27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358"/>
      <c r="BS40"/>
    </row>
    <row r="41" spans="1:76" ht="15.95" customHeight="1">
      <c r="A41" s="46"/>
      <c r="B41" s="46"/>
      <c r="C41" s="46"/>
      <c r="X41" s="80"/>
      <c r="Y41" s="96"/>
      <c r="Z41" s="223"/>
      <c r="AA41" s="94"/>
      <c r="AB41" s="31"/>
      <c r="AN41"/>
      <c r="AO41" s="77" t="s">
        <v>529</v>
      </c>
      <c r="AP41" s="1160">
        <v>8.2490000000000006</v>
      </c>
      <c r="AQ41" s="1161"/>
      <c r="AR41" s="1154">
        <f>AP41*AE44</f>
        <v>8.3898066794779638</v>
      </c>
      <c r="AS41" s="1154"/>
      <c r="AT41" s="870"/>
      <c r="AU41" s="265"/>
      <c r="AV41" s="271"/>
      <c r="AW41" s="1090"/>
      <c r="AX41" s="1090"/>
      <c r="AY41" s="1090"/>
      <c r="AZ41" s="1090"/>
      <c r="BA41" s="1090"/>
      <c r="BB41" s="1090"/>
      <c r="BC41" s="1090"/>
      <c r="BD41" s="1090"/>
      <c r="BE41" s="1090"/>
      <c r="BF41" s="1090"/>
      <c r="BG41" s="1090"/>
      <c r="BH41" s="1090"/>
      <c r="BI41" s="1090"/>
      <c r="BJ41" s="1090"/>
      <c r="BK41" s="1090"/>
      <c r="BL41" s="1090"/>
      <c r="BM41" s="1090"/>
      <c r="BN41" s="1090"/>
      <c r="BO41" s="1090"/>
      <c r="BP41" s="1090"/>
      <c r="BQ41" s="358"/>
      <c r="BS41"/>
    </row>
    <row r="42" spans="1:76" ht="15.95" customHeight="1">
      <c r="A42" s="46"/>
      <c r="B42" s="46"/>
      <c r="C42" s="46"/>
      <c r="X42" s="31"/>
      <c r="Y42" s="31"/>
      <c r="Z42" s="223"/>
      <c r="AA42" s="94"/>
      <c r="AB42" s="31"/>
      <c r="AD42" s="77" t="s">
        <v>526</v>
      </c>
      <c r="AE42" s="983">
        <v>9.3000000000000007</v>
      </c>
      <c r="AF42" s="984"/>
      <c r="AG42" s="1164"/>
      <c r="AH42" s="61" t="s">
        <v>527</v>
      </c>
      <c r="AN42"/>
      <c r="AO42" s="77" t="s">
        <v>533</v>
      </c>
      <c r="AP42" s="1160">
        <v>7.7949999999999999</v>
      </c>
      <c r="AQ42" s="1161"/>
      <c r="AR42" s="1154">
        <f>AP42*AE44</f>
        <v>7.9280571058953484</v>
      </c>
      <c r="AS42" s="1154"/>
      <c r="AT42" s="870"/>
      <c r="AU42" s="263"/>
      <c r="AV42" s="271"/>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358"/>
      <c r="BS42"/>
    </row>
    <row r="43" spans="1:76" ht="15.95" customHeight="1">
      <c r="A43" s="46"/>
      <c r="B43" s="46"/>
      <c r="C43" s="46"/>
      <c r="X43" s="250"/>
      <c r="Y43" s="96"/>
      <c r="Z43" s="223"/>
      <c r="AA43" s="94"/>
      <c r="AB43" s="31"/>
      <c r="AD43"/>
      <c r="AE43"/>
      <c r="AF43"/>
      <c r="AG43"/>
      <c r="AH43" s="61"/>
      <c r="AN43"/>
      <c r="AO43" s="77" t="s">
        <v>532</v>
      </c>
      <c r="AP43" s="1160">
        <v>7.7240000000000002</v>
      </c>
      <c r="AQ43" s="1161"/>
      <c r="AR43" s="1154">
        <f>AP43*AE44</f>
        <v>7.8558451681764812</v>
      </c>
      <c r="AS43" s="1154"/>
      <c r="AT43" s="870"/>
      <c r="AU43" s="263"/>
      <c r="AV43" s="271"/>
      <c r="AW43" s="1090"/>
      <c r="AX43" s="1090"/>
      <c r="AY43" s="1090"/>
      <c r="AZ43" s="1090"/>
      <c r="BA43" s="1090"/>
      <c r="BB43" s="1090"/>
      <c r="BC43" s="1090"/>
      <c r="BD43" s="1090"/>
      <c r="BE43" s="1090"/>
      <c r="BF43" s="1090"/>
      <c r="BG43" s="1090"/>
      <c r="BH43" s="1090"/>
      <c r="BI43" s="1090"/>
      <c r="BJ43" s="1090"/>
      <c r="BK43" s="1090"/>
      <c r="BL43" s="1090"/>
      <c r="BM43" s="1090"/>
      <c r="BN43" s="1090"/>
      <c r="BO43" s="1090"/>
      <c r="BP43" s="1090"/>
      <c r="BQ43" s="358"/>
      <c r="BS43"/>
    </row>
    <row r="44" spans="1:76" ht="15.95" customHeight="1">
      <c r="A44" s="46"/>
      <c r="B44" s="46"/>
      <c r="C44" s="46"/>
      <c r="X44" s="80"/>
      <c r="Y44" s="96"/>
      <c r="Z44" s="223"/>
      <c r="AA44" s="94"/>
      <c r="AB44" s="31"/>
      <c r="AD44" s="77" t="s">
        <v>521</v>
      </c>
      <c r="AE44" s="1156">
        <f>1+(AE40*((1/AE37)-1)*225000*(AE42/((AE32^0.667)*(AE34^1.33))))</f>
        <v>1.0170695453361576</v>
      </c>
      <c r="AF44" s="1157"/>
      <c r="AG44" s="1158"/>
      <c r="AN44"/>
      <c r="AO44" s="77" t="s">
        <v>531</v>
      </c>
      <c r="AP44" s="1154">
        <f>AE42</f>
        <v>9.3000000000000007</v>
      </c>
      <c r="AQ44" s="1159"/>
      <c r="AR44" s="1154">
        <f>AP44*AE44</f>
        <v>9.4587467716262665</v>
      </c>
      <c r="AS44" s="1154"/>
      <c r="AT44" s="870"/>
      <c r="AU44" s="265"/>
      <c r="AV44" s="269"/>
      <c r="AW44" s="1090" t="s">
        <v>649</v>
      </c>
      <c r="AX44" s="1090"/>
      <c r="AY44" s="1090"/>
      <c r="AZ44" s="1090"/>
      <c r="BA44" s="1090"/>
      <c r="BB44" s="1090"/>
      <c r="BC44" s="1090"/>
      <c r="BD44" s="1090"/>
      <c r="BE44" s="1090"/>
      <c r="BF44" s="1090"/>
      <c r="BG44" s="1090"/>
      <c r="BH44" s="1090"/>
      <c r="BI44" s="1090"/>
      <c r="BJ44" s="1090"/>
      <c r="BK44" s="1090"/>
      <c r="BL44" s="1090"/>
      <c r="BM44" s="1090"/>
      <c r="BN44" s="1090"/>
      <c r="BO44" s="1090"/>
      <c r="BP44" s="1090"/>
      <c r="BS44"/>
    </row>
    <row r="45" spans="1:76" ht="17.25" customHeight="1">
      <c r="A45" s="46"/>
      <c r="B45" s="46"/>
      <c r="C45" s="46"/>
      <c r="X45" s="31"/>
      <c r="Y45" s="31"/>
      <c r="Z45" s="223"/>
      <c r="AA45" s="94"/>
      <c r="AB45" s="31"/>
      <c r="AD45"/>
      <c r="AE45"/>
      <c r="AF45"/>
      <c r="AG45"/>
      <c r="AH45" s="250"/>
      <c r="AN45"/>
      <c r="AO45" s="285" t="s">
        <v>530</v>
      </c>
      <c r="AP45" s="1160">
        <v>10.25</v>
      </c>
      <c r="AQ45" s="1161"/>
      <c r="AR45" s="1154">
        <f>AP45*AE44</f>
        <v>10.424962839695615</v>
      </c>
      <c r="AS45" s="1154"/>
      <c r="AT45" s="870"/>
      <c r="AU45" s="265"/>
      <c r="AV45" s="271"/>
      <c r="AW45" s="1090"/>
      <c r="AX45" s="1090"/>
      <c r="AY45" s="1090"/>
      <c r="AZ45" s="1090"/>
      <c r="BA45" s="1090"/>
      <c r="BB45" s="1090"/>
      <c r="BC45" s="1090"/>
      <c r="BD45" s="1090"/>
      <c r="BE45" s="1090"/>
      <c r="BF45" s="1090"/>
      <c r="BG45" s="1090"/>
      <c r="BH45" s="1090"/>
      <c r="BI45" s="1090"/>
      <c r="BJ45" s="1090"/>
      <c r="BK45" s="1090"/>
      <c r="BL45" s="1090"/>
      <c r="BM45" s="1090"/>
      <c r="BN45" s="1090"/>
      <c r="BO45" s="1090"/>
      <c r="BP45" s="1090"/>
      <c r="BS45"/>
    </row>
    <row r="46" spans="1:76" ht="17.25" customHeight="1" thickBot="1">
      <c r="A46" s="46"/>
      <c r="B46" s="46"/>
      <c r="C46" s="46"/>
      <c r="AA46" s="281"/>
      <c r="AB46" s="32"/>
      <c r="AH46" s="248"/>
      <c r="AN46"/>
      <c r="AU46" s="263"/>
      <c r="AV46" s="271"/>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S46"/>
    </row>
    <row r="47" spans="1:76" ht="17.25" customHeight="1" thickBot="1">
      <c r="A47" s="508" t="s">
        <v>6</v>
      </c>
      <c r="B47" s="508"/>
      <c r="C47" s="508"/>
      <c r="D47" s="508"/>
      <c r="E47" s="508"/>
      <c r="F47" s="508"/>
      <c r="G47" s="508"/>
      <c r="H47" s="508"/>
      <c r="I47" s="508"/>
      <c r="J47" s="508"/>
      <c r="K47" s="508"/>
      <c r="L47" s="508"/>
      <c r="M47" s="508"/>
      <c r="N47" s="508"/>
      <c r="O47" s="508"/>
      <c r="P47" s="508"/>
      <c r="Q47" s="508"/>
      <c r="R47" s="508"/>
      <c r="S47" s="508"/>
      <c r="T47" s="508"/>
      <c r="U47" s="508"/>
      <c r="V47" s="508"/>
      <c r="W47" s="508"/>
      <c r="X47" s="508"/>
      <c r="Y47" s="508"/>
      <c r="Z47" s="508"/>
      <c r="AA47" s="508"/>
      <c r="AB47" s="508"/>
      <c r="AC47" s="508"/>
      <c r="AD47" s="508"/>
      <c r="AE47" s="508"/>
      <c r="AF47" s="508"/>
      <c r="AG47" s="508"/>
      <c r="AH47" s="508"/>
      <c r="AI47" s="508"/>
      <c r="AJ47" s="508"/>
      <c r="AK47" s="508"/>
      <c r="AL47" s="508"/>
      <c r="AM47" s="508"/>
      <c r="AN47" s="508"/>
      <c r="AO47" s="508"/>
      <c r="AP47" s="508"/>
      <c r="AQ47" s="508"/>
      <c r="AR47" s="508"/>
      <c r="AS47" s="508"/>
      <c r="AT47" s="1094"/>
      <c r="AU47" s="263"/>
      <c r="AV47" s="271"/>
      <c r="AW47" s="1090"/>
      <c r="AX47" s="1090"/>
      <c r="AY47" s="1090"/>
      <c r="AZ47" s="1090"/>
      <c r="BA47" s="1090"/>
      <c r="BB47" s="1090"/>
      <c r="BC47" s="1090"/>
      <c r="BD47" s="1090"/>
      <c r="BE47" s="1090"/>
      <c r="BF47" s="1090"/>
      <c r="BG47" s="1090"/>
      <c r="BH47" s="1090"/>
      <c r="BI47" s="1090"/>
      <c r="BJ47" s="1090"/>
      <c r="BK47" s="1090"/>
      <c r="BL47" s="1090"/>
      <c r="BM47" s="1090"/>
      <c r="BN47" s="1090"/>
      <c r="BO47" s="1090"/>
      <c r="BP47" s="1090"/>
      <c r="BS47"/>
    </row>
    <row r="48" spans="1:76" ht="17.25" customHeight="1">
      <c r="A48" s="271">
        <v>68</v>
      </c>
      <c r="B48" s="271"/>
      <c r="C48" s="1137" t="s">
        <v>403</v>
      </c>
      <c r="D48" s="1137"/>
      <c r="E48" s="1137"/>
      <c r="F48" s="1137"/>
      <c r="G48" s="1137"/>
      <c r="H48" s="1137"/>
      <c r="I48" s="1137"/>
      <c r="J48" s="1137"/>
      <c r="K48" s="1137"/>
      <c r="L48" s="1137"/>
      <c r="M48" s="1137"/>
      <c r="N48" s="1137"/>
      <c r="O48" s="1137"/>
      <c r="P48" s="1137"/>
      <c r="Q48" s="1137"/>
      <c r="R48" s="1137"/>
      <c r="S48" s="1137"/>
      <c r="T48" s="1137"/>
      <c r="U48" s="1137"/>
      <c r="V48" s="1137"/>
      <c r="W48" s="1137"/>
      <c r="X48" s="1137"/>
      <c r="Y48" s="275"/>
      <c r="Z48" s="275"/>
      <c r="AA48" s="275"/>
      <c r="AB48" s="275"/>
      <c r="AC48" s="275"/>
      <c r="AD48" s="275"/>
      <c r="AE48" s="276"/>
      <c r="AF48" s="276"/>
      <c r="AG48" s="276"/>
      <c r="AH48" s="276"/>
      <c r="AI48" s="276"/>
      <c r="AJ48" s="276"/>
      <c r="AK48" s="276"/>
      <c r="AL48" s="276"/>
      <c r="AM48" s="276"/>
      <c r="AN48" s="276"/>
      <c r="AO48" s="276"/>
      <c r="AP48" s="276"/>
      <c r="AQ48" s="276"/>
      <c r="AR48" s="276"/>
      <c r="AS48" s="276"/>
      <c r="AT48" s="5"/>
      <c r="AU48" s="265"/>
      <c r="AV48" s="273"/>
      <c r="AW48" s="1078" t="s">
        <v>651</v>
      </c>
      <c r="AX48" s="1078"/>
      <c r="AY48" s="1078"/>
      <c r="AZ48" s="1078"/>
      <c r="BA48" s="1078"/>
      <c r="BB48" s="1078"/>
      <c r="BC48" s="1078"/>
      <c r="BD48" s="1078"/>
      <c r="BE48" s="1078"/>
      <c r="BF48" s="1078"/>
      <c r="BG48" s="1078"/>
      <c r="BH48" s="1078"/>
      <c r="BI48" s="1078"/>
      <c r="BJ48" s="1078"/>
      <c r="BK48" s="1078"/>
      <c r="BL48" s="1078"/>
      <c r="BM48" s="1078"/>
      <c r="BN48" s="1078"/>
      <c r="BO48" s="1078"/>
      <c r="BP48" s="1078"/>
      <c r="BS48"/>
      <c r="BT48"/>
      <c r="BU48"/>
      <c r="BW48" s="31"/>
      <c r="BX48" s="46"/>
    </row>
    <row r="49" spans="1:88" ht="17.25" customHeight="1">
      <c r="A49" s="271"/>
      <c r="B49" s="277"/>
      <c r="C49" s="347" t="s">
        <v>354</v>
      </c>
      <c r="D49" s="1162" t="s">
        <v>409</v>
      </c>
      <c r="E49" s="1162"/>
      <c r="F49" s="1162"/>
      <c r="G49" s="1162"/>
      <c r="H49" s="1162"/>
      <c r="I49" s="1162"/>
      <c r="J49" s="1162"/>
      <c r="K49" s="1162"/>
      <c r="L49" s="1162"/>
      <c r="M49" s="1162"/>
      <c r="N49" s="1162"/>
      <c r="O49" s="1162"/>
      <c r="P49" s="1162"/>
      <c r="Q49" s="1162"/>
      <c r="R49" s="1162"/>
      <c r="S49" s="1162"/>
      <c r="T49" s="1162"/>
      <c r="U49" s="1162"/>
      <c r="V49" s="1162"/>
      <c r="W49" s="1162"/>
      <c r="X49" s="1162"/>
      <c r="Y49" s="1162"/>
      <c r="Z49" s="1162"/>
      <c r="AA49" s="1162"/>
      <c r="AB49" s="1162"/>
      <c r="AC49" s="1162"/>
      <c r="AD49" s="1162"/>
      <c r="AE49" s="1162"/>
      <c r="AF49" s="1162"/>
      <c r="AG49" s="1162"/>
      <c r="AH49" s="1162"/>
      <c r="AI49" s="1162"/>
      <c r="AJ49" s="1162"/>
      <c r="AK49" s="1162"/>
      <c r="AL49" s="1162"/>
      <c r="AM49" s="1162"/>
      <c r="AN49" s="1162"/>
      <c r="AO49" s="1162"/>
      <c r="AP49" s="1162"/>
      <c r="AQ49" s="1162"/>
      <c r="AR49" s="1162"/>
      <c r="AS49" s="1162"/>
      <c r="AT49" s="5"/>
      <c r="AU49" s="265"/>
      <c r="AV49" s="273"/>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S49"/>
      <c r="BT49"/>
      <c r="BU49"/>
      <c r="BW49" s="31"/>
      <c r="BX49" s="46"/>
    </row>
    <row r="50" spans="1:88" ht="17.25" customHeight="1">
      <c r="A50" s="271"/>
      <c r="B50" s="271"/>
      <c r="C50" s="269"/>
      <c r="D50" s="1162"/>
      <c r="E50" s="1162"/>
      <c r="F50" s="1162"/>
      <c r="G50" s="1162"/>
      <c r="H50" s="1162"/>
      <c r="I50" s="1162"/>
      <c r="J50" s="1162"/>
      <c r="K50" s="1162"/>
      <c r="L50" s="1162"/>
      <c r="M50" s="1162"/>
      <c r="N50" s="1162"/>
      <c r="O50" s="1162"/>
      <c r="P50" s="1162"/>
      <c r="Q50" s="1162"/>
      <c r="R50" s="1162"/>
      <c r="S50" s="1162"/>
      <c r="T50" s="1162"/>
      <c r="U50" s="1162"/>
      <c r="V50" s="1162"/>
      <c r="W50" s="1162"/>
      <c r="X50" s="1162"/>
      <c r="Y50" s="1162"/>
      <c r="Z50" s="1162"/>
      <c r="AA50" s="1162"/>
      <c r="AB50" s="1162"/>
      <c r="AC50" s="1162"/>
      <c r="AD50" s="1162"/>
      <c r="AE50" s="1162"/>
      <c r="AF50" s="1162"/>
      <c r="AG50" s="1162"/>
      <c r="AH50" s="1162"/>
      <c r="AI50" s="1162"/>
      <c r="AJ50" s="1162"/>
      <c r="AK50" s="1162"/>
      <c r="AL50" s="1162"/>
      <c r="AM50" s="1162"/>
      <c r="AN50" s="1162"/>
      <c r="AO50" s="1162"/>
      <c r="AP50" s="1162"/>
      <c r="AQ50" s="1162"/>
      <c r="AR50" s="1162"/>
      <c r="AS50" s="1162"/>
      <c r="AT50" s="5"/>
      <c r="AU50" s="265"/>
      <c r="AV50" s="273"/>
      <c r="BS50"/>
      <c r="BT50"/>
      <c r="BU50"/>
      <c r="BW50" s="31"/>
      <c r="BX50" s="31"/>
    </row>
    <row r="51" spans="1:88" ht="17.25" customHeight="1">
      <c r="A51" s="271"/>
      <c r="B51" s="277"/>
      <c r="C51" s="271" t="s">
        <v>354</v>
      </c>
      <c r="D51" s="524" t="s">
        <v>538</v>
      </c>
      <c r="E51" s="524"/>
      <c r="F51" s="524"/>
      <c r="G51" s="524"/>
      <c r="H51" s="524"/>
      <c r="I51" s="524"/>
      <c r="J51" s="524"/>
      <c r="K51" s="524"/>
      <c r="L51" s="524"/>
      <c r="M51" s="524"/>
      <c r="N51" s="524"/>
      <c r="O51" s="524"/>
      <c r="P51" s="524"/>
      <c r="Q51" s="524"/>
      <c r="R51" s="524"/>
      <c r="S51" s="524"/>
      <c r="T51" s="524"/>
      <c r="U51" s="524"/>
      <c r="V51" s="524"/>
      <c r="W51" s="524"/>
      <c r="X51" s="524"/>
      <c r="Y51" s="524"/>
      <c r="Z51" s="524"/>
      <c r="AA51" s="524"/>
      <c r="AB51" s="524"/>
      <c r="AC51" s="524"/>
      <c r="AD51" s="524"/>
      <c r="AE51" s="524"/>
      <c r="AF51" s="524"/>
      <c r="AG51" s="524"/>
      <c r="AH51" s="524"/>
      <c r="AI51" s="524"/>
      <c r="AJ51" s="524"/>
      <c r="AK51" s="524"/>
      <c r="AL51" s="524"/>
      <c r="AM51" s="524"/>
      <c r="AN51" s="524"/>
      <c r="AO51" s="524"/>
      <c r="AP51" s="524"/>
      <c r="AQ51" s="524"/>
      <c r="AR51" s="524"/>
      <c r="AS51" s="524"/>
      <c r="AT51" s="1086"/>
      <c r="AU51" s="265"/>
      <c r="AV51" s="273"/>
      <c r="BS51"/>
      <c r="BT51"/>
      <c r="BU51"/>
      <c r="BW51" s="31"/>
      <c r="BX51" s="31"/>
    </row>
    <row r="52" spans="1:88" ht="17.25" customHeight="1">
      <c r="A52" s="271"/>
      <c r="B52" s="277"/>
      <c r="C52" s="271"/>
      <c r="D52" s="524"/>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4"/>
      <c r="AH52" s="524"/>
      <c r="AI52" s="524"/>
      <c r="AJ52" s="524"/>
      <c r="AK52" s="524"/>
      <c r="AL52" s="524"/>
      <c r="AM52" s="524"/>
      <c r="AN52" s="524"/>
      <c r="AO52" s="524"/>
      <c r="AP52" s="524"/>
      <c r="AQ52" s="524"/>
      <c r="AR52" s="524"/>
      <c r="AS52" s="524"/>
      <c r="AT52" s="1086"/>
      <c r="AU52" s="265"/>
      <c r="AV52" s="273"/>
      <c r="BS52"/>
      <c r="BT52"/>
      <c r="BU52"/>
      <c r="BV52" s="31"/>
      <c r="BW52" s="31"/>
      <c r="BX52" s="31"/>
    </row>
    <row r="53" spans="1:88" ht="17.25" customHeight="1">
      <c r="C53" s="273" t="s">
        <v>354</v>
      </c>
      <c r="D53" s="1271" t="s">
        <v>407</v>
      </c>
      <c r="E53" s="1271"/>
      <c r="F53" s="1271"/>
      <c r="G53" s="1271"/>
      <c r="H53" s="1271"/>
      <c r="I53" s="1271"/>
      <c r="J53" s="1271"/>
      <c r="K53" s="1271"/>
      <c r="L53" s="1271"/>
      <c r="M53" s="1271"/>
      <c r="N53" s="1271"/>
      <c r="O53" s="1271"/>
      <c r="P53" s="1271"/>
      <c r="Q53" s="1271"/>
      <c r="R53" s="1271"/>
      <c r="S53" s="1271"/>
      <c r="T53" s="1271"/>
      <c r="U53" s="1271"/>
      <c r="V53" s="1271"/>
      <c r="W53" s="1271"/>
      <c r="X53" s="1271"/>
      <c r="Y53" s="1271"/>
      <c r="Z53" s="1271"/>
      <c r="AA53" s="1271"/>
      <c r="AB53" s="1271"/>
      <c r="AC53" s="1271"/>
      <c r="AD53" s="1271"/>
      <c r="AE53" s="1271"/>
      <c r="AF53" s="1271"/>
      <c r="AG53" s="1271"/>
      <c r="AH53" s="1271"/>
      <c r="AI53" s="1271"/>
      <c r="AJ53" s="1271"/>
      <c r="AK53" s="1271"/>
      <c r="AL53" s="1271"/>
      <c r="AM53" s="1271"/>
      <c r="AN53" s="1271"/>
      <c r="AO53" s="1271"/>
      <c r="AP53" s="1271"/>
      <c r="AQ53" s="1271"/>
      <c r="AR53" s="1271"/>
      <c r="AS53" s="1271"/>
      <c r="AT53" s="270"/>
      <c r="AU53" s="265"/>
      <c r="AV53" s="273"/>
      <c r="BS53"/>
      <c r="BT53"/>
      <c r="BU53"/>
      <c r="BV53" s="31"/>
      <c r="BW53" s="31"/>
      <c r="BX53" s="31"/>
    </row>
    <row r="54" spans="1:88" ht="17.25" customHeight="1">
      <c r="A54" s="271"/>
      <c r="B54" s="271"/>
      <c r="C54" s="346" t="s">
        <v>354</v>
      </c>
      <c r="D54" s="1271" t="s">
        <v>408</v>
      </c>
      <c r="E54" s="1271"/>
      <c r="F54" s="1271"/>
      <c r="G54" s="1271"/>
      <c r="H54" s="1271"/>
      <c r="I54" s="1271"/>
      <c r="J54" s="1271"/>
      <c r="K54" s="1271"/>
      <c r="L54" s="1271"/>
      <c r="M54" s="1271"/>
      <c r="N54" s="1271"/>
      <c r="O54" s="1271"/>
      <c r="P54" s="1271"/>
      <c r="Q54" s="1271"/>
      <c r="R54" s="1271"/>
      <c r="S54" s="1271"/>
      <c r="T54" s="1271"/>
      <c r="U54" s="1271"/>
      <c r="V54" s="1271"/>
      <c r="W54" s="1271"/>
      <c r="X54" s="1271"/>
      <c r="Y54" s="1271"/>
      <c r="Z54" s="1271"/>
      <c r="AA54" s="1271"/>
      <c r="AB54" s="1271"/>
      <c r="AC54" s="1271"/>
      <c r="AD54" s="1271"/>
      <c r="AE54" s="1271"/>
      <c r="AF54" s="1271"/>
      <c r="AG54" s="1271"/>
      <c r="AH54" s="1271"/>
      <c r="AI54" s="1271"/>
      <c r="AJ54" s="1271"/>
      <c r="AK54" s="1271"/>
      <c r="AL54" s="1271"/>
      <c r="AM54" s="1271"/>
      <c r="AN54" s="1271"/>
      <c r="AO54" s="1271"/>
      <c r="AP54" s="1271"/>
      <c r="AQ54" s="1271"/>
      <c r="AR54" s="1271"/>
      <c r="AS54" s="1271"/>
      <c r="AT54" s="5"/>
      <c r="AU54" s="30"/>
      <c r="AX54" s="349"/>
      <c r="AY54" s="349"/>
      <c r="AZ54" s="349"/>
      <c r="BA54" s="349"/>
      <c r="BB54" s="349"/>
      <c r="BC54" s="349"/>
      <c r="BD54" s="349"/>
      <c r="BE54" s="349"/>
      <c r="BF54" s="349"/>
      <c r="BG54" s="349"/>
      <c r="BH54" s="349"/>
      <c r="BI54" s="349"/>
      <c r="BJ54" s="349"/>
      <c r="BK54" s="349"/>
      <c r="BL54" s="349"/>
      <c r="BM54" s="349"/>
      <c r="BN54" s="349"/>
      <c r="BO54" s="349"/>
      <c r="BP54" s="349"/>
      <c r="BQ54" s="349"/>
      <c r="BS54"/>
      <c r="BT54"/>
      <c r="BU54"/>
      <c r="BV54" s="31"/>
      <c r="BW54" s="31"/>
      <c r="BX54" s="31"/>
    </row>
    <row r="55" spans="1:88" ht="17.25" customHeight="1">
      <c r="A55" s="271"/>
      <c r="B55" s="270"/>
      <c r="D55" s="1271"/>
      <c r="E55" s="1271"/>
      <c r="F55" s="1271"/>
      <c r="G55" s="1271"/>
      <c r="H55" s="1271"/>
      <c r="I55" s="1271"/>
      <c r="J55" s="1271"/>
      <c r="K55" s="1271"/>
      <c r="L55" s="1271"/>
      <c r="M55" s="1271"/>
      <c r="N55" s="1271"/>
      <c r="O55" s="1271"/>
      <c r="P55" s="1271"/>
      <c r="Q55" s="1271"/>
      <c r="R55" s="1271"/>
      <c r="S55" s="1271"/>
      <c r="T55" s="1271"/>
      <c r="U55" s="1271"/>
      <c r="V55" s="1271"/>
      <c r="W55" s="1271"/>
      <c r="X55" s="1271"/>
      <c r="Y55" s="1271"/>
      <c r="Z55" s="1271"/>
      <c r="AA55" s="1271"/>
      <c r="AB55" s="1271"/>
      <c r="AC55" s="1271"/>
      <c r="AD55" s="1271"/>
      <c r="AE55" s="1271"/>
      <c r="AF55" s="1271"/>
      <c r="AG55" s="1271"/>
      <c r="AH55" s="1271"/>
      <c r="AI55" s="1271"/>
      <c r="AJ55" s="1271"/>
      <c r="AK55" s="1271"/>
      <c r="AL55" s="1271"/>
      <c r="AM55" s="1271"/>
      <c r="AN55" s="1271"/>
      <c r="AO55" s="1271"/>
      <c r="AP55" s="1271"/>
      <c r="AQ55" s="1271"/>
      <c r="AR55" s="1271"/>
      <c r="AS55" s="1271"/>
      <c r="AT55" s="5"/>
      <c r="AU55" s="265"/>
      <c r="AV55" s="273"/>
      <c r="AW55" s="349"/>
      <c r="AX55" s="349"/>
      <c r="AY55" s="349"/>
      <c r="AZ55" s="349"/>
      <c r="BA55" s="349"/>
      <c r="BB55" s="349"/>
      <c r="BC55" s="349"/>
      <c r="BD55" s="349"/>
      <c r="BE55" s="349"/>
      <c r="BF55" s="349"/>
      <c r="BG55" s="349"/>
      <c r="BH55" s="349"/>
      <c r="BI55" s="349"/>
      <c r="BJ55" s="349"/>
      <c r="BK55" s="349"/>
      <c r="BL55" s="349"/>
      <c r="BM55" s="349"/>
      <c r="BN55" s="349"/>
      <c r="BO55" s="349"/>
      <c r="BP55" s="349"/>
      <c r="BQ55" s="349"/>
      <c r="BS55"/>
      <c r="BT55"/>
      <c r="BU55"/>
      <c r="BV55" s="31"/>
      <c r="BW55" s="31"/>
      <c r="BX55" s="31"/>
    </row>
    <row r="56" spans="1:88" ht="17.25" customHeight="1">
      <c r="A56" s="271">
        <v>69</v>
      </c>
      <c r="B56" s="271"/>
      <c r="C56" s="1086" t="s">
        <v>410</v>
      </c>
      <c r="D56" s="1086"/>
      <c r="E56" s="1086"/>
      <c r="F56" s="1086"/>
      <c r="G56" s="1086"/>
      <c r="H56" s="1086"/>
      <c r="I56" s="1086"/>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5"/>
      <c r="AU56" s="263"/>
      <c r="AV56" s="273"/>
      <c r="AW56" s="349"/>
      <c r="AX56" s="349"/>
      <c r="AY56" s="349"/>
      <c r="AZ56" s="349"/>
      <c r="BA56" s="349"/>
      <c r="BB56" s="349"/>
      <c r="BC56" s="349"/>
      <c r="BD56" s="349"/>
      <c r="BE56" s="349"/>
      <c r="BF56" s="349"/>
      <c r="BG56" s="349"/>
      <c r="BH56" s="349"/>
      <c r="BI56" s="349"/>
      <c r="BJ56" s="349"/>
      <c r="BK56" s="349"/>
      <c r="BL56" s="349"/>
      <c r="BM56" s="349"/>
      <c r="BN56" s="349"/>
      <c r="BO56" s="349"/>
      <c r="BP56" s="349"/>
      <c r="BQ56" s="349"/>
      <c r="BS56"/>
      <c r="BT56"/>
      <c r="BU56"/>
      <c r="BV56" s="31"/>
    </row>
    <row r="57" spans="1:88" ht="17.25" customHeight="1">
      <c r="A57" s="271"/>
      <c r="B57" s="268"/>
      <c r="C57" s="1086"/>
      <c r="D57" s="1086"/>
      <c r="E57" s="1086"/>
      <c r="F57" s="1086"/>
      <c r="G57" s="1086"/>
      <c r="H57" s="1086"/>
      <c r="I57" s="1086"/>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5"/>
      <c r="AU57" s="265"/>
      <c r="AV57" s="273"/>
      <c r="AW57" s="349"/>
      <c r="AX57" s="349"/>
      <c r="AY57" s="349"/>
      <c r="AZ57" s="349"/>
      <c r="BA57" s="349"/>
      <c r="BB57" s="349"/>
      <c r="BC57" s="349"/>
      <c r="BD57" s="349"/>
      <c r="BE57" s="349"/>
      <c r="BF57" s="349"/>
      <c r="BG57" s="349"/>
      <c r="BH57" s="349"/>
      <c r="BI57" s="349"/>
      <c r="BJ57" s="349"/>
      <c r="BK57" s="349"/>
      <c r="BL57" s="349"/>
      <c r="BM57" s="349"/>
      <c r="BN57" s="349"/>
      <c r="BO57" s="349"/>
      <c r="BP57" s="349"/>
      <c r="BQ57" s="349"/>
      <c r="BS57"/>
      <c r="BT57"/>
      <c r="BU57"/>
      <c r="BV57" s="31"/>
    </row>
    <row r="58" spans="1:88" ht="17.25" customHeight="1">
      <c r="A58" s="271">
        <v>70</v>
      </c>
      <c r="B58" s="268"/>
      <c r="C58" s="1272" t="s">
        <v>627</v>
      </c>
      <c r="D58" s="1272"/>
      <c r="E58" s="1272"/>
      <c r="F58" s="1272"/>
      <c r="G58" s="1272"/>
      <c r="H58" s="1272"/>
      <c r="I58" s="1272"/>
      <c r="J58" s="1272"/>
      <c r="K58" s="1272"/>
      <c r="L58" s="1272"/>
      <c r="M58" s="1272"/>
      <c r="N58" s="1272"/>
      <c r="O58" s="1272"/>
      <c r="P58" s="1272"/>
      <c r="Q58" s="1272"/>
      <c r="R58" s="1272"/>
      <c r="S58" s="1272"/>
      <c r="T58" s="1272"/>
      <c r="U58" s="1272"/>
      <c r="V58" s="1272"/>
      <c r="W58" s="1272"/>
      <c r="X58" s="1272"/>
      <c r="Y58" s="1272"/>
      <c r="Z58" s="1272"/>
      <c r="AA58" s="1272"/>
      <c r="AB58" s="1272"/>
      <c r="AC58" s="1272"/>
      <c r="AD58" s="1272"/>
      <c r="AE58" s="1272"/>
      <c r="AF58" s="1272"/>
      <c r="AG58" s="1272"/>
      <c r="AH58" s="1272"/>
      <c r="AI58" s="1272"/>
      <c r="AJ58" s="1272"/>
      <c r="AK58" s="1272"/>
      <c r="AL58" s="1272"/>
      <c r="AM58" s="1272"/>
      <c r="AN58" s="1272"/>
      <c r="AO58" s="1272"/>
      <c r="AP58" s="1272"/>
      <c r="AQ58" s="1272"/>
      <c r="AR58" s="1272"/>
      <c r="AS58" s="1272"/>
      <c r="AT58" s="5"/>
      <c r="AU58" s="263"/>
      <c r="AV58" s="269"/>
      <c r="AW58" s="270"/>
      <c r="AX58" s="270"/>
      <c r="AY58" s="270"/>
      <c r="AZ58" s="270"/>
      <c r="BA58" s="270"/>
      <c r="BB58" s="270"/>
      <c r="BC58" s="270"/>
      <c r="BD58" s="270"/>
      <c r="BE58" s="270"/>
      <c r="BF58" s="270"/>
      <c r="BG58" s="270"/>
      <c r="BH58" s="270"/>
      <c r="BI58" s="270"/>
      <c r="BJ58" s="270"/>
      <c r="BK58" s="270"/>
      <c r="BL58" s="270"/>
      <c r="BM58" s="270"/>
      <c r="BN58" s="270"/>
      <c r="BO58" s="270"/>
      <c r="BP58" s="270"/>
      <c r="BQ58" s="270"/>
      <c r="BS58"/>
      <c r="BT58"/>
      <c r="BU58"/>
      <c r="BV58" s="31"/>
      <c r="BW58" s="31"/>
      <c r="BX58" s="31"/>
    </row>
    <row r="59" spans="1:88" ht="17.25" customHeight="1">
      <c r="A59" s="271"/>
      <c r="B59" s="268"/>
      <c r="C59" s="1272"/>
      <c r="D59" s="1272"/>
      <c r="E59" s="1272"/>
      <c r="F59" s="1272"/>
      <c r="G59" s="1272"/>
      <c r="H59" s="1272"/>
      <c r="I59" s="1272"/>
      <c r="J59" s="1272"/>
      <c r="K59" s="1272"/>
      <c r="L59" s="1272"/>
      <c r="M59" s="1272"/>
      <c r="N59" s="1272"/>
      <c r="O59" s="1272"/>
      <c r="P59" s="1272"/>
      <c r="Q59" s="1272"/>
      <c r="R59" s="1272"/>
      <c r="S59" s="1272"/>
      <c r="T59" s="1272"/>
      <c r="U59" s="1272"/>
      <c r="V59" s="1272"/>
      <c r="W59" s="1272"/>
      <c r="X59" s="1272"/>
      <c r="Y59" s="1272"/>
      <c r="Z59" s="1272"/>
      <c r="AA59" s="1272"/>
      <c r="AB59" s="1272"/>
      <c r="AC59" s="1272"/>
      <c r="AD59" s="1272"/>
      <c r="AE59" s="1272"/>
      <c r="AF59" s="1272"/>
      <c r="AG59" s="1272"/>
      <c r="AH59" s="1272"/>
      <c r="AI59" s="1272"/>
      <c r="AJ59" s="1272"/>
      <c r="AK59" s="1272"/>
      <c r="AL59" s="1272"/>
      <c r="AM59" s="1272"/>
      <c r="AN59" s="1272"/>
      <c r="AO59" s="1272"/>
      <c r="AP59" s="1272"/>
      <c r="AQ59" s="1272"/>
      <c r="AR59" s="1272"/>
      <c r="AS59" s="1272"/>
      <c r="AT59" s="5"/>
      <c r="AU59" s="265"/>
      <c r="AV59" s="273"/>
      <c r="AW59" s="270"/>
      <c r="AX59" s="270"/>
      <c r="AY59" s="270"/>
      <c r="AZ59" s="270"/>
      <c r="BA59" s="270"/>
      <c r="BB59" s="270"/>
      <c r="BC59" s="270"/>
      <c r="BD59" s="270"/>
      <c r="BE59" s="270"/>
      <c r="BF59" s="270"/>
      <c r="BG59" s="270"/>
      <c r="BH59" s="270"/>
      <c r="BI59" s="270"/>
      <c r="BJ59" s="270"/>
      <c r="BK59" s="270"/>
      <c r="BL59" s="270"/>
      <c r="BM59" s="270"/>
      <c r="BN59" s="270"/>
      <c r="BO59" s="270"/>
      <c r="BP59" s="270"/>
      <c r="BQ59" s="270"/>
      <c r="BS59"/>
      <c r="BT59"/>
      <c r="BU59"/>
      <c r="BV59" s="31"/>
      <c r="BW59" s="31"/>
      <c r="BX59" s="31"/>
    </row>
    <row r="60" spans="1:88" ht="17.25" customHeight="1">
      <c r="A60" s="271"/>
      <c r="B60" s="268"/>
      <c r="C60" s="1272"/>
      <c r="D60" s="1272"/>
      <c r="E60" s="1272"/>
      <c r="F60" s="1272"/>
      <c r="G60" s="1272"/>
      <c r="H60" s="1272"/>
      <c r="I60" s="1272"/>
      <c r="J60" s="1272"/>
      <c r="K60" s="1272"/>
      <c r="L60" s="1272"/>
      <c r="M60" s="1272"/>
      <c r="N60" s="1272"/>
      <c r="O60" s="1272"/>
      <c r="P60" s="1272"/>
      <c r="Q60" s="1272"/>
      <c r="R60" s="1272"/>
      <c r="S60" s="1272"/>
      <c r="T60" s="1272"/>
      <c r="U60" s="1272"/>
      <c r="V60" s="1272"/>
      <c r="W60" s="1272"/>
      <c r="X60" s="1272"/>
      <c r="Y60" s="1272"/>
      <c r="Z60" s="1272"/>
      <c r="AA60" s="1272"/>
      <c r="AB60" s="1272"/>
      <c r="AC60" s="1272"/>
      <c r="AD60" s="1272"/>
      <c r="AE60" s="1272"/>
      <c r="AF60" s="1272"/>
      <c r="AG60" s="1272"/>
      <c r="AH60" s="1272"/>
      <c r="AI60" s="1272"/>
      <c r="AJ60" s="1272"/>
      <c r="AK60" s="1272"/>
      <c r="AL60" s="1272"/>
      <c r="AM60" s="1272"/>
      <c r="AN60" s="1272"/>
      <c r="AO60" s="1272"/>
      <c r="AP60" s="1272"/>
      <c r="AQ60" s="1272"/>
      <c r="AR60" s="1272"/>
      <c r="AS60" s="1272"/>
      <c r="AT60" s="5"/>
      <c r="AU60" s="265"/>
      <c r="AV60" s="273"/>
      <c r="AW60" s="270"/>
      <c r="AX60" s="270"/>
      <c r="AY60" s="270"/>
      <c r="AZ60" s="270"/>
      <c r="BA60" s="270"/>
      <c r="BB60" s="270"/>
      <c r="BC60" s="270"/>
      <c r="BD60" s="270"/>
      <c r="BE60" s="270"/>
      <c r="BF60" s="270"/>
      <c r="BG60" s="270"/>
      <c r="BH60" s="270"/>
      <c r="BI60" s="270"/>
      <c r="BJ60" s="270"/>
      <c r="BK60" s="270"/>
      <c r="BL60" s="270"/>
      <c r="BM60" s="270"/>
      <c r="BN60" s="270"/>
      <c r="BO60" s="270"/>
      <c r="BP60" s="270"/>
      <c r="BQ60" s="270"/>
      <c r="BS60"/>
      <c r="BT60"/>
      <c r="BU60"/>
      <c r="BV60" s="31"/>
      <c r="BW60" s="31"/>
      <c r="BX60" s="31"/>
    </row>
    <row r="61" spans="1:88" ht="17.25" customHeight="1">
      <c r="A61" s="271">
        <v>71</v>
      </c>
      <c r="B61" s="268"/>
      <c r="C61" s="1273" t="s">
        <v>631</v>
      </c>
      <c r="D61" s="1068"/>
      <c r="E61" s="1068"/>
      <c r="F61" s="1068"/>
      <c r="G61" s="1068"/>
      <c r="H61" s="1068"/>
      <c r="I61" s="1068"/>
      <c r="J61" s="1068"/>
      <c r="K61" s="1068"/>
      <c r="L61" s="1068"/>
      <c r="M61" s="1068"/>
      <c r="N61" s="1068"/>
      <c r="O61" s="1068"/>
      <c r="P61" s="1068"/>
      <c r="Q61" s="1068"/>
      <c r="R61" s="1068"/>
      <c r="S61" s="1068"/>
      <c r="T61" s="1068"/>
      <c r="U61" s="1068"/>
      <c r="V61" s="1068"/>
      <c r="W61" s="1068"/>
      <c r="X61" s="1068"/>
      <c r="Y61" s="1068"/>
      <c r="Z61" s="1068"/>
      <c r="AA61" s="1068"/>
      <c r="AB61" s="1068"/>
      <c r="AC61" s="1068"/>
      <c r="AD61" s="1068"/>
      <c r="AE61" s="1068"/>
      <c r="AF61" s="1068"/>
      <c r="AG61" s="1068"/>
      <c r="AH61" s="1068"/>
      <c r="AI61" s="1068"/>
      <c r="AJ61" s="1068"/>
      <c r="AK61" s="1068"/>
      <c r="AL61" s="1068"/>
      <c r="AM61" s="1068"/>
      <c r="AN61" s="1068"/>
      <c r="AO61" s="1068"/>
      <c r="AP61" s="1068"/>
      <c r="AQ61" s="1068"/>
      <c r="AR61" s="1068"/>
      <c r="AS61" s="1068"/>
      <c r="AT61" s="5"/>
      <c r="AU61" s="265"/>
      <c r="AV61" s="273"/>
      <c r="AW61" s="270"/>
      <c r="AX61" s="270"/>
      <c r="AY61" s="270"/>
      <c r="AZ61" s="270"/>
      <c r="BA61" s="270"/>
      <c r="BB61" s="270"/>
      <c r="BC61" s="270"/>
      <c r="BD61" s="270"/>
      <c r="BE61" s="270"/>
      <c r="BF61" s="270"/>
      <c r="BG61" s="270"/>
      <c r="BH61" s="270"/>
      <c r="BI61" s="270"/>
      <c r="BJ61" s="270"/>
      <c r="BK61" s="270"/>
      <c r="BL61" s="270"/>
      <c r="BM61" s="270"/>
      <c r="BN61" s="270"/>
      <c r="BO61" s="270"/>
      <c r="BP61" s="270"/>
      <c r="BQ61" s="270"/>
      <c r="BS61"/>
      <c r="BT61"/>
      <c r="BU61"/>
      <c r="BV61" s="31"/>
      <c r="BW61" s="31"/>
      <c r="BX61" s="31"/>
      <c r="BY61" s="31"/>
      <c r="BZ61" s="31"/>
      <c r="CA61" s="31"/>
      <c r="CB61"/>
      <c r="CC61"/>
      <c r="CD61"/>
      <c r="CE61"/>
      <c r="CF61"/>
      <c r="CG61"/>
      <c r="CH61"/>
      <c r="CI61"/>
      <c r="CJ61"/>
    </row>
    <row r="62" spans="1:88" ht="17.25" customHeight="1">
      <c r="A62" s="271"/>
      <c r="B62" s="268"/>
      <c r="C62" s="1068"/>
      <c r="D62" s="1068"/>
      <c r="E62" s="1068"/>
      <c r="F62" s="1068"/>
      <c r="G62" s="1068"/>
      <c r="H62" s="1068"/>
      <c r="I62" s="1068"/>
      <c r="J62" s="1068"/>
      <c r="K62" s="1068"/>
      <c r="L62" s="1068"/>
      <c r="M62" s="1068"/>
      <c r="N62" s="1068"/>
      <c r="O62" s="1068"/>
      <c r="P62" s="1068"/>
      <c r="Q62" s="1068"/>
      <c r="R62" s="1068"/>
      <c r="S62" s="1068"/>
      <c r="T62" s="1068"/>
      <c r="U62" s="1068"/>
      <c r="V62" s="1068"/>
      <c r="W62" s="1068"/>
      <c r="X62" s="1068"/>
      <c r="Y62" s="1068"/>
      <c r="Z62" s="1068"/>
      <c r="AA62" s="1068"/>
      <c r="AB62" s="1068"/>
      <c r="AC62" s="1068"/>
      <c r="AD62" s="1068"/>
      <c r="AE62" s="1068"/>
      <c r="AF62" s="1068"/>
      <c r="AG62" s="1068"/>
      <c r="AH62" s="1068"/>
      <c r="AI62" s="1068"/>
      <c r="AJ62" s="1068"/>
      <c r="AK62" s="1068"/>
      <c r="AL62" s="1068"/>
      <c r="AM62" s="1068"/>
      <c r="AN62" s="1068"/>
      <c r="AO62" s="1068"/>
      <c r="AP62" s="1068"/>
      <c r="AQ62" s="1068"/>
      <c r="AR62" s="1068"/>
      <c r="AS62" s="1068"/>
      <c r="AT62" s="5"/>
      <c r="AU62" s="265"/>
      <c r="AV62" s="273"/>
      <c r="AW62" s="270"/>
      <c r="AX62" s="270"/>
      <c r="AY62" s="270"/>
      <c r="AZ62" s="270"/>
      <c r="BA62" s="270"/>
      <c r="BB62" s="270"/>
      <c r="BC62" s="270"/>
      <c r="BD62" s="270"/>
      <c r="BE62" s="270"/>
      <c r="BF62" s="270"/>
      <c r="BG62" s="270"/>
      <c r="BH62" s="270"/>
      <c r="BI62" s="270"/>
      <c r="BJ62" s="270"/>
      <c r="BK62" s="270"/>
      <c r="BL62" s="270"/>
      <c r="BM62" s="270"/>
      <c r="BN62" s="270"/>
      <c r="BO62" s="270"/>
      <c r="BP62" s="270"/>
      <c r="BQ62" s="270"/>
      <c r="BS62"/>
      <c r="BT62"/>
      <c r="BU62"/>
      <c r="BV62" s="31"/>
      <c r="BW62" s="31"/>
      <c r="BX62" s="31"/>
      <c r="BY62" s="31"/>
      <c r="BZ62" s="31"/>
      <c r="CA62" s="31"/>
      <c r="CB62"/>
      <c r="CC62"/>
      <c r="CD62"/>
      <c r="CE62"/>
      <c r="CF62"/>
      <c r="CG62"/>
      <c r="CH62"/>
      <c r="CI62"/>
      <c r="CJ62"/>
    </row>
    <row r="63" spans="1:88" ht="17.25" customHeight="1">
      <c r="A63" s="278"/>
      <c r="B63" s="268"/>
      <c r="C63" s="1068"/>
      <c r="D63" s="1068"/>
      <c r="E63" s="1068"/>
      <c r="F63" s="1068"/>
      <c r="G63" s="1068"/>
      <c r="H63" s="1068"/>
      <c r="I63" s="1068"/>
      <c r="J63" s="1068"/>
      <c r="K63" s="1068"/>
      <c r="L63" s="1068"/>
      <c r="M63" s="1068"/>
      <c r="N63" s="1068"/>
      <c r="O63" s="1068"/>
      <c r="P63" s="1068"/>
      <c r="Q63" s="1068"/>
      <c r="R63" s="1068"/>
      <c r="S63" s="1068"/>
      <c r="T63" s="1068"/>
      <c r="U63" s="1068"/>
      <c r="V63" s="1068"/>
      <c r="W63" s="1068"/>
      <c r="X63" s="1068"/>
      <c r="Y63" s="1068"/>
      <c r="Z63" s="1068"/>
      <c r="AA63" s="1068"/>
      <c r="AB63" s="1068"/>
      <c r="AC63" s="1068"/>
      <c r="AD63" s="1068"/>
      <c r="AE63" s="1068"/>
      <c r="AF63" s="1068"/>
      <c r="AG63" s="1068"/>
      <c r="AH63" s="1068"/>
      <c r="AI63" s="1068"/>
      <c r="AJ63" s="1068"/>
      <c r="AK63" s="1068"/>
      <c r="AL63" s="1068"/>
      <c r="AM63" s="1068"/>
      <c r="AN63" s="1068"/>
      <c r="AO63" s="1068"/>
      <c r="AP63" s="1068"/>
      <c r="AQ63" s="1068"/>
      <c r="AR63" s="1068"/>
      <c r="AS63" s="1068"/>
      <c r="AT63" s="5"/>
      <c r="AU63" s="265"/>
      <c r="AV63" s="273"/>
      <c r="AW63" s="270"/>
      <c r="AX63" s="270"/>
      <c r="AY63" s="270"/>
      <c r="AZ63" s="270"/>
      <c r="BA63" s="270"/>
      <c r="BB63" s="270"/>
      <c r="BC63" s="270"/>
      <c r="BD63" s="270"/>
      <c r="BE63" s="270"/>
      <c r="BF63" s="270"/>
      <c r="BG63" s="270"/>
      <c r="BH63" s="270"/>
      <c r="BI63" s="270"/>
      <c r="BJ63" s="270"/>
      <c r="BK63" s="270"/>
      <c r="BL63" s="270"/>
      <c r="BM63" s="270"/>
      <c r="BN63" s="270"/>
      <c r="BO63" s="270"/>
      <c r="BP63" s="270"/>
      <c r="BQ63" s="270"/>
      <c r="BS63"/>
      <c r="BT63"/>
      <c r="BU63"/>
      <c r="BV63" s="31"/>
      <c r="BW63" s="31"/>
      <c r="BX63" s="31"/>
      <c r="BY63" s="31"/>
      <c r="BZ63" s="31"/>
      <c r="CA63" s="31"/>
      <c r="CB63"/>
      <c r="CC63"/>
      <c r="CD63"/>
      <c r="CE63"/>
      <c r="CF63"/>
      <c r="CG63"/>
      <c r="CH63"/>
      <c r="CI63"/>
      <c r="CJ63"/>
    </row>
    <row r="64" spans="1:88" ht="17.25" customHeight="1">
      <c r="A64" s="279"/>
      <c r="B64" s="268"/>
      <c r="C64" s="648" t="s">
        <v>704</v>
      </c>
      <c r="D64" s="1272"/>
      <c r="E64" s="1272"/>
      <c r="F64" s="1272"/>
      <c r="G64" s="1272"/>
      <c r="H64" s="1272"/>
      <c r="I64" s="1272"/>
      <c r="J64" s="1272"/>
      <c r="K64" s="1272"/>
      <c r="L64" s="1272"/>
      <c r="M64" s="1272"/>
      <c r="N64" s="1272"/>
      <c r="O64" s="1272"/>
      <c r="P64" s="1272"/>
      <c r="Q64" s="1272"/>
      <c r="R64" s="1272"/>
      <c r="S64" s="1272"/>
      <c r="T64" s="1272"/>
      <c r="U64" s="1272"/>
      <c r="V64" s="1272"/>
      <c r="W64" s="1272"/>
      <c r="X64" s="1272"/>
      <c r="Y64" s="1272"/>
      <c r="Z64" s="1272"/>
      <c r="AA64" s="1272"/>
      <c r="AB64" s="1272"/>
      <c r="AC64" s="1272"/>
      <c r="AD64" s="1272"/>
      <c r="AE64" s="1272"/>
      <c r="AF64" s="1272"/>
      <c r="AG64" s="1272"/>
      <c r="AH64" s="1272"/>
      <c r="AI64" s="1272"/>
      <c r="AJ64" s="1272"/>
      <c r="AK64" s="1272"/>
      <c r="AL64" s="1272"/>
      <c r="AM64" s="1272"/>
      <c r="AN64" s="1272"/>
      <c r="AO64" s="1272"/>
      <c r="AP64" s="1272"/>
      <c r="AQ64" s="1272"/>
      <c r="AR64" s="1272"/>
      <c r="AS64" s="1272"/>
      <c r="AT64" s="469"/>
      <c r="AU64" s="30"/>
      <c r="AV64" s="31"/>
      <c r="AW64" s="31"/>
      <c r="AX64" s="31"/>
      <c r="AY64" s="31"/>
      <c r="AZ64" s="31"/>
      <c r="BA64" s="31"/>
      <c r="BB64" s="31"/>
      <c r="BC64" s="31"/>
      <c r="BD64" s="31"/>
      <c r="BE64" s="31"/>
      <c r="BF64" s="31"/>
      <c r="BG64" s="31"/>
      <c r="BH64" s="31"/>
      <c r="BI64" s="31"/>
      <c r="BJ64" s="31"/>
      <c r="BK64" s="31"/>
      <c r="BL64" s="31"/>
      <c r="BM64" s="31"/>
      <c r="BN64" s="31"/>
      <c r="BO64" s="31"/>
      <c r="BP64" s="31"/>
      <c r="BQ64" s="31"/>
      <c r="BS64"/>
      <c r="BT64"/>
      <c r="BU64"/>
      <c r="BV64" s="31"/>
      <c r="BW64" s="31"/>
      <c r="BX64" s="31"/>
      <c r="BY64" s="31"/>
      <c r="BZ64" s="31"/>
      <c r="CA64" s="31"/>
      <c r="CB64"/>
      <c r="CC64"/>
      <c r="CD64"/>
      <c r="CE64"/>
      <c r="CF64"/>
      <c r="CG64"/>
      <c r="CH64"/>
      <c r="CI64"/>
      <c r="CJ64"/>
    </row>
    <row r="65" spans="1:88" ht="17.25" customHeight="1">
      <c r="A65" s="469"/>
      <c r="B65" s="172"/>
      <c r="C65" s="1272"/>
      <c r="D65" s="1272"/>
      <c r="E65" s="1272"/>
      <c r="F65" s="1272"/>
      <c r="G65" s="1272"/>
      <c r="H65" s="1272"/>
      <c r="I65" s="1272"/>
      <c r="J65" s="1272"/>
      <c r="K65" s="1272"/>
      <c r="L65" s="1272"/>
      <c r="M65" s="1272"/>
      <c r="N65" s="1272"/>
      <c r="O65" s="1272"/>
      <c r="P65" s="1272"/>
      <c r="Q65" s="1272"/>
      <c r="R65" s="1272"/>
      <c r="S65" s="1272"/>
      <c r="T65" s="1272"/>
      <c r="U65" s="1272"/>
      <c r="V65" s="1272"/>
      <c r="W65" s="1272"/>
      <c r="X65" s="1272"/>
      <c r="Y65" s="1272"/>
      <c r="Z65" s="1272"/>
      <c r="AA65" s="1272"/>
      <c r="AB65" s="1272"/>
      <c r="AC65" s="1272"/>
      <c r="AD65" s="1272"/>
      <c r="AE65" s="1272"/>
      <c r="AF65" s="1272"/>
      <c r="AG65" s="1272"/>
      <c r="AH65" s="1272"/>
      <c r="AI65" s="1272"/>
      <c r="AJ65" s="1272"/>
      <c r="AK65" s="1272"/>
      <c r="AL65" s="1272"/>
      <c r="AM65" s="1272"/>
      <c r="AN65" s="1272"/>
      <c r="AO65" s="1272"/>
      <c r="AP65" s="1272"/>
      <c r="AQ65" s="1272"/>
      <c r="AR65" s="1272"/>
      <c r="AS65" s="1272"/>
      <c r="AT65" s="469"/>
      <c r="AU65" s="30"/>
      <c r="AV65" s="31"/>
      <c r="AW65" s="31"/>
      <c r="AX65" s="31"/>
      <c r="AY65" s="31"/>
      <c r="AZ65" s="31"/>
      <c r="BA65" s="31"/>
      <c r="BB65" s="31"/>
      <c r="BC65" s="31"/>
      <c r="BD65" s="31"/>
      <c r="BE65" s="31"/>
      <c r="BF65" s="31"/>
      <c r="BG65" s="31"/>
      <c r="BH65" s="31"/>
      <c r="BI65" s="31"/>
      <c r="BJ65" s="31"/>
      <c r="BK65" s="31"/>
      <c r="BL65" s="31"/>
      <c r="BM65" s="31"/>
      <c r="BN65" s="31"/>
      <c r="BO65" s="31"/>
      <c r="BP65" s="31"/>
      <c r="BQ65" s="31"/>
      <c r="BS65"/>
      <c r="BT65"/>
      <c r="BU65"/>
      <c r="BV65"/>
      <c r="BW65"/>
      <c r="BX65" s="31"/>
      <c r="BY65" s="31"/>
      <c r="BZ65" s="31"/>
      <c r="CA65" s="31"/>
      <c r="CB65"/>
      <c r="CC65"/>
      <c r="CD65"/>
      <c r="CE65"/>
      <c r="CF65"/>
      <c r="CG65"/>
      <c r="CH65"/>
      <c r="CI65"/>
      <c r="CJ65"/>
    </row>
    <row r="66" spans="1:88" ht="22.5" customHeight="1" thickBot="1">
      <c r="A66" s="470"/>
      <c r="B66" s="470"/>
      <c r="C66" s="1274"/>
      <c r="D66" s="1274"/>
      <c r="E66" s="1274"/>
      <c r="F66" s="1274"/>
      <c r="G66" s="1274"/>
      <c r="H66" s="1274"/>
      <c r="I66" s="1274"/>
      <c r="J66" s="1274"/>
      <c r="K66" s="1274"/>
      <c r="L66" s="1274"/>
      <c r="M66" s="1274"/>
      <c r="N66" s="1274"/>
      <c r="O66" s="1274"/>
      <c r="P66" s="1274"/>
      <c r="Q66" s="1274"/>
      <c r="R66" s="1274"/>
      <c r="S66" s="1274"/>
      <c r="T66" s="1274"/>
      <c r="U66" s="1274"/>
      <c r="V66" s="1274"/>
      <c r="W66" s="1274"/>
      <c r="X66" s="1274"/>
      <c r="Y66" s="1274"/>
      <c r="Z66" s="1274"/>
      <c r="AA66" s="1274"/>
      <c r="AB66" s="1274"/>
      <c r="AC66" s="1274"/>
      <c r="AD66" s="1274"/>
      <c r="AE66" s="1274"/>
      <c r="AF66" s="1274"/>
      <c r="AG66" s="1274"/>
      <c r="AH66" s="1274"/>
      <c r="AI66" s="1274"/>
      <c r="AJ66" s="1274"/>
      <c r="AK66" s="1274"/>
      <c r="AL66" s="1274"/>
      <c r="AM66" s="1274"/>
      <c r="AN66" s="1274"/>
      <c r="AO66" s="1274"/>
      <c r="AP66" s="1274"/>
      <c r="AQ66" s="1274"/>
      <c r="AR66" s="1274"/>
      <c r="AS66" s="1274"/>
      <c r="AT66" s="470"/>
      <c r="AU66" s="267"/>
      <c r="AV66" s="274"/>
      <c r="AW66" s="274"/>
      <c r="AX66" s="274"/>
      <c r="AY66" s="274"/>
      <c r="AZ66" s="274"/>
      <c r="BA66" s="274"/>
      <c r="BB66" s="274"/>
      <c r="BC66" s="274"/>
      <c r="BD66" s="274"/>
      <c r="BE66" s="274"/>
      <c r="BF66" s="274"/>
      <c r="BG66" s="274"/>
      <c r="BH66" s="274"/>
      <c r="BI66" s="274"/>
      <c r="BJ66" s="274"/>
      <c r="BK66" s="274"/>
      <c r="BL66" s="274"/>
      <c r="BM66" s="274"/>
      <c r="BN66" s="274"/>
      <c r="BO66" s="274"/>
      <c r="BP66" s="274"/>
      <c r="BQ66" s="274"/>
      <c r="BS66"/>
      <c r="BT66"/>
      <c r="BU66"/>
      <c r="BV66"/>
      <c r="BW66"/>
      <c r="BX66" s="31"/>
      <c r="BY66" s="31"/>
      <c r="BZ66" s="31"/>
      <c r="CA66" s="31"/>
      <c r="CB66"/>
      <c r="CC66"/>
      <c r="CD66"/>
      <c r="CE66"/>
      <c r="CF66"/>
      <c r="CG66"/>
      <c r="CH66"/>
      <c r="CI66"/>
      <c r="CJ66"/>
    </row>
    <row r="67" spans="1:88" ht="17.2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473"/>
      <c r="AU67" s="474"/>
      <c r="AV67" s="39"/>
      <c r="AW67" s="39"/>
      <c r="AX67" s="39"/>
      <c r="AY67" s="39"/>
      <c r="AZ67" s="39"/>
      <c r="BA67" s="39"/>
      <c r="BB67" s="39"/>
      <c r="BC67" s="39"/>
      <c r="BD67" s="39"/>
      <c r="BE67" s="39"/>
      <c r="BF67" s="39"/>
      <c r="BG67" s="39"/>
      <c r="BH67" s="39"/>
      <c r="BI67" s="39"/>
      <c r="BJ67" s="39"/>
      <c r="BK67" s="39"/>
      <c r="BL67" s="39"/>
      <c r="BM67" s="39"/>
      <c r="BN67" s="39"/>
      <c r="BO67" s="39"/>
      <c r="BP67" s="39"/>
      <c r="BQ67" s="39"/>
      <c r="BS67" s="31"/>
      <c r="BT67" s="31"/>
      <c r="BU67"/>
      <c r="BV67"/>
      <c r="BW67"/>
      <c r="BX67" s="31"/>
      <c r="BY67" s="31"/>
      <c r="BZ67" s="31"/>
      <c r="CA67" s="31"/>
      <c r="CB67"/>
      <c r="CC67"/>
      <c r="CD67"/>
      <c r="CE67"/>
      <c r="CF67"/>
      <c r="CG67"/>
      <c r="CH67"/>
      <c r="CI67"/>
      <c r="CJ67"/>
    </row>
    <row r="68" spans="1:88" ht="17.25" customHeight="1">
      <c r="A68" s="31"/>
      <c r="B68" s="31"/>
      <c r="C68" s="31"/>
      <c r="AT68" s="31"/>
      <c r="AU68" s="31"/>
      <c r="AV68" s="31"/>
      <c r="AW68" s="31"/>
      <c r="AX68" s="31"/>
      <c r="AY68" s="31"/>
      <c r="AZ68" s="31"/>
      <c r="BA68" s="31"/>
      <c r="BB68" s="31"/>
      <c r="BC68" s="31"/>
      <c r="BD68" s="31"/>
      <c r="BE68" s="31"/>
      <c r="BF68" s="31"/>
      <c r="BU68"/>
      <c r="BV68"/>
      <c r="BW68"/>
      <c r="CC68"/>
      <c r="CD68"/>
      <c r="CE68"/>
      <c r="CF68"/>
      <c r="CG68"/>
      <c r="CH68"/>
      <c r="CI68"/>
      <c r="CJ68"/>
    </row>
    <row r="69" spans="1:88" ht="17.25" customHeight="1">
      <c r="A69" s="31"/>
      <c r="B69" s="31"/>
      <c r="C69" s="31"/>
      <c r="AT69" s="31"/>
      <c r="AU69" s="31"/>
      <c r="AV69" s="31"/>
      <c r="AW69" s="31"/>
      <c r="AX69" s="31"/>
      <c r="AY69" s="31"/>
      <c r="AZ69" s="31"/>
      <c r="BA69" s="31"/>
      <c r="BB69" s="31"/>
      <c r="BC69" s="31"/>
      <c r="BD69" s="31"/>
      <c r="BE69" s="31"/>
      <c r="BF69" s="31"/>
      <c r="CC69"/>
      <c r="CD69"/>
      <c r="CE69"/>
      <c r="CF69"/>
      <c r="CG69"/>
      <c r="CH69"/>
      <c r="CI69"/>
      <c r="CJ69"/>
    </row>
    <row r="70" spans="1:88">
      <c r="CC70"/>
      <c r="CD70"/>
      <c r="CE70"/>
      <c r="CF70"/>
      <c r="CG70"/>
      <c r="CH70"/>
      <c r="CI70"/>
      <c r="CJ70"/>
    </row>
    <row r="71" spans="1:88" ht="12.75" customHeight="1">
      <c r="Q71" s="101"/>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CC71"/>
      <c r="CD71"/>
      <c r="CE71"/>
      <c r="CF71"/>
      <c r="CG71"/>
      <c r="CH71"/>
      <c r="CI71"/>
      <c r="CJ71"/>
    </row>
    <row r="72" spans="1:88" ht="12.75" customHeight="1">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row>
    <row r="73" spans="1:88" ht="12.75" customHeight="1">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row>
    <row r="74" spans="1:88" ht="15" customHeight="1">
      <c r="Y74"/>
      <c r="Z74"/>
      <c r="AA74"/>
      <c r="AB74"/>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row>
    <row r="75" spans="1:88">
      <c r="Y75"/>
      <c r="Z75"/>
      <c r="AA75"/>
      <c r="AB75"/>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row>
    <row r="76" spans="1:88">
      <c r="Y76"/>
      <c r="Z76"/>
      <c r="AA76"/>
      <c r="AB76"/>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row>
    <row r="77" spans="1:88">
      <c r="Y77"/>
      <c r="Z77"/>
      <c r="AA77"/>
      <c r="AB77"/>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row>
    <row r="78" spans="1:88">
      <c r="Y78"/>
      <c r="Z78"/>
      <c r="AA78"/>
      <c r="AB78"/>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row>
    <row r="79" spans="1:88">
      <c r="O79" s="69"/>
      <c r="P79" s="60"/>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row>
    <row r="80" spans="1:88">
      <c r="O80" s="46"/>
      <c r="P80" s="46"/>
      <c r="Q80" s="71"/>
      <c r="R80" s="71"/>
      <c r="S80" s="71"/>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row>
  </sheetData>
  <sheetProtection password="D462" sheet="1" objects="1" scenarios="1" selectLockedCells="1"/>
  <mergeCells count="284">
    <mergeCell ref="A1:BQ1"/>
    <mergeCell ref="D54:AS55"/>
    <mergeCell ref="D51:AT52"/>
    <mergeCell ref="C58:AS60"/>
    <mergeCell ref="E14:H15"/>
    <mergeCell ref="C61:AS63"/>
    <mergeCell ref="C64:AS66"/>
    <mergeCell ref="AU2:BQ2"/>
    <mergeCell ref="D53:AS53"/>
    <mergeCell ref="G19:H20"/>
    <mergeCell ref="A21:A22"/>
    <mergeCell ref="B21:D22"/>
    <mergeCell ref="I23:J24"/>
    <mergeCell ref="K23:L24"/>
    <mergeCell ref="AS25:AT26"/>
    <mergeCell ref="AS23:AT24"/>
    <mergeCell ref="AO25:AP26"/>
    <mergeCell ref="AQ25:AR26"/>
    <mergeCell ref="AO27:AP28"/>
    <mergeCell ref="AO23:AP24"/>
    <mergeCell ref="AS27:AT28"/>
    <mergeCell ref="AC27:AD28"/>
    <mergeCell ref="AE23:AF24"/>
    <mergeCell ref="AI25:AJ26"/>
    <mergeCell ref="AK25:AL26"/>
    <mergeCell ref="AG25:AH26"/>
    <mergeCell ref="AC25:AD26"/>
    <mergeCell ref="AE25:AF26"/>
    <mergeCell ref="AM25:AN26"/>
    <mergeCell ref="AI23:AJ24"/>
    <mergeCell ref="AG23:AH24"/>
    <mergeCell ref="AQ23:AR24"/>
    <mergeCell ref="AK23:AL24"/>
    <mergeCell ref="AM23:AN24"/>
    <mergeCell ref="AC23:AD24"/>
    <mergeCell ref="AQ8:AS8"/>
    <mergeCell ref="X8:AC8"/>
    <mergeCell ref="AC16:AD16"/>
    <mergeCell ref="AE16:AF16"/>
    <mergeCell ref="U14:X14"/>
    <mergeCell ref="U15:V16"/>
    <mergeCell ref="U10:W10"/>
    <mergeCell ref="AQ12:AS12"/>
    <mergeCell ref="AI19:AJ20"/>
    <mergeCell ref="AK19:AL20"/>
    <mergeCell ref="AN8:AP8"/>
    <mergeCell ref="AK12:AM12"/>
    <mergeCell ref="AK8:AM8"/>
    <mergeCell ref="AK9:AM9"/>
    <mergeCell ref="AK10:AM10"/>
    <mergeCell ref="AK11:AM11"/>
    <mergeCell ref="AH8:AJ8"/>
    <mergeCell ref="Y14:AF14"/>
    <mergeCell ref="AH12:AJ12"/>
    <mergeCell ref="AI14:AL14"/>
    <mergeCell ref="AI15:AJ16"/>
    <mergeCell ref="AS19:AT20"/>
    <mergeCell ref="AO19:AP20"/>
    <mergeCell ref="AQ19:AR20"/>
    <mergeCell ref="AH7:AS7"/>
    <mergeCell ref="AQ9:AS9"/>
    <mergeCell ref="AN10:AP10"/>
    <mergeCell ref="S17:T18"/>
    <mergeCell ref="AO17:AP18"/>
    <mergeCell ref="AQ17:AR18"/>
    <mergeCell ref="U11:W11"/>
    <mergeCell ref="U12:W12"/>
    <mergeCell ref="AS17:AT18"/>
    <mergeCell ref="AO15:AT15"/>
    <mergeCell ref="AI17:AJ18"/>
    <mergeCell ref="AK17:AL18"/>
    <mergeCell ref="AQ16:AR16"/>
    <mergeCell ref="AM15:AN16"/>
    <mergeCell ref="AG15:AH16"/>
    <mergeCell ref="AG17:AH18"/>
    <mergeCell ref="AS16:AT16"/>
    <mergeCell ref="AM17:AN18"/>
    <mergeCell ref="AK15:AL16"/>
    <mergeCell ref="AQ10:AS10"/>
    <mergeCell ref="AN11:AP11"/>
    <mergeCell ref="AQ11:AS11"/>
    <mergeCell ref="AN12:AP12"/>
    <mergeCell ref="Y15:AB15"/>
    <mergeCell ref="I21:J22"/>
    <mergeCell ref="K21:L22"/>
    <mergeCell ref="AA21:AB22"/>
    <mergeCell ref="G21:H22"/>
    <mergeCell ref="S21:T22"/>
    <mergeCell ref="Q21:R22"/>
    <mergeCell ref="U21:V22"/>
    <mergeCell ref="Y21:Z22"/>
    <mergeCell ref="S19:T20"/>
    <mergeCell ref="W21:X22"/>
    <mergeCell ref="A23:A24"/>
    <mergeCell ref="B23:D24"/>
    <mergeCell ref="G23:H24"/>
    <mergeCell ref="M23:N24"/>
    <mergeCell ref="O23:P24"/>
    <mergeCell ref="AA23:AB24"/>
    <mergeCell ref="U23:V24"/>
    <mergeCell ref="W23:X24"/>
    <mergeCell ref="Y23:Z24"/>
    <mergeCell ref="Q23:R24"/>
    <mergeCell ref="S23:T24"/>
    <mergeCell ref="A25:A26"/>
    <mergeCell ref="B25:D26"/>
    <mergeCell ref="G25:H26"/>
    <mergeCell ref="S27:T28"/>
    <mergeCell ref="Y27:Z28"/>
    <mergeCell ref="Q25:R26"/>
    <mergeCell ref="Q27:R28"/>
    <mergeCell ref="K27:L28"/>
    <mergeCell ref="AA27:AB28"/>
    <mergeCell ref="W25:X26"/>
    <mergeCell ref="U27:V28"/>
    <mergeCell ref="G27:H28"/>
    <mergeCell ref="M27:N28"/>
    <mergeCell ref="O27:P28"/>
    <mergeCell ref="S25:T26"/>
    <mergeCell ref="Y25:Z26"/>
    <mergeCell ref="AA25:AB26"/>
    <mergeCell ref="U25:V26"/>
    <mergeCell ref="W27:X28"/>
    <mergeCell ref="I25:J26"/>
    <mergeCell ref="K25:L26"/>
    <mergeCell ref="I27:J28"/>
    <mergeCell ref="M25:N26"/>
    <mergeCell ref="O25:P26"/>
    <mergeCell ref="R5:Y5"/>
    <mergeCell ref="R6:Y6"/>
    <mergeCell ref="O11:T11"/>
    <mergeCell ref="O9:T9"/>
    <mergeCell ref="O10:T10"/>
    <mergeCell ref="AH9:AJ9"/>
    <mergeCell ref="AM21:AN22"/>
    <mergeCell ref="X12:AC12"/>
    <mergeCell ref="AD12:AF12"/>
    <mergeCell ref="AD10:AE10"/>
    <mergeCell ref="X11:AC11"/>
    <mergeCell ref="AD11:AE11"/>
    <mergeCell ref="Y16:Z16"/>
    <mergeCell ref="AA16:AB16"/>
    <mergeCell ref="Y17:Z18"/>
    <mergeCell ref="AA17:AB18"/>
    <mergeCell ref="AM19:AN20"/>
    <mergeCell ref="AE19:AF20"/>
    <mergeCell ref="Q19:R20"/>
    <mergeCell ref="AI21:AJ22"/>
    <mergeCell ref="AH10:AJ10"/>
    <mergeCell ref="AN9:AP9"/>
    <mergeCell ref="AD8:AF8"/>
    <mergeCell ref="AD9:AF9"/>
    <mergeCell ref="A8:H8"/>
    <mergeCell ref="I8:N8"/>
    <mergeCell ref="O8:T8"/>
    <mergeCell ref="U8:W8"/>
    <mergeCell ref="I12:K12"/>
    <mergeCell ref="L12:N12"/>
    <mergeCell ref="A11:H11"/>
    <mergeCell ref="A10:H10"/>
    <mergeCell ref="I10:N10"/>
    <mergeCell ref="A9:H9"/>
    <mergeCell ref="I9:N9"/>
    <mergeCell ref="U9:W9"/>
    <mergeCell ref="K11:N11"/>
    <mergeCell ref="I11:J11"/>
    <mergeCell ref="A12:H12"/>
    <mergeCell ref="O12:T12"/>
    <mergeCell ref="A19:A20"/>
    <mergeCell ref="B19:D20"/>
    <mergeCell ref="W19:X20"/>
    <mergeCell ref="M19:N20"/>
    <mergeCell ref="O19:P20"/>
    <mergeCell ref="Y19:Z20"/>
    <mergeCell ref="AA19:AB20"/>
    <mergeCell ref="I16:J16"/>
    <mergeCell ref="AG19:AH20"/>
    <mergeCell ref="AC19:AD20"/>
    <mergeCell ref="U19:V20"/>
    <mergeCell ref="B17:D18"/>
    <mergeCell ref="G17:H18"/>
    <mergeCell ref="I17:J18"/>
    <mergeCell ref="K17:L18"/>
    <mergeCell ref="A15:D16"/>
    <mergeCell ref="I15:L15"/>
    <mergeCell ref="K16:L16"/>
    <mergeCell ref="I19:J20"/>
    <mergeCell ref="K19:L20"/>
    <mergeCell ref="AG21:AH22"/>
    <mergeCell ref="AC21:AD22"/>
    <mergeCell ref="Q16:R16"/>
    <mergeCell ref="S16:T16"/>
    <mergeCell ref="AC17:AD18"/>
    <mergeCell ref="AE17:AF18"/>
    <mergeCell ref="Q17:R18"/>
    <mergeCell ref="AE21:AF22"/>
    <mergeCell ref="M14:T14"/>
    <mergeCell ref="M16:N16"/>
    <mergeCell ref="U17:V18"/>
    <mergeCell ref="AC15:AF15"/>
    <mergeCell ref="M17:N18"/>
    <mergeCell ref="M15:P15"/>
    <mergeCell ref="W17:X18"/>
    <mergeCell ref="W15:X16"/>
    <mergeCell ref="O17:P18"/>
    <mergeCell ref="O16:P16"/>
    <mergeCell ref="Q15:T15"/>
    <mergeCell ref="M21:N22"/>
    <mergeCell ref="O21:P22"/>
    <mergeCell ref="D49:AS50"/>
    <mergeCell ref="AN30:AP30"/>
    <mergeCell ref="AQ30:AS30"/>
    <mergeCell ref="AE31:AG31"/>
    <mergeCell ref="AR31:AT31"/>
    <mergeCell ref="AE32:AG32"/>
    <mergeCell ref="AR32:AT32"/>
    <mergeCell ref="AE33:AG33"/>
    <mergeCell ref="AR33:AT33"/>
    <mergeCell ref="AK35:AT38"/>
    <mergeCell ref="AE39:AG39"/>
    <mergeCell ref="AE40:AG40"/>
    <mergeCell ref="AP41:AQ41"/>
    <mergeCell ref="AP42:AQ42"/>
    <mergeCell ref="AE42:AG42"/>
    <mergeCell ref="AP43:AQ43"/>
    <mergeCell ref="AE34:AG34"/>
    <mergeCell ref="AE35:AG35"/>
    <mergeCell ref="AR29:AT29"/>
    <mergeCell ref="C48:X48"/>
    <mergeCell ref="E27:F28"/>
    <mergeCell ref="AQ27:AR28"/>
    <mergeCell ref="AE27:AF28"/>
    <mergeCell ref="AI27:AJ28"/>
    <mergeCell ref="AK27:AL28"/>
    <mergeCell ref="AM27:AN28"/>
    <mergeCell ref="AG27:AH28"/>
    <mergeCell ref="AR43:AT43"/>
    <mergeCell ref="AR44:AT44"/>
    <mergeCell ref="AR45:AT45"/>
    <mergeCell ref="AE37:AG37"/>
    <mergeCell ref="AP40:AQ40"/>
    <mergeCell ref="AN40:AO40"/>
    <mergeCell ref="AE44:AG44"/>
    <mergeCell ref="AP44:AQ44"/>
    <mergeCell ref="AP45:AQ45"/>
    <mergeCell ref="AR40:AT40"/>
    <mergeCell ref="AR41:AT41"/>
    <mergeCell ref="AR42:AT42"/>
    <mergeCell ref="C56:AS57"/>
    <mergeCell ref="A47:AT47"/>
    <mergeCell ref="A27:A28"/>
    <mergeCell ref="B27:D28"/>
    <mergeCell ref="AW11:BQ11"/>
    <mergeCell ref="AW10:BQ10"/>
    <mergeCell ref="AW12:BQ15"/>
    <mergeCell ref="E16:F16"/>
    <mergeCell ref="G16:H16"/>
    <mergeCell ref="E17:F18"/>
    <mergeCell ref="E19:F20"/>
    <mergeCell ref="E21:F22"/>
    <mergeCell ref="E23:F24"/>
    <mergeCell ref="E25:F26"/>
    <mergeCell ref="AO21:AP22"/>
    <mergeCell ref="AQ21:AR22"/>
    <mergeCell ref="AK21:AL22"/>
    <mergeCell ref="AH11:AJ11"/>
    <mergeCell ref="AS21:AT22"/>
    <mergeCell ref="AO16:AP16"/>
    <mergeCell ref="A17:A18"/>
    <mergeCell ref="A29:Z29"/>
    <mergeCell ref="AW48:BP49"/>
    <mergeCell ref="AU39:AU40"/>
    <mergeCell ref="AW6:BQ7"/>
    <mergeCell ref="AW3:BQ5"/>
    <mergeCell ref="AW16:BQ21"/>
    <mergeCell ref="AW24:BQ26"/>
    <mergeCell ref="AW33:BQ36"/>
    <mergeCell ref="AW44:BP47"/>
    <mergeCell ref="AW39:BP43"/>
    <mergeCell ref="AW37:BQ38"/>
    <mergeCell ref="AW31:BQ32"/>
    <mergeCell ref="AW27:BQ30"/>
    <mergeCell ref="AW22:BQ23"/>
    <mergeCell ref="AW8:BQ9"/>
  </mergeCells>
  <dataValidations count="6">
    <dataValidation type="list" allowBlank="1" showInputMessage="1" showErrorMessage="1" sqref="AE39:AG39">
      <formula1>"End Suction, Side Inlet"</formula1>
    </dataValidation>
    <dataValidation type="list" allowBlank="1" showInputMessage="1" showErrorMessage="1" sqref="AR29:AT29">
      <formula1>"YES, NO"</formula1>
    </dataValidation>
    <dataValidation type="list" allowBlank="1" showInputMessage="1" showErrorMessage="1" sqref="Z5:AA5">
      <formula1>"Required, Optional"</formula1>
    </dataValidation>
    <dataValidation type="list" allowBlank="1" showInputMessage="1" showErrorMessage="1" sqref="R6:Y6">
      <formula1>"Closed Loop, Open Sump"</formula1>
    </dataValidation>
    <dataValidation type="list" allowBlank="1" showInputMessage="1" showErrorMessage="1" sqref="R5:Y5">
      <formula1>"Required, Not Applicable"</formula1>
    </dataValidation>
    <dataValidation type="list" allowBlank="1" showInputMessage="1" showErrorMessage="1" sqref="AD12:AF12">
      <formula1>"No Need, Performed"</formula1>
    </dataValidation>
  </dataValidations>
  <pageMargins left="0.25" right="0.25" top="0.2" bottom="0.25" header="0.25" footer="0.16"/>
  <pageSetup paperSize="9" scale="52" orientation="landscape" r:id="rId1"/>
  <headerFooter>
    <oddFooter>&amp;L&amp;8Email: saki.mohsen@gmail.com
Linked-in: https://www.linkedin.com/in/mohsen-saki-81770253&amp;RPAGE  10  OF  11</oddFooter>
  </headerFooter>
  <drawing r:id="rId2"/>
  <legacyDrawing r:id="rId3"/>
</worksheet>
</file>

<file path=xl/worksheets/sheet11.xml><?xml version="1.0" encoding="utf-8"?>
<worksheet xmlns="http://schemas.openxmlformats.org/spreadsheetml/2006/main" xmlns:r="http://schemas.openxmlformats.org/officeDocument/2006/relationships">
  <sheetPr codeName="Sheet11">
    <tabColor rgb="FFFFFF00"/>
  </sheetPr>
  <dimension ref="A1:CJ79"/>
  <sheetViews>
    <sheetView showGridLines="0" view="pageBreakPreview" zoomScaleNormal="90" zoomScaleSheetLayoutView="100" workbookViewId="0">
      <selection activeCell="A2" sqref="A2"/>
    </sheetView>
  </sheetViews>
  <sheetFormatPr defaultRowHeight="12.75"/>
  <cols>
    <col min="1" max="44" width="4" style="21" customWidth="1"/>
    <col min="45" max="48" width="3.5703125" style="21" customWidth="1"/>
    <col min="49" max="55" width="4.5703125" style="21" customWidth="1"/>
    <col min="56" max="76" width="3.5703125" style="21" customWidth="1"/>
    <col min="77" max="78" width="3.42578125" style="21" customWidth="1"/>
    <col min="79" max="79" width="1.85546875" style="21" customWidth="1"/>
    <col min="80" max="84" width="3.42578125" style="21" customWidth="1"/>
    <col min="85" max="88" width="5.5703125" style="67" customWidth="1"/>
    <col min="89" max="113" width="5.5703125" style="21" customWidth="1"/>
    <col min="114" max="16384" width="9.140625" style="21"/>
  </cols>
  <sheetData>
    <row r="1" spans="1:86" ht="17.25" customHeight="1" thickBot="1">
      <c r="A1" s="506" t="s">
        <v>19</v>
      </c>
      <c r="B1" s="506"/>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c r="AT1" s="506"/>
      <c r="AU1" s="506"/>
      <c r="AV1" s="506"/>
      <c r="AW1" s="506"/>
      <c r="AX1" s="506"/>
      <c r="AY1" s="506"/>
      <c r="AZ1" s="506"/>
      <c r="BA1" s="506"/>
      <c r="BB1" s="506"/>
      <c r="BC1" s="506"/>
      <c r="BD1" s="506"/>
      <c r="BE1" s="506"/>
      <c r="BF1" s="506"/>
      <c r="BG1" s="506"/>
      <c r="BH1" s="506"/>
      <c r="BI1" s="506"/>
      <c r="BJ1" s="506"/>
      <c r="BK1" s="506"/>
      <c r="BL1" s="506"/>
      <c r="BM1" s="506"/>
      <c r="BN1" s="506"/>
      <c r="BO1" s="506"/>
      <c r="BP1" s="506"/>
      <c r="BQ1" s="183"/>
      <c r="BR1" s="183"/>
      <c r="BS1" s="183"/>
      <c r="BT1" s="183"/>
      <c r="BU1" s="183"/>
      <c r="BV1" s="124"/>
      <c r="BW1" s="124"/>
      <c r="BX1" s="124"/>
      <c r="BY1" s="124"/>
      <c r="BZ1" s="126"/>
      <c r="CA1" s="126"/>
      <c r="CB1" s="126"/>
      <c r="CC1" s="126"/>
      <c r="CD1" s="126"/>
      <c r="CE1" s="126"/>
      <c r="CF1" s="126"/>
      <c r="CG1" s="126"/>
      <c r="CH1" s="126"/>
    </row>
    <row r="2" spans="1:86" ht="17.25" customHeight="1" thickBot="1">
      <c r="A2" s="404"/>
      <c r="B2" s="404"/>
      <c r="C2" s="404"/>
      <c r="D2" s="404"/>
      <c r="E2" s="404"/>
      <c r="F2" s="404"/>
      <c r="G2" s="404"/>
      <c r="H2" s="393" t="s">
        <v>69</v>
      </c>
      <c r="I2" s="393"/>
      <c r="J2" s="393"/>
      <c r="K2" s="405" t="s">
        <v>72</v>
      </c>
      <c r="L2" s="1343"/>
      <c r="M2" s="1343"/>
      <c r="N2" s="1343"/>
      <c r="O2" s="1343"/>
      <c r="P2" s="1343"/>
      <c r="Q2" s="1343"/>
      <c r="R2" s="1343"/>
      <c r="S2" s="1343"/>
      <c r="T2" s="1343"/>
      <c r="U2" s="1343"/>
      <c r="V2" s="1343"/>
      <c r="W2" s="1343"/>
      <c r="X2" s="1343"/>
      <c r="Y2" s="1343"/>
      <c r="Z2" s="1343"/>
      <c r="AA2" s="1343"/>
      <c r="AB2" s="1343"/>
      <c r="AC2" s="1291" t="s">
        <v>6</v>
      </c>
      <c r="AD2" s="1292"/>
      <c r="AE2" s="1292"/>
      <c r="AF2" s="1292"/>
      <c r="AG2" s="1292"/>
      <c r="AH2" s="1292"/>
      <c r="AI2" s="1292"/>
      <c r="AJ2" s="1292"/>
      <c r="AK2" s="1292"/>
      <c r="AL2" s="1292"/>
      <c r="AM2" s="1292"/>
      <c r="AN2" s="1292"/>
      <c r="AO2" s="1292"/>
      <c r="AP2" s="1292"/>
      <c r="AQ2" s="1292"/>
      <c r="AR2" s="1292"/>
      <c r="AS2" s="1292"/>
      <c r="AT2" s="1292"/>
      <c r="AU2" s="1292"/>
      <c r="AV2" s="1292"/>
      <c r="AW2" s="1292"/>
      <c r="AX2" s="1292"/>
      <c r="AY2" s="1292"/>
      <c r="AZ2" s="1292"/>
      <c r="BA2" s="1292"/>
      <c r="BB2" s="1292"/>
      <c r="BC2" s="1292"/>
      <c r="BD2" s="1292"/>
      <c r="BE2" s="1292"/>
      <c r="BF2" s="1292"/>
      <c r="BG2" s="1292"/>
      <c r="BH2" s="1292"/>
      <c r="BI2" s="1292"/>
      <c r="BJ2" s="1292"/>
      <c r="BK2" s="1292"/>
      <c r="BL2" s="1292"/>
      <c r="BM2" s="1292"/>
      <c r="BN2" s="1292"/>
      <c r="BO2" s="1292"/>
      <c r="BP2" s="1292"/>
      <c r="BQ2" s="27"/>
      <c r="BR2" s="27"/>
      <c r="BS2" s="27"/>
      <c r="BT2" s="27"/>
      <c r="BU2" s="27"/>
      <c r="BV2" s="22"/>
      <c r="BW2" s="22"/>
      <c r="BX2" s="22"/>
      <c r="BY2" s="22"/>
      <c r="BZ2" s="126"/>
      <c r="CA2" s="126"/>
      <c r="CB2" s="126"/>
      <c r="CC2" s="126"/>
      <c r="CD2" s="126"/>
      <c r="CE2" s="126"/>
      <c r="CF2" s="126"/>
      <c r="CG2" s="126"/>
      <c r="CH2" s="126"/>
    </row>
    <row r="3" spans="1:86" ht="17.25" customHeight="1">
      <c r="A3" s="404"/>
      <c r="B3" s="404"/>
      <c r="C3" s="404"/>
      <c r="D3" s="404"/>
      <c r="E3" s="404"/>
      <c r="F3" s="404"/>
      <c r="G3" s="404"/>
      <c r="H3" s="393" t="s">
        <v>70</v>
      </c>
      <c r="I3" s="393"/>
      <c r="J3" s="393"/>
      <c r="K3" s="405" t="s">
        <v>72</v>
      </c>
      <c r="L3" s="562"/>
      <c r="M3" s="562"/>
      <c r="N3" s="562"/>
      <c r="O3" s="562"/>
      <c r="P3" s="562"/>
      <c r="Q3" s="562"/>
      <c r="R3" s="562"/>
      <c r="S3" s="562"/>
      <c r="T3" s="562"/>
      <c r="U3" s="562"/>
      <c r="V3" s="562"/>
      <c r="W3" s="562"/>
      <c r="X3" s="562"/>
      <c r="Y3" s="562"/>
      <c r="Z3" s="562"/>
      <c r="AA3" s="562"/>
      <c r="AB3" s="562"/>
      <c r="AC3" s="466"/>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27"/>
      <c r="BR3" s="27"/>
      <c r="BS3" s="27"/>
      <c r="BT3" s="27"/>
      <c r="BU3" s="27"/>
      <c r="BV3" s="22"/>
      <c r="BW3" s="22"/>
      <c r="BX3" s="22"/>
      <c r="BY3" s="22"/>
      <c r="BZ3" s="126"/>
      <c r="CA3" s="126"/>
      <c r="CB3" s="126"/>
      <c r="CC3" s="126"/>
      <c r="CD3" s="126"/>
      <c r="CE3" s="126"/>
      <c r="CF3" s="126"/>
      <c r="CG3" s="126"/>
      <c r="CH3" s="126"/>
    </row>
    <row r="4" spans="1:86" ht="17.25" customHeight="1" thickBot="1">
      <c r="A4" s="407"/>
      <c r="B4" s="407"/>
      <c r="C4" s="407"/>
      <c r="D4" s="407"/>
      <c r="E4" s="407"/>
      <c r="F4" s="407"/>
      <c r="G4" s="407"/>
      <c r="H4" s="397" t="s">
        <v>71</v>
      </c>
      <c r="I4" s="397"/>
      <c r="J4" s="397"/>
      <c r="K4" s="408" t="s">
        <v>72</v>
      </c>
      <c r="L4" s="563"/>
      <c r="M4" s="563"/>
      <c r="N4" s="563"/>
      <c r="O4" s="563"/>
      <c r="P4" s="563"/>
      <c r="Q4" s="563"/>
      <c r="R4" s="563"/>
      <c r="S4" s="563"/>
      <c r="T4" s="563"/>
      <c r="U4" s="563"/>
      <c r="V4" s="563"/>
      <c r="W4" s="563"/>
      <c r="X4" s="563"/>
      <c r="Y4" s="563"/>
      <c r="Z4" s="563"/>
      <c r="AA4" s="563"/>
      <c r="AB4" s="563"/>
      <c r="AC4" s="350">
        <v>81</v>
      </c>
      <c r="AD4" s="240"/>
      <c r="AE4" s="1280" t="s">
        <v>427</v>
      </c>
      <c r="AF4" s="1280"/>
      <c r="AG4" s="1280"/>
      <c r="AH4" s="1280"/>
      <c r="AI4" s="1280"/>
      <c r="AJ4" s="1280"/>
      <c r="AK4" s="1280"/>
      <c r="AL4" s="1280"/>
      <c r="AM4" s="1280"/>
      <c r="AN4" s="1280"/>
      <c r="AO4" s="1280"/>
      <c r="AP4" s="1280"/>
      <c r="AQ4" s="1280"/>
      <c r="AR4" s="1280"/>
      <c r="AS4" s="1280"/>
      <c r="AT4" s="1280"/>
      <c r="AU4" s="1280"/>
      <c r="AV4" s="1280"/>
      <c r="AW4" s="1280"/>
      <c r="AX4" s="1280"/>
      <c r="AY4" s="1280"/>
      <c r="AZ4" s="1280"/>
      <c r="BA4" s="1280"/>
      <c r="BB4" s="1280"/>
      <c r="BC4" s="1280"/>
      <c r="BD4" s="1280"/>
      <c r="BE4" s="1280"/>
      <c r="BF4" s="1280"/>
      <c r="BG4" s="1280"/>
      <c r="BH4" s="1280"/>
      <c r="BI4" s="1280"/>
      <c r="BJ4" s="1280"/>
      <c r="BK4" s="1280"/>
      <c r="BL4" s="1280"/>
      <c r="BM4" s="1280"/>
      <c r="BN4" s="1280"/>
      <c r="BO4" s="1280"/>
      <c r="BP4" s="240"/>
      <c r="BQ4" s="27"/>
      <c r="BR4" s="27"/>
      <c r="BS4" s="27"/>
      <c r="BT4" s="27"/>
      <c r="BU4" s="27"/>
      <c r="BV4" s="22"/>
      <c r="BW4" s="22"/>
      <c r="BX4" s="22"/>
      <c r="BY4" s="22"/>
      <c r="BZ4" s="126"/>
      <c r="CA4" s="126"/>
      <c r="CB4" s="126"/>
      <c r="CC4" s="126"/>
      <c r="CD4" s="126"/>
      <c r="CE4" s="126"/>
      <c r="CF4" s="126"/>
      <c r="CG4" s="126"/>
      <c r="CH4" s="126"/>
    </row>
    <row r="5" spans="1:86" ht="17.25" customHeight="1">
      <c r="A5" s="180"/>
      <c r="B5" s="298">
        <v>10</v>
      </c>
      <c r="C5" s="299" t="s">
        <v>256</v>
      </c>
      <c r="D5" s="119"/>
      <c r="E5" s="119"/>
      <c r="F5" s="119"/>
      <c r="G5" s="119"/>
      <c r="H5" s="1331" t="s">
        <v>14</v>
      </c>
      <c r="I5" s="1332"/>
      <c r="J5" s="1332"/>
      <c r="K5" s="1332"/>
      <c r="L5" s="1332"/>
      <c r="M5" s="1333"/>
      <c r="O5" s="121" t="s">
        <v>441</v>
      </c>
      <c r="P5"/>
      <c r="X5" s="120"/>
      <c r="Y5" s="120"/>
      <c r="AA5" s="118"/>
      <c r="AB5" s="181"/>
      <c r="AC5" s="350"/>
      <c r="AD5" s="240"/>
      <c r="AE5" s="1280"/>
      <c r="AF5" s="1280"/>
      <c r="AG5" s="1280"/>
      <c r="AH5" s="1280"/>
      <c r="AI5" s="1280"/>
      <c r="AJ5" s="1280"/>
      <c r="AK5" s="1280"/>
      <c r="AL5" s="1280"/>
      <c r="AM5" s="1280"/>
      <c r="AN5" s="1280"/>
      <c r="AO5" s="1280"/>
      <c r="AP5" s="1280"/>
      <c r="AQ5" s="1280"/>
      <c r="AR5" s="1280"/>
      <c r="AS5" s="1280"/>
      <c r="AT5" s="1280"/>
      <c r="AU5" s="1280"/>
      <c r="AV5" s="1280"/>
      <c r="AW5" s="1280"/>
      <c r="AX5" s="1280"/>
      <c r="AY5" s="1280"/>
      <c r="AZ5" s="1280"/>
      <c r="BA5" s="1280"/>
      <c r="BB5" s="1280"/>
      <c r="BC5" s="1280"/>
      <c r="BD5" s="1280"/>
      <c r="BE5" s="1280"/>
      <c r="BF5" s="1280"/>
      <c r="BG5" s="1280"/>
      <c r="BH5" s="1280"/>
      <c r="BI5" s="1280"/>
      <c r="BJ5" s="1280"/>
      <c r="BK5" s="1280"/>
      <c r="BL5" s="1280"/>
      <c r="BM5" s="1280"/>
      <c r="BN5" s="1280"/>
      <c r="BO5" s="1280"/>
      <c r="BP5" s="240"/>
      <c r="BQ5" s="27"/>
      <c r="BR5" s="27"/>
      <c r="BS5" s="27"/>
      <c r="BT5" s="27"/>
      <c r="BU5" s="27"/>
      <c r="BV5" s="31"/>
      <c r="BW5" s="31"/>
      <c r="BX5" s="31"/>
      <c r="BY5" s="31"/>
      <c r="BZ5" s="126"/>
      <c r="CA5" s="126"/>
      <c r="CB5" s="126"/>
      <c r="CC5" s="126"/>
      <c r="CD5" s="126"/>
      <c r="CE5" s="126"/>
      <c r="CF5" s="126"/>
      <c r="CG5" s="126"/>
      <c r="CH5" s="126"/>
    </row>
    <row r="6" spans="1:86" ht="17.25" customHeight="1">
      <c r="A6" s="27"/>
      <c r="C6" s="198" t="s">
        <v>446</v>
      </c>
      <c r="E6" s="31"/>
      <c r="F6" s="31"/>
      <c r="G6" s="31"/>
      <c r="H6" s="1334">
        <v>0.41666666666666669</v>
      </c>
      <c r="I6" s="1335"/>
      <c r="J6" s="1335"/>
      <c r="K6" s="1336"/>
      <c r="L6" s="753" t="s">
        <v>448</v>
      </c>
      <c r="M6" s="754"/>
      <c r="O6" s="199" t="s">
        <v>447</v>
      </c>
      <c r="S6" s="1334">
        <v>0.10416666666666667</v>
      </c>
      <c r="T6" s="1335"/>
      <c r="U6" s="1335"/>
      <c r="V6" s="1336"/>
      <c r="W6" s="753" t="s">
        <v>449</v>
      </c>
      <c r="X6" s="754"/>
      <c r="AB6" s="56"/>
      <c r="AC6" s="363">
        <v>82</v>
      </c>
      <c r="AD6" s="352"/>
      <c r="AE6" s="240" t="s">
        <v>436</v>
      </c>
      <c r="AF6" s="185"/>
      <c r="AG6" s="185"/>
      <c r="AH6" s="186"/>
      <c r="AI6" s="186"/>
      <c r="AJ6" s="186"/>
      <c r="AK6" s="185"/>
      <c r="AL6" s="185"/>
      <c r="AM6" s="185"/>
      <c r="AN6" s="186"/>
      <c r="AO6" s="186"/>
      <c r="AP6" s="186"/>
      <c r="AQ6" s="240"/>
      <c r="AR6" s="240"/>
      <c r="AS6" s="169"/>
      <c r="AT6" s="187"/>
      <c r="AU6" s="187"/>
      <c r="AV6" s="187"/>
      <c r="AW6" s="187"/>
      <c r="AX6" s="187"/>
      <c r="AY6" s="187"/>
      <c r="AZ6" s="187"/>
      <c r="BA6" s="187"/>
      <c r="BB6" s="187"/>
      <c r="BC6" s="187"/>
      <c r="BD6" s="187"/>
      <c r="BE6" s="187"/>
      <c r="BF6" s="187"/>
      <c r="BG6" s="187"/>
      <c r="BH6" s="187"/>
      <c r="BI6" s="187"/>
      <c r="BJ6" s="169"/>
      <c r="BK6" s="169"/>
      <c r="BL6" s="169"/>
      <c r="BM6" s="169"/>
      <c r="BN6" s="169"/>
      <c r="BO6" s="240"/>
      <c r="BP6" s="240"/>
      <c r="BQ6" s="27"/>
      <c r="BR6" s="27"/>
      <c r="BS6" s="27"/>
      <c r="BT6" s="27"/>
      <c r="BU6" s="27"/>
      <c r="BV6" s="31"/>
      <c r="BW6" s="31"/>
      <c r="BX6" s="31"/>
      <c r="BY6" s="31"/>
      <c r="BZ6" s="126"/>
      <c r="CA6" s="126"/>
      <c r="CB6" s="126"/>
      <c r="CC6" s="126"/>
      <c r="CD6" s="126"/>
      <c r="CE6" s="126"/>
      <c r="CF6" s="126"/>
      <c r="CG6" s="126"/>
      <c r="CH6" s="126"/>
    </row>
    <row r="7" spans="1:86" ht="15.95" customHeight="1">
      <c r="A7" s="177"/>
      <c r="C7" s="1319" t="s">
        <v>257</v>
      </c>
      <c r="D7" s="1321"/>
      <c r="E7" s="1320"/>
      <c r="F7" s="1319">
        <v>1</v>
      </c>
      <c r="G7" s="1320"/>
      <c r="H7" s="1319">
        <v>2</v>
      </c>
      <c r="I7" s="1320"/>
      <c r="J7" s="1319">
        <v>3</v>
      </c>
      <c r="K7" s="1320"/>
      <c r="L7" s="1319">
        <v>4</v>
      </c>
      <c r="M7" s="1320"/>
      <c r="N7" s="1319">
        <v>5</v>
      </c>
      <c r="O7" s="1320"/>
      <c r="P7" s="1319">
        <v>6</v>
      </c>
      <c r="Q7" s="1320"/>
      <c r="R7" s="1319">
        <v>7</v>
      </c>
      <c r="S7" s="1320"/>
      <c r="T7" s="1319">
        <v>8</v>
      </c>
      <c r="U7" s="1320"/>
      <c r="V7" s="1319">
        <v>9</v>
      </c>
      <c r="W7" s="1320"/>
      <c r="X7" s="1319">
        <v>10</v>
      </c>
      <c r="Y7" s="1320"/>
      <c r="AA7" s="41"/>
      <c r="AB7" s="27"/>
      <c r="AC7" s="350"/>
      <c r="AD7" s="240"/>
      <c r="AE7" s="240" t="s">
        <v>437</v>
      </c>
      <c r="AF7" s="185"/>
      <c r="AG7" s="185"/>
      <c r="AH7" s="186"/>
      <c r="AI7" s="186"/>
      <c r="AJ7" s="186"/>
      <c r="AK7" s="185"/>
      <c r="AL7" s="185"/>
      <c r="AM7" s="185"/>
      <c r="AN7" s="186"/>
      <c r="AO7" s="186"/>
      <c r="AP7" s="186"/>
      <c r="AQ7" s="240"/>
      <c r="AR7" s="240"/>
      <c r="AS7" s="169"/>
      <c r="AT7" s="187"/>
      <c r="AU7" s="187"/>
      <c r="AV7" s="187"/>
      <c r="AW7" s="187"/>
      <c r="AX7" s="187"/>
      <c r="AY7" s="187"/>
      <c r="AZ7" s="187"/>
      <c r="BA7" s="187"/>
      <c r="BB7" s="187"/>
      <c r="BC7" s="187"/>
      <c r="BD7" s="187"/>
      <c r="BE7" s="187"/>
      <c r="BF7" s="187"/>
      <c r="BG7" s="187"/>
      <c r="BH7" s="187"/>
      <c r="BI7" s="187"/>
      <c r="BJ7" s="169"/>
      <c r="BK7" s="169"/>
      <c r="BL7" s="169"/>
      <c r="BM7" s="169"/>
      <c r="BN7" s="169"/>
      <c r="BO7" s="240"/>
      <c r="BP7" s="240"/>
      <c r="BQ7" s="27"/>
      <c r="BR7" s="27"/>
      <c r="BS7" s="27"/>
      <c r="BT7" s="184"/>
    </row>
    <row r="8" spans="1:86" ht="15.95" customHeight="1">
      <c r="A8" s="177"/>
      <c r="C8" s="1319" t="s">
        <v>419</v>
      </c>
      <c r="D8" s="1321"/>
      <c r="E8" s="1320"/>
      <c r="F8" s="1319" t="s">
        <v>450</v>
      </c>
      <c r="G8" s="1320"/>
      <c r="H8" s="1319">
        <v>30</v>
      </c>
      <c r="I8" s="1320"/>
      <c r="J8" s="1319">
        <v>60</v>
      </c>
      <c r="K8" s="1320"/>
      <c r="L8" s="1319">
        <v>90</v>
      </c>
      <c r="M8" s="1320"/>
      <c r="N8" s="1319">
        <v>120</v>
      </c>
      <c r="O8" s="1320"/>
      <c r="P8" s="1319">
        <v>150</v>
      </c>
      <c r="Q8" s="1320"/>
      <c r="R8" s="1319">
        <v>180</v>
      </c>
      <c r="S8" s="1320"/>
      <c r="T8" s="1319">
        <v>210</v>
      </c>
      <c r="U8" s="1320"/>
      <c r="V8" s="1319">
        <v>240</v>
      </c>
      <c r="W8" s="1320"/>
      <c r="X8" s="1319">
        <v>270</v>
      </c>
      <c r="Y8" s="1320"/>
      <c r="Z8" s="195" t="s">
        <v>443</v>
      </c>
      <c r="AA8" s="123"/>
      <c r="AB8" s="178"/>
      <c r="AC8" s="350"/>
      <c r="AD8" s="240"/>
      <c r="AE8" s="169" t="s">
        <v>354</v>
      </c>
      <c r="AF8" s="169" t="s">
        <v>440</v>
      </c>
      <c r="AG8" s="169"/>
      <c r="AH8" s="187"/>
      <c r="AI8" s="187"/>
      <c r="AJ8" s="187"/>
      <c r="AK8" s="185"/>
      <c r="AL8" s="185"/>
      <c r="AM8" s="185"/>
      <c r="AN8" s="186"/>
      <c r="AO8" s="186"/>
      <c r="AP8" s="186"/>
      <c r="AQ8" s="240"/>
      <c r="AR8" s="240"/>
      <c r="AS8" s="169"/>
      <c r="AT8" s="187"/>
      <c r="AU8" s="187"/>
      <c r="AV8" s="187"/>
      <c r="AW8" s="187"/>
      <c r="AX8" s="187"/>
      <c r="AY8" s="187"/>
      <c r="AZ8" s="187"/>
      <c r="BA8" s="187"/>
      <c r="BB8" s="187"/>
      <c r="BC8" s="187"/>
      <c r="BD8" s="187"/>
      <c r="BE8" s="187"/>
      <c r="BF8" s="187"/>
      <c r="BG8" s="187"/>
      <c r="BH8" s="187"/>
      <c r="BI8" s="187"/>
      <c r="BJ8" s="169"/>
      <c r="BK8" s="169"/>
      <c r="BL8" s="169"/>
      <c r="BM8" s="169"/>
      <c r="BN8" s="169"/>
      <c r="BO8" s="240"/>
      <c r="BP8" s="240"/>
      <c r="BQ8" s="27"/>
      <c r="BR8" s="27"/>
    </row>
    <row r="9" spans="1:86" ht="15.95" customHeight="1">
      <c r="A9" s="177"/>
      <c r="C9" s="1342" t="s">
        <v>420</v>
      </c>
      <c r="D9" s="1322"/>
      <c r="E9" s="1322"/>
      <c r="F9" s="1323"/>
      <c r="G9" s="1324"/>
      <c r="H9" s="1323"/>
      <c r="I9" s="1324"/>
      <c r="J9" s="1323"/>
      <c r="K9" s="1324"/>
      <c r="L9" s="1323"/>
      <c r="M9" s="1324"/>
      <c r="N9" s="1323"/>
      <c r="O9" s="1324"/>
      <c r="P9" s="1323"/>
      <c r="Q9" s="1324"/>
      <c r="R9" s="1323"/>
      <c r="S9" s="1324"/>
      <c r="T9" s="1323"/>
      <c r="U9" s="1324"/>
      <c r="V9" s="1323"/>
      <c r="W9" s="1324"/>
      <c r="X9" s="1323"/>
      <c r="Y9" s="1324"/>
      <c r="Z9" s="1293" t="s">
        <v>652</v>
      </c>
      <c r="AA9" s="123"/>
      <c r="AB9" s="178"/>
      <c r="AC9" s="353"/>
      <c r="AD9" s="169"/>
      <c r="AE9" s="240" t="s">
        <v>354</v>
      </c>
      <c r="AF9" s="240" t="s">
        <v>438</v>
      </c>
      <c r="AG9" s="185"/>
      <c r="AH9" s="186"/>
      <c r="AI9" s="186"/>
      <c r="AJ9" s="186"/>
      <c r="AK9" s="185"/>
      <c r="AL9" s="185"/>
      <c r="AM9" s="185"/>
      <c r="AN9" s="186"/>
      <c r="AO9" s="186"/>
      <c r="AP9" s="186"/>
      <c r="AQ9" s="240"/>
      <c r="AR9" s="240"/>
      <c r="AS9" s="169"/>
      <c r="AT9" s="187"/>
      <c r="AU9" s="187"/>
      <c r="AV9" s="187"/>
      <c r="AW9" s="187"/>
      <c r="AX9" s="187"/>
      <c r="AY9" s="187"/>
      <c r="AZ9" s="187"/>
      <c r="BA9" s="187"/>
      <c r="BB9" s="187"/>
      <c r="BC9" s="187"/>
      <c r="BD9" s="187"/>
      <c r="BE9" s="187"/>
      <c r="BF9" s="187"/>
      <c r="BG9" s="187"/>
      <c r="BH9" s="187"/>
      <c r="BI9" s="187"/>
      <c r="BJ9" s="169"/>
      <c r="BK9" s="169"/>
      <c r="BL9" s="169"/>
      <c r="BM9" s="169"/>
      <c r="BN9" s="169"/>
      <c r="BO9" s="240"/>
      <c r="BP9" s="240"/>
      <c r="BQ9" s="27"/>
      <c r="BR9" s="27"/>
    </row>
    <row r="10" spans="1:86" ht="15.95" customHeight="1">
      <c r="A10" s="177"/>
      <c r="C10" s="1322"/>
      <c r="D10" s="1322"/>
      <c r="E10" s="1322"/>
      <c r="F10" s="1325"/>
      <c r="G10" s="1326"/>
      <c r="H10" s="1325"/>
      <c r="I10" s="1326"/>
      <c r="J10" s="1325"/>
      <c r="K10" s="1326"/>
      <c r="L10" s="1325"/>
      <c r="M10" s="1326"/>
      <c r="N10" s="1325"/>
      <c r="O10" s="1326"/>
      <c r="P10" s="1325"/>
      <c r="Q10" s="1326"/>
      <c r="R10" s="1325"/>
      <c r="S10" s="1326"/>
      <c r="T10" s="1325"/>
      <c r="U10" s="1326"/>
      <c r="V10" s="1325"/>
      <c r="W10" s="1326"/>
      <c r="X10" s="1325"/>
      <c r="Y10" s="1326"/>
      <c r="Z10" s="1293"/>
      <c r="AA10" s="123"/>
      <c r="AB10" s="178"/>
      <c r="AC10" s="350"/>
      <c r="AD10" s="240"/>
      <c r="AE10" s="240" t="s">
        <v>354</v>
      </c>
      <c r="AF10" s="240" t="s">
        <v>439</v>
      </c>
      <c r="AG10" s="185"/>
      <c r="AH10" s="186"/>
      <c r="AI10" s="186"/>
      <c r="AJ10" s="186"/>
      <c r="AK10" s="185"/>
      <c r="AL10" s="185"/>
      <c r="AM10" s="185"/>
      <c r="AN10" s="186"/>
      <c r="AO10" s="186"/>
      <c r="AP10" s="186"/>
      <c r="AQ10" s="240"/>
      <c r="AR10" s="240"/>
      <c r="AS10" s="169"/>
      <c r="AT10" s="187"/>
      <c r="AU10" s="187"/>
      <c r="AV10" s="187"/>
      <c r="AW10" s="187"/>
      <c r="AX10" s="187"/>
      <c r="AY10" s="187"/>
      <c r="AZ10" s="187"/>
      <c r="BA10" s="187"/>
      <c r="BB10" s="187"/>
      <c r="BC10" s="187"/>
      <c r="BD10" s="187"/>
      <c r="BE10" s="187"/>
      <c r="BF10" s="187"/>
      <c r="BG10" s="187"/>
      <c r="BH10" s="187"/>
      <c r="BI10" s="187"/>
      <c r="BJ10" s="169"/>
      <c r="BK10" s="169"/>
      <c r="BL10" s="169"/>
      <c r="BM10" s="169"/>
      <c r="BN10" s="169"/>
      <c r="BO10" s="240"/>
      <c r="BP10" s="240"/>
      <c r="BQ10" s="27"/>
      <c r="BR10" s="27"/>
    </row>
    <row r="11" spans="1:86" ht="15.95" customHeight="1">
      <c r="A11" s="177"/>
      <c r="C11" s="1322" t="s">
        <v>153</v>
      </c>
      <c r="D11" s="1322"/>
      <c r="E11" s="1322"/>
      <c r="F11" s="1323"/>
      <c r="G11" s="1324"/>
      <c r="H11" s="1323"/>
      <c r="I11" s="1324"/>
      <c r="J11" s="1323"/>
      <c r="K11" s="1324"/>
      <c r="L11" s="1323"/>
      <c r="M11" s="1324"/>
      <c r="N11" s="1323"/>
      <c r="O11" s="1324"/>
      <c r="P11" s="1323"/>
      <c r="Q11" s="1324"/>
      <c r="R11" s="1323"/>
      <c r="S11" s="1324"/>
      <c r="T11" s="1323"/>
      <c r="U11" s="1324"/>
      <c r="V11" s="1323"/>
      <c r="W11" s="1324"/>
      <c r="X11" s="1323"/>
      <c r="Y11" s="1324"/>
      <c r="Z11" s="1293" t="s">
        <v>653</v>
      </c>
      <c r="AA11" s="123"/>
      <c r="AB11" s="27"/>
      <c r="AC11" s="350"/>
      <c r="AD11" s="240"/>
      <c r="AE11" s="1280" t="s">
        <v>658</v>
      </c>
      <c r="AF11" s="1280"/>
      <c r="AG11" s="1280"/>
      <c r="AH11" s="1280"/>
      <c r="AI11" s="1280"/>
      <c r="AJ11" s="1280"/>
      <c r="AK11" s="1280"/>
      <c r="AL11" s="1280"/>
      <c r="AM11" s="1280"/>
      <c r="AN11" s="1280"/>
      <c r="AO11" s="1280"/>
      <c r="AP11" s="1280"/>
      <c r="AQ11" s="1280"/>
      <c r="AR11" s="1280"/>
      <c r="AS11" s="1280"/>
      <c r="AT11" s="1280"/>
      <c r="AU11" s="1280"/>
      <c r="AV11" s="1280"/>
      <c r="AW11" s="1280"/>
      <c r="AX11" s="1280"/>
      <c r="AY11" s="1280"/>
      <c r="AZ11" s="1280"/>
      <c r="BA11" s="1280"/>
      <c r="BB11" s="1280"/>
      <c r="BC11" s="1280"/>
      <c r="BD11" s="1280"/>
      <c r="BE11" s="1280"/>
      <c r="BF11" s="1280"/>
      <c r="BG11" s="1280"/>
      <c r="BH11" s="1280"/>
      <c r="BI11" s="1280"/>
      <c r="BJ11" s="1280"/>
      <c r="BK11" s="1280"/>
      <c r="BL11" s="1280"/>
      <c r="BM11" s="1280"/>
      <c r="BN11" s="1280"/>
      <c r="BO11" s="1280"/>
      <c r="BP11" s="240"/>
      <c r="BQ11" s="27"/>
      <c r="BR11" s="27"/>
    </row>
    <row r="12" spans="1:86" ht="15.95" customHeight="1">
      <c r="A12" s="173"/>
      <c r="C12" s="1322"/>
      <c r="D12" s="1322"/>
      <c r="E12" s="1322"/>
      <c r="F12" s="1325"/>
      <c r="G12" s="1326"/>
      <c r="H12" s="1325"/>
      <c r="I12" s="1326"/>
      <c r="J12" s="1325"/>
      <c r="K12" s="1326"/>
      <c r="L12" s="1325"/>
      <c r="M12" s="1326"/>
      <c r="N12" s="1325"/>
      <c r="O12" s="1326"/>
      <c r="P12" s="1325"/>
      <c r="Q12" s="1326"/>
      <c r="R12" s="1325"/>
      <c r="S12" s="1326"/>
      <c r="T12" s="1325"/>
      <c r="U12" s="1326"/>
      <c r="V12" s="1325"/>
      <c r="W12" s="1326"/>
      <c r="X12" s="1325"/>
      <c r="Y12" s="1326"/>
      <c r="Z12" s="1293"/>
      <c r="AA12" s="123"/>
      <c r="AB12" s="27"/>
      <c r="AC12" s="350"/>
      <c r="AD12" s="240"/>
      <c r="AE12" s="1280"/>
      <c r="AF12" s="1280"/>
      <c r="AG12" s="1280"/>
      <c r="AH12" s="1280"/>
      <c r="AI12" s="1280"/>
      <c r="AJ12" s="1280"/>
      <c r="AK12" s="1280"/>
      <c r="AL12" s="1280"/>
      <c r="AM12" s="1280"/>
      <c r="AN12" s="1280"/>
      <c r="AO12" s="1280"/>
      <c r="AP12" s="1280"/>
      <c r="AQ12" s="1280"/>
      <c r="AR12" s="1280"/>
      <c r="AS12" s="1280"/>
      <c r="AT12" s="1280"/>
      <c r="AU12" s="1280"/>
      <c r="AV12" s="1280"/>
      <c r="AW12" s="1280"/>
      <c r="AX12" s="1280"/>
      <c r="AY12" s="1280"/>
      <c r="AZ12" s="1280"/>
      <c r="BA12" s="1280"/>
      <c r="BB12" s="1280"/>
      <c r="BC12" s="1280"/>
      <c r="BD12" s="1280"/>
      <c r="BE12" s="1280"/>
      <c r="BF12" s="1280"/>
      <c r="BG12" s="1280"/>
      <c r="BH12" s="1280"/>
      <c r="BI12" s="1280"/>
      <c r="BJ12" s="1280"/>
      <c r="BK12" s="1280"/>
      <c r="BL12" s="1280"/>
      <c r="BM12" s="1280"/>
      <c r="BN12" s="1280"/>
      <c r="BO12" s="1280"/>
      <c r="BP12" s="240"/>
      <c r="BQ12" s="27"/>
      <c r="BR12" s="27"/>
    </row>
    <row r="13" spans="1:86" ht="15.95" customHeight="1">
      <c r="A13" s="174"/>
      <c r="C13" s="1342" t="s">
        <v>421</v>
      </c>
      <c r="D13" s="1322"/>
      <c r="E13" s="1322"/>
      <c r="F13" s="1323"/>
      <c r="G13" s="1324"/>
      <c r="H13" s="1323"/>
      <c r="I13" s="1324"/>
      <c r="J13" s="1323"/>
      <c r="K13" s="1324"/>
      <c r="L13" s="1323"/>
      <c r="M13" s="1324"/>
      <c r="N13" s="1323"/>
      <c r="O13" s="1324"/>
      <c r="P13" s="1323"/>
      <c r="Q13" s="1324"/>
      <c r="R13" s="1323"/>
      <c r="S13" s="1324"/>
      <c r="T13" s="1323"/>
      <c r="U13" s="1324"/>
      <c r="V13" s="1323"/>
      <c r="W13" s="1324"/>
      <c r="X13" s="1323"/>
      <c r="Y13" s="1324"/>
      <c r="Z13" s="1293"/>
      <c r="AA13" s="122"/>
      <c r="AB13" s="173"/>
      <c r="AC13" s="350"/>
      <c r="AD13" s="240"/>
      <c r="AE13" s="1280" t="s">
        <v>442</v>
      </c>
      <c r="AF13" s="1280"/>
      <c r="AG13" s="1280"/>
      <c r="AH13" s="1280"/>
      <c r="AI13" s="1280"/>
      <c r="AJ13" s="1280"/>
      <c r="AK13" s="1280"/>
      <c r="AL13" s="1280"/>
      <c r="AM13" s="1280"/>
      <c r="AN13" s="1280"/>
      <c r="AO13" s="1280"/>
      <c r="AP13" s="1280"/>
      <c r="AQ13" s="1280"/>
      <c r="AR13" s="1280"/>
      <c r="AS13" s="1280"/>
      <c r="AT13" s="1280"/>
      <c r="AU13" s="1280"/>
      <c r="AV13" s="1280"/>
      <c r="AW13" s="1280"/>
      <c r="AX13" s="1280"/>
      <c r="AY13" s="1280"/>
      <c r="AZ13" s="1280"/>
      <c r="BA13" s="1280"/>
      <c r="BB13" s="1280"/>
      <c r="BC13" s="1280"/>
      <c r="BD13" s="1280"/>
      <c r="BE13" s="1280"/>
      <c r="BF13" s="1280"/>
      <c r="BG13" s="1280"/>
      <c r="BH13" s="1280"/>
      <c r="BI13" s="1280"/>
      <c r="BJ13" s="1280"/>
      <c r="BK13" s="1280"/>
      <c r="BL13" s="1280"/>
      <c r="BM13" s="1280"/>
      <c r="BN13" s="1280"/>
      <c r="BO13" s="1280"/>
      <c r="BP13" s="240"/>
      <c r="BQ13" s="27"/>
      <c r="BR13" s="27"/>
    </row>
    <row r="14" spans="1:86" ht="15.75" customHeight="1">
      <c r="A14" s="175"/>
      <c r="C14" s="1322"/>
      <c r="D14" s="1322"/>
      <c r="E14" s="1322"/>
      <c r="F14" s="1325"/>
      <c r="G14" s="1326"/>
      <c r="H14" s="1325"/>
      <c r="I14" s="1326"/>
      <c r="J14" s="1325"/>
      <c r="K14" s="1326"/>
      <c r="L14" s="1325"/>
      <c r="M14" s="1326"/>
      <c r="N14" s="1325"/>
      <c r="O14" s="1326"/>
      <c r="P14" s="1325"/>
      <c r="Q14" s="1326"/>
      <c r="R14" s="1325"/>
      <c r="S14" s="1326"/>
      <c r="T14" s="1325"/>
      <c r="U14" s="1326"/>
      <c r="V14" s="1325"/>
      <c r="W14" s="1326"/>
      <c r="X14" s="1325"/>
      <c r="Y14" s="1326"/>
      <c r="Z14" s="1293"/>
      <c r="AA14" s="123"/>
      <c r="AB14" s="176"/>
      <c r="AC14" s="350"/>
      <c r="AD14" s="240"/>
      <c r="AE14" s="1280"/>
      <c r="AF14" s="1280"/>
      <c r="AG14" s="1280"/>
      <c r="AH14" s="1280"/>
      <c r="AI14" s="1280"/>
      <c r="AJ14" s="1280"/>
      <c r="AK14" s="1280"/>
      <c r="AL14" s="1280"/>
      <c r="AM14" s="1280"/>
      <c r="AN14" s="1280"/>
      <c r="AO14" s="1280"/>
      <c r="AP14" s="1280"/>
      <c r="AQ14" s="1280"/>
      <c r="AR14" s="1280"/>
      <c r="AS14" s="1280"/>
      <c r="AT14" s="1280"/>
      <c r="AU14" s="1280"/>
      <c r="AV14" s="1280"/>
      <c r="AW14" s="1280"/>
      <c r="AX14" s="1280"/>
      <c r="AY14" s="1280"/>
      <c r="AZ14" s="1280"/>
      <c r="BA14" s="1280"/>
      <c r="BB14" s="1280"/>
      <c r="BC14" s="1280"/>
      <c r="BD14" s="1280"/>
      <c r="BE14" s="1280"/>
      <c r="BF14" s="1280"/>
      <c r="BG14" s="1280"/>
      <c r="BH14" s="1280"/>
      <c r="BI14" s="1280"/>
      <c r="BJ14" s="1280"/>
      <c r="BK14" s="1280"/>
      <c r="BL14" s="1280"/>
      <c r="BM14" s="1280"/>
      <c r="BN14" s="1280"/>
      <c r="BO14" s="1280"/>
      <c r="BP14" s="240"/>
      <c r="BQ14" s="27"/>
      <c r="BR14" s="27"/>
    </row>
    <row r="15" spans="1:86" ht="15.95" customHeight="1">
      <c r="A15" s="176"/>
      <c r="C15" s="1288" t="s">
        <v>654</v>
      </c>
      <c r="D15" s="1288" t="s">
        <v>258</v>
      </c>
      <c r="E15" s="1313" t="s">
        <v>261</v>
      </c>
      <c r="F15" s="1296"/>
      <c r="G15" s="1297"/>
      <c r="H15" s="1296"/>
      <c r="I15" s="1297"/>
      <c r="J15" s="1296"/>
      <c r="K15" s="1297"/>
      <c r="L15" s="1296"/>
      <c r="M15" s="1297"/>
      <c r="N15" s="1296"/>
      <c r="O15" s="1297"/>
      <c r="P15" s="1296"/>
      <c r="Q15" s="1297"/>
      <c r="R15" s="1296"/>
      <c r="S15" s="1297"/>
      <c r="T15" s="1296"/>
      <c r="U15" s="1297"/>
      <c r="V15" s="1296"/>
      <c r="W15" s="1297"/>
      <c r="X15" s="1296"/>
      <c r="Y15" s="1297"/>
      <c r="Z15" s="123"/>
      <c r="AA15" s="123"/>
      <c r="AB15" s="176"/>
      <c r="AC15" s="354">
        <v>83</v>
      </c>
      <c r="AD15" s="240"/>
      <c r="AE15" s="188" t="s">
        <v>444</v>
      </c>
      <c r="BP15" s="240"/>
      <c r="BQ15" s="27"/>
      <c r="BR15" s="27"/>
    </row>
    <row r="16" spans="1:86" ht="15.95" customHeight="1">
      <c r="A16" s="103"/>
      <c r="C16" s="1289"/>
      <c r="D16" s="1289"/>
      <c r="E16" s="1314"/>
      <c r="F16" s="1315"/>
      <c r="G16" s="1316"/>
      <c r="H16" s="1315"/>
      <c r="I16" s="1316"/>
      <c r="J16" s="1315"/>
      <c r="K16" s="1316"/>
      <c r="L16" s="1315"/>
      <c r="M16" s="1316"/>
      <c r="N16" s="1315"/>
      <c r="O16" s="1316"/>
      <c r="P16" s="1315"/>
      <c r="Q16" s="1316"/>
      <c r="R16" s="1315"/>
      <c r="S16" s="1316"/>
      <c r="T16" s="1315"/>
      <c r="U16" s="1316"/>
      <c r="V16" s="1315"/>
      <c r="W16" s="1316"/>
      <c r="X16" s="1315"/>
      <c r="Y16" s="1316"/>
      <c r="Z16" s="123"/>
      <c r="AB16" s="175"/>
      <c r="AC16" s="350">
        <v>84</v>
      </c>
      <c r="AD16" s="240"/>
      <c r="AE16" s="188" t="s">
        <v>445</v>
      </c>
      <c r="AF16" s="240"/>
      <c r="AG16" s="188"/>
      <c r="AH16" s="240"/>
      <c r="AI16" s="189"/>
      <c r="AJ16" s="189"/>
      <c r="AK16" s="188"/>
      <c r="AL16" s="240"/>
      <c r="AM16" s="190"/>
      <c r="AN16" s="240"/>
      <c r="AO16" s="191"/>
      <c r="AP16" s="240"/>
      <c r="AQ16" s="192"/>
      <c r="AR16" s="240"/>
      <c r="AS16" s="193"/>
      <c r="AT16" s="187"/>
      <c r="AU16" s="187"/>
      <c r="AV16" s="187"/>
      <c r="AW16" s="187"/>
      <c r="AX16" s="187"/>
      <c r="AY16" s="187"/>
      <c r="AZ16" s="187"/>
      <c r="BA16" s="187"/>
      <c r="BB16" s="187"/>
      <c r="BC16" s="187"/>
      <c r="BD16" s="187"/>
      <c r="BE16" s="187"/>
      <c r="BF16" s="187"/>
      <c r="BG16" s="187"/>
      <c r="BH16" s="187"/>
      <c r="BI16" s="187"/>
      <c r="BJ16" s="169"/>
      <c r="BK16" s="169"/>
      <c r="BL16" s="169"/>
      <c r="BM16" s="169"/>
      <c r="BN16" s="169"/>
      <c r="BO16" s="240"/>
      <c r="BP16" s="240"/>
      <c r="BQ16" s="27"/>
      <c r="BR16" s="27"/>
    </row>
    <row r="17" spans="1:70" ht="15.95" customHeight="1">
      <c r="A17" s="176"/>
      <c r="C17" s="1289"/>
      <c r="D17" s="1289"/>
      <c r="E17" s="1313" t="s">
        <v>260</v>
      </c>
      <c r="F17" s="1296"/>
      <c r="G17" s="1297"/>
      <c r="H17" s="1296"/>
      <c r="I17" s="1297"/>
      <c r="J17" s="1296"/>
      <c r="K17" s="1297"/>
      <c r="L17" s="1296"/>
      <c r="M17" s="1297"/>
      <c r="N17" s="1296"/>
      <c r="O17" s="1297"/>
      <c r="P17" s="1296"/>
      <c r="Q17" s="1297"/>
      <c r="R17" s="1296"/>
      <c r="S17" s="1297"/>
      <c r="T17" s="1296"/>
      <c r="U17" s="1297"/>
      <c r="V17" s="1296"/>
      <c r="W17" s="1297"/>
      <c r="X17" s="1296"/>
      <c r="Y17" s="1297"/>
      <c r="Z17" s="123"/>
      <c r="AB17" s="179"/>
      <c r="AC17" s="365">
        <v>85</v>
      </c>
      <c r="AE17" s="1281" t="s">
        <v>496</v>
      </c>
      <c r="AF17" s="1281"/>
      <c r="AG17" s="1281"/>
      <c r="AH17" s="1281"/>
      <c r="AI17" s="1281"/>
      <c r="AJ17" s="1281"/>
      <c r="AK17" s="1281"/>
      <c r="AL17" s="1281"/>
      <c r="AM17" s="1281"/>
      <c r="AN17" s="1281"/>
      <c r="AO17" s="1281"/>
      <c r="AP17" s="1281"/>
      <c r="AQ17" s="1281"/>
      <c r="AR17" s="1281"/>
      <c r="AS17" s="1281"/>
      <c r="AT17" s="1281"/>
      <c r="AU17" s="1281"/>
      <c r="AV17" s="1281"/>
      <c r="AW17" s="1281"/>
      <c r="AX17" s="1281"/>
      <c r="AY17" s="1281"/>
      <c r="AZ17" s="1281"/>
      <c r="BA17" s="1281"/>
      <c r="BB17" s="1281"/>
      <c r="BC17" s="1281"/>
      <c r="BD17" s="1281"/>
      <c r="BE17" s="1281"/>
      <c r="BF17" s="1281"/>
      <c r="BG17" s="1281"/>
      <c r="BH17" s="1281"/>
      <c r="BI17" s="1281"/>
      <c r="BJ17" s="1281"/>
      <c r="BK17" s="1281"/>
      <c r="BL17" s="1281"/>
      <c r="BM17" s="1281"/>
      <c r="BN17" s="1281"/>
      <c r="BO17" s="1281"/>
      <c r="BP17" s="240"/>
      <c r="BQ17" s="27"/>
      <c r="BR17" s="27"/>
    </row>
    <row r="18" spans="1:70" ht="15.95" customHeight="1">
      <c r="A18" s="103"/>
      <c r="C18" s="1289"/>
      <c r="D18" s="1289"/>
      <c r="E18" s="1314"/>
      <c r="F18" s="1315"/>
      <c r="G18" s="1316"/>
      <c r="H18" s="1315"/>
      <c r="I18" s="1316"/>
      <c r="J18" s="1315"/>
      <c r="K18" s="1316"/>
      <c r="L18" s="1315"/>
      <c r="M18" s="1316"/>
      <c r="N18" s="1315"/>
      <c r="O18" s="1316"/>
      <c r="P18" s="1315"/>
      <c r="Q18" s="1316"/>
      <c r="R18" s="1315"/>
      <c r="S18" s="1316"/>
      <c r="T18" s="1315"/>
      <c r="U18" s="1316"/>
      <c r="V18" s="1315"/>
      <c r="W18" s="1316"/>
      <c r="X18" s="1315"/>
      <c r="Y18" s="1316"/>
      <c r="Z18" s="123"/>
      <c r="AA18" s="123"/>
      <c r="AB18" s="364"/>
      <c r="AC18" s="350"/>
      <c r="AD18" s="240"/>
      <c r="AE18" s="1281"/>
      <c r="AF18" s="1281"/>
      <c r="AG18" s="1281"/>
      <c r="AH18" s="1281"/>
      <c r="AI18" s="1281"/>
      <c r="AJ18" s="1281"/>
      <c r="AK18" s="1281"/>
      <c r="AL18" s="1281"/>
      <c r="AM18" s="1281"/>
      <c r="AN18" s="1281"/>
      <c r="AO18" s="1281"/>
      <c r="AP18" s="1281"/>
      <c r="AQ18" s="1281"/>
      <c r="AR18" s="1281"/>
      <c r="AS18" s="1281"/>
      <c r="AT18" s="1281"/>
      <c r="AU18" s="1281"/>
      <c r="AV18" s="1281"/>
      <c r="AW18" s="1281"/>
      <c r="AX18" s="1281"/>
      <c r="AY18" s="1281"/>
      <c r="AZ18" s="1281"/>
      <c r="BA18" s="1281"/>
      <c r="BB18" s="1281"/>
      <c r="BC18" s="1281"/>
      <c r="BD18" s="1281"/>
      <c r="BE18" s="1281"/>
      <c r="BF18" s="1281"/>
      <c r="BG18" s="1281"/>
      <c r="BH18" s="1281"/>
      <c r="BI18" s="1281"/>
      <c r="BJ18" s="1281"/>
      <c r="BK18" s="1281"/>
      <c r="BL18" s="1281"/>
      <c r="BM18" s="1281"/>
      <c r="BN18" s="1281"/>
      <c r="BO18" s="1281"/>
      <c r="BP18" s="240"/>
      <c r="BQ18" s="27"/>
      <c r="BR18" s="27"/>
    </row>
    <row r="19" spans="1:70" ht="15.95" customHeight="1">
      <c r="A19" s="103"/>
      <c r="C19" s="1289"/>
      <c r="D19" s="1289"/>
      <c r="E19" s="1313" t="s">
        <v>199</v>
      </c>
      <c r="F19" s="1296"/>
      <c r="G19" s="1297"/>
      <c r="H19" s="1296"/>
      <c r="I19" s="1297"/>
      <c r="J19" s="1296"/>
      <c r="K19" s="1297"/>
      <c r="L19" s="1296"/>
      <c r="M19" s="1297"/>
      <c r="N19" s="1296"/>
      <c r="O19" s="1297"/>
      <c r="P19" s="1296"/>
      <c r="Q19" s="1297"/>
      <c r="R19" s="1296"/>
      <c r="S19" s="1297"/>
      <c r="T19" s="1296"/>
      <c r="U19" s="1297"/>
      <c r="V19" s="1296"/>
      <c r="W19" s="1297"/>
      <c r="X19" s="1296"/>
      <c r="Y19" s="1297"/>
      <c r="Z19" s="123"/>
      <c r="AA19" s="123"/>
      <c r="AB19" s="364"/>
      <c r="AC19" s="350"/>
      <c r="AD19" s="240"/>
      <c r="AE19" s="1281"/>
      <c r="AF19" s="1281"/>
      <c r="AG19" s="1281"/>
      <c r="AH19" s="1281"/>
      <c r="AI19" s="1281"/>
      <c r="AJ19" s="1281"/>
      <c r="AK19" s="1281"/>
      <c r="AL19" s="1281"/>
      <c r="AM19" s="1281"/>
      <c r="AN19" s="1281"/>
      <c r="AO19" s="1281"/>
      <c r="AP19" s="1281"/>
      <c r="AQ19" s="1281"/>
      <c r="AR19" s="1281"/>
      <c r="AS19" s="1281"/>
      <c r="AT19" s="1281"/>
      <c r="AU19" s="1281"/>
      <c r="AV19" s="1281"/>
      <c r="AW19" s="1281"/>
      <c r="AX19" s="1281"/>
      <c r="AY19" s="1281"/>
      <c r="AZ19" s="1281"/>
      <c r="BA19" s="1281"/>
      <c r="BB19" s="1281"/>
      <c r="BC19" s="1281"/>
      <c r="BD19" s="1281"/>
      <c r="BE19" s="1281"/>
      <c r="BF19" s="1281"/>
      <c r="BG19" s="1281"/>
      <c r="BH19" s="1281"/>
      <c r="BI19" s="1281"/>
      <c r="BJ19" s="1281"/>
      <c r="BK19" s="1281"/>
      <c r="BL19" s="1281"/>
      <c r="BM19" s="1281"/>
      <c r="BN19" s="1281"/>
      <c r="BO19" s="1281"/>
      <c r="BP19" s="240"/>
      <c r="BQ19" s="27"/>
      <c r="BR19" s="27"/>
    </row>
    <row r="20" spans="1:70" ht="15.95" customHeight="1">
      <c r="A20" s="103"/>
      <c r="C20" s="1289"/>
      <c r="D20" s="1290"/>
      <c r="E20" s="1314"/>
      <c r="F20" s="1315"/>
      <c r="G20" s="1316"/>
      <c r="H20" s="1315"/>
      <c r="I20" s="1316"/>
      <c r="J20" s="1315"/>
      <c r="K20" s="1316"/>
      <c r="L20" s="1315"/>
      <c r="M20" s="1316"/>
      <c r="N20" s="1315"/>
      <c r="O20" s="1316"/>
      <c r="P20" s="1315"/>
      <c r="Q20" s="1316"/>
      <c r="R20" s="1315"/>
      <c r="S20" s="1316"/>
      <c r="T20" s="1315"/>
      <c r="U20" s="1316"/>
      <c r="V20" s="1315"/>
      <c r="W20" s="1316"/>
      <c r="X20" s="1315"/>
      <c r="Y20" s="1316"/>
      <c r="Z20" s="123"/>
      <c r="AA20" s="123"/>
      <c r="AB20" s="364"/>
      <c r="AC20" s="351"/>
      <c r="AD20" s="352"/>
      <c r="AE20" s="1281"/>
      <c r="AF20" s="1281"/>
      <c r="AG20" s="1281"/>
      <c r="AH20" s="1281"/>
      <c r="AI20" s="1281"/>
      <c r="AJ20" s="1281"/>
      <c r="AK20" s="1281"/>
      <c r="AL20" s="1281"/>
      <c r="AM20" s="1281"/>
      <c r="AN20" s="1281"/>
      <c r="AO20" s="1281"/>
      <c r="AP20" s="1281"/>
      <c r="AQ20" s="1281"/>
      <c r="AR20" s="1281"/>
      <c r="AS20" s="1281"/>
      <c r="AT20" s="1281"/>
      <c r="AU20" s="1281"/>
      <c r="AV20" s="1281"/>
      <c r="AW20" s="1281"/>
      <c r="AX20" s="1281"/>
      <c r="AY20" s="1281"/>
      <c r="AZ20" s="1281"/>
      <c r="BA20" s="1281"/>
      <c r="BB20" s="1281"/>
      <c r="BC20" s="1281"/>
      <c r="BD20" s="1281"/>
      <c r="BE20" s="1281"/>
      <c r="BF20" s="1281"/>
      <c r="BG20" s="1281"/>
      <c r="BH20" s="1281"/>
      <c r="BI20" s="1281"/>
      <c r="BJ20" s="1281"/>
      <c r="BK20" s="1281"/>
      <c r="BL20" s="1281"/>
      <c r="BM20" s="1281"/>
      <c r="BN20" s="1281"/>
      <c r="BO20" s="1281"/>
      <c r="BP20" s="352"/>
      <c r="BQ20" s="27"/>
      <c r="BR20" s="27"/>
    </row>
    <row r="21" spans="1:70" ht="15.75" customHeight="1">
      <c r="A21" s="103"/>
      <c r="C21" s="1289"/>
      <c r="D21" s="1288" t="s">
        <v>259</v>
      </c>
      <c r="E21" s="1313" t="s">
        <v>261</v>
      </c>
      <c r="F21" s="1296"/>
      <c r="G21" s="1297"/>
      <c r="H21" s="1296"/>
      <c r="I21" s="1297"/>
      <c r="J21" s="1296"/>
      <c r="K21" s="1297"/>
      <c r="L21" s="1296"/>
      <c r="M21" s="1297"/>
      <c r="N21" s="1296"/>
      <c r="O21" s="1297"/>
      <c r="P21" s="1296"/>
      <c r="Q21" s="1297"/>
      <c r="R21" s="1296"/>
      <c r="S21" s="1297"/>
      <c r="T21" s="1296"/>
      <c r="U21" s="1297"/>
      <c r="V21" s="1296"/>
      <c r="W21" s="1297"/>
      <c r="X21" s="1296"/>
      <c r="Y21" s="1297"/>
      <c r="Z21" s="126"/>
      <c r="AA21" s="123"/>
      <c r="AB21" s="364"/>
      <c r="AC21" s="355"/>
      <c r="AD21" s="240"/>
      <c r="AE21" s="1337" t="s">
        <v>700</v>
      </c>
      <c r="AF21" s="1337"/>
      <c r="AG21" s="1337"/>
      <c r="AH21" s="1337"/>
      <c r="AI21" s="1337"/>
      <c r="AJ21" s="1337"/>
      <c r="AK21" s="1337"/>
      <c r="AL21" s="1337"/>
      <c r="AM21" s="1337"/>
      <c r="AN21" s="1337"/>
      <c r="AO21" s="1337"/>
      <c r="AP21" s="1337"/>
      <c r="AQ21" s="1337"/>
      <c r="AR21" s="1337"/>
      <c r="AS21" s="1337"/>
      <c r="AT21" s="1337"/>
      <c r="AU21" s="1337"/>
      <c r="AV21" s="1337"/>
      <c r="AW21" s="1337"/>
      <c r="AX21" s="1337"/>
      <c r="AY21" s="1337"/>
      <c r="AZ21" s="1337"/>
      <c r="BA21" s="1337"/>
      <c r="BB21" s="1337"/>
      <c r="BC21" s="1337"/>
      <c r="BD21" s="1337"/>
      <c r="BE21" s="1337"/>
      <c r="BF21" s="1337"/>
      <c r="BG21" s="1337"/>
      <c r="BH21" s="1337"/>
      <c r="BI21" s="1337"/>
      <c r="BJ21" s="1337"/>
      <c r="BK21" s="1337"/>
      <c r="BL21" s="1337"/>
      <c r="BM21" s="1337"/>
      <c r="BN21" s="1337"/>
      <c r="BO21" s="1337"/>
      <c r="BP21" s="352"/>
      <c r="BQ21" s="27"/>
      <c r="BR21" s="27"/>
    </row>
    <row r="22" spans="1:70" ht="15.95" customHeight="1">
      <c r="A22" s="103"/>
      <c r="C22" s="1289"/>
      <c r="D22" s="1289"/>
      <c r="E22" s="1314"/>
      <c r="F22" s="1315"/>
      <c r="G22" s="1316"/>
      <c r="H22" s="1315"/>
      <c r="I22" s="1316"/>
      <c r="J22" s="1315"/>
      <c r="K22" s="1316"/>
      <c r="L22" s="1315"/>
      <c r="M22" s="1316"/>
      <c r="N22" s="1315"/>
      <c r="O22" s="1316"/>
      <c r="P22" s="1315"/>
      <c r="Q22" s="1316"/>
      <c r="R22" s="1315"/>
      <c r="S22" s="1316"/>
      <c r="T22" s="1315"/>
      <c r="U22" s="1316"/>
      <c r="V22" s="1315"/>
      <c r="W22" s="1316"/>
      <c r="X22" s="1315"/>
      <c r="Y22" s="1316"/>
      <c r="Z22" s="126"/>
      <c r="AA22" s="126"/>
      <c r="AB22" s="179"/>
      <c r="AC22" s="350"/>
      <c r="AD22" s="240"/>
      <c r="AE22" s="1337"/>
      <c r="AF22" s="1337"/>
      <c r="AG22" s="1337"/>
      <c r="AH22" s="1337"/>
      <c r="AI22" s="1337"/>
      <c r="AJ22" s="1337"/>
      <c r="AK22" s="1337"/>
      <c r="AL22" s="1337"/>
      <c r="AM22" s="1337"/>
      <c r="AN22" s="1337"/>
      <c r="AO22" s="1337"/>
      <c r="AP22" s="1337"/>
      <c r="AQ22" s="1337"/>
      <c r="AR22" s="1337"/>
      <c r="AS22" s="1337"/>
      <c r="AT22" s="1337"/>
      <c r="AU22" s="1337"/>
      <c r="AV22" s="1337"/>
      <c r="AW22" s="1337"/>
      <c r="AX22" s="1337"/>
      <c r="AY22" s="1337"/>
      <c r="AZ22" s="1337"/>
      <c r="BA22" s="1337"/>
      <c r="BB22" s="1337"/>
      <c r="BC22" s="1337"/>
      <c r="BD22" s="1337"/>
      <c r="BE22" s="1337"/>
      <c r="BF22" s="1337"/>
      <c r="BG22" s="1337"/>
      <c r="BH22" s="1337"/>
      <c r="BI22" s="1337"/>
      <c r="BJ22" s="1337"/>
      <c r="BK22" s="1337"/>
      <c r="BL22" s="1337"/>
      <c r="BM22" s="1337"/>
      <c r="BN22" s="1337"/>
      <c r="BO22" s="1337"/>
      <c r="BP22" s="240"/>
      <c r="BQ22" s="27"/>
      <c r="BR22" s="27"/>
    </row>
    <row r="23" spans="1:70" ht="15.95" customHeight="1">
      <c r="A23" s="103"/>
      <c r="C23" s="1289"/>
      <c r="D23" s="1289"/>
      <c r="E23" s="1313" t="s">
        <v>260</v>
      </c>
      <c r="F23" s="1296"/>
      <c r="G23" s="1297"/>
      <c r="H23" s="1296"/>
      <c r="I23" s="1297"/>
      <c r="J23" s="1296"/>
      <c r="K23" s="1297"/>
      <c r="L23" s="1296"/>
      <c r="M23" s="1297"/>
      <c r="N23" s="1296"/>
      <c r="O23" s="1297"/>
      <c r="P23" s="1296"/>
      <c r="Q23" s="1297"/>
      <c r="R23" s="1296"/>
      <c r="S23" s="1297"/>
      <c r="T23" s="1296"/>
      <c r="U23" s="1297"/>
      <c r="V23" s="1296"/>
      <c r="W23" s="1297"/>
      <c r="X23" s="1296"/>
      <c r="Y23" s="1297"/>
      <c r="Z23" s="126"/>
      <c r="AA23" s="126"/>
      <c r="AB23" s="179"/>
      <c r="AC23" s="350">
        <v>86</v>
      </c>
      <c r="AD23" s="240"/>
      <c r="AE23" s="1337" t="s">
        <v>452</v>
      </c>
      <c r="AF23" s="1337"/>
      <c r="AG23" s="1337"/>
      <c r="AH23" s="1337"/>
      <c r="AI23" s="1337"/>
      <c r="AJ23" s="1337"/>
      <c r="AK23" s="1337"/>
      <c r="AL23" s="1337"/>
      <c r="AM23" s="1337"/>
      <c r="AN23" s="1337"/>
      <c r="AO23" s="1337"/>
      <c r="AP23" s="1337"/>
      <c r="AQ23" s="1337"/>
      <c r="AR23" s="1337"/>
      <c r="AS23" s="1337"/>
      <c r="AT23" s="1337"/>
      <c r="AU23" s="1337"/>
      <c r="AV23" s="1337"/>
      <c r="AW23" s="1337"/>
      <c r="AX23" s="1337"/>
      <c r="AY23" s="1337"/>
      <c r="AZ23" s="1337"/>
      <c r="BA23" s="1337"/>
      <c r="BB23" s="1337"/>
      <c r="BC23" s="1337"/>
      <c r="BD23" s="1337"/>
      <c r="BE23" s="1337"/>
      <c r="BF23" s="1337"/>
      <c r="BG23" s="1337"/>
      <c r="BH23" s="1337"/>
      <c r="BI23" s="1337"/>
      <c r="BJ23" s="1337"/>
      <c r="BK23" s="1337"/>
      <c r="BL23" s="1337"/>
      <c r="BM23" s="1337"/>
      <c r="BN23" s="1337"/>
      <c r="BO23" s="1337"/>
      <c r="BP23" s="240"/>
      <c r="BQ23" s="27"/>
    </row>
    <row r="24" spans="1:70" ht="15.95" customHeight="1">
      <c r="A24" s="103"/>
      <c r="C24" s="1289"/>
      <c r="D24" s="1289"/>
      <c r="E24" s="1314"/>
      <c r="F24" s="1315"/>
      <c r="G24" s="1316"/>
      <c r="H24" s="1315"/>
      <c r="I24" s="1316"/>
      <c r="J24" s="1315"/>
      <c r="K24" s="1316"/>
      <c r="L24" s="1315"/>
      <c r="M24" s="1316"/>
      <c r="N24" s="1315"/>
      <c r="O24" s="1316"/>
      <c r="P24" s="1315"/>
      <c r="Q24" s="1316"/>
      <c r="R24" s="1315"/>
      <c r="S24" s="1316"/>
      <c r="T24" s="1315"/>
      <c r="U24" s="1316"/>
      <c r="V24" s="1315"/>
      <c r="W24" s="1316"/>
      <c r="X24" s="1315"/>
      <c r="Y24" s="1316"/>
      <c r="Z24" s="126"/>
      <c r="AA24" s="126"/>
      <c r="AB24" s="179"/>
      <c r="AC24" s="350"/>
      <c r="AD24" s="240"/>
      <c r="AE24" s="1337"/>
      <c r="AF24" s="1337"/>
      <c r="AG24" s="1337"/>
      <c r="AH24" s="1337"/>
      <c r="AI24" s="1337"/>
      <c r="AJ24" s="1337"/>
      <c r="AK24" s="1337"/>
      <c r="AL24" s="1337"/>
      <c r="AM24" s="1337"/>
      <c r="AN24" s="1337"/>
      <c r="AO24" s="1337"/>
      <c r="AP24" s="1337"/>
      <c r="AQ24" s="1337"/>
      <c r="AR24" s="1337"/>
      <c r="AS24" s="1337"/>
      <c r="AT24" s="1337"/>
      <c r="AU24" s="1337"/>
      <c r="AV24" s="1337"/>
      <c r="AW24" s="1337"/>
      <c r="AX24" s="1337"/>
      <c r="AY24" s="1337"/>
      <c r="AZ24" s="1337"/>
      <c r="BA24" s="1337"/>
      <c r="BB24" s="1337"/>
      <c r="BC24" s="1337"/>
      <c r="BD24" s="1337"/>
      <c r="BE24" s="1337"/>
      <c r="BF24" s="1337"/>
      <c r="BG24" s="1337"/>
      <c r="BH24" s="1337"/>
      <c r="BI24" s="1337"/>
      <c r="BJ24" s="1337"/>
      <c r="BK24" s="1337"/>
      <c r="BL24" s="1337"/>
      <c r="BM24" s="1337"/>
      <c r="BN24" s="1337"/>
      <c r="BO24" s="1337"/>
      <c r="BP24" s="240"/>
      <c r="BQ24" s="27"/>
    </row>
    <row r="25" spans="1:70" ht="15.95" customHeight="1">
      <c r="A25" s="103"/>
      <c r="C25" s="1289"/>
      <c r="D25" s="1289"/>
      <c r="E25" s="1313" t="s">
        <v>199</v>
      </c>
      <c r="F25" s="1296"/>
      <c r="G25" s="1297"/>
      <c r="H25" s="1296"/>
      <c r="I25" s="1297"/>
      <c r="J25" s="1296"/>
      <c r="K25" s="1297"/>
      <c r="L25" s="1296"/>
      <c r="M25" s="1297"/>
      <c r="N25" s="1296"/>
      <c r="O25" s="1297"/>
      <c r="P25" s="1296"/>
      <c r="Q25" s="1297"/>
      <c r="R25" s="1296"/>
      <c r="S25" s="1297"/>
      <c r="T25" s="1296"/>
      <c r="U25" s="1297"/>
      <c r="V25" s="1296"/>
      <c r="W25" s="1297"/>
      <c r="X25" s="1296"/>
      <c r="Y25" s="1297"/>
      <c r="Z25" s="126"/>
      <c r="AA25" s="126"/>
      <c r="AB25" s="179"/>
      <c r="AC25" s="355"/>
      <c r="AD25" s="240"/>
      <c r="AE25" s="1341" t="s">
        <v>453</v>
      </c>
      <c r="AF25" s="1341"/>
      <c r="AG25" s="1341"/>
      <c r="AH25" s="1341"/>
      <c r="AI25" s="1341"/>
      <c r="AJ25" s="1341"/>
      <c r="AK25" s="1341"/>
      <c r="AL25" s="1341"/>
      <c r="AM25" s="1341"/>
      <c r="AN25" s="1341"/>
      <c r="AO25" s="1341"/>
      <c r="AP25" s="1341"/>
      <c r="AQ25" s="1341"/>
      <c r="AR25" s="1341"/>
      <c r="AS25" s="1341"/>
      <c r="AT25" s="1341"/>
      <c r="AU25" s="1341"/>
      <c r="AV25" s="1341"/>
      <c r="AW25" s="1341"/>
      <c r="AX25" s="1341"/>
      <c r="AY25" s="1341"/>
      <c r="AZ25" s="1341"/>
      <c r="BA25" s="1341"/>
      <c r="BB25" s="1341"/>
      <c r="BC25" s="1341"/>
      <c r="BD25" s="1341"/>
      <c r="BE25" s="1341"/>
      <c r="BF25" s="1341"/>
      <c r="BG25" s="1341"/>
      <c r="BH25" s="1341"/>
      <c r="BI25" s="1341"/>
      <c r="BJ25" s="1341"/>
      <c r="BK25" s="1341"/>
      <c r="BL25" s="1341"/>
      <c r="BM25" s="1341"/>
      <c r="BN25" s="1341"/>
      <c r="BO25" s="1341"/>
      <c r="BP25" s="169"/>
      <c r="BQ25" s="27"/>
      <c r="BR25" s="27"/>
    </row>
    <row r="26" spans="1:70" ht="15.95" customHeight="1">
      <c r="A26" s="103"/>
      <c r="C26" s="1289"/>
      <c r="D26" s="1290"/>
      <c r="E26" s="1314"/>
      <c r="F26" s="1315"/>
      <c r="G26" s="1316"/>
      <c r="H26" s="1315"/>
      <c r="I26" s="1316"/>
      <c r="J26" s="1315"/>
      <c r="K26" s="1316"/>
      <c r="L26" s="1315"/>
      <c r="M26" s="1316"/>
      <c r="N26" s="1315"/>
      <c r="O26" s="1316"/>
      <c r="P26" s="1315"/>
      <c r="Q26" s="1316"/>
      <c r="R26" s="1315"/>
      <c r="S26" s="1316"/>
      <c r="T26" s="1315"/>
      <c r="U26" s="1316"/>
      <c r="V26" s="1315"/>
      <c r="W26" s="1316"/>
      <c r="X26" s="1315"/>
      <c r="Y26" s="1316"/>
      <c r="Z26" s="126"/>
      <c r="AA26" s="126"/>
      <c r="AB26" s="179"/>
      <c r="AC26" s="350"/>
      <c r="AD26" s="240"/>
      <c r="AE26" s="1282" t="s">
        <v>454</v>
      </c>
      <c r="AF26" s="1282"/>
      <c r="AG26" s="1282"/>
      <c r="AH26" s="1282"/>
      <c r="AI26" s="1282"/>
      <c r="AJ26" s="1282"/>
      <c r="AK26" s="1282"/>
      <c r="AL26" s="1282"/>
      <c r="AM26" s="1282"/>
      <c r="AN26" s="1282"/>
      <c r="AO26" s="1282"/>
      <c r="AP26" s="1282"/>
      <c r="AQ26" s="1282"/>
      <c r="AR26" s="1282"/>
      <c r="AS26" s="1282"/>
      <c r="AT26" s="1282"/>
      <c r="AU26" s="1282"/>
      <c r="AV26" s="1282"/>
      <c r="AW26" s="1282"/>
      <c r="AX26" s="1282"/>
      <c r="AY26" s="1282"/>
      <c r="AZ26" s="1282"/>
      <c r="BA26" s="1282"/>
      <c r="BB26" s="1282"/>
      <c r="BC26" s="1282"/>
      <c r="BD26" s="1282"/>
      <c r="BE26" s="1282"/>
      <c r="BF26" s="1282"/>
      <c r="BG26" s="1282"/>
      <c r="BH26" s="1282"/>
      <c r="BI26" s="1282"/>
      <c r="BJ26" s="1282"/>
      <c r="BK26" s="1282"/>
      <c r="BL26" s="1282"/>
      <c r="BM26" s="1282"/>
      <c r="BN26" s="1282"/>
      <c r="BO26" s="1282"/>
      <c r="BP26" s="169"/>
      <c r="BQ26" s="27"/>
      <c r="BR26" s="27"/>
    </row>
    <row r="27" spans="1:70" ht="15.95" customHeight="1">
      <c r="A27" s="176"/>
      <c r="C27" s="1289"/>
      <c r="D27" s="1288" t="s">
        <v>263</v>
      </c>
      <c r="E27" s="1313" t="s">
        <v>261</v>
      </c>
      <c r="F27" s="1305"/>
      <c r="G27" s="1305"/>
      <c r="H27" s="1305"/>
      <c r="I27" s="1305"/>
      <c r="J27" s="1305"/>
      <c r="K27" s="1305"/>
      <c r="L27" s="1305"/>
      <c r="M27" s="1305"/>
      <c r="N27" s="1305"/>
      <c r="O27" s="1305"/>
      <c r="P27" s="1305"/>
      <c r="Q27" s="1305"/>
      <c r="R27" s="1305"/>
      <c r="S27" s="1305"/>
      <c r="T27" s="1305"/>
      <c r="U27" s="1305"/>
      <c r="V27" s="1305"/>
      <c r="W27" s="1305"/>
      <c r="X27" s="1305"/>
      <c r="Y27" s="1305"/>
      <c r="Z27" s="126"/>
      <c r="AA27" s="126"/>
      <c r="AB27" s="179"/>
      <c r="AC27" s="350"/>
      <c r="AD27" s="240"/>
      <c r="AE27" s="1282"/>
      <c r="AF27" s="1282"/>
      <c r="AG27" s="1282"/>
      <c r="AH27" s="1282"/>
      <c r="AI27" s="1282"/>
      <c r="AJ27" s="1282"/>
      <c r="AK27" s="1282"/>
      <c r="AL27" s="1282"/>
      <c r="AM27" s="1282"/>
      <c r="AN27" s="1282"/>
      <c r="AO27" s="1282"/>
      <c r="AP27" s="1282"/>
      <c r="AQ27" s="1282"/>
      <c r="AR27" s="1282"/>
      <c r="AS27" s="1282"/>
      <c r="AT27" s="1282"/>
      <c r="AU27" s="1282"/>
      <c r="AV27" s="1282"/>
      <c r="AW27" s="1282"/>
      <c r="AX27" s="1282"/>
      <c r="AY27" s="1282"/>
      <c r="AZ27" s="1282"/>
      <c r="BA27" s="1282"/>
      <c r="BB27" s="1282"/>
      <c r="BC27" s="1282"/>
      <c r="BD27" s="1282"/>
      <c r="BE27" s="1282"/>
      <c r="BF27" s="1282"/>
      <c r="BG27" s="1282"/>
      <c r="BH27" s="1282"/>
      <c r="BI27" s="1282"/>
      <c r="BJ27" s="1282"/>
      <c r="BK27" s="1282"/>
      <c r="BL27" s="1282"/>
      <c r="BM27" s="1282"/>
      <c r="BN27" s="1282"/>
      <c r="BO27" s="1282"/>
      <c r="BP27" s="169"/>
      <c r="BQ27" s="31"/>
      <c r="BR27" s="31"/>
    </row>
    <row r="28" spans="1:70" ht="15.95" customHeight="1">
      <c r="A28" s="103"/>
      <c r="C28" s="1289"/>
      <c r="D28" s="1289"/>
      <c r="E28" s="1314"/>
      <c r="F28" s="1305"/>
      <c r="G28" s="1305"/>
      <c r="H28" s="1305"/>
      <c r="I28" s="1305"/>
      <c r="J28" s="1305"/>
      <c r="K28" s="1305"/>
      <c r="L28" s="1305"/>
      <c r="M28" s="1305"/>
      <c r="N28" s="1305"/>
      <c r="O28" s="1305"/>
      <c r="P28" s="1305"/>
      <c r="Q28" s="1305"/>
      <c r="R28" s="1305"/>
      <c r="S28" s="1305"/>
      <c r="T28" s="1305"/>
      <c r="U28" s="1305"/>
      <c r="V28" s="1305"/>
      <c r="W28" s="1305"/>
      <c r="X28" s="1305"/>
      <c r="Y28" s="1305"/>
      <c r="Z28" s="126"/>
      <c r="AA28" s="126"/>
      <c r="AB28" s="179"/>
      <c r="AC28" s="350"/>
      <c r="AD28" s="240"/>
      <c r="AE28" s="1282"/>
      <c r="AF28" s="1282"/>
      <c r="AG28" s="1282"/>
      <c r="AH28" s="1282"/>
      <c r="AI28" s="1282"/>
      <c r="AJ28" s="1282"/>
      <c r="AK28" s="1282"/>
      <c r="AL28" s="1282"/>
      <c r="AM28" s="1282"/>
      <c r="AN28" s="1282"/>
      <c r="AO28" s="1282"/>
      <c r="AP28" s="1282"/>
      <c r="AQ28" s="1282"/>
      <c r="AR28" s="1282"/>
      <c r="AS28" s="1282"/>
      <c r="AT28" s="1282"/>
      <c r="AU28" s="1282"/>
      <c r="AV28" s="1282"/>
      <c r="AW28" s="1282"/>
      <c r="AX28" s="1282"/>
      <c r="AY28" s="1282"/>
      <c r="AZ28" s="1282"/>
      <c r="BA28" s="1282"/>
      <c r="BB28" s="1282"/>
      <c r="BC28" s="1282"/>
      <c r="BD28" s="1282"/>
      <c r="BE28" s="1282"/>
      <c r="BF28" s="1282"/>
      <c r="BG28" s="1282"/>
      <c r="BH28" s="1282"/>
      <c r="BI28" s="1282"/>
      <c r="BJ28" s="1282"/>
      <c r="BK28" s="1282"/>
      <c r="BL28" s="1282"/>
      <c r="BM28" s="1282"/>
      <c r="BN28" s="1282"/>
      <c r="BO28" s="1282"/>
      <c r="BP28" s="169"/>
      <c r="BQ28" s="31"/>
      <c r="BR28" s="31"/>
    </row>
    <row r="29" spans="1:70" ht="15.95" customHeight="1">
      <c r="A29" s="103"/>
      <c r="C29" s="1289"/>
      <c r="D29" s="1289"/>
      <c r="E29" s="1313" t="s">
        <v>260</v>
      </c>
      <c r="F29" s="1305"/>
      <c r="G29" s="1305"/>
      <c r="H29" s="1305"/>
      <c r="I29" s="1305"/>
      <c r="J29" s="1305"/>
      <c r="K29" s="1305"/>
      <c r="L29" s="1305"/>
      <c r="M29" s="1305"/>
      <c r="N29" s="1305"/>
      <c r="O29" s="1305"/>
      <c r="P29" s="1305"/>
      <c r="Q29" s="1305"/>
      <c r="R29" s="1305"/>
      <c r="S29" s="1305"/>
      <c r="T29" s="1305"/>
      <c r="U29" s="1305"/>
      <c r="V29" s="1305"/>
      <c r="W29" s="1305"/>
      <c r="X29" s="1305"/>
      <c r="Y29" s="1305"/>
      <c r="Z29" s="28"/>
      <c r="AA29" s="126"/>
      <c r="AB29" s="27"/>
      <c r="AC29" s="350"/>
      <c r="AD29" s="240"/>
      <c r="AE29" s="1282"/>
      <c r="AF29" s="1282"/>
      <c r="AG29" s="1282"/>
      <c r="AH29" s="1282"/>
      <c r="AI29" s="1282"/>
      <c r="AJ29" s="1282"/>
      <c r="AK29" s="1282"/>
      <c r="AL29" s="1282"/>
      <c r="AM29" s="1282"/>
      <c r="AN29" s="1282"/>
      <c r="AO29" s="1282"/>
      <c r="AP29" s="1282"/>
      <c r="AQ29" s="1282"/>
      <c r="AR29" s="1282"/>
      <c r="AS29" s="1282"/>
      <c r="AT29" s="1282"/>
      <c r="AU29" s="1282"/>
      <c r="AV29" s="1282"/>
      <c r="AW29" s="1282"/>
      <c r="AX29" s="1282"/>
      <c r="AY29" s="1282"/>
      <c r="AZ29" s="1282"/>
      <c r="BA29" s="1282"/>
      <c r="BB29" s="1282"/>
      <c r="BC29" s="1282"/>
      <c r="BD29" s="1282"/>
      <c r="BE29" s="1282"/>
      <c r="BF29" s="1282"/>
      <c r="BG29" s="1282"/>
      <c r="BH29" s="1282"/>
      <c r="BI29" s="1282"/>
      <c r="BJ29" s="1282"/>
      <c r="BK29" s="1282"/>
      <c r="BL29" s="1282"/>
      <c r="BM29" s="1282"/>
      <c r="BN29" s="1282"/>
      <c r="BO29" s="1282"/>
      <c r="BP29" s="169"/>
      <c r="BQ29" s="31"/>
      <c r="BR29" s="31"/>
    </row>
    <row r="30" spans="1:70" ht="15.95" customHeight="1">
      <c r="A30" s="56"/>
      <c r="C30" s="1289"/>
      <c r="D30" s="1289"/>
      <c r="E30" s="1314"/>
      <c r="F30" s="1305"/>
      <c r="G30" s="1305"/>
      <c r="H30" s="1305"/>
      <c r="I30" s="1305"/>
      <c r="J30" s="1305"/>
      <c r="K30" s="1305"/>
      <c r="L30" s="1305"/>
      <c r="M30" s="1305"/>
      <c r="N30" s="1305"/>
      <c r="O30" s="1305"/>
      <c r="P30" s="1305"/>
      <c r="Q30" s="1305"/>
      <c r="R30" s="1305"/>
      <c r="S30" s="1305"/>
      <c r="T30" s="1305"/>
      <c r="U30" s="1305"/>
      <c r="V30" s="1305"/>
      <c r="W30" s="1305"/>
      <c r="X30" s="1305"/>
      <c r="Y30" s="1305"/>
      <c r="AA30" s="28"/>
      <c r="AB30" s="27"/>
      <c r="AC30" s="350"/>
      <c r="AD30" s="240"/>
      <c r="AE30" s="1282"/>
      <c r="AF30" s="1282"/>
      <c r="AG30" s="1282"/>
      <c r="AH30" s="1282"/>
      <c r="AI30" s="1282"/>
      <c r="AJ30" s="1282"/>
      <c r="AK30" s="1282"/>
      <c r="AL30" s="1282"/>
      <c r="AM30" s="1282"/>
      <c r="AN30" s="1282"/>
      <c r="AO30" s="1282"/>
      <c r="AP30" s="1282"/>
      <c r="AQ30" s="1282"/>
      <c r="AR30" s="1282"/>
      <c r="AS30" s="1282"/>
      <c r="AT30" s="1282"/>
      <c r="AU30" s="1282"/>
      <c r="AV30" s="1282"/>
      <c r="AW30" s="1282"/>
      <c r="AX30" s="1282"/>
      <c r="AY30" s="1282"/>
      <c r="AZ30" s="1282"/>
      <c r="BA30" s="1282"/>
      <c r="BB30" s="1282"/>
      <c r="BC30" s="1282"/>
      <c r="BD30" s="1282"/>
      <c r="BE30" s="1282"/>
      <c r="BF30" s="1282"/>
      <c r="BG30" s="1282"/>
      <c r="BH30" s="1282"/>
      <c r="BI30" s="1282"/>
      <c r="BJ30" s="1282"/>
      <c r="BK30" s="1282"/>
      <c r="BL30" s="1282"/>
      <c r="BM30" s="1282"/>
      <c r="BN30" s="1282"/>
      <c r="BO30" s="1282"/>
      <c r="BP30" s="169"/>
      <c r="BQ30" s="31"/>
      <c r="BR30" s="31"/>
    </row>
    <row r="31" spans="1:70" ht="15.95" customHeight="1">
      <c r="A31" s="56"/>
      <c r="C31" s="1289"/>
      <c r="D31" s="1289"/>
      <c r="E31" s="1313" t="s">
        <v>199</v>
      </c>
      <c r="F31" s="1305"/>
      <c r="G31" s="1305"/>
      <c r="H31" s="1305"/>
      <c r="I31" s="1305"/>
      <c r="J31" s="1305"/>
      <c r="K31" s="1305"/>
      <c r="L31" s="1305"/>
      <c r="M31" s="1305"/>
      <c r="N31" s="1305"/>
      <c r="O31" s="1305"/>
      <c r="P31" s="1305"/>
      <c r="Q31" s="1305"/>
      <c r="R31" s="1305"/>
      <c r="S31" s="1305"/>
      <c r="T31" s="1305"/>
      <c r="U31" s="1305"/>
      <c r="V31" s="1305"/>
      <c r="W31" s="1305"/>
      <c r="X31" s="1305"/>
      <c r="Y31" s="1305"/>
      <c r="AB31" s="27"/>
      <c r="AC31" s="350">
        <v>87</v>
      </c>
      <c r="AD31" s="240"/>
      <c r="AE31" s="1280" t="s">
        <v>659</v>
      </c>
      <c r="AF31" s="1280"/>
      <c r="AG31" s="1280"/>
      <c r="AH31" s="1280"/>
      <c r="AI31" s="1280"/>
      <c r="AJ31" s="1280"/>
      <c r="AK31" s="1280"/>
      <c r="AL31" s="1280"/>
      <c r="AM31" s="1280"/>
      <c r="AN31" s="1280"/>
      <c r="AO31" s="1280"/>
      <c r="AP31" s="1280"/>
      <c r="AQ31" s="1280"/>
      <c r="AR31" s="1280"/>
      <c r="AS31" s="1280"/>
      <c r="AT31" s="1280"/>
      <c r="AU31" s="1280"/>
      <c r="AV31" s="1280"/>
      <c r="AW31" s="1280"/>
      <c r="AX31" s="1280"/>
      <c r="AY31" s="1280"/>
      <c r="AZ31" s="1280"/>
      <c r="BA31" s="1280"/>
      <c r="BB31" s="1280"/>
      <c r="BC31" s="1280"/>
      <c r="BD31" s="1280"/>
      <c r="BE31" s="1280"/>
      <c r="BF31" s="1280"/>
      <c r="BG31" s="1280"/>
      <c r="BH31" s="1280"/>
      <c r="BI31" s="1280"/>
      <c r="BJ31" s="1280"/>
      <c r="BK31" s="1280"/>
      <c r="BL31" s="1280"/>
      <c r="BM31" s="1280"/>
      <c r="BN31" s="1280"/>
      <c r="BO31" s="1280"/>
      <c r="BP31" s="169"/>
      <c r="BQ31" s="31"/>
      <c r="BR31" s="31"/>
    </row>
    <row r="32" spans="1:70" ht="15.95" customHeight="1">
      <c r="A32" s="56"/>
      <c r="C32" s="1289"/>
      <c r="D32" s="1290"/>
      <c r="E32" s="1314"/>
      <c r="F32" s="1305"/>
      <c r="G32" s="1305"/>
      <c r="H32" s="1305"/>
      <c r="I32" s="1305"/>
      <c r="J32" s="1305"/>
      <c r="K32" s="1305"/>
      <c r="L32" s="1305"/>
      <c r="M32" s="1305"/>
      <c r="N32" s="1305"/>
      <c r="O32" s="1305"/>
      <c r="P32" s="1305"/>
      <c r="Q32" s="1305"/>
      <c r="R32" s="1305"/>
      <c r="S32" s="1305"/>
      <c r="T32" s="1305"/>
      <c r="U32" s="1305"/>
      <c r="V32" s="1305"/>
      <c r="W32" s="1305"/>
      <c r="X32" s="1305"/>
      <c r="Y32" s="1305"/>
      <c r="AB32" s="27"/>
      <c r="AC32" s="350"/>
      <c r="AD32" s="240"/>
      <c r="AE32" s="1280"/>
      <c r="AF32" s="1280"/>
      <c r="AG32" s="1280"/>
      <c r="AH32" s="1280"/>
      <c r="AI32" s="1280"/>
      <c r="AJ32" s="1280"/>
      <c r="AK32" s="1280"/>
      <c r="AL32" s="1280"/>
      <c r="AM32" s="1280"/>
      <c r="AN32" s="1280"/>
      <c r="AO32" s="1280"/>
      <c r="AP32" s="1280"/>
      <c r="AQ32" s="1280"/>
      <c r="AR32" s="1280"/>
      <c r="AS32" s="1280"/>
      <c r="AT32" s="1280"/>
      <c r="AU32" s="1280"/>
      <c r="AV32" s="1280"/>
      <c r="AW32" s="1280"/>
      <c r="AX32" s="1280"/>
      <c r="AY32" s="1280"/>
      <c r="AZ32" s="1280"/>
      <c r="BA32" s="1280"/>
      <c r="BB32" s="1280"/>
      <c r="BC32" s="1280"/>
      <c r="BD32" s="1280"/>
      <c r="BE32" s="1280"/>
      <c r="BF32" s="1280"/>
      <c r="BG32" s="1280"/>
      <c r="BH32" s="1280"/>
      <c r="BI32" s="1280"/>
      <c r="BJ32" s="1280"/>
      <c r="BK32" s="1280"/>
      <c r="BL32" s="1280"/>
      <c r="BM32" s="1280"/>
      <c r="BN32" s="1280"/>
      <c r="BO32" s="1280"/>
      <c r="BP32" s="169"/>
      <c r="BQ32" s="31"/>
      <c r="BR32" s="31"/>
    </row>
    <row r="33" spans="1:70" ht="15.95" customHeight="1">
      <c r="A33" s="56"/>
      <c r="C33" s="1289"/>
      <c r="D33" s="1288" t="s">
        <v>262</v>
      </c>
      <c r="E33" s="1313" t="s">
        <v>261</v>
      </c>
      <c r="F33" s="1305"/>
      <c r="G33" s="1305"/>
      <c r="H33" s="1305"/>
      <c r="I33" s="1305"/>
      <c r="J33" s="1305"/>
      <c r="K33" s="1305"/>
      <c r="L33" s="1305"/>
      <c r="M33" s="1305"/>
      <c r="N33" s="1305"/>
      <c r="O33" s="1305"/>
      <c r="P33" s="1305"/>
      <c r="Q33" s="1305"/>
      <c r="R33" s="1305"/>
      <c r="S33" s="1305"/>
      <c r="T33" s="1305"/>
      <c r="U33" s="1305"/>
      <c r="V33" s="1305"/>
      <c r="W33" s="1305"/>
      <c r="X33" s="1305"/>
      <c r="Y33" s="1305"/>
      <c r="AB33" s="27"/>
      <c r="AC33" s="350"/>
      <c r="AD33" s="240"/>
      <c r="AE33" s="1280"/>
      <c r="AF33" s="1280"/>
      <c r="AG33" s="1280"/>
      <c r="AH33" s="1280"/>
      <c r="AI33" s="1280"/>
      <c r="AJ33" s="1280"/>
      <c r="AK33" s="1280"/>
      <c r="AL33" s="1280"/>
      <c r="AM33" s="1280"/>
      <c r="AN33" s="1280"/>
      <c r="AO33" s="1280"/>
      <c r="AP33" s="1280"/>
      <c r="AQ33" s="1280"/>
      <c r="AR33" s="1280"/>
      <c r="AS33" s="1280"/>
      <c r="AT33" s="1280"/>
      <c r="AU33" s="1280"/>
      <c r="AV33" s="1280"/>
      <c r="AW33" s="1280"/>
      <c r="AX33" s="1280"/>
      <c r="AY33" s="1280"/>
      <c r="AZ33" s="1280"/>
      <c r="BA33" s="1280"/>
      <c r="BB33" s="1280"/>
      <c r="BC33" s="1280"/>
      <c r="BD33" s="1280"/>
      <c r="BE33" s="1280"/>
      <c r="BF33" s="1280"/>
      <c r="BG33" s="1280"/>
      <c r="BH33" s="1280"/>
      <c r="BI33" s="1280"/>
      <c r="BJ33" s="1280"/>
      <c r="BK33" s="1280"/>
      <c r="BL33" s="1280"/>
      <c r="BM33" s="1280"/>
      <c r="BN33" s="1280"/>
      <c r="BO33" s="1280"/>
      <c r="BP33" s="169"/>
      <c r="BQ33" s="31"/>
      <c r="BR33" s="31"/>
    </row>
    <row r="34" spans="1:70" ht="15.95" customHeight="1">
      <c r="A34" s="56"/>
      <c r="C34" s="1289"/>
      <c r="D34" s="1289"/>
      <c r="E34" s="1314"/>
      <c r="F34" s="1305"/>
      <c r="G34" s="1305"/>
      <c r="H34" s="1305"/>
      <c r="I34" s="1305"/>
      <c r="J34" s="1305"/>
      <c r="K34" s="1305"/>
      <c r="L34" s="1305"/>
      <c r="M34" s="1305"/>
      <c r="N34" s="1305"/>
      <c r="O34" s="1305"/>
      <c r="P34" s="1305"/>
      <c r="Q34" s="1305"/>
      <c r="R34" s="1305"/>
      <c r="S34" s="1305"/>
      <c r="T34" s="1305"/>
      <c r="U34" s="1305"/>
      <c r="V34" s="1305"/>
      <c r="W34" s="1305"/>
      <c r="X34" s="1305"/>
      <c r="Y34" s="1305"/>
      <c r="AB34" s="27"/>
      <c r="AC34" s="350"/>
      <c r="AD34" s="240"/>
      <c r="AE34" s="1280"/>
      <c r="AF34" s="1280"/>
      <c r="AG34" s="1280"/>
      <c r="AH34" s="1280"/>
      <c r="AI34" s="1280"/>
      <c r="AJ34" s="1280"/>
      <c r="AK34" s="1280"/>
      <c r="AL34" s="1280"/>
      <c r="AM34" s="1280"/>
      <c r="AN34" s="1280"/>
      <c r="AO34" s="1280"/>
      <c r="AP34" s="1280"/>
      <c r="AQ34" s="1280"/>
      <c r="AR34" s="1280"/>
      <c r="AS34" s="1280"/>
      <c r="AT34" s="1280"/>
      <c r="AU34" s="1280"/>
      <c r="AV34" s="1280"/>
      <c r="AW34" s="1280"/>
      <c r="AX34" s="1280"/>
      <c r="AY34" s="1280"/>
      <c r="AZ34" s="1280"/>
      <c r="BA34" s="1280"/>
      <c r="BB34" s="1280"/>
      <c r="BC34" s="1280"/>
      <c r="BD34" s="1280"/>
      <c r="BE34" s="1280"/>
      <c r="BF34" s="1280"/>
      <c r="BG34" s="1280"/>
      <c r="BH34" s="1280"/>
      <c r="BI34" s="1280"/>
      <c r="BJ34" s="1280"/>
      <c r="BK34" s="1280"/>
      <c r="BL34" s="1280"/>
      <c r="BM34" s="1280"/>
      <c r="BN34" s="1280"/>
      <c r="BO34" s="1280"/>
      <c r="BP34" s="169"/>
      <c r="BQ34" s="31"/>
      <c r="BR34" s="31"/>
    </row>
    <row r="35" spans="1:70" ht="15.95" customHeight="1">
      <c r="A35" s="56"/>
      <c r="C35" s="1289"/>
      <c r="D35" s="1289"/>
      <c r="E35" s="1313" t="s">
        <v>260</v>
      </c>
      <c r="F35" s="1305"/>
      <c r="G35" s="1305"/>
      <c r="H35" s="1305"/>
      <c r="I35" s="1305"/>
      <c r="J35" s="1305"/>
      <c r="K35" s="1305"/>
      <c r="L35" s="1305"/>
      <c r="M35" s="1305"/>
      <c r="N35" s="1305"/>
      <c r="O35" s="1305"/>
      <c r="P35" s="1305"/>
      <c r="Q35" s="1305"/>
      <c r="R35" s="1305"/>
      <c r="S35" s="1305"/>
      <c r="T35" s="1305"/>
      <c r="U35" s="1305"/>
      <c r="V35" s="1305"/>
      <c r="W35" s="1305"/>
      <c r="X35" s="1305"/>
      <c r="Y35" s="1305"/>
      <c r="AB35" s="27"/>
      <c r="AC35" s="350"/>
      <c r="AD35" s="240"/>
      <c r="AE35" s="1280"/>
      <c r="AF35" s="1280"/>
      <c r="AG35" s="1280"/>
      <c r="AH35" s="1280"/>
      <c r="AI35" s="1280"/>
      <c r="AJ35" s="1280"/>
      <c r="AK35" s="1280"/>
      <c r="AL35" s="1280"/>
      <c r="AM35" s="1280"/>
      <c r="AN35" s="1280"/>
      <c r="AO35" s="1280"/>
      <c r="AP35" s="1280"/>
      <c r="AQ35" s="1280"/>
      <c r="AR35" s="1280"/>
      <c r="AS35" s="1280"/>
      <c r="AT35" s="1280"/>
      <c r="AU35" s="1280"/>
      <c r="AV35" s="1280"/>
      <c r="AW35" s="1280"/>
      <c r="AX35" s="1280"/>
      <c r="AY35" s="1280"/>
      <c r="AZ35" s="1280"/>
      <c r="BA35" s="1280"/>
      <c r="BB35" s="1280"/>
      <c r="BC35" s="1280"/>
      <c r="BD35" s="1280"/>
      <c r="BE35" s="1280"/>
      <c r="BF35" s="1280"/>
      <c r="BG35" s="1280"/>
      <c r="BH35" s="1280"/>
      <c r="BI35" s="1280"/>
      <c r="BJ35" s="1280"/>
      <c r="BK35" s="1280"/>
      <c r="BL35" s="1280"/>
      <c r="BM35" s="1280"/>
      <c r="BN35" s="1280"/>
      <c r="BO35" s="1280"/>
      <c r="BP35" s="169"/>
      <c r="BQ35" s="31"/>
      <c r="BR35" s="31"/>
    </row>
    <row r="36" spans="1:70" ht="15.95" customHeight="1">
      <c r="A36" s="56"/>
      <c r="C36" s="1289"/>
      <c r="D36" s="1289"/>
      <c r="E36" s="1314"/>
      <c r="F36" s="1305"/>
      <c r="G36" s="1305"/>
      <c r="H36" s="1305"/>
      <c r="I36" s="1305"/>
      <c r="J36" s="1305"/>
      <c r="K36" s="1305"/>
      <c r="L36" s="1305"/>
      <c r="M36" s="1305"/>
      <c r="N36" s="1305"/>
      <c r="O36" s="1305"/>
      <c r="P36" s="1305"/>
      <c r="Q36" s="1305"/>
      <c r="R36" s="1305"/>
      <c r="S36" s="1305"/>
      <c r="T36" s="1305"/>
      <c r="U36" s="1305"/>
      <c r="V36" s="1305"/>
      <c r="W36" s="1305"/>
      <c r="X36" s="1305"/>
      <c r="Y36" s="1305"/>
      <c r="AB36" s="27"/>
      <c r="AC36" s="350">
        <v>88</v>
      </c>
      <c r="AD36" s="240"/>
      <c r="AE36" s="1330" t="s">
        <v>458</v>
      </c>
      <c r="AF36" s="1330"/>
      <c r="AG36" s="1330"/>
      <c r="AH36" s="1330"/>
      <c r="AI36" s="1330"/>
      <c r="AJ36" s="1330"/>
      <c r="AK36" s="1330"/>
      <c r="AL36" s="1330"/>
      <c r="AM36" s="1330"/>
      <c r="AN36" s="1330"/>
      <c r="AO36" s="1330"/>
      <c r="AP36" s="1330"/>
      <c r="AQ36" s="1330"/>
      <c r="AR36" s="1330"/>
      <c r="AS36" s="1330"/>
      <c r="AT36" s="1330"/>
      <c r="AU36" s="1330"/>
      <c r="AV36" s="1330"/>
      <c r="AW36" s="1330"/>
      <c r="AX36" s="1330"/>
      <c r="AY36" s="1330"/>
      <c r="AZ36" s="1330"/>
      <c r="BA36" s="1330"/>
      <c r="BB36" s="1330"/>
      <c r="BC36" s="1330"/>
      <c r="BD36" s="1330"/>
      <c r="BE36" s="1330"/>
      <c r="BF36" s="1330"/>
      <c r="BG36" s="1330"/>
      <c r="BH36" s="1330"/>
      <c r="BI36" s="1330"/>
      <c r="BJ36" s="1330"/>
      <c r="BK36" s="1330"/>
      <c r="BL36" s="1330"/>
      <c r="BM36" s="1330"/>
      <c r="BN36" s="1330"/>
      <c r="BO36" s="1330"/>
      <c r="BP36" s="169"/>
      <c r="BQ36" s="31"/>
      <c r="BR36" s="31"/>
    </row>
    <row r="37" spans="1:70" ht="15.95" customHeight="1">
      <c r="A37" s="56"/>
      <c r="C37" s="1289"/>
      <c r="D37" s="1289"/>
      <c r="E37" s="1313" t="s">
        <v>199</v>
      </c>
      <c r="F37" s="1305"/>
      <c r="G37" s="1305"/>
      <c r="H37" s="1305"/>
      <c r="I37" s="1305"/>
      <c r="J37" s="1305"/>
      <c r="K37" s="1305"/>
      <c r="L37" s="1305"/>
      <c r="M37" s="1305"/>
      <c r="N37" s="1305"/>
      <c r="O37" s="1305"/>
      <c r="P37" s="1305"/>
      <c r="Q37" s="1305"/>
      <c r="R37" s="1305"/>
      <c r="S37" s="1305"/>
      <c r="T37" s="1305"/>
      <c r="U37" s="1305"/>
      <c r="V37" s="1305"/>
      <c r="W37" s="1305"/>
      <c r="X37" s="1305"/>
      <c r="Y37" s="1305"/>
      <c r="AB37" s="27"/>
      <c r="AC37" s="361">
        <v>89</v>
      </c>
      <c r="AD37" s="240"/>
      <c r="AE37" s="1281" t="s">
        <v>494</v>
      </c>
      <c r="AF37" s="1281"/>
      <c r="AG37" s="1281"/>
      <c r="AH37" s="1281"/>
      <c r="AI37" s="1281"/>
      <c r="AJ37" s="1281"/>
      <c r="AK37" s="1281"/>
      <c r="AL37" s="1281"/>
      <c r="AM37" s="1281"/>
      <c r="AN37" s="1281"/>
      <c r="AO37" s="1281"/>
      <c r="AP37" s="1281"/>
      <c r="AQ37" s="1281"/>
      <c r="AR37" s="1281"/>
      <c r="AS37" s="1281"/>
      <c r="AT37" s="1281"/>
      <c r="AU37" s="1281"/>
      <c r="AV37" s="1281"/>
      <c r="AW37" s="1281"/>
      <c r="AX37" s="1281"/>
      <c r="AY37" s="1281"/>
      <c r="AZ37" s="1281"/>
      <c r="BA37" s="1281"/>
      <c r="BB37" s="1281"/>
      <c r="BC37" s="1281"/>
      <c r="BD37" s="1281"/>
      <c r="BE37" s="1281"/>
      <c r="BF37" s="1281"/>
      <c r="BG37" s="1281"/>
      <c r="BH37" s="1281"/>
      <c r="BI37" s="1281"/>
      <c r="BJ37" s="1281"/>
      <c r="BK37" s="1281"/>
      <c r="BL37" s="1281"/>
      <c r="BM37" s="1281"/>
      <c r="BN37" s="1281"/>
      <c r="BO37" s="1281"/>
      <c r="BP37" s="169"/>
      <c r="BQ37" s="31"/>
      <c r="BR37" s="31"/>
    </row>
    <row r="38" spans="1:70" ht="15.95" customHeight="1">
      <c r="A38" s="56"/>
      <c r="C38" s="1290"/>
      <c r="D38" s="1290"/>
      <c r="E38" s="1314"/>
      <c r="F38" s="1305"/>
      <c r="G38" s="1305"/>
      <c r="H38" s="1305"/>
      <c r="I38" s="1305"/>
      <c r="J38" s="1305"/>
      <c r="K38" s="1305"/>
      <c r="L38" s="1305"/>
      <c r="M38" s="1305"/>
      <c r="N38" s="1305"/>
      <c r="O38" s="1305"/>
      <c r="P38" s="1305"/>
      <c r="Q38" s="1305"/>
      <c r="R38" s="1305"/>
      <c r="S38" s="1305"/>
      <c r="T38" s="1305"/>
      <c r="U38" s="1305"/>
      <c r="V38" s="1305"/>
      <c r="W38" s="1305"/>
      <c r="X38" s="1305"/>
      <c r="Y38" s="1305"/>
      <c r="AB38" s="27"/>
      <c r="AC38" s="350"/>
      <c r="AD38" s="240"/>
      <c r="AE38" s="1281"/>
      <c r="AF38" s="1281"/>
      <c r="AG38" s="1281"/>
      <c r="AH38" s="1281"/>
      <c r="AI38" s="1281"/>
      <c r="AJ38" s="1281"/>
      <c r="AK38" s="1281"/>
      <c r="AL38" s="1281"/>
      <c r="AM38" s="1281"/>
      <c r="AN38" s="1281"/>
      <c r="AO38" s="1281"/>
      <c r="AP38" s="1281"/>
      <c r="AQ38" s="1281"/>
      <c r="AR38" s="1281"/>
      <c r="AS38" s="1281"/>
      <c r="AT38" s="1281"/>
      <c r="AU38" s="1281"/>
      <c r="AV38" s="1281"/>
      <c r="AW38" s="1281"/>
      <c r="AX38" s="1281"/>
      <c r="AY38" s="1281"/>
      <c r="AZ38" s="1281"/>
      <c r="BA38" s="1281"/>
      <c r="BB38" s="1281"/>
      <c r="BC38" s="1281"/>
      <c r="BD38" s="1281"/>
      <c r="BE38" s="1281"/>
      <c r="BF38" s="1281"/>
      <c r="BG38" s="1281"/>
      <c r="BH38" s="1281"/>
      <c r="BI38" s="1281"/>
      <c r="BJ38" s="1281"/>
      <c r="BK38" s="1281"/>
      <c r="BL38" s="1281"/>
      <c r="BM38" s="1281"/>
      <c r="BN38" s="1281"/>
      <c r="BO38" s="1281"/>
      <c r="BP38" s="169"/>
      <c r="BQ38" s="31"/>
      <c r="BR38" s="31"/>
    </row>
    <row r="39" spans="1:70" ht="17.25" customHeight="1">
      <c r="A39" s="56"/>
      <c r="B39" s="31"/>
      <c r="C39" s="1288" t="s">
        <v>655</v>
      </c>
      <c r="D39" s="1294" t="s">
        <v>418</v>
      </c>
      <c r="E39" s="1295"/>
      <c r="F39" s="1296"/>
      <c r="G39" s="1297"/>
      <c r="H39" s="1296"/>
      <c r="I39" s="1297"/>
      <c r="J39" s="1296"/>
      <c r="K39" s="1297"/>
      <c r="L39" s="1296"/>
      <c r="M39" s="1297"/>
      <c r="N39" s="1296"/>
      <c r="O39" s="1297"/>
      <c r="P39" s="1296"/>
      <c r="Q39" s="1297"/>
      <c r="R39" s="1296"/>
      <c r="S39" s="1297"/>
      <c r="T39" s="1296"/>
      <c r="U39" s="1297"/>
      <c r="V39" s="1296"/>
      <c r="W39" s="1297"/>
      <c r="X39" s="1296"/>
      <c r="Y39" s="1297"/>
      <c r="Z39" s="31"/>
      <c r="AB39" s="27"/>
      <c r="AC39" s="350"/>
      <c r="AD39" s="240"/>
      <c r="AE39" s="1281"/>
      <c r="AF39" s="1281"/>
      <c r="AG39" s="1281"/>
      <c r="AH39" s="1281"/>
      <c r="AI39" s="1281"/>
      <c r="AJ39" s="1281"/>
      <c r="AK39" s="1281"/>
      <c r="AL39" s="1281"/>
      <c r="AM39" s="1281"/>
      <c r="AN39" s="1281"/>
      <c r="AO39" s="1281"/>
      <c r="AP39" s="1281"/>
      <c r="AQ39" s="1281"/>
      <c r="AR39" s="1281"/>
      <c r="AS39" s="1281"/>
      <c r="AT39" s="1281"/>
      <c r="AU39" s="1281"/>
      <c r="AV39" s="1281"/>
      <c r="AW39" s="1281"/>
      <c r="AX39" s="1281"/>
      <c r="AY39" s="1281"/>
      <c r="AZ39" s="1281"/>
      <c r="BA39" s="1281"/>
      <c r="BB39" s="1281"/>
      <c r="BC39" s="1281"/>
      <c r="BD39" s="1281"/>
      <c r="BE39" s="1281"/>
      <c r="BF39" s="1281"/>
      <c r="BG39" s="1281"/>
      <c r="BH39" s="1281"/>
      <c r="BI39" s="1281"/>
      <c r="BJ39" s="1281"/>
      <c r="BK39" s="1281"/>
      <c r="BL39" s="1281"/>
      <c r="BM39" s="1281"/>
      <c r="BN39" s="1281"/>
      <c r="BO39" s="1281"/>
      <c r="BP39" s="169"/>
      <c r="BQ39" s="31"/>
      <c r="BR39" s="31"/>
    </row>
    <row r="40" spans="1:70" ht="17.25" customHeight="1">
      <c r="A40" s="56"/>
      <c r="B40" s="31"/>
      <c r="C40" s="1289"/>
      <c r="D40" s="1294" t="s">
        <v>271</v>
      </c>
      <c r="E40" s="1295"/>
      <c r="F40" s="1338"/>
      <c r="G40" s="1339"/>
      <c r="H40" s="1339"/>
      <c r="I40" s="1339"/>
      <c r="J40" s="1339"/>
      <c r="K40" s="1339"/>
      <c r="L40" s="1339"/>
      <c r="M40" s="1339"/>
      <c r="N40" s="1339"/>
      <c r="O40" s="1339"/>
      <c r="P40" s="1339"/>
      <c r="Q40" s="1339"/>
      <c r="R40" s="1339"/>
      <c r="S40" s="1339"/>
      <c r="T40" s="1339"/>
      <c r="U40" s="1339"/>
      <c r="V40" s="1339"/>
      <c r="W40" s="1339"/>
      <c r="X40" s="1339"/>
      <c r="Y40" s="1340"/>
      <c r="Z40" s="31"/>
      <c r="AA40" s="31"/>
      <c r="AB40" s="27"/>
      <c r="AC40" s="350"/>
      <c r="AD40" s="240"/>
      <c r="AE40" s="1281"/>
      <c r="AF40" s="1281"/>
      <c r="AG40" s="1281"/>
      <c r="AH40" s="1281"/>
      <c r="AI40" s="1281"/>
      <c r="AJ40" s="1281"/>
      <c r="AK40" s="1281"/>
      <c r="AL40" s="1281"/>
      <c r="AM40" s="1281"/>
      <c r="AN40" s="1281"/>
      <c r="AO40" s="1281"/>
      <c r="AP40" s="1281"/>
      <c r="AQ40" s="1281"/>
      <c r="AR40" s="1281"/>
      <c r="AS40" s="1281"/>
      <c r="AT40" s="1281"/>
      <c r="AU40" s="1281"/>
      <c r="AV40" s="1281"/>
      <c r="AW40" s="1281"/>
      <c r="AX40" s="1281"/>
      <c r="AY40" s="1281"/>
      <c r="AZ40" s="1281"/>
      <c r="BA40" s="1281"/>
      <c r="BB40" s="1281"/>
      <c r="BC40" s="1281"/>
      <c r="BD40" s="1281"/>
      <c r="BE40" s="1281"/>
      <c r="BF40" s="1281"/>
      <c r="BG40" s="1281"/>
      <c r="BH40" s="1281"/>
      <c r="BI40" s="1281"/>
      <c r="BJ40" s="1281"/>
      <c r="BK40" s="1281"/>
      <c r="BL40" s="1281"/>
      <c r="BM40" s="1281"/>
      <c r="BN40" s="1281"/>
      <c r="BO40" s="1281"/>
      <c r="BP40" s="169"/>
      <c r="BQ40" s="31"/>
      <c r="BR40" s="31"/>
    </row>
    <row r="41" spans="1:70" ht="17.25" customHeight="1">
      <c r="A41" s="56"/>
      <c r="B41" s="31"/>
      <c r="C41" s="1289"/>
      <c r="D41" s="1294" t="s">
        <v>426</v>
      </c>
      <c r="E41" s="1295"/>
      <c r="F41" s="1296"/>
      <c r="G41" s="1297"/>
      <c r="H41" s="1296"/>
      <c r="I41" s="1297"/>
      <c r="J41" s="1296"/>
      <c r="K41" s="1297"/>
      <c r="L41" s="1296"/>
      <c r="M41" s="1297"/>
      <c r="N41" s="1296"/>
      <c r="O41" s="1297"/>
      <c r="P41" s="1296"/>
      <c r="Q41" s="1297"/>
      <c r="R41" s="1296"/>
      <c r="S41" s="1297"/>
      <c r="T41" s="1296"/>
      <c r="U41" s="1297"/>
      <c r="V41" s="1296"/>
      <c r="W41" s="1297"/>
      <c r="X41" s="1296"/>
      <c r="Y41" s="1297"/>
      <c r="Z41" s="31"/>
      <c r="AA41" s="31"/>
      <c r="AB41" s="27"/>
      <c r="AC41" s="350"/>
      <c r="AD41" s="240"/>
      <c r="AE41" s="1281"/>
      <c r="AF41" s="1281"/>
      <c r="AG41" s="1281"/>
      <c r="AH41" s="1281"/>
      <c r="AI41" s="1281"/>
      <c r="AJ41" s="1281"/>
      <c r="AK41" s="1281"/>
      <c r="AL41" s="1281"/>
      <c r="AM41" s="1281"/>
      <c r="AN41" s="1281"/>
      <c r="AO41" s="1281"/>
      <c r="AP41" s="1281"/>
      <c r="AQ41" s="1281"/>
      <c r="AR41" s="1281"/>
      <c r="AS41" s="1281"/>
      <c r="AT41" s="1281"/>
      <c r="AU41" s="1281"/>
      <c r="AV41" s="1281"/>
      <c r="AW41" s="1281"/>
      <c r="AX41" s="1281"/>
      <c r="AY41" s="1281"/>
      <c r="AZ41" s="1281"/>
      <c r="BA41" s="1281"/>
      <c r="BB41" s="1281"/>
      <c r="BC41" s="1281"/>
      <c r="BD41" s="1281"/>
      <c r="BE41" s="1281"/>
      <c r="BF41" s="1281"/>
      <c r="BG41" s="1281"/>
      <c r="BH41" s="1281"/>
      <c r="BI41" s="1281"/>
      <c r="BJ41" s="1281"/>
      <c r="BK41" s="1281"/>
      <c r="BL41" s="1281"/>
      <c r="BM41" s="1281"/>
      <c r="BN41" s="1281"/>
      <c r="BO41" s="1281"/>
      <c r="BP41" s="169"/>
      <c r="BQ41" s="31"/>
      <c r="BR41" s="31"/>
    </row>
    <row r="42" spans="1:70" ht="15.95" customHeight="1">
      <c r="A42" s="56"/>
      <c r="B42" s="31"/>
      <c r="C42" s="1289"/>
      <c r="D42" s="1306" t="s">
        <v>258</v>
      </c>
      <c r="E42" s="1301" t="s">
        <v>422</v>
      </c>
      <c r="F42" s="1305"/>
      <c r="G42" s="1305"/>
      <c r="H42" s="1305"/>
      <c r="I42" s="1305"/>
      <c r="J42" s="1305"/>
      <c r="K42" s="1305"/>
      <c r="L42" s="1305"/>
      <c r="M42" s="1305"/>
      <c r="N42" s="1305"/>
      <c r="O42" s="1305"/>
      <c r="P42" s="1305"/>
      <c r="Q42" s="1305"/>
      <c r="R42" s="1305"/>
      <c r="S42" s="1305"/>
      <c r="T42" s="1305"/>
      <c r="U42" s="1305"/>
      <c r="V42" s="1305"/>
      <c r="W42" s="1305"/>
      <c r="X42" s="1305"/>
      <c r="Y42" s="1305"/>
      <c r="Z42" s="31"/>
      <c r="AA42" s="31"/>
      <c r="AB42" s="27"/>
      <c r="AC42" s="350"/>
      <c r="AE42" s="1280" t="s">
        <v>493</v>
      </c>
      <c r="AF42" s="1280"/>
      <c r="AG42" s="1280"/>
      <c r="AH42" s="1280"/>
      <c r="AI42" s="1280"/>
      <c r="AJ42" s="1280"/>
      <c r="AK42" s="1280"/>
      <c r="AL42" s="1280"/>
      <c r="AM42" s="1280"/>
      <c r="AN42" s="1280"/>
      <c r="AO42" s="1280"/>
      <c r="AP42" s="1280"/>
      <c r="AQ42" s="1280"/>
      <c r="AR42" s="1280"/>
      <c r="AS42" s="1280"/>
      <c r="AT42" s="1280"/>
      <c r="AU42" s="1280"/>
      <c r="AV42" s="1280"/>
      <c r="AW42" s="1280"/>
      <c r="AX42" s="1280"/>
      <c r="AY42" s="1280"/>
      <c r="AZ42" s="1280"/>
      <c r="BA42" s="1280"/>
      <c r="BB42" s="1280"/>
      <c r="BC42" s="1280"/>
      <c r="BD42" s="1280"/>
      <c r="BE42" s="1280"/>
      <c r="BF42" s="1280"/>
      <c r="BG42" s="1280"/>
      <c r="BH42" s="1280"/>
      <c r="BI42" s="1280"/>
      <c r="BJ42" s="1280"/>
      <c r="BK42" s="1280"/>
      <c r="BL42" s="1280"/>
      <c r="BM42" s="1280"/>
      <c r="BN42" s="1280"/>
      <c r="BO42" s="1280"/>
      <c r="BP42" s="169"/>
      <c r="BQ42" s="31"/>
      <c r="BR42" s="31"/>
    </row>
    <row r="43" spans="1:70" ht="15.95" customHeight="1">
      <c r="A43" s="56"/>
      <c r="B43" s="31"/>
      <c r="C43" s="1289"/>
      <c r="D43" s="1307"/>
      <c r="E43" s="1302"/>
      <c r="F43" s="1305"/>
      <c r="G43" s="1305"/>
      <c r="H43" s="1305"/>
      <c r="I43" s="1305"/>
      <c r="J43" s="1305"/>
      <c r="K43" s="1305"/>
      <c r="L43" s="1305"/>
      <c r="M43" s="1305"/>
      <c r="N43" s="1305"/>
      <c r="O43" s="1305"/>
      <c r="P43" s="1305"/>
      <c r="Q43" s="1305"/>
      <c r="R43" s="1305"/>
      <c r="S43" s="1305"/>
      <c r="T43" s="1305"/>
      <c r="U43" s="1305"/>
      <c r="V43" s="1305"/>
      <c r="W43" s="1305"/>
      <c r="X43" s="1305"/>
      <c r="Y43" s="1305"/>
      <c r="Z43" s="31"/>
      <c r="AA43" s="31"/>
      <c r="AB43" s="27"/>
      <c r="AC43" s="350"/>
      <c r="AD43" s="240"/>
      <c r="AE43" s="1280"/>
      <c r="AF43" s="1280"/>
      <c r="AG43" s="1280"/>
      <c r="AH43" s="1280"/>
      <c r="AI43" s="1280"/>
      <c r="AJ43" s="1280"/>
      <c r="AK43" s="1280"/>
      <c r="AL43" s="1280"/>
      <c r="AM43" s="1280"/>
      <c r="AN43" s="1280"/>
      <c r="AO43" s="1280"/>
      <c r="AP43" s="1280"/>
      <c r="AQ43" s="1280"/>
      <c r="AR43" s="1280"/>
      <c r="AS43" s="1280"/>
      <c r="AT43" s="1280"/>
      <c r="AU43" s="1280"/>
      <c r="AV43" s="1280"/>
      <c r="AW43" s="1280"/>
      <c r="AX43" s="1280"/>
      <c r="AY43" s="1280"/>
      <c r="AZ43" s="1280"/>
      <c r="BA43" s="1280"/>
      <c r="BB43" s="1280"/>
      <c r="BC43" s="1280"/>
      <c r="BD43" s="1280"/>
      <c r="BE43" s="1280"/>
      <c r="BF43" s="1280"/>
      <c r="BG43" s="1280"/>
      <c r="BH43" s="1280"/>
      <c r="BI43" s="1280"/>
      <c r="BJ43" s="1280"/>
      <c r="BK43" s="1280"/>
      <c r="BL43" s="1280"/>
      <c r="BM43" s="1280"/>
      <c r="BN43" s="1280"/>
      <c r="BO43" s="1280"/>
      <c r="BP43" s="169"/>
      <c r="BQ43" s="31"/>
      <c r="BR43" s="31"/>
    </row>
    <row r="44" spans="1:70" ht="17.25" customHeight="1">
      <c r="A44" s="56"/>
      <c r="B44" s="31"/>
      <c r="C44" s="1289"/>
      <c r="D44" s="1307"/>
      <c r="E44" s="1301" t="s">
        <v>423</v>
      </c>
      <c r="F44" s="1305"/>
      <c r="G44" s="1305"/>
      <c r="H44" s="1305"/>
      <c r="I44" s="1305"/>
      <c r="J44" s="1305"/>
      <c r="K44" s="1305"/>
      <c r="L44" s="1305"/>
      <c r="M44" s="1305"/>
      <c r="N44" s="1305"/>
      <c r="O44" s="1305"/>
      <c r="P44" s="1305"/>
      <c r="Q44" s="1305"/>
      <c r="R44" s="1305"/>
      <c r="S44" s="1305"/>
      <c r="T44" s="1305"/>
      <c r="U44" s="1305"/>
      <c r="V44" s="1305"/>
      <c r="W44" s="1305"/>
      <c r="X44" s="1305"/>
      <c r="Y44" s="1305"/>
      <c r="Z44" s="31"/>
      <c r="AA44" s="31"/>
      <c r="AB44" s="27"/>
      <c r="AC44" s="350"/>
      <c r="AD44" s="240"/>
      <c r="AE44" s="1280"/>
      <c r="AF44" s="1280"/>
      <c r="AG44" s="1280"/>
      <c r="AH44" s="1280"/>
      <c r="AI44" s="1280"/>
      <c r="AJ44" s="1280"/>
      <c r="AK44" s="1280"/>
      <c r="AL44" s="1280"/>
      <c r="AM44" s="1280"/>
      <c r="AN44" s="1280"/>
      <c r="AO44" s="1280"/>
      <c r="AP44" s="1280"/>
      <c r="AQ44" s="1280"/>
      <c r="AR44" s="1280"/>
      <c r="AS44" s="1280"/>
      <c r="AT44" s="1280"/>
      <c r="AU44" s="1280"/>
      <c r="AV44" s="1280"/>
      <c r="AW44" s="1280"/>
      <c r="AX44" s="1280"/>
      <c r="AY44" s="1280"/>
      <c r="AZ44" s="1280"/>
      <c r="BA44" s="1280"/>
      <c r="BB44" s="1280"/>
      <c r="BC44" s="1280"/>
      <c r="BD44" s="1280"/>
      <c r="BE44" s="1280"/>
      <c r="BF44" s="1280"/>
      <c r="BG44" s="1280"/>
      <c r="BH44" s="1280"/>
      <c r="BI44" s="1280"/>
      <c r="BJ44" s="1280"/>
      <c r="BK44" s="1280"/>
      <c r="BL44" s="1280"/>
      <c r="BM44" s="1280"/>
      <c r="BN44" s="1280"/>
      <c r="BO44" s="1280"/>
      <c r="BP44" s="169"/>
      <c r="BQ44" s="31"/>
      <c r="BR44" s="31"/>
    </row>
    <row r="45" spans="1:70" ht="17.25" customHeight="1">
      <c r="A45" s="171"/>
      <c r="B45" s="31"/>
      <c r="C45" s="1289"/>
      <c r="D45" s="1308"/>
      <c r="E45" s="1302"/>
      <c r="F45" s="1305"/>
      <c r="G45" s="1305"/>
      <c r="H45" s="1305"/>
      <c r="I45" s="1305"/>
      <c r="J45" s="1305"/>
      <c r="K45" s="1305"/>
      <c r="L45" s="1305"/>
      <c r="M45" s="1305"/>
      <c r="N45" s="1305"/>
      <c r="O45" s="1305"/>
      <c r="P45" s="1305"/>
      <c r="Q45" s="1305"/>
      <c r="R45" s="1305"/>
      <c r="S45" s="1305"/>
      <c r="T45" s="1305"/>
      <c r="U45" s="1305"/>
      <c r="V45" s="1305"/>
      <c r="W45" s="1305"/>
      <c r="X45" s="1305"/>
      <c r="Y45" s="1305"/>
      <c r="Z45" s="31"/>
      <c r="AA45" s="31"/>
      <c r="AB45" s="27"/>
      <c r="AC45" s="350"/>
      <c r="AD45" s="240"/>
      <c r="AE45" s="1280"/>
      <c r="AF45" s="1280"/>
      <c r="AG45" s="1280"/>
      <c r="AH45" s="1280"/>
      <c r="AI45" s="1280"/>
      <c r="AJ45" s="1280"/>
      <c r="AK45" s="1280"/>
      <c r="AL45" s="1280"/>
      <c r="AM45" s="1280"/>
      <c r="AN45" s="1280"/>
      <c r="AO45" s="1280"/>
      <c r="AP45" s="1280"/>
      <c r="AQ45" s="1280"/>
      <c r="AR45" s="1280"/>
      <c r="AS45" s="1280"/>
      <c r="AT45" s="1280"/>
      <c r="AU45" s="1280"/>
      <c r="AV45" s="1280"/>
      <c r="AW45" s="1280"/>
      <c r="AX45" s="1280"/>
      <c r="AY45" s="1280"/>
      <c r="AZ45" s="1280"/>
      <c r="BA45" s="1280"/>
      <c r="BB45" s="1280"/>
      <c r="BC45" s="1280"/>
      <c r="BD45" s="1280"/>
      <c r="BE45" s="1280"/>
      <c r="BF45" s="1280"/>
      <c r="BG45" s="1280"/>
      <c r="BH45" s="1280"/>
      <c r="BI45" s="1280"/>
      <c r="BJ45" s="1280"/>
      <c r="BK45" s="1280"/>
      <c r="BL45" s="1280"/>
      <c r="BM45" s="1280"/>
      <c r="BN45" s="1280"/>
      <c r="BO45" s="1280"/>
      <c r="BP45" s="356"/>
      <c r="BQ45" s="31"/>
      <c r="BR45" s="31"/>
    </row>
    <row r="46" spans="1:70" ht="17.25" customHeight="1">
      <c r="A46" s="171"/>
      <c r="B46" s="31"/>
      <c r="C46" s="1289"/>
      <c r="D46" s="1311" t="s">
        <v>451</v>
      </c>
      <c r="E46" s="1301" t="s">
        <v>424</v>
      </c>
      <c r="F46" s="1305"/>
      <c r="G46" s="1305"/>
      <c r="H46" s="1305"/>
      <c r="I46" s="1305"/>
      <c r="J46" s="1305"/>
      <c r="K46" s="1305"/>
      <c r="L46" s="1305"/>
      <c r="M46" s="1305"/>
      <c r="N46" s="1305"/>
      <c r="O46" s="1305"/>
      <c r="P46" s="1305"/>
      <c r="Q46" s="1305"/>
      <c r="R46" s="1305"/>
      <c r="S46" s="1305"/>
      <c r="T46" s="1305"/>
      <c r="U46" s="1305"/>
      <c r="V46" s="1305"/>
      <c r="W46" s="1305"/>
      <c r="X46" s="1305"/>
      <c r="Y46" s="1305"/>
      <c r="Z46" s="31"/>
      <c r="AA46" s="31"/>
      <c r="AB46" s="171"/>
      <c r="AC46" s="350"/>
      <c r="AD46" s="240"/>
      <c r="AE46" s="1282" t="s">
        <v>660</v>
      </c>
      <c r="AF46" s="1282"/>
      <c r="AG46" s="1282"/>
      <c r="AH46" s="1282"/>
      <c r="AI46" s="1282"/>
      <c r="AJ46" s="1282"/>
      <c r="AK46" s="1282"/>
      <c r="AL46" s="1282"/>
      <c r="AM46" s="1282"/>
      <c r="AN46" s="1282"/>
      <c r="AO46" s="1282"/>
      <c r="AP46" s="1282"/>
      <c r="AQ46" s="1282"/>
      <c r="AR46" s="1282"/>
      <c r="AS46" s="1282"/>
      <c r="AT46" s="1282"/>
      <c r="AU46" s="1282"/>
      <c r="AV46" s="1282"/>
      <c r="AW46" s="1282"/>
      <c r="AX46" s="1282"/>
      <c r="AY46" s="1282"/>
      <c r="AZ46" s="1282"/>
      <c r="BA46" s="1282"/>
      <c r="BB46" s="1282"/>
      <c r="BC46" s="1282"/>
      <c r="BD46" s="1282"/>
      <c r="BE46" s="1282"/>
      <c r="BF46" s="1282"/>
      <c r="BG46" s="1282"/>
      <c r="BH46" s="1282"/>
      <c r="BI46" s="1282"/>
      <c r="BJ46" s="1282"/>
      <c r="BK46" s="1282"/>
      <c r="BL46" s="1282"/>
      <c r="BM46" s="1282"/>
      <c r="BN46" s="1282"/>
      <c r="BO46" s="1282"/>
      <c r="BP46" s="1282"/>
      <c r="BQ46" s="31"/>
      <c r="BR46" s="31"/>
    </row>
    <row r="47" spans="1:70" ht="17.25" customHeight="1">
      <c r="A47" s="171"/>
      <c r="B47" s="31"/>
      <c r="C47" s="1289"/>
      <c r="D47" s="1312"/>
      <c r="E47" s="1302"/>
      <c r="F47" s="1305"/>
      <c r="G47" s="1305"/>
      <c r="H47" s="1305"/>
      <c r="I47" s="1305"/>
      <c r="J47" s="1305"/>
      <c r="K47" s="1305"/>
      <c r="L47" s="1305"/>
      <c r="M47" s="1305"/>
      <c r="N47" s="1305"/>
      <c r="O47" s="1305"/>
      <c r="P47" s="1305"/>
      <c r="Q47" s="1305"/>
      <c r="R47" s="1305"/>
      <c r="S47" s="1305"/>
      <c r="T47" s="1305"/>
      <c r="U47" s="1305"/>
      <c r="V47" s="1305"/>
      <c r="W47" s="1305"/>
      <c r="X47" s="1305"/>
      <c r="Y47" s="1305"/>
      <c r="Z47" s="31"/>
      <c r="AA47" s="31"/>
      <c r="AB47" s="171"/>
      <c r="AC47" s="350"/>
      <c r="AD47" s="240"/>
      <c r="AE47" s="1282"/>
      <c r="AF47" s="1282"/>
      <c r="AG47" s="1282"/>
      <c r="AH47" s="1282"/>
      <c r="AI47" s="1282"/>
      <c r="AJ47" s="1282"/>
      <c r="AK47" s="1282"/>
      <c r="AL47" s="1282"/>
      <c r="AM47" s="1282"/>
      <c r="AN47" s="1282"/>
      <c r="AO47" s="1282"/>
      <c r="AP47" s="1282"/>
      <c r="AQ47" s="1282"/>
      <c r="AR47" s="1282"/>
      <c r="AS47" s="1282"/>
      <c r="AT47" s="1282"/>
      <c r="AU47" s="1282"/>
      <c r="AV47" s="1282"/>
      <c r="AW47" s="1282"/>
      <c r="AX47" s="1282"/>
      <c r="AY47" s="1282"/>
      <c r="AZ47" s="1282"/>
      <c r="BA47" s="1282"/>
      <c r="BB47" s="1282"/>
      <c r="BC47" s="1282"/>
      <c r="BD47" s="1282"/>
      <c r="BE47" s="1282"/>
      <c r="BF47" s="1282"/>
      <c r="BG47" s="1282"/>
      <c r="BH47" s="1282"/>
      <c r="BI47" s="1282"/>
      <c r="BJ47" s="1282"/>
      <c r="BK47" s="1282"/>
      <c r="BL47" s="1282"/>
      <c r="BM47" s="1282"/>
      <c r="BN47" s="1282"/>
      <c r="BO47" s="1282"/>
      <c r="BP47" s="1282"/>
      <c r="BQ47" s="31"/>
      <c r="BR47" s="31"/>
    </row>
    <row r="48" spans="1:70" ht="17.25" customHeight="1">
      <c r="A48" s="171"/>
      <c r="B48" s="31"/>
      <c r="C48" s="1289"/>
      <c r="D48" s="1306" t="s">
        <v>268</v>
      </c>
      <c r="E48" s="1301" t="s">
        <v>265</v>
      </c>
      <c r="F48" s="1305"/>
      <c r="G48" s="1305"/>
      <c r="H48" s="1305"/>
      <c r="I48" s="1305"/>
      <c r="J48" s="1305"/>
      <c r="K48" s="1305"/>
      <c r="L48" s="1305"/>
      <c r="M48" s="1305"/>
      <c r="N48" s="1305"/>
      <c r="O48" s="1305"/>
      <c r="P48" s="1305"/>
      <c r="Q48" s="1305"/>
      <c r="R48" s="1305"/>
      <c r="S48" s="1305"/>
      <c r="T48" s="1305"/>
      <c r="U48" s="1305"/>
      <c r="V48" s="1305"/>
      <c r="W48" s="1305"/>
      <c r="X48" s="1305"/>
      <c r="Y48" s="1305"/>
      <c r="Z48" s="31"/>
      <c r="AA48" s="31"/>
      <c r="AB48" s="171"/>
      <c r="AC48" s="350">
        <v>90</v>
      </c>
      <c r="AD48" s="240"/>
      <c r="AE48" s="1280" t="s">
        <v>495</v>
      </c>
      <c r="AF48" s="1280"/>
      <c r="AG48" s="1280"/>
      <c r="AH48" s="1280"/>
      <c r="AI48" s="1280"/>
      <c r="AJ48" s="1280"/>
      <c r="AK48" s="1280"/>
      <c r="AL48" s="1280"/>
      <c r="AM48" s="1280"/>
      <c r="AN48" s="1280"/>
      <c r="AO48" s="1280"/>
      <c r="AP48" s="1280"/>
      <c r="AQ48" s="1280"/>
      <c r="AR48" s="1280"/>
      <c r="AS48" s="1280"/>
      <c r="AT48" s="1280"/>
      <c r="AU48" s="1280"/>
      <c r="AV48" s="1280"/>
      <c r="AW48" s="1280"/>
      <c r="AX48" s="1280"/>
      <c r="AY48" s="1280"/>
      <c r="AZ48" s="1280"/>
      <c r="BA48" s="1280"/>
      <c r="BB48" s="1280"/>
      <c r="BC48" s="1280"/>
      <c r="BD48" s="1280"/>
      <c r="BE48" s="1280"/>
      <c r="BF48" s="1280"/>
      <c r="BG48" s="1280"/>
      <c r="BH48" s="1280"/>
      <c r="BI48" s="1280"/>
      <c r="BJ48" s="1280"/>
      <c r="BK48" s="1280"/>
      <c r="BL48" s="1280"/>
      <c r="BM48" s="1280"/>
      <c r="BN48" s="1280"/>
      <c r="BO48" s="1280"/>
      <c r="BP48" s="356"/>
      <c r="BQ48" s="31"/>
      <c r="BR48" s="31"/>
    </row>
    <row r="49" spans="1:74" ht="17.25" customHeight="1">
      <c r="A49" s="171"/>
      <c r="B49" s="31"/>
      <c r="C49" s="1289"/>
      <c r="D49" s="1307"/>
      <c r="E49" s="1302"/>
      <c r="F49" s="1305"/>
      <c r="G49" s="1305"/>
      <c r="H49" s="1305"/>
      <c r="I49" s="1305"/>
      <c r="J49" s="1305"/>
      <c r="K49" s="1305"/>
      <c r="L49" s="1305"/>
      <c r="M49" s="1305"/>
      <c r="N49" s="1305"/>
      <c r="O49" s="1305"/>
      <c r="P49" s="1305"/>
      <c r="Q49" s="1305"/>
      <c r="R49" s="1305"/>
      <c r="S49" s="1305"/>
      <c r="T49" s="1305"/>
      <c r="U49" s="1305"/>
      <c r="V49" s="1305"/>
      <c r="W49" s="1305"/>
      <c r="X49" s="1305"/>
      <c r="Y49" s="1305"/>
      <c r="Z49" s="31"/>
      <c r="AA49" s="31"/>
      <c r="AB49" s="171"/>
      <c r="AC49" s="351"/>
      <c r="AD49" s="357"/>
      <c r="AE49" s="1280"/>
      <c r="AF49" s="1280"/>
      <c r="AG49" s="1280"/>
      <c r="AH49" s="1280"/>
      <c r="AI49" s="1280"/>
      <c r="AJ49" s="1280"/>
      <c r="AK49" s="1280"/>
      <c r="AL49" s="1280"/>
      <c r="AM49" s="1280"/>
      <c r="AN49" s="1280"/>
      <c r="AO49" s="1280"/>
      <c r="AP49" s="1280"/>
      <c r="AQ49" s="1280"/>
      <c r="AR49" s="1280"/>
      <c r="AS49" s="1280"/>
      <c r="AT49" s="1280"/>
      <c r="AU49" s="1280"/>
      <c r="AV49" s="1280"/>
      <c r="AW49" s="1280"/>
      <c r="AX49" s="1280"/>
      <c r="AY49" s="1280"/>
      <c r="AZ49" s="1280"/>
      <c r="BA49" s="1280"/>
      <c r="BB49" s="1280"/>
      <c r="BC49" s="1280"/>
      <c r="BD49" s="1280"/>
      <c r="BE49" s="1280"/>
      <c r="BF49" s="1280"/>
      <c r="BG49" s="1280"/>
      <c r="BH49" s="1280"/>
      <c r="BI49" s="1280"/>
      <c r="BJ49" s="1280"/>
      <c r="BK49" s="1280"/>
      <c r="BL49" s="1280"/>
      <c r="BM49" s="1280"/>
      <c r="BN49" s="1280"/>
      <c r="BO49" s="1280"/>
      <c r="BQ49" s="31"/>
      <c r="BR49" s="31"/>
    </row>
    <row r="50" spans="1:74" ht="17.25" customHeight="1">
      <c r="A50" s="171"/>
      <c r="B50" s="31"/>
      <c r="C50" s="1289"/>
      <c r="D50" s="1307"/>
      <c r="E50" s="1301" t="s">
        <v>266</v>
      </c>
      <c r="F50" s="1305"/>
      <c r="G50" s="1305"/>
      <c r="H50" s="1305"/>
      <c r="I50" s="1305"/>
      <c r="J50" s="1305"/>
      <c r="K50" s="1305"/>
      <c r="L50" s="1305"/>
      <c r="M50" s="1305"/>
      <c r="N50" s="1305"/>
      <c r="O50" s="1305"/>
      <c r="P50" s="1305"/>
      <c r="Q50" s="1305"/>
      <c r="R50" s="1305"/>
      <c r="S50" s="1305"/>
      <c r="T50" s="1305"/>
      <c r="U50" s="1305"/>
      <c r="V50" s="1305"/>
      <c r="W50" s="1305"/>
      <c r="X50" s="1305"/>
      <c r="Y50" s="1305"/>
      <c r="Z50" s="31"/>
      <c r="AA50" s="31"/>
      <c r="AB50" s="171"/>
      <c r="AC50" s="350"/>
      <c r="AD50" s="240"/>
      <c r="AE50" s="1280"/>
      <c r="AF50" s="1280"/>
      <c r="AG50" s="1280"/>
      <c r="AH50" s="1280"/>
      <c r="AI50" s="1280"/>
      <c r="AJ50" s="1280"/>
      <c r="AK50" s="1280"/>
      <c r="AL50" s="1280"/>
      <c r="AM50" s="1280"/>
      <c r="AN50" s="1280"/>
      <c r="AO50" s="1280"/>
      <c r="AP50" s="1280"/>
      <c r="AQ50" s="1280"/>
      <c r="AR50" s="1280"/>
      <c r="AS50" s="1280"/>
      <c r="AT50" s="1280"/>
      <c r="AU50" s="1280"/>
      <c r="AV50" s="1280"/>
      <c r="AW50" s="1280"/>
      <c r="AX50" s="1280"/>
      <c r="AY50" s="1280"/>
      <c r="AZ50" s="1280"/>
      <c r="BA50" s="1280"/>
      <c r="BB50" s="1280"/>
      <c r="BC50" s="1280"/>
      <c r="BD50" s="1280"/>
      <c r="BE50" s="1280"/>
      <c r="BF50" s="1280"/>
      <c r="BG50" s="1280"/>
      <c r="BH50" s="1280"/>
      <c r="BI50" s="1280"/>
      <c r="BJ50" s="1280"/>
      <c r="BK50" s="1280"/>
      <c r="BL50" s="1280"/>
      <c r="BM50" s="1280"/>
      <c r="BN50" s="1280"/>
      <c r="BO50" s="1280"/>
    </row>
    <row r="51" spans="1:74" ht="17.25" customHeight="1">
      <c r="A51" s="171"/>
      <c r="B51" s="31"/>
      <c r="C51" s="1289"/>
      <c r="D51" s="1307"/>
      <c r="E51" s="1302"/>
      <c r="F51" s="1305"/>
      <c r="G51" s="1305"/>
      <c r="H51" s="1305"/>
      <c r="I51" s="1305"/>
      <c r="J51" s="1305"/>
      <c r="K51" s="1305"/>
      <c r="L51" s="1305"/>
      <c r="M51" s="1305"/>
      <c r="N51" s="1305"/>
      <c r="O51" s="1305"/>
      <c r="P51" s="1305"/>
      <c r="Q51" s="1305"/>
      <c r="R51" s="1305"/>
      <c r="S51" s="1305"/>
      <c r="T51" s="1305"/>
      <c r="U51" s="1305"/>
      <c r="V51" s="1305"/>
      <c r="W51" s="1305"/>
      <c r="X51" s="1305"/>
      <c r="Y51" s="1305"/>
      <c r="Z51" s="31"/>
      <c r="AA51" s="31"/>
      <c r="AB51" s="171"/>
      <c r="AC51" s="350">
        <v>91</v>
      </c>
      <c r="AD51" s="240"/>
      <c r="AE51" s="1317" t="s">
        <v>499</v>
      </c>
      <c r="AF51" s="1318"/>
      <c r="AG51" s="1318"/>
      <c r="AH51" s="1318"/>
      <c r="AI51" s="1318"/>
      <c r="AJ51" s="1318"/>
      <c r="AK51" s="1318"/>
      <c r="AL51" s="1318"/>
      <c r="AM51" s="1318"/>
      <c r="AN51" s="1318"/>
      <c r="AO51" s="1318"/>
      <c r="AP51" s="1318"/>
      <c r="AQ51" s="1318"/>
      <c r="AR51" s="1318"/>
      <c r="AS51" s="1318"/>
      <c r="AT51" s="1318"/>
      <c r="AU51" s="1318"/>
      <c r="AV51" s="1318"/>
      <c r="AW51" s="1318"/>
      <c r="AX51" s="1318"/>
      <c r="AY51" s="1318"/>
      <c r="AZ51" s="1318"/>
      <c r="BA51" s="1318"/>
      <c r="BB51" s="1318"/>
      <c r="BC51" s="1318"/>
      <c r="BD51" s="1318"/>
      <c r="BE51" s="1318"/>
      <c r="BF51" s="1318"/>
      <c r="BG51" s="1318"/>
      <c r="BH51" s="1318"/>
      <c r="BI51" s="1318"/>
      <c r="BJ51" s="1318"/>
      <c r="BK51" s="1318"/>
      <c r="BL51" s="1318"/>
      <c r="BM51" s="1318"/>
      <c r="BN51" s="1318"/>
      <c r="BO51" s="1318"/>
      <c r="BP51" s="362"/>
    </row>
    <row r="52" spans="1:74" ht="17.25" customHeight="1">
      <c r="A52" s="171"/>
      <c r="B52" s="31"/>
      <c r="C52" s="1289"/>
      <c r="D52" s="1307"/>
      <c r="E52" s="1301" t="s">
        <v>267</v>
      </c>
      <c r="F52" s="1305"/>
      <c r="G52" s="1305"/>
      <c r="H52" s="1305"/>
      <c r="I52" s="1305"/>
      <c r="J52" s="1305"/>
      <c r="K52" s="1305"/>
      <c r="L52" s="1305"/>
      <c r="M52" s="1305"/>
      <c r="N52" s="1305"/>
      <c r="O52" s="1305"/>
      <c r="P52" s="1305"/>
      <c r="Q52" s="1305"/>
      <c r="R52" s="1305"/>
      <c r="S52" s="1305"/>
      <c r="T52" s="1305"/>
      <c r="U52" s="1305"/>
      <c r="V52" s="1305"/>
      <c r="W52" s="1305"/>
      <c r="X52" s="1305"/>
      <c r="Y52" s="1305"/>
      <c r="Z52" s="31"/>
      <c r="AA52" s="31"/>
      <c r="AB52" s="171"/>
      <c r="AC52" s="350"/>
      <c r="AD52" s="240"/>
      <c r="AE52" s="1318"/>
      <c r="AF52" s="1318"/>
      <c r="AG52" s="1318"/>
      <c r="AH52" s="1318"/>
      <c r="AI52" s="1318"/>
      <c r="AJ52" s="1318"/>
      <c r="AK52" s="1318"/>
      <c r="AL52" s="1318"/>
      <c r="AM52" s="1318"/>
      <c r="AN52" s="1318"/>
      <c r="AO52" s="1318"/>
      <c r="AP52" s="1318"/>
      <c r="AQ52" s="1318"/>
      <c r="AR52" s="1318"/>
      <c r="AS52" s="1318"/>
      <c r="AT52" s="1318"/>
      <c r="AU52" s="1318"/>
      <c r="AV52" s="1318"/>
      <c r="AW52" s="1318"/>
      <c r="AX52" s="1318"/>
      <c r="AY52" s="1318"/>
      <c r="AZ52" s="1318"/>
      <c r="BA52" s="1318"/>
      <c r="BB52" s="1318"/>
      <c r="BC52" s="1318"/>
      <c r="BD52" s="1318"/>
      <c r="BE52" s="1318"/>
      <c r="BF52" s="1318"/>
      <c r="BG52" s="1318"/>
      <c r="BH52" s="1318"/>
      <c r="BI52" s="1318"/>
      <c r="BJ52" s="1318"/>
      <c r="BK52" s="1318"/>
      <c r="BL52" s="1318"/>
      <c r="BM52" s="1318"/>
      <c r="BN52" s="1318"/>
      <c r="BO52" s="1318"/>
      <c r="BP52" s="169"/>
      <c r="BQ52" s="31"/>
      <c r="BR52" s="31"/>
    </row>
    <row r="53" spans="1:74" ht="17.25" customHeight="1">
      <c r="A53" s="171"/>
      <c r="B53" s="31"/>
      <c r="C53" s="1289"/>
      <c r="D53" s="1308"/>
      <c r="E53" s="1302"/>
      <c r="F53" s="1305"/>
      <c r="G53" s="1305"/>
      <c r="H53" s="1305"/>
      <c r="I53" s="1305"/>
      <c r="J53" s="1305"/>
      <c r="K53" s="1305"/>
      <c r="L53" s="1305"/>
      <c r="M53" s="1305"/>
      <c r="N53" s="1305"/>
      <c r="O53" s="1305"/>
      <c r="P53" s="1305"/>
      <c r="Q53" s="1305"/>
      <c r="R53" s="1305"/>
      <c r="S53" s="1305"/>
      <c r="T53" s="1305"/>
      <c r="U53" s="1305"/>
      <c r="V53" s="1305"/>
      <c r="W53" s="1305"/>
      <c r="X53" s="1305"/>
      <c r="Y53" s="1305"/>
      <c r="Z53" s="31"/>
      <c r="AA53" s="31"/>
      <c r="AB53" s="171"/>
      <c r="AC53" s="350"/>
      <c r="AD53" s="240"/>
      <c r="AE53" s="1318"/>
      <c r="AF53" s="1318"/>
      <c r="AG53" s="1318"/>
      <c r="AH53" s="1318"/>
      <c r="AI53" s="1318"/>
      <c r="AJ53" s="1318"/>
      <c r="AK53" s="1318"/>
      <c r="AL53" s="1318"/>
      <c r="AM53" s="1318"/>
      <c r="AN53" s="1318"/>
      <c r="AO53" s="1318"/>
      <c r="AP53" s="1318"/>
      <c r="AQ53" s="1318"/>
      <c r="AR53" s="1318"/>
      <c r="AS53" s="1318"/>
      <c r="AT53" s="1318"/>
      <c r="AU53" s="1318"/>
      <c r="AV53" s="1318"/>
      <c r="AW53" s="1318"/>
      <c r="AX53" s="1318"/>
      <c r="AY53" s="1318"/>
      <c r="AZ53" s="1318"/>
      <c r="BA53" s="1318"/>
      <c r="BB53" s="1318"/>
      <c r="BC53" s="1318"/>
      <c r="BD53" s="1318"/>
      <c r="BE53" s="1318"/>
      <c r="BF53" s="1318"/>
      <c r="BG53" s="1318"/>
      <c r="BH53" s="1318"/>
      <c r="BI53" s="1318"/>
      <c r="BJ53" s="1318"/>
      <c r="BK53" s="1318"/>
      <c r="BL53" s="1318"/>
      <c r="BM53" s="1318"/>
      <c r="BN53" s="1318"/>
      <c r="BO53" s="1318"/>
      <c r="BQ53" s="31"/>
      <c r="BR53" s="31"/>
    </row>
    <row r="54" spans="1:74" ht="17.25" customHeight="1">
      <c r="A54" s="171"/>
      <c r="B54" s="31"/>
      <c r="C54" s="1289"/>
      <c r="D54" s="1309" t="s">
        <v>269</v>
      </c>
      <c r="E54" s="1310" t="s">
        <v>264</v>
      </c>
      <c r="F54" s="1298"/>
      <c r="G54" s="1298"/>
      <c r="H54" s="1298"/>
      <c r="I54" s="1298"/>
      <c r="J54" s="1298"/>
      <c r="K54" s="1298"/>
      <c r="L54" s="1298"/>
      <c r="M54" s="1298"/>
      <c r="N54" s="1298"/>
      <c r="O54" s="1298"/>
      <c r="P54" s="1298"/>
      <c r="Q54" s="1298"/>
      <c r="R54" s="1298"/>
      <c r="S54" s="1298"/>
      <c r="T54" s="1298"/>
      <c r="U54" s="1298"/>
      <c r="V54" s="1298"/>
      <c r="W54" s="1298"/>
      <c r="X54" s="1298"/>
      <c r="Y54" s="1298"/>
      <c r="Z54" s="31"/>
      <c r="AA54" s="31"/>
      <c r="AB54" s="171"/>
      <c r="AC54" s="350"/>
      <c r="AD54" s="240"/>
      <c r="AE54" s="1318"/>
      <c r="AF54" s="1318"/>
      <c r="AG54" s="1318"/>
      <c r="AH54" s="1318"/>
      <c r="AI54" s="1318"/>
      <c r="AJ54" s="1318"/>
      <c r="AK54" s="1318"/>
      <c r="AL54" s="1318"/>
      <c r="AM54" s="1318"/>
      <c r="AN54" s="1318"/>
      <c r="AO54" s="1318"/>
      <c r="AP54" s="1318"/>
      <c r="AQ54" s="1318"/>
      <c r="AR54" s="1318"/>
      <c r="AS54" s="1318"/>
      <c r="AT54" s="1318"/>
      <c r="AU54" s="1318"/>
      <c r="AV54" s="1318"/>
      <c r="AW54" s="1318"/>
      <c r="AX54" s="1318"/>
      <c r="AY54" s="1318"/>
      <c r="AZ54" s="1318"/>
      <c r="BA54" s="1318"/>
      <c r="BB54" s="1318"/>
      <c r="BC54" s="1318"/>
      <c r="BD54" s="1318"/>
      <c r="BE54" s="1318"/>
      <c r="BF54" s="1318"/>
      <c r="BG54" s="1318"/>
      <c r="BH54" s="1318"/>
      <c r="BI54" s="1318"/>
      <c r="BJ54" s="1318"/>
      <c r="BK54" s="1318"/>
      <c r="BL54" s="1318"/>
      <c r="BM54" s="1318"/>
      <c r="BN54" s="1318"/>
      <c r="BO54" s="1318"/>
      <c r="BQ54" s="31"/>
      <c r="BR54" s="31"/>
    </row>
    <row r="55" spans="1:74" ht="17.25" customHeight="1">
      <c r="A55" s="171"/>
      <c r="B55" s="31"/>
      <c r="C55" s="1289"/>
      <c r="D55" s="1309"/>
      <c r="E55" s="1310"/>
      <c r="F55" s="1298"/>
      <c r="G55" s="1298"/>
      <c r="H55" s="1298"/>
      <c r="I55" s="1298"/>
      <c r="J55" s="1298"/>
      <c r="K55" s="1298"/>
      <c r="L55" s="1298"/>
      <c r="M55" s="1298"/>
      <c r="N55" s="1298"/>
      <c r="O55" s="1298"/>
      <c r="P55" s="1298"/>
      <c r="Q55" s="1298"/>
      <c r="R55" s="1298"/>
      <c r="S55" s="1298"/>
      <c r="T55" s="1298"/>
      <c r="U55" s="1298"/>
      <c r="V55" s="1298"/>
      <c r="W55" s="1298"/>
      <c r="X55" s="1298"/>
      <c r="Y55" s="1298"/>
      <c r="Z55" s="31"/>
      <c r="AA55" s="31"/>
      <c r="AB55" s="171"/>
      <c r="AC55" s="350"/>
      <c r="AD55" s="360"/>
      <c r="AE55" s="1318"/>
      <c r="AF55" s="1318"/>
      <c r="AG55" s="1318"/>
      <c r="AH55" s="1318"/>
      <c r="AI55" s="1318"/>
      <c r="AJ55" s="1318"/>
      <c r="AK55" s="1318"/>
      <c r="AL55" s="1318"/>
      <c r="AM55" s="1318"/>
      <c r="AN55" s="1318"/>
      <c r="AO55" s="1318"/>
      <c r="AP55" s="1318"/>
      <c r="AQ55" s="1318"/>
      <c r="AR55" s="1318"/>
      <c r="AS55" s="1318"/>
      <c r="AT55" s="1318"/>
      <c r="AU55" s="1318"/>
      <c r="AV55" s="1318"/>
      <c r="AW55" s="1318"/>
      <c r="AX55" s="1318"/>
      <c r="AY55" s="1318"/>
      <c r="AZ55" s="1318"/>
      <c r="BA55" s="1318"/>
      <c r="BB55" s="1318"/>
      <c r="BC55" s="1318"/>
      <c r="BD55" s="1318"/>
      <c r="BE55" s="1318"/>
      <c r="BF55" s="1318"/>
      <c r="BG55" s="1318"/>
      <c r="BH55" s="1318"/>
      <c r="BI55" s="1318"/>
      <c r="BJ55" s="1318"/>
      <c r="BK55" s="1318"/>
      <c r="BL55" s="1318"/>
      <c r="BM55" s="1318"/>
      <c r="BN55" s="1318"/>
      <c r="BO55" s="1318"/>
      <c r="BQ55" s="31"/>
      <c r="BR55" s="31"/>
    </row>
    <row r="56" spans="1:74" ht="17.25" customHeight="1">
      <c r="A56" s="171"/>
      <c r="B56" s="31"/>
      <c r="C56" s="1289"/>
      <c r="D56" s="1309"/>
      <c r="E56" s="1310"/>
      <c r="F56" s="1298"/>
      <c r="G56" s="1298"/>
      <c r="H56" s="1298"/>
      <c r="I56" s="1298"/>
      <c r="J56" s="1298"/>
      <c r="K56" s="1298"/>
      <c r="L56" s="1298"/>
      <c r="M56" s="1298"/>
      <c r="N56" s="1298"/>
      <c r="O56" s="1298"/>
      <c r="P56" s="1298"/>
      <c r="Q56" s="1298"/>
      <c r="R56" s="1298"/>
      <c r="S56" s="1298"/>
      <c r="T56" s="1298"/>
      <c r="U56" s="1298"/>
      <c r="V56" s="1298"/>
      <c r="W56" s="1298"/>
      <c r="X56" s="1298"/>
      <c r="Y56" s="1298"/>
      <c r="Z56" s="31"/>
      <c r="AA56" s="31"/>
      <c r="AB56" s="171"/>
      <c r="AC56" s="350"/>
      <c r="BQ56" s="31"/>
      <c r="BR56" s="31"/>
    </row>
    <row r="57" spans="1:74" ht="17.25" customHeight="1">
      <c r="A57" s="171"/>
      <c r="B57" s="31"/>
      <c r="C57" s="1289"/>
      <c r="D57" s="1299" t="s">
        <v>270</v>
      </c>
      <c r="E57" s="1301" t="s">
        <v>264</v>
      </c>
      <c r="F57" s="1298"/>
      <c r="G57" s="1298"/>
      <c r="H57" s="1298"/>
      <c r="I57" s="1298"/>
      <c r="J57" s="1298"/>
      <c r="K57" s="1298"/>
      <c r="L57" s="1298"/>
      <c r="M57" s="1298"/>
      <c r="N57" s="1298"/>
      <c r="O57" s="1298"/>
      <c r="P57" s="1298"/>
      <c r="Q57" s="1298"/>
      <c r="R57" s="1298"/>
      <c r="S57" s="1298"/>
      <c r="T57" s="1298"/>
      <c r="U57" s="1298"/>
      <c r="V57" s="1298"/>
      <c r="W57" s="1298"/>
      <c r="X57" s="1298"/>
      <c r="Y57" s="1298"/>
      <c r="Z57" s="31"/>
      <c r="AA57" s="31"/>
      <c r="AB57" s="171"/>
      <c r="AC57" s="350"/>
      <c r="BQ57" s="31"/>
      <c r="BR57" s="31"/>
    </row>
    <row r="58" spans="1:74" ht="17.25" customHeight="1">
      <c r="A58" s="171"/>
      <c r="B58" s="31"/>
      <c r="C58" s="1290"/>
      <c r="D58" s="1300"/>
      <c r="E58" s="1302"/>
      <c r="F58" s="1298"/>
      <c r="G58" s="1298"/>
      <c r="H58" s="1298"/>
      <c r="I58" s="1298"/>
      <c r="J58" s="1298"/>
      <c r="K58" s="1298"/>
      <c r="L58" s="1298"/>
      <c r="M58" s="1298"/>
      <c r="N58" s="1298"/>
      <c r="O58" s="1298"/>
      <c r="P58" s="1298"/>
      <c r="Q58" s="1298"/>
      <c r="R58" s="1298"/>
      <c r="S58" s="1298"/>
      <c r="T58" s="1298"/>
      <c r="U58" s="1298"/>
      <c r="V58" s="1298"/>
      <c r="W58" s="1298"/>
      <c r="X58" s="1298"/>
      <c r="Y58" s="1298"/>
      <c r="Z58" s="31"/>
      <c r="AA58" s="31"/>
      <c r="AB58" s="171"/>
      <c r="AC58" s="350"/>
      <c r="AD58" s="360"/>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6"/>
      <c r="BO58" s="356"/>
      <c r="BP58" s="169"/>
      <c r="BQ58" s="31"/>
      <c r="BR58" s="31"/>
    </row>
    <row r="59" spans="1:74" ht="17.25" customHeight="1">
      <c r="A59" s="171"/>
      <c r="B59" s="197"/>
      <c r="C59" s="555" t="s">
        <v>428</v>
      </c>
      <c r="D59" s="556"/>
      <c r="E59" s="557"/>
      <c r="F59" s="1303"/>
      <c r="G59" s="1304"/>
      <c r="H59" s="1303"/>
      <c r="I59" s="1304"/>
      <c r="J59" s="1303"/>
      <c r="K59" s="1304"/>
      <c r="L59" s="1303"/>
      <c r="M59" s="1304"/>
      <c r="N59" s="1303"/>
      <c r="O59" s="1304"/>
      <c r="P59" s="1303"/>
      <c r="Q59" s="1304"/>
      <c r="R59" s="1303"/>
      <c r="S59" s="1304"/>
      <c r="T59" s="1303"/>
      <c r="U59" s="1304"/>
      <c r="V59" s="1303"/>
      <c r="W59" s="1304"/>
      <c r="X59" s="1303"/>
      <c r="Y59" s="1304"/>
      <c r="Z59" s="242" t="s">
        <v>455</v>
      </c>
      <c r="AA59" s="31"/>
      <c r="AB59" s="171"/>
      <c r="AC59" s="30"/>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169"/>
      <c r="BQ59" s="31"/>
      <c r="BR59" s="31"/>
    </row>
    <row r="60" spans="1:74" ht="17.25" customHeight="1">
      <c r="A60" s="171"/>
      <c r="B60" s="31"/>
      <c r="C60" s="200" t="s">
        <v>456</v>
      </c>
      <c r="D60" s="171"/>
      <c r="E60" s="171"/>
      <c r="F60" s="171"/>
      <c r="G60" s="171"/>
      <c r="H60" s="171"/>
      <c r="I60" s="171"/>
      <c r="J60" s="171"/>
      <c r="K60" s="171"/>
      <c r="L60" s="171"/>
      <c r="M60" s="1327"/>
      <c r="N60" s="1328"/>
      <c r="O60" s="1328"/>
      <c r="P60" s="1328"/>
      <c r="Q60" s="1328"/>
      <c r="R60" s="1328"/>
      <c r="S60" s="1328"/>
      <c r="T60" s="1329"/>
      <c r="U60" s="31"/>
      <c r="V60" s="242" t="s">
        <v>460</v>
      </c>
      <c r="AA60" s="31"/>
      <c r="AB60" s="171"/>
      <c r="AC60" s="30"/>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169"/>
      <c r="BQ60" s="31"/>
      <c r="BR60" s="31"/>
    </row>
    <row r="61" spans="1:74" ht="17.25" customHeight="1">
      <c r="A61" s="171"/>
      <c r="B61" s="31"/>
      <c r="C61" s="200" t="s">
        <v>425</v>
      </c>
      <c r="D61" s="171"/>
      <c r="E61" s="171"/>
      <c r="F61" s="171"/>
      <c r="G61" s="171"/>
      <c r="H61" s="171"/>
      <c r="I61" s="171"/>
      <c r="J61" s="171"/>
      <c r="K61" s="171"/>
      <c r="L61" s="171"/>
      <c r="M61" s="709" t="s">
        <v>457</v>
      </c>
      <c r="N61" s="711"/>
      <c r="O61" s="711"/>
      <c r="P61" s="711"/>
      <c r="Q61" s="711"/>
      <c r="R61" s="711"/>
      <c r="S61" s="711"/>
      <c r="T61" s="710"/>
      <c r="U61" s="171"/>
      <c r="V61" s="242" t="s">
        <v>656</v>
      </c>
      <c r="W61" s="31"/>
      <c r="X61" s="31"/>
      <c r="Y61" s="31"/>
      <c r="Z61" s="31"/>
      <c r="AA61" s="31"/>
      <c r="AB61" s="171"/>
      <c r="AC61" s="30"/>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169"/>
      <c r="BQ61" s="31"/>
      <c r="BR61" s="31"/>
    </row>
    <row r="62" spans="1:74" ht="17.25" customHeight="1">
      <c r="A62" s="171"/>
      <c r="B62" s="292">
        <v>11</v>
      </c>
      <c r="C62" s="293" t="s">
        <v>459</v>
      </c>
      <c r="D62" s="367"/>
      <c r="E62" s="171"/>
      <c r="F62" s="171"/>
      <c r="G62" s="171"/>
      <c r="H62" s="171"/>
      <c r="I62" s="171"/>
      <c r="J62" s="171"/>
      <c r="K62" s="171"/>
      <c r="L62" s="171"/>
      <c r="M62" s="709" t="s">
        <v>404</v>
      </c>
      <c r="N62" s="1286"/>
      <c r="O62" s="1286"/>
      <c r="P62" s="1286"/>
      <c r="Q62" s="1286"/>
      <c r="R62" s="1286"/>
      <c r="S62" s="1286"/>
      <c r="T62" s="1287"/>
      <c r="U62" s="171"/>
      <c r="V62" s="242" t="s">
        <v>657</v>
      </c>
      <c r="W62" s="171"/>
      <c r="X62" s="171"/>
      <c r="Y62" s="171"/>
      <c r="Z62" s="171"/>
      <c r="AA62" s="171"/>
      <c r="AB62" s="171"/>
      <c r="AC62" s="30"/>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169"/>
      <c r="BQ62" s="31"/>
      <c r="BR62" s="31"/>
    </row>
    <row r="63" spans="1:74" ht="17.25" customHeight="1" thickBot="1">
      <c r="A63" s="32"/>
      <c r="B63" s="300"/>
      <c r="C63" s="369" t="s">
        <v>662</v>
      </c>
      <c r="D63" s="301"/>
      <c r="E63" s="182"/>
      <c r="F63" s="182"/>
      <c r="G63" s="182"/>
      <c r="H63" s="182"/>
      <c r="I63" s="182"/>
      <c r="J63" s="182"/>
      <c r="K63" s="182"/>
      <c r="L63" s="368"/>
      <c r="M63" s="1283" t="s">
        <v>663</v>
      </c>
      <c r="N63" s="1284"/>
      <c r="O63" s="1284"/>
      <c r="P63" s="1284"/>
      <c r="Q63" s="1284"/>
      <c r="R63" s="1284"/>
      <c r="S63" s="1284"/>
      <c r="T63" s="1285"/>
      <c r="U63" s="366"/>
      <c r="V63" s="201" t="s">
        <v>661</v>
      </c>
      <c r="W63" s="182"/>
      <c r="X63" s="182"/>
      <c r="Y63" s="182"/>
      <c r="Z63" s="182"/>
      <c r="AA63" s="182"/>
      <c r="AB63" s="370"/>
      <c r="AC63" s="34"/>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194"/>
      <c r="BQ63" s="31"/>
      <c r="BR63" s="31"/>
    </row>
    <row r="64" spans="1:74" ht="17.25" customHeight="1">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row>
    <row r="65" spans="1:54" ht="17.25" customHeight="1">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31"/>
      <c r="AT65" s="31"/>
      <c r="AU65" s="31"/>
      <c r="AV65" s="31"/>
      <c r="AW65" s="31"/>
      <c r="AX65" s="31"/>
      <c r="AY65" s="31"/>
      <c r="AZ65" s="31"/>
      <c r="BA65" s="31"/>
      <c r="BB65" s="31"/>
    </row>
    <row r="66" spans="1:54" ht="17.25" customHeight="1">
      <c r="A66" s="31"/>
      <c r="B66" s="31"/>
      <c r="C66" s="31"/>
      <c r="D66" s="31"/>
      <c r="E66" s="31"/>
      <c r="F66" s="31"/>
      <c r="G66" s="31"/>
      <c r="H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row>
    <row r="67" spans="1:54" ht="17.25" customHeight="1">
      <c r="A67" s="31"/>
      <c r="B67" s="31"/>
      <c r="C67" s="31"/>
      <c r="D67" s="31"/>
      <c r="E67" s="31"/>
      <c r="F67" s="31"/>
      <c r="G67" s="31"/>
      <c r="H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row>
    <row r="68" spans="1:54" ht="17.25" customHeight="1">
      <c r="A68" s="31"/>
      <c r="B68" s="31"/>
      <c r="C68" s="31"/>
      <c r="D68" s="31"/>
      <c r="E68" s="31"/>
      <c r="F68" s="31"/>
      <c r="G68" s="31"/>
      <c r="H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row>
    <row r="70" spans="1:54" ht="12.75" customHeight="1">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row>
    <row r="71" spans="1:54" ht="12.75" customHeight="1">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row>
    <row r="72" spans="1:54" ht="12.75" customHeight="1">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row>
    <row r="73" spans="1:54" ht="15" customHeight="1">
      <c r="W73" s="126"/>
      <c r="X73" s="126"/>
      <c r="Y73" s="126"/>
      <c r="Z73" s="126"/>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row>
    <row r="74" spans="1:54" ht="15">
      <c r="W74" s="126"/>
      <c r="X74" s="126"/>
      <c r="Y74" s="126"/>
      <c r="Z74" s="126"/>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row>
    <row r="75" spans="1:54" ht="15">
      <c r="W75" s="126"/>
      <c r="X75" s="126"/>
      <c r="Y75" s="126"/>
      <c r="Z75" s="126"/>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row>
    <row r="76" spans="1:54" ht="15">
      <c r="W76" s="126"/>
      <c r="X76" s="126"/>
      <c r="Y76" s="126"/>
      <c r="Z76" s="126"/>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row>
    <row r="77" spans="1:54" ht="15">
      <c r="W77" s="126"/>
      <c r="X77" s="126"/>
      <c r="Y77" s="126"/>
      <c r="Z77" s="126"/>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row>
    <row r="78" spans="1:54">
      <c r="M78" s="69"/>
      <c r="N78" s="60"/>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row>
    <row r="79" spans="1:54">
      <c r="M79" s="46"/>
      <c r="N79" s="46"/>
      <c r="O79" s="71"/>
      <c r="P79" s="71"/>
      <c r="Q79" s="71"/>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row>
  </sheetData>
  <sheetProtection password="D462" sheet="1" objects="1" scenarios="1" selectLockedCells="1"/>
  <mergeCells count="353">
    <mergeCell ref="L2:AB2"/>
    <mergeCell ref="L3:AB3"/>
    <mergeCell ref="L4:AB4"/>
    <mergeCell ref="E19:E20"/>
    <mergeCell ref="C13:E14"/>
    <mergeCell ref="H13:I14"/>
    <mergeCell ref="J13:K14"/>
    <mergeCell ref="L13:M14"/>
    <mergeCell ref="C15:C38"/>
    <mergeCell ref="D15:D20"/>
    <mergeCell ref="E15:E16"/>
    <mergeCell ref="F15:G16"/>
    <mergeCell ref="L21:M22"/>
    <mergeCell ref="J19:K20"/>
    <mergeCell ref="L19:M20"/>
    <mergeCell ref="D21:D26"/>
    <mergeCell ref="E21:E22"/>
    <mergeCell ref="F21:G22"/>
    <mergeCell ref="H21:I22"/>
    <mergeCell ref="J21:K22"/>
    <mergeCell ref="E23:E24"/>
    <mergeCell ref="E25:E26"/>
    <mergeCell ref="F25:G26"/>
    <mergeCell ref="H25:I26"/>
    <mergeCell ref="D27:D32"/>
    <mergeCell ref="C9:E10"/>
    <mergeCell ref="V17:W18"/>
    <mergeCell ref="X17:Y18"/>
    <mergeCell ref="V15:W16"/>
    <mergeCell ref="X15:Y16"/>
    <mergeCell ref="T11:U12"/>
    <mergeCell ref="V9:W10"/>
    <mergeCell ref="X9:Y10"/>
    <mergeCell ref="J9:K10"/>
    <mergeCell ref="L9:M10"/>
    <mergeCell ref="N9:O10"/>
    <mergeCell ref="P9:Q10"/>
    <mergeCell ref="R9:S10"/>
    <mergeCell ref="T9:U10"/>
    <mergeCell ref="R17:S18"/>
    <mergeCell ref="T17:U18"/>
    <mergeCell ref="T15:U16"/>
    <mergeCell ref="R11:S12"/>
    <mergeCell ref="L11:M12"/>
    <mergeCell ref="N11:O12"/>
    <mergeCell ref="E17:E18"/>
    <mergeCell ref="V23:W24"/>
    <mergeCell ref="X25:Y26"/>
    <mergeCell ref="Z13:Z14"/>
    <mergeCell ref="AE21:BO22"/>
    <mergeCell ref="F40:Y40"/>
    <mergeCell ref="F8:G8"/>
    <mergeCell ref="AE23:BO24"/>
    <mergeCell ref="AE25:BO25"/>
    <mergeCell ref="AE26:BO30"/>
    <mergeCell ref="F9:G10"/>
    <mergeCell ref="H9:I10"/>
    <mergeCell ref="F11:G12"/>
    <mergeCell ref="H11:I12"/>
    <mergeCell ref="F17:G18"/>
    <mergeCell ref="H17:I18"/>
    <mergeCell ref="F19:G20"/>
    <mergeCell ref="H19:I20"/>
    <mergeCell ref="F13:G14"/>
    <mergeCell ref="X13:Y14"/>
    <mergeCell ref="R23:S24"/>
    <mergeCell ref="T23:U24"/>
    <mergeCell ref="R21:S22"/>
    <mergeCell ref="T21:U22"/>
    <mergeCell ref="J25:K26"/>
    <mergeCell ref="L25:M26"/>
    <mergeCell ref="V21:W22"/>
    <mergeCell ref="H5:M5"/>
    <mergeCell ref="L6:M6"/>
    <mergeCell ref="H6:K6"/>
    <mergeCell ref="S6:V6"/>
    <mergeCell ref="W6:X6"/>
    <mergeCell ref="P7:Q7"/>
    <mergeCell ref="R7:S7"/>
    <mergeCell ref="T7:U7"/>
    <mergeCell ref="V7:W7"/>
    <mergeCell ref="N7:O7"/>
    <mergeCell ref="L15:M16"/>
    <mergeCell ref="N15:O16"/>
    <mergeCell ref="P15:Q16"/>
    <mergeCell ref="J11:K12"/>
    <mergeCell ref="H15:I16"/>
    <mergeCell ref="J15:K16"/>
    <mergeCell ref="AE36:BO36"/>
    <mergeCell ref="AE11:BO12"/>
    <mergeCell ref="Z11:Z12"/>
    <mergeCell ref="AE31:BO35"/>
    <mergeCell ref="V13:W14"/>
    <mergeCell ref="V11:W12"/>
    <mergeCell ref="X11:Y12"/>
    <mergeCell ref="N19:O20"/>
    <mergeCell ref="P19:Q20"/>
    <mergeCell ref="R19:S20"/>
    <mergeCell ref="T19:U20"/>
    <mergeCell ref="V19:W20"/>
    <mergeCell ref="X21:Y22"/>
    <mergeCell ref="N21:O22"/>
    <mergeCell ref="P21:Q22"/>
    <mergeCell ref="X19:Y20"/>
    <mergeCell ref="P23:Q24"/>
    <mergeCell ref="X23:Y24"/>
    <mergeCell ref="R31:S32"/>
    <mergeCell ref="N25:O26"/>
    <mergeCell ref="P25:Q26"/>
    <mergeCell ref="R25:S26"/>
    <mergeCell ref="T25:U26"/>
    <mergeCell ref="X27:Y28"/>
    <mergeCell ref="AE17:BO20"/>
    <mergeCell ref="M61:T61"/>
    <mergeCell ref="C7:E7"/>
    <mergeCell ref="F7:G7"/>
    <mergeCell ref="H7:I7"/>
    <mergeCell ref="J7:K7"/>
    <mergeCell ref="C11:E12"/>
    <mergeCell ref="T13:U14"/>
    <mergeCell ref="M60:T60"/>
    <mergeCell ref="P11:Q12"/>
    <mergeCell ref="N13:O14"/>
    <mergeCell ref="P13:Q14"/>
    <mergeCell ref="R13:S14"/>
    <mergeCell ref="R15:S16"/>
    <mergeCell ref="J17:K18"/>
    <mergeCell ref="L17:M18"/>
    <mergeCell ref="N17:O18"/>
    <mergeCell ref="P17:Q18"/>
    <mergeCell ref="V25:W26"/>
    <mergeCell ref="F23:G24"/>
    <mergeCell ref="H23:I24"/>
    <mergeCell ref="J23:K24"/>
    <mergeCell ref="L23:M24"/>
    <mergeCell ref="N23:O24"/>
    <mergeCell ref="AE51:BO55"/>
    <mergeCell ref="A1:BP1"/>
    <mergeCell ref="T8:U8"/>
    <mergeCell ref="V8:W8"/>
    <mergeCell ref="X8:Y8"/>
    <mergeCell ref="C8:E8"/>
    <mergeCell ref="H8:I8"/>
    <mergeCell ref="J8:K8"/>
    <mergeCell ref="L8:M8"/>
    <mergeCell ref="N8:O8"/>
    <mergeCell ref="P8:Q8"/>
    <mergeCell ref="R8:S8"/>
    <mergeCell ref="X7:Y7"/>
    <mergeCell ref="L7:M7"/>
    <mergeCell ref="E31:E32"/>
    <mergeCell ref="F31:G32"/>
    <mergeCell ref="H31:I32"/>
    <mergeCell ref="J31:K32"/>
    <mergeCell ref="L27:M28"/>
    <mergeCell ref="N27:O28"/>
    <mergeCell ref="P27:Q28"/>
    <mergeCell ref="R27:S28"/>
    <mergeCell ref="T27:U28"/>
    <mergeCell ref="V27:W28"/>
    <mergeCell ref="V29:W30"/>
    <mergeCell ref="X29:Y30"/>
    <mergeCell ref="E27:E28"/>
    <mergeCell ref="F27:G28"/>
    <mergeCell ref="H27:I28"/>
    <mergeCell ref="J27:K28"/>
    <mergeCell ref="E29:E30"/>
    <mergeCell ref="F29:G30"/>
    <mergeCell ref="H29:I30"/>
    <mergeCell ref="J29:K30"/>
    <mergeCell ref="L29:M30"/>
    <mergeCell ref="N29:O30"/>
    <mergeCell ref="P29:Q30"/>
    <mergeCell ref="R29:S30"/>
    <mergeCell ref="T29:U30"/>
    <mergeCell ref="D33:D38"/>
    <mergeCell ref="E33:E34"/>
    <mergeCell ref="F33:G34"/>
    <mergeCell ref="H33:I34"/>
    <mergeCell ref="J33:K34"/>
    <mergeCell ref="L33:M34"/>
    <mergeCell ref="N33:O34"/>
    <mergeCell ref="N35:O36"/>
    <mergeCell ref="P35:Q36"/>
    <mergeCell ref="P33:Q34"/>
    <mergeCell ref="P37:Q38"/>
    <mergeCell ref="E35:E36"/>
    <mergeCell ref="F35:G36"/>
    <mergeCell ref="H35:I36"/>
    <mergeCell ref="J35:K36"/>
    <mergeCell ref="L35:M36"/>
    <mergeCell ref="V37:W38"/>
    <mergeCell ref="X37:Y38"/>
    <mergeCell ref="E37:E38"/>
    <mergeCell ref="F37:G38"/>
    <mergeCell ref="H37:I38"/>
    <mergeCell ref="J37:K38"/>
    <mergeCell ref="L37:M38"/>
    <mergeCell ref="N37:O38"/>
    <mergeCell ref="T31:U32"/>
    <mergeCell ref="V31:W32"/>
    <mergeCell ref="X31:Y32"/>
    <mergeCell ref="R35:S36"/>
    <mergeCell ref="T35:U36"/>
    <mergeCell ref="V35:W36"/>
    <mergeCell ref="X35:Y36"/>
    <mergeCell ref="R33:S34"/>
    <mergeCell ref="T33:U34"/>
    <mergeCell ref="V33:W34"/>
    <mergeCell ref="X33:Y34"/>
    <mergeCell ref="R37:S38"/>
    <mergeCell ref="T37:U38"/>
    <mergeCell ref="L31:M32"/>
    <mergeCell ref="N31:O32"/>
    <mergeCell ref="P31:Q32"/>
    <mergeCell ref="X42:Y43"/>
    <mergeCell ref="E44:E45"/>
    <mergeCell ref="F44:G45"/>
    <mergeCell ref="H44:I45"/>
    <mergeCell ref="J44:K45"/>
    <mergeCell ref="L44:M45"/>
    <mergeCell ref="N44:O45"/>
    <mergeCell ref="P44:Q45"/>
    <mergeCell ref="R44:S45"/>
    <mergeCell ref="T44:U45"/>
    <mergeCell ref="V44:W45"/>
    <mergeCell ref="X44:Y45"/>
    <mergeCell ref="N42:O43"/>
    <mergeCell ref="P42:Q43"/>
    <mergeCell ref="X50:Y51"/>
    <mergeCell ref="E48:E49"/>
    <mergeCell ref="F48:G49"/>
    <mergeCell ref="H48:I49"/>
    <mergeCell ref="J48:K49"/>
    <mergeCell ref="L48:M49"/>
    <mergeCell ref="N48:O49"/>
    <mergeCell ref="D46:D47"/>
    <mergeCell ref="E46:E47"/>
    <mergeCell ref="F46:G47"/>
    <mergeCell ref="H46:I47"/>
    <mergeCell ref="J46:K47"/>
    <mergeCell ref="X46:Y47"/>
    <mergeCell ref="L46:M47"/>
    <mergeCell ref="N46:O47"/>
    <mergeCell ref="P46:Q47"/>
    <mergeCell ref="R46:S47"/>
    <mergeCell ref="T46:U47"/>
    <mergeCell ref="V46:W47"/>
    <mergeCell ref="X52:Y53"/>
    <mergeCell ref="D54:D56"/>
    <mergeCell ref="E54:E56"/>
    <mergeCell ref="F54:G56"/>
    <mergeCell ref="H54:I56"/>
    <mergeCell ref="J54:K56"/>
    <mergeCell ref="X54:Y56"/>
    <mergeCell ref="L54:M56"/>
    <mergeCell ref="N54:O56"/>
    <mergeCell ref="P54:Q56"/>
    <mergeCell ref="R54:S56"/>
    <mergeCell ref="T54:U56"/>
    <mergeCell ref="V54:W56"/>
    <mergeCell ref="D48:D53"/>
    <mergeCell ref="E52:E53"/>
    <mergeCell ref="F52:G53"/>
    <mergeCell ref="X48:Y49"/>
    <mergeCell ref="E50:E51"/>
    <mergeCell ref="F50:G51"/>
    <mergeCell ref="H50:I51"/>
    <mergeCell ref="J50:K51"/>
    <mergeCell ref="L50:M51"/>
    <mergeCell ref="N50:O51"/>
    <mergeCell ref="P50:Q51"/>
    <mergeCell ref="C59:E59"/>
    <mergeCell ref="T52:U53"/>
    <mergeCell ref="V52:W53"/>
    <mergeCell ref="H57:I58"/>
    <mergeCell ref="J57:K58"/>
    <mergeCell ref="L57:M58"/>
    <mergeCell ref="P48:Q49"/>
    <mergeCell ref="R48:S49"/>
    <mergeCell ref="D42:D45"/>
    <mergeCell ref="E42:E43"/>
    <mergeCell ref="F42:G43"/>
    <mergeCell ref="H42:I43"/>
    <mergeCell ref="J42:K43"/>
    <mergeCell ref="L42:M43"/>
    <mergeCell ref="R50:S51"/>
    <mergeCell ref="T50:U51"/>
    <mergeCell ref="V50:W51"/>
    <mergeCell ref="R42:S43"/>
    <mergeCell ref="T42:U43"/>
    <mergeCell ref="V42:W43"/>
    <mergeCell ref="V48:W49"/>
    <mergeCell ref="R59:S59"/>
    <mergeCell ref="T59:U59"/>
    <mergeCell ref="V59:W59"/>
    <mergeCell ref="N57:O58"/>
    <mergeCell ref="P57:Q58"/>
    <mergeCell ref="R57:S58"/>
    <mergeCell ref="H52:I53"/>
    <mergeCell ref="J52:K53"/>
    <mergeCell ref="L52:M53"/>
    <mergeCell ref="N52:O53"/>
    <mergeCell ref="P52:Q53"/>
    <mergeCell ref="R52:S53"/>
    <mergeCell ref="E57:E58"/>
    <mergeCell ref="F57:G58"/>
    <mergeCell ref="X59:Y59"/>
    <mergeCell ref="D39:E39"/>
    <mergeCell ref="F39:G39"/>
    <mergeCell ref="H39:I39"/>
    <mergeCell ref="J39:K39"/>
    <mergeCell ref="L39:M39"/>
    <mergeCell ref="N39:O39"/>
    <mergeCell ref="P39:Q39"/>
    <mergeCell ref="R39:S39"/>
    <mergeCell ref="T39:U39"/>
    <mergeCell ref="V39:W39"/>
    <mergeCell ref="X39:Y39"/>
    <mergeCell ref="D40:E40"/>
    <mergeCell ref="V41:W41"/>
    <mergeCell ref="X41:Y41"/>
    <mergeCell ref="F59:G59"/>
    <mergeCell ref="H59:I59"/>
    <mergeCell ref="J59:K59"/>
    <mergeCell ref="L59:M59"/>
    <mergeCell ref="N59:O59"/>
    <mergeCell ref="P59:Q59"/>
    <mergeCell ref="T48:U49"/>
    <mergeCell ref="AE4:BO5"/>
    <mergeCell ref="AE37:BO41"/>
    <mergeCell ref="AE42:BO45"/>
    <mergeCell ref="AE46:BP47"/>
    <mergeCell ref="AE48:BO50"/>
    <mergeCell ref="M63:T63"/>
    <mergeCell ref="M62:T62"/>
    <mergeCell ref="C39:C58"/>
    <mergeCell ref="AC2:BP2"/>
    <mergeCell ref="AE13:BO14"/>
    <mergeCell ref="Z9:Z10"/>
    <mergeCell ref="D41:E41"/>
    <mergeCell ref="F41:G41"/>
    <mergeCell ref="H41:I41"/>
    <mergeCell ref="J41:K41"/>
    <mergeCell ref="L41:M41"/>
    <mergeCell ref="N41:O41"/>
    <mergeCell ref="P41:Q41"/>
    <mergeCell ref="R41:S41"/>
    <mergeCell ref="T41:U41"/>
    <mergeCell ref="T57:U58"/>
    <mergeCell ref="V57:W58"/>
    <mergeCell ref="X57:Y58"/>
    <mergeCell ref="D57:D58"/>
  </mergeCells>
  <dataValidations count="5">
    <dataValidation type="list" allowBlank="1" showInputMessage="1" showErrorMessage="1" sqref="M61:T61">
      <formula1>"No Leak Detected, Leak Observed; But Corrected"</formula1>
    </dataValidation>
    <dataValidation type="list" allowBlank="1" showInputMessage="1" showErrorMessage="1" sqref="H5:M5 M62:T62">
      <formula1>"Required, Not Specified"</formula1>
    </dataValidation>
    <dataValidation type="list" allowBlank="1" showInputMessage="1" showErrorMessage="1" sqref="X5:Y5">
      <formula1>"Required, Optional"</formula1>
    </dataValidation>
    <dataValidation type="list" allowBlank="1" showInputMessage="1" showErrorMessage="1" sqref="L6:M6 W6:X6">
      <formula1>"A.M., P.M."</formula1>
    </dataValidation>
    <dataValidation type="list" allowBlank="1" showInputMessage="1" showErrorMessage="1" sqref="M63:T63">
      <formula1>"Required &amp; Done, No Need"</formula1>
    </dataValidation>
  </dataValidations>
  <pageMargins left="0.15" right="0.15" top="0.2" bottom="0.53" header="0.25" footer="0.19"/>
  <pageSetup paperSize="9" scale="53" orientation="landscape" r:id="rId1"/>
  <headerFooter>
    <oddFooter>&amp;L&amp;8Email: saki.mohsen@gmail.com
Linked-in: https://www.linkedin.com/in/mohsen-saki-81770253&amp;RPAGE  11  OF  11</oddFooter>
  </headerFooter>
</worksheet>
</file>

<file path=xl/worksheets/sheet12.xml><?xml version="1.0" encoding="utf-8"?>
<worksheet xmlns="http://schemas.openxmlformats.org/spreadsheetml/2006/main" xmlns:r="http://schemas.openxmlformats.org/officeDocument/2006/relationships">
  <sheetPr codeName="Sheet12"/>
  <dimension ref="B1:W151"/>
  <sheetViews>
    <sheetView workbookViewId="0">
      <selection activeCell="A2" sqref="A2"/>
    </sheetView>
  </sheetViews>
  <sheetFormatPr defaultRowHeight="10.5"/>
  <cols>
    <col min="1" max="1" width="6.140625" style="82" bestFit="1" customWidth="1"/>
    <col min="2" max="2" width="10" style="82" customWidth="1"/>
    <col min="3" max="3" width="11.5703125" style="82" bestFit="1" customWidth="1"/>
    <col min="4" max="4" width="12.28515625" style="83" customWidth="1"/>
    <col min="5" max="5" width="12.140625" style="83" customWidth="1"/>
    <col min="6" max="6" width="12" style="83" customWidth="1"/>
    <col min="7" max="7" width="12.140625" style="83" customWidth="1"/>
    <col min="8" max="8" width="12" style="83" customWidth="1"/>
    <col min="9" max="9" width="2.140625" style="82" customWidth="1"/>
    <col min="10" max="16" width="7.5703125" style="82" customWidth="1"/>
    <col min="17" max="17" width="5.28515625" style="82" bestFit="1" customWidth="1"/>
    <col min="18" max="18" width="2.140625" style="82" customWidth="1"/>
    <col min="19" max="24" width="6.5703125" style="82" customWidth="1"/>
    <col min="25" max="35" width="7.42578125" style="82" customWidth="1"/>
    <col min="36" max="16384" width="9.140625" style="82"/>
  </cols>
  <sheetData>
    <row r="1" spans="2:23">
      <c r="D1" s="97"/>
      <c r="E1" s="97"/>
      <c r="F1" s="97"/>
      <c r="G1" s="97"/>
      <c r="H1" s="97"/>
    </row>
    <row r="2" spans="2:23" ht="13.5" customHeight="1">
      <c r="G2"/>
      <c r="H2"/>
      <c r="J2" s="1348" t="s">
        <v>236</v>
      </c>
      <c r="K2" s="1348"/>
      <c r="L2" s="1348"/>
      <c r="M2" s="1348"/>
      <c r="N2" s="1348"/>
      <c r="O2" s="1348"/>
      <c r="P2" s="1348"/>
      <c r="Q2" s="1348"/>
      <c r="R2" s="1348"/>
      <c r="S2" s="1348"/>
      <c r="T2" s="1348"/>
      <c r="U2" s="1348"/>
    </row>
    <row r="3" spans="2:23" ht="15">
      <c r="G3"/>
      <c r="H3"/>
    </row>
    <row r="4" spans="2:23" ht="21">
      <c r="G4"/>
      <c r="H4"/>
      <c r="J4" s="1349" t="s">
        <v>684</v>
      </c>
      <c r="K4" s="1349" t="s">
        <v>685</v>
      </c>
      <c r="L4" s="84" t="s">
        <v>192</v>
      </c>
      <c r="M4" s="84" t="s">
        <v>192</v>
      </c>
      <c r="N4" s="84" t="s">
        <v>194</v>
      </c>
      <c r="O4" s="84" t="s">
        <v>194</v>
      </c>
      <c r="P4" s="84" t="s">
        <v>195</v>
      </c>
      <c r="Q4" s="85" t="s">
        <v>195</v>
      </c>
      <c r="S4" s="1347" t="s">
        <v>197</v>
      </c>
      <c r="T4" s="1347"/>
      <c r="U4" s="1347"/>
      <c r="V4" s="1347"/>
    </row>
    <row r="5" spans="2:23" ht="15">
      <c r="G5"/>
      <c r="H5"/>
      <c r="J5" s="1350"/>
      <c r="K5" s="1350"/>
      <c r="L5" s="86" t="s">
        <v>193</v>
      </c>
      <c r="M5" s="86" t="s">
        <v>145</v>
      </c>
      <c r="N5" s="86" t="s">
        <v>193</v>
      </c>
      <c r="O5" s="86" t="s">
        <v>145</v>
      </c>
      <c r="P5" s="86" t="s">
        <v>193</v>
      </c>
      <c r="Q5" s="87" t="s">
        <v>145</v>
      </c>
      <c r="S5" s="89" t="s">
        <v>198</v>
      </c>
      <c r="T5" s="89" t="s">
        <v>199</v>
      </c>
      <c r="U5" s="89" t="s">
        <v>200</v>
      </c>
      <c r="V5" s="89" t="s">
        <v>201</v>
      </c>
    </row>
    <row r="6" spans="2:23" ht="15">
      <c r="G6"/>
      <c r="H6"/>
      <c r="J6" s="111">
        <f>Pvii!H20</f>
        <v>0</v>
      </c>
      <c r="K6" s="111" t="e">
        <f>IF(Pvii!F20="", NA(), Pvii!H20)</f>
        <v>#N/A</v>
      </c>
      <c r="L6" s="111">
        <f>IF(Pvii!N20="", NA(), Pvii!N20)</f>
        <v>800</v>
      </c>
      <c r="M6" s="111" t="e">
        <f>IF(Pvii!T20=0, NA(), Pvii!T20)</f>
        <v>#N/A</v>
      </c>
      <c r="N6" s="111">
        <f>Pvii!AT20</f>
        <v>0</v>
      </c>
      <c r="O6" s="111">
        <f>Pvii!AV20</f>
        <v>0</v>
      </c>
      <c r="P6" s="256">
        <f>Pvii!AL20</f>
        <v>415</v>
      </c>
      <c r="Q6" s="256" t="e">
        <f>IF(Pvii!AR20=0, NA(), Pvii!AR20)</f>
        <v>#N/A</v>
      </c>
      <c r="S6" s="255" t="e">
        <f>IF(Pvii!$BY$18="YES", IF(Pvii!BV28=0, NA(), Pvii!BT28), "")</f>
        <v>#N/A</v>
      </c>
      <c r="T6" s="245" t="e">
        <f>IF(Pvii!$BY$18="YES", IF(Pvii!BV28=0, NA(),Pvii!BV28), "")</f>
        <v>#N/A</v>
      </c>
      <c r="U6" s="245">
        <f>IF(Pvii!$BY$18="YES", Pvii!$BX$28, "")</f>
        <v>0</v>
      </c>
      <c r="V6" s="245" t="e">
        <f>IF(Pvii!$BY$18="YES", Pvii!$BZ$28, "")</f>
        <v>#N/A</v>
      </c>
    </row>
    <row r="7" spans="2:23" ht="16.5" customHeight="1">
      <c r="G7"/>
      <c r="H7"/>
      <c r="J7" s="111">
        <f>IF(Pvii!H22=0, NA(), Pvii!H22)</f>
        <v>179.6</v>
      </c>
      <c r="K7" s="111">
        <f>IF(Pvii!H22=0, NA(), Pvii!H22)</f>
        <v>179.6</v>
      </c>
      <c r="L7" s="111">
        <f>IF(Pvii!N22="", NA(), Pvii!N22)</f>
        <v>790</v>
      </c>
      <c r="M7" s="111">
        <f>IF(Pvii!T22=0, NA(), Pvii!T22)</f>
        <v>793.25307393652554</v>
      </c>
      <c r="N7" s="111">
        <f>Pvii!AT22</f>
        <v>0.53</v>
      </c>
      <c r="O7" s="111">
        <f>IF(Pvii!AV22=0, NA(), Pvii!AV22)</f>
        <v>0.54563572880938227</v>
      </c>
      <c r="P7" s="256">
        <f>Pvii!AL22</f>
        <v>740</v>
      </c>
      <c r="Q7" s="256">
        <f>Pvii!AR22</f>
        <v>711.51130033660559</v>
      </c>
      <c r="S7" s="255">
        <f>IF(Pvii!$BY$18="YES", Pvii!BT29, "")</f>
        <v>172.25755105528074</v>
      </c>
      <c r="T7" s="254">
        <f>IF(Pvii!$BY$18="YES", IF(Pvii!BV29=0, NA(),Pvii!BV29), "")</f>
        <v>778.12450171368005</v>
      </c>
      <c r="U7" s="245">
        <f>IF(Pvii!$BY$18="YES", Pvii!$BX$29, "")</f>
        <v>0.43795054424823165</v>
      </c>
      <c r="V7" s="245">
        <f>IF(Pvii!$BY$18="YES", Pvii!$BZ$29, "")</f>
        <v>834.00527124254677</v>
      </c>
    </row>
    <row r="8" spans="2:23" ht="16.5" customHeight="1">
      <c r="G8"/>
      <c r="H8"/>
      <c r="J8" s="111">
        <f>IF(Pvii!H24=0, NA(), Pvii!H24)</f>
        <v>420.5</v>
      </c>
      <c r="K8" s="111">
        <f>IF(Pvii!H24=0, NA(), Pvii!H24)</f>
        <v>420.5</v>
      </c>
      <c r="L8" s="111">
        <f>IF(Pvii!N24="", NA(), Pvii!N24)</f>
        <v>710</v>
      </c>
      <c r="M8" s="111">
        <f>IF(Pvii!T24=0, NA(), Pvii!T24)</f>
        <v>710.49744650753098</v>
      </c>
      <c r="N8" s="111">
        <f>Pvii!AT24</f>
        <v>0.81</v>
      </c>
      <c r="O8" s="111">
        <f>IF(Pvii!AV24=0, NA(), Pvii!AV24)</f>
        <v>0.81042270979913822</v>
      </c>
      <c r="P8" s="256">
        <f>Pvii!AL24</f>
        <v>990</v>
      </c>
      <c r="Q8" s="256">
        <f>Pvii!AR24</f>
        <v>1004.5774513161371</v>
      </c>
      <c r="S8" s="255">
        <f>IF(Pvii!$BY$18="YES", Pvii!BT30, "")</f>
        <v>403.30902126250311</v>
      </c>
      <c r="T8" s="254">
        <f>IF(Pvii!$BY$18="YES", IF(Pvii!BV30=0, NA(),Pvii!BV30), "")</f>
        <v>684.77446953022479</v>
      </c>
      <c r="U8" s="257">
        <f>IF(Pvii!$BY$18="YES", Pvii!$BX$30, "")</f>
        <v>0.64498171062012299</v>
      </c>
      <c r="V8" s="245">
        <f>IF(Pvii!$BY$18="YES", Pvii!$BZ$30, "")</f>
        <v>1166.8219851560445</v>
      </c>
    </row>
    <row r="9" spans="2:23" ht="16.5" customHeight="1">
      <c r="G9"/>
      <c r="H9"/>
      <c r="J9" s="425">
        <f>IF(Pvii!AE12="", NA(), Pvii!AE12)</f>
        <v>462</v>
      </c>
      <c r="K9" s="425">
        <f>IF(Pvii!AE12="", NA(), Pvii!AE12)</f>
        <v>462</v>
      </c>
      <c r="L9" s="425">
        <f>IF(Pvii!AE13="", NA(), Pvii!AE13)</f>
        <v>682.4</v>
      </c>
      <c r="M9" s="426" t="e">
        <f>NA()</f>
        <v>#N/A</v>
      </c>
      <c r="N9" s="425">
        <f>IF(Pvii!AE15="", NA(), Pvii!AE15)</f>
        <v>0.82</v>
      </c>
      <c r="O9" s="426" t="e">
        <f>NA()</f>
        <v>#N/A</v>
      </c>
      <c r="P9" s="425">
        <f>IF(Pvii!AE16="", NA(), Pvii!AE16)</f>
        <v>1008</v>
      </c>
      <c r="Q9" s="426" t="e">
        <f>NA()</f>
        <v>#N/A</v>
      </c>
      <c r="R9" s="426"/>
      <c r="S9" s="426" t="e">
        <f>NA()</f>
        <v>#N/A</v>
      </c>
      <c r="T9" s="426" t="e">
        <f>NA()</f>
        <v>#N/A</v>
      </c>
      <c r="U9" s="426" t="e">
        <f>NA()</f>
        <v>#N/A</v>
      </c>
      <c r="V9" s="426" t="e">
        <f>NA()</f>
        <v>#N/A</v>
      </c>
      <c r="W9" s="424" t="s">
        <v>683</v>
      </c>
    </row>
    <row r="10" spans="2:23" ht="16.5" customHeight="1">
      <c r="B10" s="431"/>
      <c r="C10" s="431"/>
      <c r="D10" s="431"/>
      <c r="E10" s="431"/>
      <c r="F10"/>
      <c r="G10"/>
      <c r="H10"/>
      <c r="J10" s="111">
        <f>IF(Pvii!H26=0, NA(), Pvii!H26)</f>
        <v>462.6</v>
      </c>
      <c r="K10" s="111">
        <f>IF(Pvii!H26=0, NA(), Pvii!H26)</f>
        <v>462.6</v>
      </c>
      <c r="L10" s="111">
        <f>IF(Pvii!N26="", NA(), Pvii!N26)</f>
        <v>682.4</v>
      </c>
      <c r="M10" s="111">
        <f>IF(Pvii!T26=0, NA(), Pvii!T26)</f>
        <v>688.07981950495332</v>
      </c>
      <c r="N10" s="111">
        <f>Pvii!AT26</f>
        <v>0.82</v>
      </c>
      <c r="O10" s="111">
        <f>IF(Pvii!AV26=0, NA(), Pvii!AV26)</f>
        <v>0.82478538522137534</v>
      </c>
      <c r="P10" s="256">
        <f>Pvii!AL26</f>
        <v>1008</v>
      </c>
      <c r="Q10" s="256">
        <f>Pvii!AR26</f>
        <v>1051.6470281997576</v>
      </c>
      <c r="S10" s="255">
        <f>IF(Pvii!$BY$18="YES", Pvii!BT31, "")</f>
        <v>443.68787927713186</v>
      </c>
      <c r="T10" s="254">
        <f>IF(Pvii!$BY$18="YES", IF(Pvii!BV31=0, NA(),Pvii!BV31), "")</f>
        <v>642.11507608350655</v>
      </c>
      <c r="U10" s="245">
        <f>IF(Pvii!$BY$18="YES", Pvii!$BX$31, "")</f>
        <v>0.65294444778827254</v>
      </c>
      <c r="V10" s="245">
        <f>IF(Pvii!$BY$18="YES", Pvii!$BZ$31, "")</f>
        <v>1188.996852196243</v>
      </c>
    </row>
    <row r="11" spans="2:23" ht="16.5" customHeight="1">
      <c r="B11" s="431"/>
      <c r="C11" s="431"/>
      <c r="D11" s="431"/>
      <c r="E11" s="431"/>
      <c r="F11"/>
      <c r="G11"/>
      <c r="H11"/>
      <c r="J11" s="111">
        <f>IF(Pvii!H28=0, NA(), Pvii!H28)</f>
        <v>494.4</v>
      </c>
      <c r="K11" s="111">
        <f>IF(Pvii!H28=0, NA(), Pvii!H28)</f>
        <v>494.4</v>
      </c>
      <c r="L11" s="111">
        <f>IF(Pvii!N28="", NA(), Pvii!N28)</f>
        <v>655</v>
      </c>
      <c r="M11" s="111">
        <f>IF(Pvii!T28=0, NA(), Pvii!T28)</f>
        <v>668.49764617841413</v>
      </c>
      <c r="N11" s="111">
        <f>Pvii!AT28</f>
        <v>0.83</v>
      </c>
      <c r="O11" s="111">
        <f>IF(Pvii!AV28=0, NA(), Pvii!AV28)</f>
        <v>0.83062016317181941</v>
      </c>
      <c r="P11" s="256">
        <f>Pvii!AL28</f>
        <v>1020</v>
      </c>
      <c r="Q11" s="256">
        <f>Pvii!AR28</f>
        <v>1084.282333573819</v>
      </c>
      <c r="S11" s="255">
        <f>IF(Pvii!$BY$18="YES", Pvii!BT32, "")</f>
        <v>474.18782428580624</v>
      </c>
      <c r="T11" s="254">
        <f>IF(Pvii!$BY$18="YES", IF(Pvii!BV32=0, NA(),Pvii!BV32), "")</f>
        <v>641.170227619461</v>
      </c>
      <c r="U11" s="245">
        <f>IF(Pvii!$BY$18="YES", Pvii!$BX$31, "")</f>
        <v>0.65294444778827254</v>
      </c>
      <c r="V11" s="245">
        <f>IF(Pvii!$BY$18="YES", Pvii!$BZ$31, "")</f>
        <v>1188.996852196243</v>
      </c>
    </row>
    <row r="12" spans="2:23" ht="16.5" customHeight="1">
      <c r="B12" s="431"/>
      <c r="C12" s="431"/>
      <c r="D12" s="431"/>
      <c r="E12" s="431"/>
      <c r="F12"/>
      <c r="G12"/>
      <c r="H12"/>
      <c r="J12" s="111">
        <f>IF(Pvii!H30=0, NA(), Pvii!H30)</f>
        <v>592.79999999999995</v>
      </c>
      <c r="K12" s="111">
        <f>IF(Pvii!H30=0, NA(), Pvii!H30)</f>
        <v>592.79999999999995</v>
      </c>
      <c r="L12" s="111">
        <f>IF(Pvii!N30="", NA(), Pvii!N30)</f>
        <v>560</v>
      </c>
      <c r="M12" s="111">
        <f>IF(Pvii!T30=0, NA(), Pvii!T30)</f>
        <v>594.61490454287775</v>
      </c>
      <c r="N12" s="111">
        <f>Pvii!AT30</f>
        <v>0.81</v>
      </c>
      <c r="O12" s="111">
        <f>IF(Pvii!AV30=0, NA(), Pvii!AV30)</f>
        <v>0.80956863036949822</v>
      </c>
      <c r="P12" s="256">
        <f>Pvii!AL30</f>
        <v>1077</v>
      </c>
      <c r="Q12" s="256">
        <f>Pvii!AR30</f>
        <v>1186.470162587791</v>
      </c>
      <c r="S12" s="255">
        <f>IF(Pvii!$BY$18="YES", Pvii!BT33, "")</f>
        <v>568.56501261453468</v>
      </c>
      <c r="T12" s="254">
        <f>IF(Pvii!$BY$18="YES", IF(Pvii!BV33=0, NA(),Pvii!BV33), "")</f>
        <v>566.74636965861419</v>
      </c>
      <c r="U12" s="245">
        <f>IF(Pvii!$BY$18="YES", Pvii!$BX$31, "")</f>
        <v>0.65294444778827254</v>
      </c>
      <c r="V12" s="245">
        <f>IF(Pvii!$BY$18="YES", Pvii!$BZ$31, "")</f>
        <v>1188.996852196243</v>
      </c>
    </row>
    <row r="13" spans="2:23" ht="12.75" customHeight="1"/>
    <row r="15" spans="2:23" ht="12.75" customHeight="1">
      <c r="D15" s="429"/>
      <c r="E15" s="429"/>
      <c r="J15" s="1351" t="s">
        <v>535</v>
      </c>
      <c r="K15" s="1351"/>
      <c r="L15" s="1351"/>
      <c r="M15" s="1351"/>
      <c r="N15" s="1351"/>
      <c r="O15" s="1351"/>
    </row>
    <row r="16" spans="2:23" ht="12.75" customHeight="1">
      <c r="B16" s="434"/>
      <c r="C16" s="434"/>
      <c r="D16" s="435"/>
      <c r="E16" s="435"/>
      <c r="J16" s="259" t="s">
        <v>196</v>
      </c>
      <c r="K16" s="259" t="s">
        <v>192</v>
      </c>
      <c r="L16" s="433" t="s">
        <v>693</v>
      </c>
      <c r="M16" s="259" t="s">
        <v>195</v>
      </c>
      <c r="N16" s="259" t="s">
        <v>536</v>
      </c>
      <c r="O16" s="259" t="s">
        <v>238</v>
      </c>
      <c r="P16"/>
      <c r="U16" s="428"/>
      <c r="V16" s="428"/>
    </row>
    <row r="17" spans="2:22" ht="12.75" customHeight="1">
      <c r="B17" s="434"/>
      <c r="C17" s="434"/>
      <c r="D17" s="435"/>
      <c r="E17" s="435"/>
      <c r="J17" s="90">
        <f>J9</f>
        <v>462</v>
      </c>
      <c r="K17" s="90">
        <f>L9</f>
        <v>682.4</v>
      </c>
      <c r="L17" s="433">
        <f>Pvii!AE14</f>
        <v>800</v>
      </c>
      <c r="M17" s="261">
        <f>P9</f>
        <v>1008</v>
      </c>
      <c r="N17" s="90">
        <f>N9</f>
        <v>0.82</v>
      </c>
      <c r="O17" s="262">
        <f>K28</f>
        <v>8.5</v>
      </c>
      <c r="P17"/>
      <c r="S17" s="708" t="s">
        <v>204</v>
      </c>
      <c r="T17" s="708"/>
      <c r="U17" s="428"/>
      <c r="V17" s="428"/>
    </row>
    <row r="18" spans="2:22" ht="12.75" customHeight="1">
      <c r="B18" s="434"/>
      <c r="C18" s="1344" t="s">
        <v>727</v>
      </c>
      <c r="D18" s="1344"/>
      <c r="E18" s="1344"/>
      <c r="F18" s="1344"/>
      <c r="P18"/>
      <c r="T18" s="83"/>
    </row>
    <row r="19" spans="2:22" ht="12.75" customHeight="1">
      <c r="B19" s="434"/>
      <c r="C19" s="434"/>
      <c r="D19" s="435"/>
      <c r="E19" s="435"/>
      <c r="P19"/>
      <c r="S19" s="82">
        <v>0</v>
      </c>
      <c r="T19" s="90">
        <v>1.7869999999999999</v>
      </c>
      <c r="U19" s="708"/>
      <c r="V19" s="708"/>
    </row>
    <row r="20" spans="2:22" ht="12.75" customHeight="1">
      <c r="B20" s="434"/>
      <c r="C20" s="434"/>
      <c r="D20" s="435"/>
      <c r="E20" s="435"/>
      <c r="F20" s="483"/>
      <c r="J20" s="1348" t="s">
        <v>237</v>
      </c>
      <c r="K20" s="1348"/>
      <c r="L20" s="1348"/>
      <c r="N20"/>
      <c r="O20"/>
      <c r="P20"/>
      <c r="S20" s="82">
        <v>5</v>
      </c>
      <c r="T20" s="90">
        <v>1.5190000000000001</v>
      </c>
    </row>
    <row r="21" spans="2:22" ht="15" customHeight="1">
      <c r="C21" s="436">
        <f>Pvii!$L$32</f>
        <v>0.03</v>
      </c>
      <c r="D21" s="436">
        <f>Pvii!R32</f>
        <v>0.1</v>
      </c>
      <c r="E21" s="436">
        <f>Pvii!Y32</f>
        <v>0.05</v>
      </c>
      <c r="F21" s="436">
        <f>Pvii!AE32</f>
        <v>0.09</v>
      </c>
      <c r="G21" s="436">
        <f>Pvii!AL32</f>
        <v>0</v>
      </c>
      <c r="N21"/>
      <c r="O21"/>
      <c r="P21"/>
      <c r="S21" s="82">
        <v>10</v>
      </c>
      <c r="T21" s="90">
        <v>1.3070000000000002</v>
      </c>
      <c r="U21" s="427"/>
    </row>
    <row r="22" spans="2:22" ht="15">
      <c r="C22" s="436">
        <f>Pvii!$L$33</f>
        <v>-0.03</v>
      </c>
      <c r="D22" s="436">
        <f>Pvii!R33</f>
        <v>-0.09</v>
      </c>
      <c r="E22" s="436">
        <f>Pvii!Y33</f>
        <v>-0.05</v>
      </c>
      <c r="F22" s="436">
        <f>Pvii!AE33</f>
        <v>0</v>
      </c>
      <c r="G22" s="436">
        <f>Pvii!AL33</f>
        <v>-7.0000000000000007E-2</v>
      </c>
      <c r="J22" s="84" t="s">
        <v>196</v>
      </c>
      <c r="K22" s="84" t="s">
        <v>238</v>
      </c>
      <c r="L22" s="85" t="s">
        <v>238</v>
      </c>
      <c r="M22" s="1345" t="s">
        <v>540</v>
      </c>
      <c r="N22" s="286"/>
      <c r="O22"/>
      <c r="P22"/>
      <c r="S22" s="82">
        <v>20</v>
      </c>
      <c r="T22" s="90">
        <v>1.002</v>
      </c>
    </row>
    <row r="23" spans="2:22" ht="15">
      <c r="B23" s="82" t="s">
        <v>695</v>
      </c>
      <c r="C23" s="431" t="s">
        <v>196</v>
      </c>
      <c r="D23" s="431" t="s">
        <v>686</v>
      </c>
      <c r="E23" s="431" t="s">
        <v>167</v>
      </c>
      <c r="F23" s="431" t="s">
        <v>195</v>
      </c>
      <c r="G23" s="431" t="s">
        <v>687</v>
      </c>
      <c r="J23" s="86"/>
      <c r="K23" s="86" t="s">
        <v>193</v>
      </c>
      <c r="L23" s="87" t="s">
        <v>145</v>
      </c>
      <c r="M23" s="1346"/>
      <c r="N23" s="286"/>
      <c r="O23"/>
      <c r="P23"/>
      <c r="S23" s="82">
        <v>30</v>
      </c>
      <c r="T23" s="90">
        <v>0.79799999999999993</v>
      </c>
    </row>
    <row r="24" spans="2:22" ht="15">
      <c r="B24" s="82">
        <v>0</v>
      </c>
      <c r="C24" s="432">
        <f>J17</f>
        <v>462</v>
      </c>
      <c r="D24" s="432">
        <f>(1+D21)*K17</f>
        <v>750.64</v>
      </c>
      <c r="E24" s="432">
        <f>(1+E21)*L17</f>
        <v>840</v>
      </c>
      <c r="F24" s="432">
        <f>(1+F21)*M17</f>
        <v>1098.72</v>
      </c>
      <c r="G24" s="432">
        <f>(1+G21)*N17</f>
        <v>0.82</v>
      </c>
      <c r="J24" s="88"/>
      <c r="K24" s="88"/>
      <c r="L24" s="110"/>
      <c r="M24" s="359"/>
      <c r="N24" s="287"/>
      <c r="O24"/>
      <c r="P24"/>
      <c r="S24" s="82">
        <v>40</v>
      </c>
      <c r="T24" s="90">
        <v>0.65300000000000002</v>
      </c>
      <c r="U24" s="708"/>
      <c r="V24" s="708"/>
    </row>
    <row r="25" spans="2:22" ht="15">
      <c r="B25" s="82">
        <v>0</v>
      </c>
      <c r="C25" s="432">
        <f>J17</f>
        <v>462</v>
      </c>
      <c r="D25" s="432">
        <f>(1+D22)*K17</f>
        <v>620.98400000000004</v>
      </c>
      <c r="E25" s="432">
        <f>(1+E22)*L17</f>
        <v>760</v>
      </c>
      <c r="F25" s="432">
        <f>(1+F22)*M17</f>
        <v>1008</v>
      </c>
      <c r="G25" s="432">
        <f>(1+G22)*N17</f>
        <v>0.76259999999999994</v>
      </c>
      <c r="J25" s="111">
        <f>IF(OR(Px!G19="", Px!G19=0), NA(), Px!G19)</f>
        <v>180.7</v>
      </c>
      <c r="K25" s="111">
        <f>IF(Px!AS19="", NA(), Px!AS19)</f>
        <v>8.6999999999999993</v>
      </c>
      <c r="L25" s="111">
        <f>IF(OR(Px!AQ19="", Px!AQ19=0), NA(), Px!AQ19)</f>
        <v>8.2486495977329284</v>
      </c>
      <c r="M25" s="111">
        <f>IF(Px!AR29="YES", IF(Px!AR41=0, NA(), Px!AR41), "")</f>
        <v>8.3898066794779638</v>
      </c>
      <c r="N25" s="288"/>
      <c r="O25"/>
      <c r="P25"/>
      <c r="S25" s="82">
        <v>50</v>
      </c>
      <c r="T25" s="90">
        <v>0.54699999999999993</v>
      </c>
      <c r="V25" s="427"/>
    </row>
    <row r="26" spans="2:22" ht="15" customHeight="1">
      <c r="C26" s="431"/>
      <c r="D26" s="431"/>
      <c r="E26" s="431"/>
      <c r="F26" s="431"/>
      <c r="G26"/>
      <c r="J26" s="111">
        <f>IF(OR(Px!G21="", Px!G21=0), NA(), Px!G21)</f>
        <v>420.5</v>
      </c>
      <c r="K26" s="111">
        <f>IF(Px!AS21="", NA(), Px!AS21)</f>
        <v>7</v>
      </c>
      <c r="L26" s="111">
        <f>IF(OR(Px!AQ21="", Px!AQ21=0), NA(), Px!AQ21)</f>
        <v>7.7951929151595909</v>
      </c>
      <c r="M26" s="111">
        <f>IF(Px!AR29="YES", IF(Px!AR42=0, NA(), Px!AR42), "")</f>
        <v>7.9280571058953484</v>
      </c>
      <c r="N26" s="288"/>
      <c r="S26" s="82">
        <v>60</v>
      </c>
      <c r="T26" s="90">
        <v>0.46699999999999997</v>
      </c>
      <c r="U26" s="427"/>
      <c r="V26" s="427"/>
    </row>
    <row r="27" spans="2:22" ht="15" customHeight="1">
      <c r="C27" s="431">
        <f>(1+C21)*C24</f>
        <v>475.86</v>
      </c>
      <c r="D27" s="432">
        <f>K17</f>
        <v>682.4</v>
      </c>
      <c r="E27" s="431"/>
      <c r="F27" s="431"/>
      <c r="G27"/>
      <c r="J27" s="111">
        <f>IF(OR(Px!G23="", Px!G23=0), NA(), Px!G23)</f>
        <v>463.3</v>
      </c>
      <c r="K27" s="111">
        <f>IF(Px!AS23="", NA(), Px!AS23)</f>
        <v>8.5</v>
      </c>
      <c r="L27" s="111">
        <f>IF(OR(Px!AQ23="", Px!AQ23=0), NA(), Px!AQ23)</f>
        <v>7.7421641879211895</v>
      </c>
      <c r="M27" s="111">
        <f>IF(Px!AR29="YES", IF(Px!AR43=0, NA(), Px!AR43), "")</f>
        <v>7.8558451681764812</v>
      </c>
      <c r="N27" s="288"/>
      <c r="S27" s="82">
        <v>70</v>
      </c>
      <c r="T27" s="90">
        <v>0.40399999999999997</v>
      </c>
      <c r="V27" s="427"/>
    </row>
    <row r="28" spans="2:22" ht="15" customHeight="1">
      <c r="C28" s="431">
        <f>(1+C22)*C25</f>
        <v>448.14</v>
      </c>
      <c r="D28" s="432">
        <f>K17</f>
        <v>682.4</v>
      </c>
      <c r="E28" s="431"/>
      <c r="F28" s="431"/>
      <c r="G28"/>
      <c r="J28" s="425">
        <f>IF(Pvii!AE12="", NA(), Pvii!AE12)</f>
        <v>462</v>
      </c>
      <c r="K28" s="425">
        <f>IF(Pvii!T16="", NA(), Pvii!T16)</f>
        <v>8.5</v>
      </c>
      <c r="L28" s="426" t="e">
        <f>NA()</f>
        <v>#N/A</v>
      </c>
      <c r="M28" s="426" t="e">
        <f>NA()</f>
        <v>#N/A</v>
      </c>
      <c r="N28" s="424" t="s">
        <v>683</v>
      </c>
      <c r="S28" s="82">
        <v>80</v>
      </c>
      <c r="T28" s="90">
        <v>0.35499999999999998</v>
      </c>
    </row>
    <row r="29" spans="2:22" ht="15" customHeight="1">
      <c r="B29" s="434"/>
      <c r="C29" s="434"/>
      <c r="D29" s="435"/>
      <c r="E29" s="435"/>
      <c r="F29" s="90"/>
      <c r="J29" s="111" t="e">
        <f>IF(OR(Px!G25="", Px!G25=0), NA(), Px!G25)</f>
        <v>#N/A</v>
      </c>
      <c r="K29" s="111" t="e">
        <f>IF(Px!AS25="", NA(), Px!AS25)</f>
        <v>#N/A</v>
      </c>
      <c r="L29" s="111" t="e">
        <f>IF(OR(Px!AQ25="", Px!AQ25=0), NA(), Px!AQ25)</f>
        <v>#N/A</v>
      </c>
      <c r="M29" s="111">
        <f>IF(Px!AR29="YES", IF(Px!AR44=0, NA(), Px!AR44), "")</f>
        <v>9.4587467716262665</v>
      </c>
      <c r="N29" s="288"/>
      <c r="S29" s="82">
        <v>90</v>
      </c>
      <c r="T29" s="90">
        <v>0.315</v>
      </c>
    </row>
    <row r="30" spans="2:22" ht="15" customHeight="1">
      <c r="B30" s="434"/>
      <c r="C30" s="434"/>
      <c r="D30" s="435"/>
      <c r="E30" s="435"/>
      <c r="F30" s="90"/>
      <c r="J30" s="111">
        <f>IF(OR(Px!G27="", Px!G27=0), NA(), Px!G27)</f>
        <v>592.5</v>
      </c>
      <c r="K30" s="111">
        <f>IF(Px!AS27="", NA(), Px!AS27)</f>
        <v>11</v>
      </c>
      <c r="L30" s="111">
        <f>IF(OR(Px!AQ27="", Px!AQ27=0), NA(), Px!AQ27)</f>
        <v>10.249708038775328</v>
      </c>
      <c r="M30" s="111">
        <f>IF(Px!AR29="YES", IF(Px!AR45=0, NA(), Px!AR45), "")</f>
        <v>10.424962839695615</v>
      </c>
      <c r="S30" s="82">
        <v>100</v>
      </c>
      <c r="T30" s="90">
        <v>0.28199999999999997</v>
      </c>
    </row>
    <row r="31" spans="2:22" ht="15" customHeight="1">
      <c r="B31" s="434"/>
      <c r="C31" s="434"/>
      <c r="D31" s="435"/>
      <c r="E31" s="435"/>
      <c r="F31" s="90"/>
    </row>
    <row r="32" spans="2:22" ht="15" customHeight="1">
      <c r="B32" s="434"/>
      <c r="C32" s="434"/>
      <c r="D32" s="435"/>
      <c r="E32" s="435"/>
      <c r="F32" s="90"/>
    </row>
    <row r="33" spans="2:6" ht="15" customHeight="1">
      <c r="B33" s="434"/>
      <c r="C33" s="434"/>
      <c r="D33" s="435"/>
      <c r="E33" s="435"/>
      <c r="F33" s="90"/>
    </row>
    <row r="34" spans="2:6" ht="15" customHeight="1">
      <c r="B34" s="434"/>
      <c r="C34" s="434"/>
      <c r="D34" s="435"/>
      <c r="E34" s="435"/>
      <c r="F34" s="90"/>
    </row>
    <row r="35" spans="2:6" ht="15" customHeight="1">
      <c r="B35" s="434"/>
      <c r="C35" s="434"/>
      <c r="D35" s="435"/>
      <c r="E35" s="435"/>
      <c r="F35" s="90"/>
    </row>
    <row r="36" spans="2:6" ht="15" customHeight="1">
      <c r="B36" s="434"/>
      <c r="C36" s="434"/>
      <c r="D36" s="435"/>
      <c r="E36" s="435"/>
    </row>
    <row r="37" spans="2:6" ht="15" customHeight="1">
      <c r="B37" s="434"/>
      <c r="C37" s="434"/>
      <c r="D37" s="435"/>
      <c r="E37" s="435"/>
    </row>
    <row r="38" spans="2:6" ht="15" customHeight="1">
      <c r="B38" s="434"/>
      <c r="C38" s="434"/>
      <c r="D38" s="435"/>
      <c r="E38" s="435"/>
    </row>
    <row r="39" spans="2:6" ht="15" customHeight="1">
      <c r="B39" s="434"/>
      <c r="C39" s="434"/>
      <c r="D39" s="435"/>
      <c r="E39" s="435"/>
    </row>
    <row r="40" spans="2:6" ht="15" customHeight="1">
      <c r="B40" s="434"/>
      <c r="C40" s="434"/>
      <c r="D40" s="435"/>
      <c r="E40" s="435"/>
    </row>
    <row r="41" spans="2:6" ht="15" customHeight="1">
      <c r="B41" s="434"/>
      <c r="C41" s="434"/>
      <c r="D41" s="435"/>
      <c r="E41" s="435"/>
    </row>
    <row r="42" spans="2:6" ht="15" customHeight="1">
      <c r="B42" s="434"/>
      <c r="C42" s="434"/>
      <c r="D42" s="435"/>
      <c r="E42" s="435"/>
    </row>
    <row r="43" spans="2:6" ht="15" customHeight="1">
      <c r="B43" s="434"/>
      <c r="C43" s="434"/>
      <c r="D43" s="435"/>
      <c r="E43" s="435"/>
    </row>
    <row r="44" spans="2:6" ht="15" customHeight="1">
      <c r="D44" s="430"/>
      <c r="E44" s="430"/>
    </row>
    <row r="45" spans="2:6" ht="15" customHeight="1">
      <c r="D45" s="430"/>
      <c r="E45" s="430"/>
    </row>
    <row r="46" spans="2:6" ht="15" customHeight="1">
      <c r="D46" s="430"/>
      <c r="E46" s="430"/>
    </row>
    <row r="47" spans="2:6" ht="15" customHeight="1">
      <c r="D47" s="430"/>
      <c r="E47" s="430"/>
    </row>
    <row r="48" spans="2:6" ht="15" customHeight="1">
      <c r="D48" s="430"/>
      <c r="E48" s="430"/>
    </row>
    <row r="49" spans="4:5" ht="15" customHeight="1">
      <c r="D49" s="430"/>
      <c r="E49" s="430"/>
    </row>
    <row r="50" spans="4:5" ht="15" customHeight="1">
      <c r="D50" s="430"/>
      <c r="E50" s="430"/>
    </row>
    <row r="51" spans="4:5" ht="15" customHeight="1">
      <c r="D51" s="430"/>
      <c r="E51" s="430"/>
    </row>
    <row r="52" spans="4:5" ht="15" customHeight="1">
      <c r="D52" s="430"/>
      <c r="E52" s="430"/>
    </row>
    <row r="53" spans="4:5" ht="15" customHeight="1">
      <c r="D53" s="430"/>
      <c r="E53" s="430"/>
    </row>
    <row r="54" spans="4:5" ht="15" customHeight="1">
      <c r="D54" s="430"/>
      <c r="E54" s="430"/>
    </row>
    <row r="55" spans="4:5" ht="15" customHeight="1">
      <c r="D55" s="430"/>
      <c r="E55" s="430"/>
    </row>
    <row r="56" spans="4:5" ht="15" customHeight="1">
      <c r="D56" s="430"/>
      <c r="E56" s="430"/>
    </row>
    <row r="57" spans="4:5" ht="15" customHeight="1">
      <c r="D57" s="430"/>
      <c r="E57" s="430"/>
    </row>
    <row r="58" spans="4:5" ht="15" customHeight="1">
      <c r="D58" s="430"/>
      <c r="E58" s="430"/>
    </row>
    <row r="59" spans="4:5" ht="15" customHeight="1">
      <c r="D59" s="430"/>
      <c r="E59" s="430"/>
    </row>
    <row r="60" spans="4:5" ht="15" customHeight="1">
      <c r="D60" s="430"/>
      <c r="E60" s="430"/>
    </row>
    <row r="61" spans="4:5" ht="15" customHeight="1">
      <c r="D61" s="430"/>
      <c r="E61" s="430"/>
    </row>
    <row r="62" spans="4:5" ht="15" customHeight="1">
      <c r="D62" s="430"/>
      <c r="E62" s="430"/>
    </row>
    <row r="63" spans="4:5" ht="15" customHeight="1">
      <c r="D63" s="430"/>
      <c r="E63" s="430"/>
    </row>
    <row r="64" spans="4:5" ht="15" customHeight="1">
      <c r="D64" s="430"/>
      <c r="E64" s="430"/>
    </row>
    <row r="65" spans="4:5" ht="15" customHeight="1">
      <c r="D65" s="430"/>
      <c r="E65" s="430"/>
    </row>
    <row r="66" spans="4:5" ht="15" customHeight="1">
      <c r="D66" s="430"/>
      <c r="E66" s="430"/>
    </row>
    <row r="67" spans="4:5" ht="15" customHeight="1">
      <c r="D67" s="430"/>
      <c r="E67" s="430"/>
    </row>
    <row r="68" spans="4:5" ht="15" customHeight="1">
      <c r="D68" s="430"/>
      <c r="E68" s="430"/>
    </row>
    <row r="69" spans="4:5" ht="15" customHeight="1">
      <c r="D69" s="430"/>
      <c r="E69" s="430"/>
    </row>
    <row r="70" spans="4:5" ht="15" customHeight="1">
      <c r="D70" s="430"/>
      <c r="E70" s="430"/>
    </row>
    <row r="71" spans="4:5" ht="15" customHeight="1">
      <c r="D71" s="430"/>
      <c r="E71" s="430"/>
    </row>
    <row r="72" spans="4:5" ht="15" customHeight="1">
      <c r="D72" s="430"/>
      <c r="E72" s="430"/>
    </row>
    <row r="73" spans="4:5" ht="15" customHeight="1">
      <c r="D73" s="430"/>
      <c r="E73" s="430"/>
    </row>
    <row r="74" spans="4:5" ht="15" customHeight="1">
      <c r="D74" s="430"/>
      <c r="E74" s="430"/>
    </row>
    <row r="75" spans="4:5" ht="15" customHeight="1">
      <c r="D75" s="430"/>
      <c r="E75" s="430"/>
    </row>
    <row r="76" spans="4:5" ht="15" customHeight="1">
      <c r="D76" s="430"/>
      <c r="E76" s="430"/>
    </row>
    <row r="77" spans="4:5" ht="15" customHeight="1">
      <c r="D77" s="430"/>
      <c r="E77" s="430"/>
    </row>
    <row r="78" spans="4:5" ht="15" customHeight="1">
      <c r="D78" s="430"/>
      <c r="E78" s="430"/>
    </row>
    <row r="79" spans="4:5" ht="15" customHeight="1">
      <c r="D79" s="430"/>
      <c r="E79" s="430"/>
    </row>
    <row r="80" spans="4:5" ht="15" customHeight="1">
      <c r="D80" s="430"/>
      <c r="E80" s="430"/>
    </row>
    <row r="81" spans="4:5" ht="15" customHeight="1">
      <c r="D81" s="430"/>
      <c r="E81" s="430"/>
    </row>
    <row r="82" spans="4:5" ht="15" customHeight="1">
      <c r="D82" s="430"/>
      <c r="E82" s="430"/>
    </row>
    <row r="83" spans="4:5" ht="15" customHeight="1">
      <c r="D83" s="430"/>
      <c r="E83" s="430"/>
    </row>
    <row r="84" spans="4:5" ht="15" customHeight="1">
      <c r="D84" s="430"/>
      <c r="E84" s="430"/>
    </row>
    <row r="85" spans="4:5" ht="15" customHeight="1">
      <c r="D85" s="430"/>
      <c r="E85" s="430"/>
    </row>
    <row r="86" spans="4:5" ht="15" customHeight="1">
      <c r="D86" s="430"/>
      <c r="E86" s="430"/>
    </row>
    <row r="87" spans="4:5" ht="15" customHeight="1">
      <c r="D87" s="430"/>
      <c r="E87" s="430"/>
    </row>
    <row r="88" spans="4:5" ht="15" customHeight="1">
      <c r="D88" s="430"/>
      <c r="E88" s="430"/>
    </row>
    <row r="89" spans="4:5" ht="15" customHeight="1">
      <c r="D89" s="430"/>
      <c r="E89" s="430"/>
    </row>
    <row r="90" spans="4:5" ht="15" customHeight="1">
      <c r="D90" s="430"/>
      <c r="E90" s="430"/>
    </row>
    <row r="91" spans="4:5" ht="15" customHeight="1">
      <c r="D91" s="430"/>
      <c r="E91" s="430"/>
    </row>
    <row r="92" spans="4:5" ht="15" customHeight="1">
      <c r="D92" s="430"/>
      <c r="E92" s="430"/>
    </row>
    <row r="93" spans="4:5" ht="15" customHeight="1">
      <c r="D93" s="430"/>
      <c r="E93" s="430"/>
    </row>
    <row r="94" spans="4:5" ht="15" customHeight="1">
      <c r="D94" s="430"/>
      <c r="E94" s="430"/>
    </row>
    <row r="95" spans="4:5" ht="15" customHeight="1">
      <c r="D95" s="430"/>
      <c r="E95" s="430"/>
    </row>
    <row r="96" spans="4:5" ht="15" customHeight="1">
      <c r="D96" s="430"/>
      <c r="E96" s="430"/>
    </row>
    <row r="97" spans="4:5" ht="15" customHeight="1">
      <c r="D97" s="430"/>
      <c r="E97" s="430"/>
    </row>
    <row r="98" spans="4:5" ht="15" customHeight="1">
      <c r="D98" s="430"/>
      <c r="E98" s="430"/>
    </row>
    <row r="99" spans="4:5" ht="15" customHeight="1">
      <c r="D99" s="430"/>
      <c r="E99" s="430"/>
    </row>
    <row r="100" spans="4:5" ht="15" customHeight="1">
      <c r="D100" s="430"/>
      <c r="E100" s="430"/>
    </row>
    <row r="101" spans="4:5" ht="15" customHeight="1">
      <c r="D101" s="430"/>
      <c r="E101" s="430"/>
    </row>
    <row r="102" spans="4:5" ht="15" customHeight="1">
      <c r="D102" s="430"/>
      <c r="E102" s="430"/>
    </row>
    <row r="103" spans="4:5" ht="15" customHeight="1">
      <c r="D103" s="430"/>
      <c r="E103" s="430"/>
    </row>
    <row r="104" spans="4:5" ht="15" customHeight="1">
      <c r="D104" s="430"/>
      <c r="E104" s="430"/>
    </row>
    <row r="105" spans="4:5" ht="15" customHeight="1">
      <c r="D105" s="430"/>
      <c r="E105" s="430"/>
    </row>
    <row r="106" spans="4:5" ht="15" customHeight="1">
      <c r="D106" s="430"/>
      <c r="E106" s="430"/>
    </row>
    <row r="107" spans="4:5" ht="15" customHeight="1">
      <c r="D107" s="430"/>
      <c r="E107" s="430"/>
    </row>
    <row r="108" spans="4:5" ht="15" customHeight="1">
      <c r="D108" s="430"/>
      <c r="E108" s="430"/>
    </row>
    <row r="109" spans="4:5" ht="15" customHeight="1">
      <c r="D109" s="430"/>
      <c r="E109" s="430"/>
    </row>
    <row r="110" spans="4:5" ht="15" customHeight="1">
      <c r="D110" s="430"/>
      <c r="E110" s="430"/>
    </row>
    <row r="111" spans="4:5" ht="15" customHeight="1">
      <c r="D111" s="430"/>
      <c r="E111" s="430"/>
    </row>
    <row r="112" spans="4:5" ht="15" customHeight="1">
      <c r="D112" s="430"/>
      <c r="E112" s="430"/>
    </row>
    <row r="113" spans="4:5" ht="15" customHeight="1">
      <c r="D113" s="430"/>
      <c r="E113" s="430"/>
    </row>
    <row r="114" spans="4:5" ht="15" customHeight="1">
      <c r="D114" s="430"/>
      <c r="E114" s="430"/>
    </row>
    <row r="115" spans="4:5" ht="15" customHeight="1">
      <c r="D115" s="430"/>
      <c r="E115" s="430"/>
    </row>
    <row r="116" spans="4:5" ht="15" customHeight="1">
      <c r="D116" s="430"/>
      <c r="E116" s="430"/>
    </row>
    <row r="117" spans="4:5" ht="15" customHeight="1">
      <c r="D117" s="430"/>
      <c r="E117" s="430"/>
    </row>
    <row r="118" spans="4:5" ht="15" customHeight="1">
      <c r="D118" s="430"/>
      <c r="E118" s="430"/>
    </row>
    <row r="119" spans="4:5" ht="15" customHeight="1">
      <c r="D119" s="430"/>
      <c r="E119" s="430"/>
    </row>
    <row r="120" spans="4:5" ht="15" customHeight="1"/>
    <row r="121" spans="4:5" ht="15" customHeight="1"/>
    <row r="122" spans="4:5" ht="15" customHeight="1"/>
    <row r="123" spans="4:5" ht="15" customHeight="1"/>
    <row r="124" spans="4:5" ht="15" customHeight="1"/>
    <row r="125" spans="4:5" ht="15" customHeight="1"/>
    <row r="126" spans="4:5" ht="15" customHeight="1"/>
    <row r="127" spans="4:5" ht="15" customHeight="1"/>
    <row r="128" spans="4:5"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sheetData>
  <sheetProtection password="D462" sheet="1" objects="1" scenarios="1" selectLockedCells="1" selectUnlockedCells="1"/>
  <mergeCells count="11">
    <mergeCell ref="J2:U2"/>
    <mergeCell ref="J20:L20"/>
    <mergeCell ref="J4:J5"/>
    <mergeCell ref="K4:K5"/>
    <mergeCell ref="U19:V19"/>
    <mergeCell ref="J15:O15"/>
    <mergeCell ref="C18:F18"/>
    <mergeCell ref="U24:V24"/>
    <mergeCell ref="M22:M23"/>
    <mergeCell ref="S4:V4"/>
    <mergeCell ref="S17:T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1">
    <tabColor rgb="FFFFFF00"/>
  </sheetPr>
  <dimension ref="A1:BM94"/>
  <sheetViews>
    <sheetView showGridLines="0" view="pageBreakPreview" zoomScaleNormal="90" zoomScaleSheetLayoutView="100" workbookViewId="0">
      <selection activeCell="A2" sqref="A2"/>
    </sheetView>
  </sheetViews>
  <sheetFormatPr defaultRowHeight="12.75"/>
  <cols>
    <col min="1" max="1" width="1.5703125" style="3" customWidth="1"/>
    <col min="2" max="18" width="3.28515625" style="3" customWidth="1"/>
    <col min="19" max="19" width="3" style="3" customWidth="1"/>
    <col min="20" max="26" width="3.28515625" style="3" customWidth="1"/>
    <col min="27" max="27" width="1.5703125" style="3" customWidth="1"/>
    <col min="28" max="28" width="3.28515625" style="3" customWidth="1"/>
    <col min="29" max="29" width="2.42578125" style="3" customWidth="1"/>
    <col min="30" max="30" width="3" style="3" customWidth="1"/>
    <col min="31" max="60" width="3.28515625" style="3" customWidth="1"/>
    <col min="61" max="72" width="3.42578125" style="3" customWidth="1"/>
    <col min="73" max="16384" width="9.140625" style="3"/>
  </cols>
  <sheetData>
    <row r="1" spans="1:65" ht="17.25" customHeight="1" thickBot="1">
      <c r="A1" s="506" t="s">
        <v>543</v>
      </c>
      <c r="B1" s="506"/>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c r="AT1" s="506"/>
      <c r="AU1" s="506"/>
      <c r="AV1" s="506"/>
      <c r="AW1" s="506"/>
      <c r="AX1" s="506"/>
      <c r="AY1" s="506"/>
      <c r="AZ1" s="506"/>
      <c r="BA1" s="506"/>
      <c r="BB1" s="506"/>
      <c r="BC1" s="506"/>
      <c r="BD1" s="506"/>
      <c r="BE1" s="506"/>
      <c r="BF1" s="506"/>
      <c r="BG1" s="506"/>
      <c r="BH1" s="506"/>
      <c r="BI1" s="506"/>
      <c r="BJ1" s="506"/>
      <c r="BK1"/>
      <c r="BL1"/>
      <c r="BM1"/>
    </row>
    <row r="2" spans="1:65" ht="17.25" customHeight="1" thickBot="1">
      <c r="A2" s="392"/>
      <c r="B2" s="392"/>
      <c r="C2" s="392"/>
      <c r="D2" s="392"/>
      <c r="E2" s="392"/>
      <c r="F2" s="392"/>
      <c r="G2" s="392"/>
      <c r="H2" s="393" t="s">
        <v>69</v>
      </c>
      <c r="I2" s="394" t="s">
        <v>72</v>
      </c>
      <c r="J2" s="395"/>
      <c r="K2" s="395"/>
      <c r="L2" s="395"/>
      <c r="M2" s="395"/>
      <c r="N2" s="395"/>
      <c r="O2" s="395"/>
      <c r="P2" s="395"/>
      <c r="Q2" s="395"/>
      <c r="R2" s="395"/>
      <c r="S2" s="395"/>
      <c r="T2" s="395"/>
      <c r="U2" s="395"/>
      <c r="V2" s="395"/>
      <c r="W2" s="395"/>
      <c r="X2" s="395"/>
      <c r="Y2" s="395"/>
      <c r="Z2" s="395"/>
      <c r="AA2" s="395"/>
      <c r="AB2" s="507" t="s">
        <v>6</v>
      </c>
      <c r="AC2" s="508"/>
      <c r="AD2" s="508"/>
      <c r="AE2" s="508"/>
      <c r="AF2" s="508"/>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c r="BK2"/>
      <c r="BL2"/>
      <c r="BM2"/>
    </row>
    <row r="3" spans="1:65" ht="17.25" customHeight="1">
      <c r="A3" s="392"/>
      <c r="B3" s="392"/>
      <c r="C3" s="392"/>
      <c r="D3" s="392"/>
      <c r="E3" s="392"/>
      <c r="F3" s="392"/>
      <c r="G3" s="392"/>
      <c r="H3" s="393" t="s">
        <v>70</v>
      </c>
      <c r="I3" s="394" t="s">
        <v>72</v>
      </c>
      <c r="J3" s="395"/>
      <c r="K3" s="395"/>
      <c r="L3" s="395"/>
      <c r="M3" s="395"/>
      <c r="N3" s="395"/>
      <c r="O3" s="395"/>
      <c r="P3" s="395"/>
      <c r="Q3" s="395"/>
      <c r="R3" s="395"/>
      <c r="S3" s="395"/>
      <c r="T3" s="395"/>
      <c r="U3" s="395"/>
      <c r="V3" s="395"/>
      <c r="W3" s="395"/>
      <c r="X3" s="395"/>
      <c r="Y3" s="395"/>
      <c r="Z3" s="395"/>
      <c r="AA3" s="395"/>
      <c r="AB3" s="475">
        <v>1</v>
      </c>
      <c r="AC3" s="63"/>
      <c r="AD3" s="504" t="s">
        <v>468</v>
      </c>
      <c r="AE3" s="504"/>
      <c r="AF3" s="504"/>
      <c r="AG3" s="504"/>
      <c r="AH3" s="504"/>
      <c r="AI3" s="504"/>
      <c r="AJ3" s="504"/>
      <c r="AK3" s="504"/>
      <c r="AL3" s="504"/>
      <c r="AM3" s="504"/>
      <c r="AN3" s="504"/>
      <c r="AO3" s="504"/>
      <c r="AP3" s="504"/>
      <c r="AQ3" s="504"/>
      <c r="AR3" s="504"/>
      <c r="AS3" s="504"/>
      <c r="AT3" s="504"/>
      <c r="AU3" s="504"/>
      <c r="AV3" s="504"/>
      <c r="AW3" s="504"/>
      <c r="AX3" s="504"/>
      <c r="AY3" s="504"/>
      <c r="AZ3" s="504"/>
      <c r="BA3" s="504"/>
      <c r="BB3" s="504"/>
      <c r="BC3" s="504"/>
      <c r="BD3" s="504"/>
      <c r="BE3" s="504"/>
      <c r="BF3" s="504"/>
      <c r="BG3" s="504"/>
      <c r="BH3" s="504"/>
      <c r="BI3" s="504"/>
      <c r="BJ3" s="504"/>
      <c r="BK3"/>
      <c r="BL3"/>
      <c r="BM3"/>
    </row>
    <row r="4" spans="1:65" ht="17.25" customHeight="1" thickBot="1">
      <c r="A4" s="396"/>
      <c r="B4" s="396"/>
      <c r="C4" s="396"/>
      <c r="D4" s="396"/>
      <c r="E4" s="396"/>
      <c r="F4" s="396"/>
      <c r="G4" s="396"/>
      <c r="H4" s="397" t="s">
        <v>71</v>
      </c>
      <c r="I4" s="398" t="s">
        <v>72</v>
      </c>
      <c r="J4" s="399"/>
      <c r="K4" s="399"/>
      <c r="L4" s="399"/>
      <c r="M4" s="399"/>
      <c r="N4" s="399"/>
      <c r="O4" s="399"/>
      <c r="P4" s="399"/>
      <c r="Q4" s="399"/>
      <c r="R4" s="399"/>
      <c r="S4" s="399"/>
      <c r="T4" s="399"/>
      <c r="U4" s="399"/>
      <c r="V4" s="399"/>
      <c r="W4" s="399"/>
      <c r="X4" s="399"/>
      <c r="Y4" s="399"/>
      <c r="Z4" s="399"/>
      <c r="AA4" s="399"/>
      <c r="AB4" s="377"/>
      <c r="AC4" s="63"/>
      <c r="AD4" s="505"/>
      <c r="AE4" s="505"/>
      <c r="AF4" s="505"/>
      <c r="AG4" s="505"/>
      <c r="AH4" s="505"/>
      <c r="AI4" s="505"/>
      <c r="AJ4" s="505"/>
      <c r="AK4" s="505"/>
      <c r="AL4" s="505"/>
      <c r="AM4" s="505"/>
      <c r="AN4" s="505"/>
      <c r="AO4" s="505"/>
      <c r="AP4" s="505"/>
      <c r="AQ4" s="505"/>
      <c r="AR4" s="505"/>
      <c r="AS4" s="505"/>
      <c r="AT4" s="505"/>
      <c r="AU4" s="505"/>
      <c r="AV4" s="505"/>
      <c r="AW4" s="505"/>
      <c r="AX4" s="505"/>
      <c r="AY4" s="505"/>
      <c r="AZ4" s="505"/>
      <c r="BA4" s="505"/>
      <c r="BB4" s="505"/>
      <c r="BC4" s="505"/>
      <c r="BD4" s="505"/>
      <c r="BE4" s="505"/>
      <c r="BF4" s="505"/>
      <c r="BG4" s="505"/>
      <c r="BH4" s="505"/>
      <c r="BI4" s="505"/>
      <c r="BJ4" s="505"/>
      <c r="BK4"/>
      <c r="BL4"/>
      <c r="BM4"/>
    </row>
    <row r="5" spans="1:65" ht="17.25" customHeight="1">
      <c r="B5" s="290">
        <v>1</v>
      </c>
      <c r="C5" s="291" t="s">
        <v>12</v>
      </c>
      <c r="AB5" s="377">
        <v>2</v>
      </c>
      <c r="AC5" s="63"/>
      <c r="AD5" s="505" t="s">
        <v>546</v>
      </c>
      <c r="AE5" s="505"/>
      <c r="AF5" s="505"/>
      <c r="AG5" s="505"/>
      <c r="AH5" s="505"/>
      <c r="AI5" s="505"/>
      <c r="AJ5" s="505"/>
      <c r="AK5" s="505"/>
      <c r="AL5" s="505"/>
      <c r="AM5" s="505"/>
      <c r="AN5" s="505"/>
      <c r="AO5" s="505"/>
      <c r="AP5" s="505"/>
      <c r="AQ5" s="505"/>
      <c r="AR5" s="505"/>
      <c r="AS5" s="505"/>
      <c r="AT5" s="505"/>
      <c r="AU5" s="505"/>
      <c r="AV5" s="505"/>
      <c r="AW5" s="505"/>
      <c r="AX5" s="505"/>
      <c r="AY5" s="505"/>
      <c r="AZ5" s="505"/>
      <c r="BA5" s="505"/>
      <c r="BB5" s="505"/>
      <c r="BC5" s="505"/>
      <c r="BD5" s="505"/>
      <c r="BE5" s="505"/>
      <c r="BF5" s="505"/>
      <c r="BG5" s="505"/>
      <c r="BH5" s="505"/>
      <c r="BI5" s="505"/>
      <c r="BJ5" s="505"/>
      <c r="BK5"/>
      <c r="BL5"/>
      <c r="BM5"/>
    </row>
    <row r="6" spans="1:65" ht="15.95" customHeight="1">
      <c r="B6" s="510" t="s">
        <v>89</v>
      </c>
      <c r="C6" s="510"/>
      <c r="D6" s="510"/>
      <c r="E6" s="510"/>
      <c r="F6" s="510"/>
      <c r="G6" s="511"/>
      <c r="H6" s="515" t="s">
        <v>553</v>
      </c>
      <c r="I6" s="510"/>
      <c r="J6" s="510"/>
      <c r="K6" s="510"/>
      <c r="L6" s="510"/>
      <c r="M6" s="510"/>
      <c r="N6" s="515" t="s">
        <v>551</v>
      </c>
      <c r="O6" s="510"/>
      <c r="P6" s="510"/>
      <c r="Q6" s="510"/>
      <c r="R6" s="510"/>
      <c r="S6" s="515" t="s">
        <v>556</v>
      </c>
      <c r="T6" s="510"/>
      <c r="U6" s="510"/>
      <c r="V6" s="510"/>
      <c r="W6" s="510"/>
      <c r="X6" s="510"/>
      <c r="Y6" s="510"/>
      <c r="Z6" s="510"/>
      <c r="AB6" s="377"/>
      <c r="AC6" s="63"/>
      <c r="AD6" s="505"/>
      <c r="AE6" s="505"/>
      <c r="AF6" s="505"/>
      <c r="AG6" s="505"/>
      <c r="AH6" s="505"/>
      <c r="AI6" s="505"/>
      <c r="AJ6" s="505"/>
      <c r="AK6" s="505"/>
      <c r="AL6" s="505"/>
      <c r="AM6" s="505"/>
      <c r="AN6" s="505"/>
      <c r="AO6" s="505"/>
      <c r="AP6" s="505"/>
      <c r="AQ6" s="505"/>
      <c r="AR6" s="505"/>
      <c r="AS6" s="505"/>
      <c r="AT6" s="505"/>
      <c r="AU6" s="505"/>
      <c r="AV6" s="505"/>
      <c r="AW6" s="505"/>
      <c r="AX6" s="505"/>
      <c r="AY6" s="505"/>
      <c r="AZ6" s="505"/>
      <c r="BA6" s="505"/>
      <c r="BB6" s="505"/>
      <c r="BC6" s="505"/>
      <c r="BD6" s="505"/>
      <c r="BE6" s="505"/>
      <c r="BF6" s="505"/>
      <c r="BG6" s="505"/>
      <c r="BH6" s="505"/>
      <c r="BI6" s="505"/>
      <c r="BJ6" s="505"/>
      <c r="BK6"/>
      <c r="BL6"/>
      <c r="BM6"/>
    </row>
    <row r="7" spans="1:65" ht="15.95" customHeight="1">
      <c r="G7" s="8" t="s">
        <v>2</v>
      </c>
      <c r="H7" s="516"/>
      <c r="I7" s="517"/>
      <c r="J7" s="517"/>
      <c r="K7" s="517"/>
      <c r="L7" s="517"/>
      <c r="M7" s="518"/>
      <c r="N7" s="516" t="s">
        <v>7</v>
      </c>
      <c r="O7" s="517"/>
      <c r="P7" s="517"/>
      <c r="Q7" s="517"/>
      <c r="R7" s="518"/>
      <c r="S7" s="516" t="s">
        <v>11</v>
      </c>
      <c r="T7" s="517"/>
      <c r="U7" s="517"/>
      <c r="V7" s="517"/>
      <c r="W7" s="517"/>
      <c r="X7" s="517"/>
      <c r="Y7" s="517"/>
      <c r="Z7" s="517"/>
      <c r="AB7" s="377"/>
      <c r="AC7" s="12"/>
      <c r="AD7" s="505"/>
      <c r="AE7" s="505"/>
      <c r="AF7" s="505"/>
      <c r="AG7" s="505"/>
      <c r="AH7" s="505"/>
      <c r="AI7" s="505"/>
      <c r="AJ7" s="505"/>
      <c r="AK7" s="505"/>
      <c r="AL7" s="505"/>
      <c r="AM7" s="505"/>
      <c r="AN7" s="505"/>
      <c r="AO7" s="505"/>
      <c r="AP7" s="505"/>
      <c r="AQ7" s="505"/>
      <c r="AR7" s="505"/>
      <c r="AS7" s="505"/>
      <c r="AT7" s="505"/>
      <c r="AU7" s="505"/>
      <c r="AV7" s="505"/>
      <c r="AW7" s="505"/>
      <c r="AX7" s="505"/>
      <c r="AY7" s="505"/>
      <c r="AZ7" s="505"/>
      <c r="BA7" s="505"/>
      <c r="BB7" s="505"/>
      <c r="BC7" s="505"/>
      <c r="BD7" s="505"/>
      <c r="BE7" s="505"/>
      <c r="BF7" s="505"/>
      <c r="BG7" s="505"/>
      <c r="BH7" s="505"/>
      <c r="BI7" s="505"/>
      <c r="BJ7" s="505"/>
      <c r="BK7"/>
      <c r="BL7"/>
      <c r="BM7"/>
    </row>
    <row r="8" spans="1:65" ht="15.95" customHeight="1">
      <c r="B8" s="9"/>
      <c r="C8" s="9"/>
      <c r="D8" s="9"/>
      <c r="E8" s="9"/>
      <c r="F8" s="9"/>
      <c r="G8" s="10" t="s">
        <v>0</v>
      </c>
      <c r="H8" s="512"/>
      <c r="I8" s="513"/>
      <c r="J8" s="513"/>
      <c r="K8" s="513"/>
      <c r="L8" s="513"/>
      <c r="M8" s="514"/>
      <c r="N8" s="512" t="s">
        <v>8</v>
      </c>
      <c r="O8" s="513"/>
      <c r="P8" s="513"/>
      <c r="Q8" s="513"/>
      <c r="R8" s="514"/>
      <c r="S8" s="512" t="s">
        <v>10</v>
      </c>
      <c r="T8" s="513"/>
      <c r="U8" s="513"/>
      <c r="V8" s="513"/>
      <c r="W8" s="513"/>
      <c r="X8" s="513"/>
      <c r="Y8" s="513"/>
      <c r="Z8" s="513"/>
      <c r="AB8" s="378"/>
      <c r="AC8" s="12"/>
      <c r="AD8" s="509" t="s">
        <v>552</v>
      </c>
      <c r="AE8" s="509"/>
      <c r="AF8" s="509"/>
      <c r="AG8" s="509"/>
      <c r="AH8" s="509"/>
      <c r="AI8" s="509"/>
      <c r="AJ8" s="509"/>
      <c r="AK8" s="509"/>
      <c r="AL8" s="509"/>
      <c r="AM8" s="509"/>
      <c r="AN8" s="509"/>
      <c r="AO8" s="509"/>
      <c r="AP8" s="509"/>
      <c r="AQ8" s="509"/>
      <c r="AR8" s="509"/>
      <c r="AS8" s="509"/>
      <c r="AT8" s="509"/>
      <c r="AU8" s="509"/>
      <c r="AV8" s="509"/>
      <c r="AW8" s="509"/>
      <c r="AX8" s="509"/>
      <c r="AY8" s="509"/>
      <c r="AZ8" s="509"/>
      <c r="BA8" s="509"/>
      <c r="BB8" s="509"/>
      <c r="BC8" s="509"/>
      <c r="BD8" s="509"/>
      <c r="BE8" s="509"/>
      <c r="BF8" s="509"/>
      <c r="BG8" s="509"/>
      <c r="BH8" s="509"/>
      <c r="BI8" s="509"/>
      <c r="BJ8" s="509"/>
      <c r="BK8"/>
      <c r="BL8"/>
      <c r="BM8"/>
    </row>
    <row r="9" spans="1:65" ht="15.95" customHeight="1">
      <c r="B9" s="9"/>
      <c r="C9" s="9"/>
      <c r="D9" s="9"/>
      <c r="E9" s="9"/>
      <c r="F9" s="9"/>
      <c r="G9" s="10" t="s">
        <v>1</v>
      </c>
      <c r="H9" s="512"/>
      <c r="I9" s="513"/>
      <c r="J9" s="513"/>
      <c r="K9" s="513"/>
      <c r="L9" s="513"/>
      <c r="M9" s="514"/>
      <c r="N9" s="512" t="s">
        <v>8</v>
      </c>
      <c r="O9" s="513"/>
      <c r="P9" s="513"/>
      <c r="Q9" s="513"/>
      <c r="R9" s="514"/>
      <c r="S9" s="512" t="s">
        <v>9</v>
      </c>
      <c r="T9" s="513"/>
      <c r="U9" s="513"/>
      <c r="V9" s="513"/>
      <c r="W9" s="513"/>
      <c r="X9" s="513"/>
      <c r="Y9" s="513"/>
      <c r="Z9" s="513"/>
      <c r="AB9" s="378"/>
      <c r="AC9" s="12"/>
      <c r="AD9" s="509"/>
      <c r="AE9" s="509"/>
      <c r="AF9" s="509"/>
      <c r="AG9" s="509"/>
      <c r="AH9" s="509"/>
      <c r="AI9" s="509"/>
      <c r="AJ9" s="509"/>
      <c r="AK9" s="509"/>
      <c r="AL9" s="509"/>
      <c r="AM9" s="509"/>
      <c r="AN9" s="509"/>
      <c r="AO9" s="509"/>
      <c r="AP9" s="509"/>
      <c r="AQ9" s="509"/>
      <c r="AR9" s="509"/>
      <c r="AS9" s="509"/>
      <c r="AT9" s="509"/>
      <c r="AU9" s="509"/>
      <c r="AV9" s="509"/>
      <c r="AW9" s="509"/>
      <c r="AX9" s="509"/>
      <c r="AY9" s="509"/>
      <c r="AZ9" s="509"/>
      <c r="BA9" s="509"/>
      <c r="BB9" s="509"/>
      <c r="BC9" s="509"/>
      <c r="BD9" s="509"/>
      <c r="BE9" s="509"/>
      <c r="BF9" s="509"/>
      <c r="BG9" s="509"/>
      <c r="BH9" s="509"/>
      <c r="BI9" s="509"/>
      <c r="BJ9" s="509"/>
      <c r="BK9"/>
      <c r="BL9"/>
      <c r="BM9"/>
    </row>
    <row r="10" spans="1:65" ht="15.95" customHeight="1">
      <c r="B10" s="9"/>
      <c r="C10" s="9"/>
      <c r="D10" s="9"/>
      <c r="E10" s="9"/>
      <c r="F10" s="9"/>
      <c r="G10" s="10" t="s">
        <v>3</v>
      </c>
      <c r="H10" s="512"/>
      <c r="I10" s="513"/>
      <c r="J10" s="513"/>
      <c r="K10" s="513"/>
      <c r="L10" s="513"/>
      <c r="M10" s="514"/>
      <c r="N10" s="512"/>
      <c r="O10" s="513"/>
      <c r="P10" s="513"/>
      <c r="Q10" s="513"/>
      <c r="R10" s="514"/>
      <c r="S10" s="512" t="s">
        <v>18</v>
      </c>
      <c r="T10" s="513"/>
      <c r="U10" s="513"/>
      <c r="V10" s="513"/>
      <c r="W10" s="513"/>
      <c r="X10" s="513"/>
      <c r="Y10" s="513"/>
      <c r="Z10" s="513"/>
      <c r="AB10" s="378"/>
      <c r="AC10" s="12"/>
      <c r="AD10" s="509"/>
      <c r="AE10" s="509"/>
      <c r="AF10" s="509"/>
      <c r="AG10" s="509"/>
      <c r="AH10" s="509"/>
      <c r="AI10" s="509"/>
      <c r="AJ10" s="509"/>
      <c r="AK10" s="509"/>
      <c r="AL10" s="509"/>
      <c r="AM10" s="509"/>
      <c r="AN10" s="509"/>
      <c r="AO10" s="509"/>
      <c r="AP10" s="509"/>
      <c r="AQ10" s="509"/>
      <c r="AR10" s="509"/>
      <c r="AS10" s="509"/>
      <c r="AT10" s="509"/>
      <c r="AU10" s="509"/>
      <c r="AV10" s="509"/>
      <c r="AW10" s="509"/>
      <c r="AX10" s="509"/>
      <c r="AY10" s="509"/>
      <c r="AZ10" s="509"/>
      <c r="BA10" s="509"/>
      <c r="BB10" s="509"/>
      <c r="BC10" s="509"/>
      <c r="BD10" s="509"/>
      <c r="BE10" s="509"/>
      <c r="BF10" s="509"/>
      <c r="BG10" s="509"/>
      <c r="BH10" s="509"/>
      <c r="BI10" s="509"/>
      <c r="BJ10" s="509"/>
      <c r="BK10"/>
    </row>
    <row r="11" spans="1:65" ht="15.95" customHeight="1">
      <c r="B11" s="296" t="s">
        <v>549</v>
      </c>
      <c r="C11" s="9"/>
      <c r="D11" s="9"/>
      <c r="E11" s="9"/>
      <c r="F11" s="9"/>
      <c r="G11" s="10" t="s">
        <v>4</v>
      </c>
      <c r="H11" s="512"/>
      <c r="I11" s="513"/>
      <c r="J11" s="513"/>
      <c r="K11" s="513"/>
      <c r="L11" s="513"/>
      <c r="M11" s="514"/>
      <c r="N11" s="512"/>
      <c r="O11" s="513"/>
      <c r="P11" s="513"/>
      <c r="Q11" s="513"/>
      <c r="R11" s="514"/>
      <c r="S11" s="512"/>
      <c r="T11" s="513"/>
      <c r="U11" s="513"/>
      <c r="V11" s="513"/>
      <c r="W11" s="513"/>
      <c r="X11" s="513"/>
      <c r="Y11" s="513"/>
      <c r="Z11" s="513"/>
      <c r="AB11" s="378"/>
      <c r="AC11" s="12"/>
      <c r="AD11" s="509"/>
      <c r="AE11" s="509"/>
      <c r="AF11" s="509"/>
      <c r="AG11" s="509"/>
      <c r="AH11" s="509"/>
      <c r="AI11" s="509"/>
      <c r="AJ11" s="509"/>
      <c r="AK11" s="509"/>
      <c r="AL11" s="509"/>
      <c r="AM11" s="509"/>
      <c r="AN11" s="509"/>
      <c r="AO11" s="509"/>
      <c r="AP11" s="509"/>
      <c r="AQ11" s="509"/>
      <c r="AR11" s="509"/>
      <c r="AS11" s="509"/>
      <c r="AT11" s="509"/>
      <c r="AU11" s="509"/>
      <c r="AV11" s="509"/>
      <c r="AW11" s="509"/>
      <c r="AX11" s="509"/>
      <c r="AY11" s="509"/>
      <c r="AZ11" s="509"/>
      <c r="BA11" s="509"/>
      <c r="BB11" s="509"/>
      <c r="BC11" s="509"/>
      <c r="BD11" s="509"/>
      <c r="BE11" s="509"/>
      <c r="BF11" s="509"/>
      <c r="BG11" s="509"/>
      <c r="BH11" s="509"/>
      <c r="BI11" s="509"/>
      <c r="BJ11" s="509"/>
      <c r="BK11"/>
    </row>
    <row r="12" spans="1:65" ht="15.95" customHeight="1">
      <c r="B12" s="9"/>
      <c r="C12" s="9"/>
      <c r="D12" s="9"/>
      <c r="E12" s="9"/>
      <c r="F12" s="9"/>
      <c r="G12" s="10" t="s">
        <v>5</v>
      </c>
      <c r="H12" s="512"/>
      <c r="I12" s="513"/>
      <c r="J12" s="513"/>
      <c r="K12" s="513"/>
      <c r="L12" s="513"/>
      <c r="M12" s="514"/>
      <c r="N12" s="512"/>
      <c r="O12" s="513"/>
      <c r="P12" s="513"/>
      <c r="Q12" s="513"/>
      <c r="R12" s="514"/>
      <c r="S12" s="512"/>
      <c r="T12" s="513"/>
      <c r="U12" s="513"/>
      <c r="V12" s="513"/>
      <c r="W12" s="513"/>
      <c r="X12" s="513"/>
      <c r="Y12" s="513"/>
      <c r="Z12" s="513"/>
      <c r="AB12" s="378">
        <v>3</v>
      </c>
      <c r="AC12" s="12"/>
      <c r="AD12" s="524" t="s">
        <v>555</v>
      </c>
      <c r="AE12" s="524"/>
      <c r="AF12" s="524"/>
      <c r="AG12" s="524"/>
      <c r="AH12" s="524"/>
      <c r="AI12" s="524"/>
      <c r="AJ12" s="524"/>
      <c r="AK12" s="524"/>
      <c r="AL12" s="524"/>
      <c r="AM12" s="524"/>
      <c r="AN12" s="524"/>
      <c r="AO12" s="524"/>
      <c r="AP12" s="524"/>
      <c r="AQ12" s="524"/>
      <c r="AR12" s="524"/>
      <c r="AS12" s="524"/>
      <c r="AT12" s="524"/>
      <c r="AU12" s="524"/>
      <c r="AV12" s="524"/>
      <c r="AW12" s="524"/>
      <c r="AX12" s="524"/>
      <c r="AY12" s="524"/>
      <c r="AZ12" s="524"/>
      <c r="BA12" s="524"/>
      <c r="BB12" s="524"/>
      <c r="BC12" s="524"/>
      <c r="BD12" s="524"/>
      <c r="BE12" s="524"/>
      <c r="BF12" s="524"/>
      <c r="BG12" s="524"/>
      <c r="BH12" s="524"/>
      <c r="BI12" s="524"/>
      <c r="BJ12" s="524"/>
      <c r="BK12"/>
    </row>
    <row r="13" spans="1:65" ht="15.95" customHeight="1">
      <c r="B13" s="296" t="s">
        <v>550</v>
      </c>
      <c r="C13" s="9"/>
      <c r="D13" s="9"/>
      <c r="E13" s="9"/>
      <c r="F13" s="9"/>
      <c r="G13" s="10" t="s">
        <v>464</v>
      </c>
      <c r="H13" s="512"/>
      <c r="I13" s="513"/>
      <c r="J13" s="513"/>
      <c r="K13" s="513"/>
      <c r="L13" s="513"/>
      <c r="M13" s="514"/>
      <c r="N13" s="512"/>
      <c r="O13" s="513"/>
      <c r="P13" s="513"/>
      <c r="Q13" s="513"/>
      <c r="R13" s="514"/>
      <c r="S13" s="512"/>
      <c r="T13" s="513"/>
      <c r="U13" s="513"/>
      <c r="V13" s="513"/>
      <c r="W13" s="513"/>
      <c r="X13" s="513"/>
      <c r="Y13" s="513"/>
      <c r="Z13" s="513"/>
      <c r="AB13" s="378"/>
      <c r="AC13" s="12"/>
      <c r="AD13" s="524"/>
      <c r="AE13" s="524"/>
      <c r="AF13" s="524"/>
      <c r="AG13" s="524"/>
      <c r="AH13" s="524"/>
      <c r="AI13" s="524"/>
      <c r="AJ13" s="524"/>
      <c r="AK13" s="524"/>
      <c r="AL13" s="524"/>
      <c r="AM13" s="524"/>
      <c r="AN13" s="524"/>
      <c r="AO13" s="524"/>
      <c r="AP13" s="524"/>
      <c r="AQ13" s="524"/>
      <c r="AR13" s="524"/>
      <c r="AS13" s="524"/>
      <c r="AT13" s="524"/>
      <c r="AU13" s="524"/>
      <c r="AV13" s="524"/>
      <c r="AW13" s="524"/>
      <c r="AX13" s="524"/>
      <c r="AY13" s="524"/>
      <c r="AZ13" s="524"/>
      <c r="BA13" s="524"/>
      <c r="BB13" s="524"/>
      <c r="BC13" s="524"/>
      <c r="BD13" s="524"/>
      <c r="BE13" s="524"/>
      <c r="BF13" s="524"/>
      <c r="BG13" s="524"/>
      <c r="BH13" s="524"/>
      <c r="BI13" s="524"/>
      <c r="BJ13" s="524"/>
      <c r="BK13"/>
    </row>
    <row r="14" spans="1:65" ht="15.95" customHeight="1">
      <c r="B14" s="236" t="s">
        <v>554</v>
      </c>
      <c r="C14" s="228"/>
      <c r="D14" s="228"/>
      <c r="E14" s="228"/>
      <c r="F14" s="228"/>
      <c r="G14" s="295" t="s">
        <v>545</v>
      </c>
      <c r="H14" s="521"/>
      <c r="I14" s="522"/>
      <c r="J14" s="522"/>
      <c r="K14" s="522"/>
      <c r="L14" s="522"/>
      <c r="M14" s="523"/>
      <c r="N14" s="521"/>
      <c r="O14" s="522"/>
      <c r="P14" s="522"/>
      <c r="Q14" s="522"/>
      <c r="R14" s="523"/>
      <c r="S14" s="521"/>
      <c r="T14" s="522"/>
      <c r="U14" s="522"/>
      <c r="V14" s="522"/>
      <c r="W14" s="522"/>
      <c r="X14" s="522"/>
      <c r="Y14" s="522"/>
      <c r="Z14" s="522"/>
      <c r="AB14" s="378"/>
      <c r="AC14" s="12"/>
      <c r="AD14" s="524"/>
      <c r="AE14" s="524"/>
      <c r="AF14" s="524"/>
      <c r="AG14" s="524"/>
      <c r="AH14" s="524"/>
      <c r="AI14" s="524"/>
      <c r="AJ14" s="524"/>
      <c r="AK14" s="524"/>
      <c r="AL14" s="524"/>
      <c r="AM14" s="524"/>
      <c r="AN14" s="524"/>
      <c r="AO14" s="524"/>
      <c r="AP14" s="524"/>
      <c r="AQ14" s="524"/>
      <c r="AR14" s="524"/>
      <c r="AS14" s="524"/>
      <c r="AT14" s="524"/>
      <c r="AU14" s="524"/>
      <c r="AV14" s="524"/>
      <c r="AW14" s="524"/>
      <c r="AX14" s="524"/>
      <c r="AY14" s="524"/>
      <c r="AZ14" s="524"/>
      <c r="BA14" s="524"/>
      <c r="BB14" s="524"/>
      <c r="BC14" s="524"/>
      <c r="BD14" s="524"/>
      <c r="BE14" s="524"/>
      <c r="BF14" s="524"/>
      <c r="BG14" s="524"/>
      <c r="BH14" s="524"/>
      <c r="BI14" s="524"/>
      <c r="BJ14" s="524"/>
      <c r="BK14"/>
    </row>
    <row r="15" spans="1:65" ht="15.95" customHeight="1">
      <c r="B15" s="290">
        <v>2</v>
      </c>
      <c r="C15" s="291" t="s">
        <v>61</v>
      </c>
      <c r="AB15" s="377">
        <v>4</v>
      </c>
      <c r="AC15" s="64"/>
      <c r="AD15" s="505" t="s">
        <v>547</v>
      </c>
      <c r="AE15" s="505"/>
      <c r="AF15" s="505"/>
      <c r="AG15" s="505"/>
      <c r="AH15" s="505"/>
      <c r="AI15" s="505"/>
      <c r="AJ15" s="505"/>
      <c r="AK15" s="505"/>
      <c r="AL15" s="505"/>
      <c r="AM15" s="505"/>
      <c r="AN15" s="505"/>
      <c r="AO15" s="505"/>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row>
    <row r="16" spans="1:65" ht="15.95" customHeight="1">
      <c r="C16" s="391"/>
      <c r="D16" s="12" t="s">
        <v>62</v>
      </c>
      <c r="R16" s="519" t="s">
        <v>14</v>
      </c>
      <c r="S16" s="513"/>
      <c r="T16" s="513"/>
      <c r="U16" s="513"/>
      <c r="V16" s="513"/>
      <c r="W16" s="520"/>
      <c r="X16" s="42" t="s">
        <v>73</v>
      </c>
      <c r="AB16" s="378"/>
      <c r="AC16" s="12"/>
      <c r="AD16" s="505"/>
      <c r="AE16" s="505"/>
      <c r="AF16" s="505"/>
      <c r="AG16" s="505"/>
      <c r="AH16" s="505"/>
      <c r="AI16" s="505"/>
      <c r="AJ16" s="505"/>
      <c r="AK16" s="505"/>
      <c r="AL16" s="505"/>
      <c r="AM16" s="505"/>
      <c r="AN16" s="505"/>
      <c r="AO16" s="505"/>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row>
    <row r="17" spans="2:63" ht="15.95" customHeight="1">
      <c r="C17" s="391"/>
      <c r="D17" s="464" t="s">
        <v>709</v>
      </c>
      <c r="R17" s="519" t="s">
        <v>14</v>
      </c>
      <c r="S17" s="513"/>
      <c r="T17" s="513"/>
      <c r="U17" s="513"/>
      <c r="V17" s="513"/>
      <c r="W17" s="520"/>
      <c r="X17" s="42" t="s">
        <v>73</v>
      </c>
      <c r="Z17" s="41"/>
      <c r="AB17" s="378"/>
      <c r="AD17" s="505"/>
      <c r="AE17" s="505"/>
      <c r="AF17" s="505"/>
      <c r="AG17" s="505"/>
      <c r="AH17" s="505"/>
      <c r="AI17" s="505"/>
      <c r="AJ17" s="505"/>
      <c r="AK17" s="505"/>
      <c r="AL17" s="505"/>
      <c r="AM17" s="505"/>
      <c r="AN17" s="505"/>
      <c r="AO17" s="505"/>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row>
    <row r="18" spans="2:63" ht="15.95" customHeight="1">
      <c r="AB18" s="378"/>
      <c r="AD18" s="525" t="s">
        <v>724</v>
      </c>
      <c r="AE18" s="525"/>
      <c r="AF18" s="525"/>
      <c r="AG18" s="525"/>
      <c r="AH18" s="525"/>
      <c r="AI18" s="525"/>
      <c r="AJ18" s="525"/>
      <c r="AK18" s="525"/>
      <c r="AL18" s="525"/>
      <c r="AM18" s="525"/>
      <c r="AN18" s="525"/>
      <c r="AO18" s="525"/>
      <c r="AP18" s="525"/>
      <c r="AQ18" s="525"/>
      <c r="AR18" s="525"/>
      <c r="AS18" s="525"/>
      <c r="AT18" s="525"/>
      <c r="AU18" s="525"/>
      <c r="AV18" s="525"/>
      <c r="AW18" s="525"/>
      <c r="AX18" s="525"/>
      <c r="AY18" s="525"/>
      <c r="AZ18" s="525"/>
      <c r="BA18" s="525"/>
      <c r="BB18" s="525"/>
      <c r="BC18" s="525"/>
      <c r="BD18" s="525"/>
      <c r="BE18" s="525"/>
      <c r="BF18" s="525"/>
      <c r="BG18" s="525"/>
      <c r="BH18" s="525"/>
      <c r="BI18" s="525"/>
      <c r="BJ18" s="525"/>
      <c r="BK18"/>
    </row>
    <row r="19" spans="2:63" ht="15.95" customHeight="1">
      <c r="B19" s="292">
        <v>3</v>
      </c>
      <c r="C19" s="293" t="s">
        <v>68</v>
      </c>
      <c r="S19" s="12"/>
      <c r="T19" s="12"/>
      <c r="U19" s="12"/>
      <c r="V19" s="12"/>
      <c r="W19" s="12"/>
      <c r="X19" s="12"/>
      <c r="Y19" s="12"/>
      <c r="Z19" s="43"/>
      <c r="AB19" s="378"/>
      <c r="AD19" s="525"/>
      <c r="AE19" s="525"/>
      <c r="AF19" s="525"/>
      <c r="AG19" s="525"/>
      <c r="AH19" s="525"/>
      <c r="AI19" s="525"/>
      <c r="AJ19" s="525"/>
      <c r="AK19" s="525"/>
      <c r="AL19" s="525"/>
      <c r="AM19" s="525"/>
      <c r="AN19" s="525"/>
      <c r="AO19" s="525"/>
      <c r="AP19" s="525"/>
      <c r="AQ19" s="525"/>
      <c r="AR19" s="525"/>
      <c r="AS19" s="525"/>
      <c r="AT19" s="525"/>
      <c r="AU19" s="525"/>
      <c r="AV19" s="525"/>
      <c r="AW19" s="525"/>
      <c r="AX19" s="525"/>
      <c r="AY19" s="525"/>
      <c r="AZ19" s="525"/>
      <c r="BA19" s="525"/>
      <c r="BB19" s="525"/>
      <c r="BC19" s="525"/>
      <c r="BD19" s="525"/>
      <c r="BE19" s="525"/>
      <c r="BF19" s="525"/>
      <c r="BG19" s="525"/>
      <c r="BH19" s="525"/>
      <c r="BI19" s="525"/>
      <c r="BJ19" s="525"/>
      <c r="BK19"/>
    </row>
    <row r="20" spans="2:63" ht="15.95" customHeight="1">
      <c r="B20" s="391"/>
      <c r="C20" s="12" t="s">
        <v>63</v>
      </c>
      <c r="D20" s="12"/>
      <c r="E20" s="12"/>
      <c r="F20" s="13"/>
      <c r="G20" s="13"/>
      <c r="H20" s="12"/>
      <c r="I20" s="12"/>
      <c r="R20" s="519" t="s">
        <v>65</v>
      </c>
      <c r="S20" s="513"/>
      <c r="T20" s="513"/>
      <c r="U20" s="513"/>
      <c r="V20" s="513"/>
      <c r="W20" s="520"/>
      <c r="X20" s="40" t="s">
        <v>74</v>
      </c>
      <c r="AB20" s="378"/>
      <c r="AD20" s="525"/>
      <c r="AE20" s="525"/>
      <c r="AF20" s="525"/>
      <c r="AG20" s="525"/>
      <c r="AH20" s="525"/>
      <c r="AI20" s="525"/>
      <c r="AJ20" s="525"/>
      <c r="AK20" s="525"/>
      <c r="AL20" s="525"/>
      <c r="AM20" s="525"/>
      <c r="AN20" s="525"/>
      <c r="AO20" s="525"/>
      <c r="AP20" s="525"/>
      <c r="AQ20" s="525"/>
      <c r="AR20" s="525"/>
      <c r="AS20" s="525"/>
      <c r="AT20" s="525"/>
      <c r="AU20" s="525"/>
      <c r="AV20" s="525"/>
      <c r="AW20" s="525"/>
      <c r="AX20" s="525"/>
      <c r="AY20" s="525"/>
      <c r="AZ20" s="525"/>
      <c r="BA20" s="525"/>
      <c r="BB20" s="525"/>
      <c r="BC20" s="525"/>
      <c r="BD20" s="525"/>
      <c r="BE20" s="525"/>
      <c r="BF20" s="525"/>
      <c r="BG20" s="525"/>
      <c r="BH20" s="525"/>
      <c r="BI20" s="525"/>
      <c r="BJ20" s="525"/>
      <c r="BK20"/>
    </row>
    <row r="21" spans="2:63" ht="15.95" customHeight="1">
      <c r="B21" s="391"/>
      <c r="C21" s="12" t="s">
        <v>13</v>
      </c>
      <c r="D21" s="12"/>
      <c r="E21" s="12"/>
      <c r="F21" s="12"/>
      <c r="G21" s="12"/>
      <c r="H21" s="12"/>
      <c r="I21" s="12"/>
      <c r="J21" s="12"/>
      <c r="R21" s="519" t="s">
        <v>14</v>
      </c>
      <c r="S21" s="513"/>
      <c r="T21" s="513"/>
      <c r="U21" s="513"/>
      <c r="V21" s="513"/>
      <c r="W21" s="520"/>
      <c r="X21" s="40" t="s">
        <v>75</v>
      </c>
      <c r="AB21" s="378"/>
      <c r="AD21" s="525"/>
      <c r="AE21" s="525"/>
      <c r="AF21" s="525"/>
      <c r="AG21" s="525"/>
      <c r="AH21" s="525"/>
      <c r="AI21" s="525"/>
      <c r="AJ21" s="525"/>
      <c r="AK21" s="525"/>
      <c r="AL21" s="525"/>
      <c r="AM21" s="525"/>
      <c r="AN21" s="525"/>
      <c r="AO21" s="525"/>
      <c r="AP21" s="525"/>
      <c r="AQ21" s="525"/>
      <c r="AR21" s="525"/>
      <c r="AS21" s="525"/>
      <c r="AT21" s="525"/>
      <c r="AU21" s="525"/>
      <c r="AV21" s="525"/>
      <c r="AW21" s="525"/>
      <c r="AX21" s="525"/>
      <c r="AY21" s="525"/>
      <c r="AZ21" s="525"/>
      <c r="BA21" s="525"/>
      <c r="BB21" s="525"/>
      <c r="BC21" s="525"/>
      <c r="BD21" s="525"/>
      <c r="BE21" s="525"/>
      <c r="BF21" s="525"/>
      <c r="BG21" s="525"/>
      <c r="BH21" s="525"/>
      <c r="BI21" s="525"/>
      <c r="BJ21" s="525"/>
      <c r="BK21"/>
    </row>
    <row r="22" spans="2:63" ht="15.95" customHeight="1">
      <c r="B22" s="12"/>
      <c r="C22" s="391"/>
      <c r="D22" s="526" t="s">
        <v>717</v>
      </c>
      <c r="E22" s="527"/>
      <c r="F22" s="527"/>
      <c r="G22" s="527"/>
      <c r="H22" s="527"/>
      <c r="I22" s="527"/>
      <c r="J22" s="527"/>
      <c r="K22" s="527"/>
      <c r="L22" s="527"/>
      <c r="M22" s="527"/>
      <c r="N22" s="527"/>
      <c r="O22" s="527"/>
      <c r="P22" s="527"/>
      <c r="Q22" s="527"/>
      <c r="R22" s="527"/>
      <c r="S22" s="527"/>
      <c r="T22" s="527"/>
      <c r="U22" s="527"/>
      <c r="V22" s="527"/>
      <c r="W22" s="527"/>
      <c r="X22" s="527"/>
      <c r="Y22" s="527"/>
      <c r="Z22" s="527"/>
      <c r="AB22" s="378"/>
      <c r="AD22" s="525"/>
      <c r="AE22" s="525"/>
      <c r="AF22" s="525"/>
      <c r="AG22" s="525"/>
      <c r="AH22" s="525"/>
      <c r="AI22" s="525"/>
      <c r="AJ22" s="525"/>
      <c r="AK22" s="525"/>
      <c r="AL22" s="525"/>
      <c r="AM22" s="525"/>
      <c r="AN22" s="525"/>
      <c r="AO22" s="525"/>
      <c r="AP22" s="525"/>
      <c r="AQ22" s="525"/>
      <c r="AR22" s="525"/>
      <c r="AS22" s="525"/>
      <c r="AT22" s="525"/>
      <c r="AU22" s="525"/>
      <c r="AV22" s="525"/>
      <c r="AW22" s="525"/>
      <c r="AX22" s="525"/>
      <c r="AY22" s="525"/>
      <c r="AZ22" s="525"/>
      <c r="BA22" s="525"/>
      <c r="BB22" s="525"/>
      <c r="BC22" s="525"/>
      <c r="BD22" s="525"/>
      <c r="BE22" s="525"/>
      <c r="BF22" s="525"/>
      <c r="BG22" s="525"/>
      <c r="BH22" s="525"/>
      <c r="BI22" s="525"/>
      <c r="BJ22" s="525"/>
      <c r="BK22"/>
    </row>
    <row r="23" spans="2:63" ht="15.95" customHeight="1">
      <c r="B23" s="12"/>
      <c r="C23" s="12"/>
      <c r="D23" s="527"/>
      <c r="E23" s="527"/>
      <c r="F23" s="527"/>
      <c r="G23" s="527"/>
      <c r="H23" s="527"/>
      <c r="I23" s="527"/>
      <c r="J23" s="527"/>
      <c r="K23" s="527"/>
      <c r="L23" s="527"/>
      <c r="M23" s="527"/>
      <c r="N23" s="527"/>
      <c r="O23" s="527"/>
      <c r="P23" s="527"/>
      <c r="Q23" s="527"/>
      <c r="R23" s="527"/>
      <c r="S23" s="527"/>
      <c r="T23" s="527"/>
      <c r="U23" s="527"/>
      <c r="V23" s="527"/>
      <c r="W23" s="527"/>
      <c r="X23" s="527"/>
      <c r="Y23" s="527"/>
      <c r="Z23" s="527"/>
      <c r="AA23" s="12"/>
      <c r="AB23" s="378"/>
      <c r="AD23" s="525"/>
      <c r="AE23" s="525"/>
      <c r="AF23" s="525"/>
      <c r="AG23" s="525"/>
      <c r="AH23" s="525"/>
      <c r="AI23" s="525"/>
      <c r="AJ23" s="525"/>
      <c r="AK23" s="525"/>
      <c r="AL23" s="525"/>
      <c r="AM23" s="525"/>
      <c r="AN23" s="525"/>
      <c r="AO23" s="525"/>
      <c r="AP23" s="525"/>
      <c r="AQ23" s="525"/>
      <c r="AR23" s="525"/>
      <c r="AS23" s="525"/>
      <c r="AT23" s="525"/>
      <c r="AU23" s="525"/>
      <c r="AV23" s="525"/>
      <c r="AW23" s="525"/>
      <c r="AX23" s="525"/>
      <c r="AY23" s="525"/>
      <c r="AZ23" s="525"/>
      <c r="BA23" s="525"/>
      <c r="BB23" s="525"/>
      <c r="BC23" s="525"/>
      <c r="BD23" s="525"/>
      <c r="BE23" s="525"/>
      <c r="BF23" s="525"/>
      <c r="BG23" s="525"/>
      <c r="BH23" s="525"/>
      <c r="BI23" s="525"/>
      <c r="BJ23" s="525"/>
      <c r="BK23"/>
    </row>
    <row r="24" spans="2:63" ht="15.95" customHeight="1">
      <c r="B24" s="12"/>
      <c r="C24" s="391"/>
      <c r="D24" s="471" t="s">
        <v>718</v>
      </c>
      <c r="E24" s="12"/>
      <c r="F24" s="12"/>
      <c r="G24" s="12"/>
      <c r="H24" s="12"/>
      <c r="I24" s="12"/>
      <c r="J24" s="12"/>
      <c r="K24" s="12"/>
      <c r="L24" s="12"/>
      <c r="M24" s="12"/>
      <c r="N24" s="12"/>
      <c r="O24" s="12"/>
      <c r="P24" s="12"/>
      <c r="Q24" s="12"/>
      <c r="R24" s="12"/>
      <c r="S24" s="12"/>
      <c r="T24" s="12"/>
      <c r="U24" s="12"/>
      <c r="V24" s="12"/>
      <c r="W24" s="12"/>
      <c r="X24" s="12"/>
      <c r="Y24" s="12"/>
      <c r="Z24" s="12"/>
      <c r="AA24" s="12"/>
      <c r="AB24" s="378">
        <v>5</v>
      </c>
      <c r="AD24" s="524" t="s">
        <v>548</v>
      </c>
      <c r="AE24" s="524"/>
      <c r="AF24" s="524"/>
      <c r="AG24" s="524"/>
      <c r="AH24" s="524"/>
      <c r="AI24" s="524"/>
      <c r="AJ24" s="524"/>
      <c r="AK24" s="524"/>
      <c r="AL24" s="524"/>
      <c r="AM24" s="524"/>
      <c r="AN24" s="524"/>
      <c r="AO24" s="524"/>
      <c r="AP24" s="524"/>
      <c r="AQ24" s="524"/>
      <c r="AR24" s="524"/>
      <c r="AS24" s="524"/>
      <c r="AT24" s="524"/>
      <c r="AU24" s="524"/>
      <c r="AV24" s="524"/>
      <c r="AW24" s="524"/>
      <c r="AX24" s="524"/>
      <c r="AY24" s="524"/>
      <c r="AZ24" s="524"/>
      <c r="BA24" s="524"/>
      <c r="BB24" s="524"/>
      <c r="BC24" s="524"/>
      <c r="BD24" s="524"/>
      <c r="BE24" s="524"/>
      <c r="BF24" s="524"/>
      <c r="BG24" s="524"/>
      <c r="BH24" s="524"/>
      <c r="BI24" s="524"/>
      <c r="BJ24" s="524"/>
      <c r="BK24"/>
    </row>
    <row r="25" spans="2:63" ht="15.95" customHeight="1">
      <c r="B25" s="12"/>
      <c r="C25" s="391"/>
      <c r="D25" s="471" t="s">
        <v>719</v>
      </c>
      <c r="E25" s="12"/>
      <c r="F25" s="12"/>
      <c r="G25" s="12"/>
      <c r="H25" s="12"/>
      <c r="I25" s="12"/>
      <c r="J25" s="12"/>
      <c r="K25" s="12"/>
      <c r="L25" s="12"/>
      <c r="M25" s="12"/>
      <c r="N25" s="12"/>
      <c r="O25" s="12"/>
      <c r="P25" s="12"/>
      <c r="Q25" s="12"/>
      <c r="R25" s="12"/>
      <c r="S25" s="12"/>
      <c r="T25" s="12"/>
      <c r="U25" s="12"/>
      <c r="V25" s="12"/>
      <c r="W25" s="12"/>
      <c r="X25" s="12"/>
      <c r="Y25" s="12"/>
      <c r="Z25" s="12"/>
      <c r="AA25" s="12"/>
      <c r="AB25" s="378"/>
      <c r="AD25" s="524"/>
      <c r="AE25" s="524"/>
      <c r="AF25" s="524"/>
      <c r="AG25" s="524"/>
      <c r="AH25" s="524"/>
      <c r="AI25" s="524"/>
      <c r="AJ25" s="524"/>
      <c r="AK25" s="524"/>
      <c r="AL25" s="524"/>
      <c r="AM25" s="524"/>
      <c r="AN25" s="524"/>
      <c r="AO25" s="524"/>
      <c r="AP25" s="524"/>
      <c r="AQ25" s="524"/>
      <c r="AR25" s="524"/>
      <c r="AS25" s="524"/>
      <c r="AT25" s="524"/>
      <c r="AU25" s="524"/>
      <c r="AV25" s="524"/>
      <c r="AW25" s="524"/>
      <c r="AX25" s="524"/>
      <c r="AY25" s="524"/>
      <c r="AZ25" s="524"/>
      <c r="BA25" s="524"/>
      <c r="BB25" s="524"/>
      <c r="BC25" s="524"/>
      <c r="BD25" s="524"/>
      <c r="BE25" s="524"/>
      <c r="BF25" s="524"/>
      <c r="BG25" s="524"/>
      <c r="BH25" s="524"/>
      <c r="BI25" s="524"/>
      <c r="BJ25" s="524"/>
      <c r="BK25"/>
    </row>
    <row r="26" spans="2:63" ht="15.95" customHeight="1">
      <c r="B26" s="12"/>
      <c r="C26" s="391"/>
      <c r="D26" s="471" t="s">
        <v>720</v>
      </c>
      <c r="E26" s="12"/>
      <c r="F26" s="12"/>
      <c r="G26" s="12"/>
      <c r="H26" s="12"/>
      <c r="I26" s="12"/>
      <c r="J26" s="12"/>
      <c r="K26" s="12"/>
      <c r="L26" s="11"/>
      <c r="M26" s="12"/>
      <c r="N26" s="12"/>
      <c r="O26" s="12"/>
      <c r="P26" s="12"/>
      <c r="Q26" s="12"/>
      <c r="R26" s="12"/>
      <c r="S26" s="12"/>
      <c r="T26" s="12"/>
      <c r="U26" s="12"/>
      <c r="V26" s="12"/>
      <c r="W26" s="12"/>
      <c r="X26" s="12"/>
      <c r="Y26" s="12"/>
      <c r="Z26" s="12"/>
      <c r="AA26" s="12"/>
      <c r="AB26" s="378"/>
      <c r="AD26" s="524"/>
      <c r="AE26" s="524"/>
      <c r="AF26" s="524"/>
      <c r="AG26" s="524"/>
      <c r="AH26" s="524"/>
      <c r="AI26" s="524"/>
      <c r="AJ26" s="524"/>
      <c r="AK26" s="524"/>
      <c r="AL26" s="524"/>
      <c r="AM26" s="524"/>
      <c r="AN26" s="524"/>
      <c r="AO26" s="524"/>
      <c r="AP26" s="524"/>
      <c r="AQ26" s="524"/>
      <c r="AR26" s="524"/>
      <c r="AS26" s="524"/>
      <c r="AT26" s="524"/>
      <c r="AU26" s="524"/>
      <c r="AV26" s="524"/>
      <c r="AW26" s="524"/>
      <c r="AX26" s="524"/>
      <c r="AY26" s="524"/>
      <c r="AZ26" s="524"/>
      <c r="BA26" s="524"/>
      <c r="BB26" s="524"/>
      <c r="BC26" s="524"/>
      <c r="BD26" s="524"/>
      <c r="BE26" s="524"/>
      <c r="BF26" s="524"/>
      <c r="BG26" s="524"/>
      <c r="BH26" s="524"/>
      <c r="BI26" s="524"/>
      <c r="BJ26" s="524"/>
      <c r="BK26"/>
    </row>
    <row r="27" spans="2:63" ht="15.95" customHeight="1">
      <c r="C27" s="391"/>
      <c r="D27" s="12" t="s">
        <v>66</v>
      </c>
      <c r="E27" s="12"/>
      <c r="F27" s="12"/>
      <c r="G27" s="12"/>
      <c r="H27" s="12"/>
      <c r="I27" s="12"/>
      <c r="J27" s="12"/>
      <c r="K27" s="12"/>
      <c r="L27" s="12"/>
      <c r="M27" s="12"/>
      <c r="N27" s="12"/>
      <c r="O27" s="12"/>
      <c r="P27" s="12"/>
      <c r="Q27" s="12"/>
      <c r="R27" s="519" t="s">
        <v>17</v>
      </c>
      <c r="S27" s="513"/>
      <c r="T27" s="513"/>
      <c r="U27" s="513"/>
      <c r="V27" s="513"/>
      <c r="W27" s="520"/>
      <c r="X27" s="40" t="s">
        <v>76</v>
      </c>
      <c r="AA27" s="12"/>
      <c r="AB27" s="378"/>
      <c r="AD27" s="524"/>
      <c r="AE27" s="524"/>
      <c r="AF27" s="524"/>
      <c r="AG27" s="524"/>
      <c r="AH27" s="524"/>
      <c r="AI27" s="524"/>
      <c r="AJ27" s="524"/>
      <c r="AK27" s="524"/>
      <c r="AL27" s="524"/>
      <c r="AM27" s="524"/>
      <c r="AN27" s="524"/>
      <c r="AO27" s="524"/>
      <c r="AP27" s="524"/>
      <c r="AQ27" s="524"/>
      <c r="AR27" s="524"/>
      <c r="AS27" s="524"/>
      <c r="AT27" s="524"/>
      <c r="AU27" s="524"/>
      <c r="AV27" s="524"/>
      <c r="AW27" s="524"/>
      <c r="AX27" s="524"/>
      <c r="AY27" s="524"/>
      <c r="AZ27" s="524"/>
      <c r="BA27" s="524"/>
      <c r="BB27" s="524"/>
      <c r="BC27" s="524"/>
      <c r="BD27" s="524"/>
      <c r="BE27" s="524"/>
      <c r="BF27" s="524"/>
      <c r="BG27" s="524"/>
      <c r="BH27" s="524"/>
      <c r="BI27" s="524"/>
      <c r="BJ27" s="524"/>
      <c r="BK27"/>
    </row>
    <row r="28" spans="2:63" ht="15.95" customHeight="1">
      <c r="B28" s="12"/>
      <c r="C28" s="12"/>
      <c r="D28" s="12"/>
      <c r="E28" s="12"/>
      <c r="F28" s="12"/>
      <c r="G28" s="12"/>
      <c r="H28" s="12"/>
      <c r="I28" s="12"/>
      <c r="J28" s="12"/>
      <c r="K28" s="12"/>
      <c r="L28" s="12"/>
      <c r="M28" s="12"/>
      <c r="N28" s="12"/>
      <c r="O28" s="12"/>
      <c r="P28" s="12"/>
      <c r="Q28" s="12"/>
      <c r="R28" s="12"/>
      <c r="AB28" s="377">
        <v>6</v>
      </c>
      <c r="AC28" s="63"/>
      <c r="AD28" s="492" t="s">
        <v>725</v>
      </c>
      <c r="AE28" s="492"/>
      <c r="AF28" s="492"/>
      <c r="AG28" s="492"/>
      <c r="AH28" s="492"/>
      <c r="AI28" s="492"/>
      <c r="AJ28" s="492"/>
      <c r="AK28" s="492"/>
      <c r="AL28" s="492"/>
      <c r="AM28" s="492"/>
      <c r="AN28" s="492"/>
      <c r="AO28" s="492"/>
      <c r="AP28" s="492"/>
      <c r="AQ28" s="492"/>
      <c r="AR28" s="492"/>
      <c r="AS28" s="492"/>
      <c r="AT28" s="492"/>
      <c r="AU28" s="492"/>
      <c r="AV28" s="492"/>
      <c r="AW28" s="492"/>
      <c r="AX28" s="492"/>
      <c r="AY28" s="492"/>
      <c r="AZ28" s="492"/>
      <c r="BA28" s="492"/>
      <c r="BB28" s="492"/>
      <c r="BC28" s="492"/>
      <c r="BD28" s="492"/>
      <c r="BE28" s="492"/>
      <c r="BF28" s="492"/>
      <c r="BG28" s="492"/>
      <c r="BH28" s="492"/>
      <c r="BI28" s="492"/>
      <c r="BJ28" s="492"/>
      <c r="BK28" s="492"/>
    </row>
    <row r="29" spans="2:63" ht="15.95" customHeight="1">
      <c r="C29" s="14"/>
      <c r="D29" s="501" t="s">
        <v>104</v>
      </c>
      <c r="E29" s="502"/>
      <c r="F29" s="502"/>
      <c r="G29" s="502"/>
      <c r="H29" s="502"/>
      <c r="I29" s="502"/>
      <c r="J29" s="502"/>
      <c r="K29" s="15"/>
      <c r="AB29" s="377"/>
      <c r="AC29" s="63"/>
      <c r="AD29" s="492"/>
      <c r="AE29" s="492"/>
      <c r="AF29" s="492"/>
      <c r="AG29" s="492"/>
      <c r="AH29" s="492"/>
      <c r="AI29" s="492"/>
      <c r="AJ29" s="492"/>
      <c r="AK29" s="492"/>
      <c r="AL29" s="492"/>
      <c r="AM29" s="492"/>
      <c r="AN29" s="492"/>
      <c r="AO29" s="492"/>
      <c r="AP29" s="492"/>
      <c r="AQ29" s="492"/>
      <c r="AR29" s="492"/>
      <c r="AS29" s="492"/>
      <c r="AT29" s="492"/>
      <c r="AU29" s="492"/>
      <c r="AV29" s="492"/>
      <c r="AW29" s="492"/>
      <c r="AX29" s="492"/>
      <c r="AY29" s="492"/>
      <c r="AZ29" s="492"/>
      <c r="BA29" s="492"/>
      <c r="BB29" s="492"/>
      <c r="BC29" s="492"/>
      <c r="BD29" s="492"/>
      <c r="BE29" s="492"/>
      <c r="BF29" s="492"/>
      <c r="BG29" s="492"/>
      <c r="BH29" s="492"/>
      <c r="BI29" s="492"/>
      <c r="BJ29" s="492"/>
      <c r="BK29" s="492"/>
    </row>
    <row r="30" spans="2:63" ht="15.95" customHeight="1">
      <c r="B30" s="16"/>
      <c r="C30" s="17"/>
      <c r="D30" s="502"/>
      <c r="E30" s="502"/>
      <c r="F30" s="502"/>
      <c r="G30" s="502"/>
      <c r="H30" s="502"/>
      <c r="I30" s="502"/>
      <c r="J30" s="502"/>
      <c r="K30" s="18"/>
      <c r="L30" s="19"/>
      <c r="M30" s="19"/>
      <c r="N30" s="19"/>
      <c r="O30" s="19"/>
      <c r="P30" s="19"/>
      <c r="Q30" s="19"/>
      <c r="R30" s="19"/>
      <c r="S30" s="19"/>
      <c r="T30" s="19"/>
      <c r="U30" s="19"/>
      <c r="V30" s="19"/>
      <c r="W30" s="19"/>
      <c r="X30" s="19"/>
      <c r="Y30" s="19"/>
      <c r="Z30" s="232"/>
      <c r="AB30" s="377"/>
      <c r="AC30" s="63"/>
      <c r="AD30" s="492"/>
      <c r="AE30" s="492"/>
      <c r="AF30" s="492"/>
      <c r="AG30" s="492"/>
      <c r="AH30" s="492"/>
      <c r="AI30" s="492"/>
      <c r="AJ30" s="492"/>
      <c r="AK30" s="492"/>
      <c r="AL30" s="492"/>
      <c r="AM30" s="492"/>
      <c r="AN30" s="492"/>
      <c r="AO30" s="492"/>
      <c r="AP30" s="492"/>
      <c r="AQ30" s="492"/>
      <c r="AR30" s="492"/>
      <c r="AS30" s="492"/>
      <c r="AT30" s="492"/>
      <c r="AU30" s="492"/>
      <c r="AV30" s="492"/>
      <c r="AW30" s="492"/>
      <c r="AX30" s="492"/>
      <c r="AY30" s="492"/>
      <c r="AZ30" s="492"/>
      <c r="BA30" s="492"/>
      <c r="BB30" s="492"/>
      <c r="BC30" s="492"/>
      <c r="BD30" s="492"/>
      <c r="BE30" s="492"/>
      <c r="BF30" s="492"/>
      <c r="BG30" s="492"/>
      <c r="BH30" s="492"/>
      <c r="BI30" s="492"/>
      <c r="BJ30" s="492"/>
      <c r="BK30" s="492"/>
    </row>
    <row r="31" spans="2:63" ht="15.95" customHeight="1">
      <c r="B31" s="219"/>
      <c r="C31" s="493" t="s">
        <v>465</v>
      </c>
      <c r="D31" s="493"/>
      <c r="E31" s="493"/>
      <c r="F31" s="493"/>
      <c r="G31" s="493"/>
      <c r="H31" s="493"/>
      <c r="I31" s="493"/>
      <c r="J31" s="493"/>
      <c r="K31" s="493"/>
      <c r="L31" s="493"/>
      <c r="M31" s="493"/>
      <c r="N31" s="493"/>
      <c r="O31" s="493"/>
      <c r="P31" s="493"/>
      <c r="Q31" s="493"/>
      <c r="R31" s="493"/>
      <c r="S31" s="493"/>
      <c r="T31" s="493"/>
      <c r="U31" s="493"/>
      <c r="V31" s="493"/>
      <c r="W31" s="493"/>
      <c r="X31" s="493"/>
      <c r="Y31" s="493"/>
      <c r="Z31" s="233"/>
      <c r="AB31" s="377"/>
      <c r="AD31" s="492"/>
      <c r="AE31" s="492"/>
      <c r="AF31" s="492"/>
      <c r="AG31" s="492"/>
      <c r="AH31" s="492"/>
      <c r="AI31" s="492"/>
      <c r="AJ31" s="492"/>
      <c r="AK31" s="492"/>
      <c r="AL31" s="492"/>
      <c r="AM31" s="492"/>
      <c r="AN31" s="492"/>
      <c r="AO31" s="492"/>
      <c r="AP31" s="492"/>
      <c r="AQ31" s="492"/>
      <c r="AR31" s="492"/>
      <c r="AS31" s="492"/>
      <c r="AT31" s="492"/>
      <c r="AU31" s="492"/>
      <c r="AV31" s="492"/>
      <c r="AW31" s="492"/>
      <c r="AX31" s="492"/>
      <c r="AY31" s="492"/>
      <c r="AZ31" s="492"/>
      <c r="BA31" s="492"/>
      <c r="BB31" s="492"/>
      <c r="BC31" s="492"/>
      <c r="BD31" s="492"/>
      <c r="BE31" s="492"/>
      <c r="BF31" s="492"/>
      <c r="BG31" s="492"/>
      <c r="BH31" s="492"/>
      <c r="BI31" s="492"/>
      <c r="BJ31" s="492"/>
      <c r="BK31" s="492"/>
    </row>
    <row r="32" spans="2:63" ht="15.75" customHeight="1">
      <c r="B32" s="219"/>
      <c r="C32" s="493"/>
      <c r="D32" s="493"/>
      <c r="E32" s="493"/>
      <c r="F32" s="493"/>
      <c r="G32" s="493"/>
      <c r="H32" s="493"/>
      <c r="I32" s="493"/>
      <c r="J32" s="493"/>
      <c r="K32" s="493"/>
      <c r="L32" s="493"/>
      <c r="M32" s="493"/>
      <c r="N32" s="493"/>
      <c r="O32" s="493"/>
      <c r="P32" s="493"/>
      <c r="Q32" s="493"/>
      <c r="R32" s="493"/>
      <c r="S32" s="493"/>
      <c r="T32" s="493"/>
      <c r="U32" s="493"/>
      <c r="V32" s="493"/>
      <c r="W32" s="493"/>
      <c r="X32" s="493"/>
      <c r="Y32" s="493"/>
      <c r="Z32" s="64"/>
      <c r="AA32" s="219"/>
      <c r="AB32" s="377"/>
      <c r="AC32" s="63"/>
      <c r="AD32" s="492"/>
      <c r="AE32" s="492"/>
      <c r="AF32" s="492"/>
      <c r="AG32" s="492"/>
      <c r="AH32" s="492"/>
      <c r="AI32" s="492"/>
      <c r="AJ32" s="492"/>
      <c r="AK32" s="492"/>
      <c r="AL32" s="492"/>
      <c r="AM32" s="492"/>
      <c r="AN32" s="492"/>
      <c r="AO32" s="492"/>
      <c r="AP32" s="492"/>
      <c r="AQ32" s="492"/>
      <c r="AR32" s="492"/>
      <c r="AS32" s="492"/>
      <c r="AT32" s="492"/>
      <c r="AU32" s="492"/>
      <c r="AV32" s="492"/>
      <c r="AW32" s="492"/>
      <c r="AX32" s="492"/>
      <c r="AY32" s="492"/>
      <c r="AZ32" s="492"/>
      <c r="BA32" s="492"/>
      <c r="BB32" s="492"/>
      <c r="BC32" s="492"/>
      <c r="BD32" s="492"/>
      <c r="BE32" s="492"/>
      <c r="BF32" s="492"/>
      <c r="BG32" s="492"/>
      <c r="BH32" s="492"/>
      <c r="BI32" s="492"/>
      <c r="BJ32" s="492"/>
      <c r="BK32" s="492"/>
    </row>
    <row r="33" spans="1:63" ht="15.95" customHeight="1">
      <c r="B33" s="219"/>
      <c r="C33" s="493"/>
      <c r="D33" s="493"/>
      <c r="E33" s="493"/>
      <c r="F33" s="493"/>
      <c r="G33" s="493"/>
      <c r="H33" s="493"/>
      <c r="I33" s="493"/>
      <c r="J33" s="493"/>
      <c r="K33" s="493"/>
      <c r="L33" s="493"/>
      <c r="M33" s="493"/>
      <c r="N33" s="493"/>
      <c r="O33" s="493"/>
      <c r="P33" s="493"/>
      <c r="Q33" s="493"/>
      <c r="R33" s="493"/>
      <c r="S33" s="493"/>
      <c r="T33" s="493"/>
      <c r="U33" s="493"/>
      <c r="V33" s="493"/>
      <c r="W33" s="493"/>
      <c r="X33" s="493"/>
      <c r="Y33" s="493"/>
      <c r="Z33" s="64"/>
      <c r="AA33" s="225"/>
      <c r="AB33" s="244"/>
      <c r="AD33" s="492"/>
      <c r="AE33" s="492"/>
      <c r="AF33" s="492"/>
      <c r="AG33" s="492"/>
      <c r="AH33" s="492"/>
      <c r="AI33" s="492"/>
      <c r="AJ33" s="492"/>
      <c r="AK33" s="492"/>
      <c r="AL33" s="492"/>
      <c r="AM33" s="492"/>
      <c r="AN33" s="492"/>
      <c r="AO33" s="492"/>
      <c r="AP33" s="492"/>
      <c r="AQ33" s="492"/>
      <c r="AR33" s="492"/>
      <c r="AS33" s="492"/>
      <c r="AT33" s="492"/>
      <c r="AU33" s="492"/>
      <c r="AV33" s="492"/>
      <c r="AW33" s="492"/>
      <c r="AX33" s="492"/>
      <c r="AY33" s="492"/>
      <c r="AZ33" s="492"/>
      <c r="BA33" s="492"/>
      <c r="BB33" s="492"/>
      <c r="BC33" s="492"/>
      <c r="BD33" s="492"/>
      <c r="BE33" s="492"/>
      <c r="BF33" s="492"/>
      <c r="BG33" s="492"/>
      <c r="BH33" s="492"/>
      <c r="BI33" s="492"/>
      <c r="BJ33" s="492"/>
      <c r="BK33" s="492"/>
    </row>
    <row r="34" spans="1:63" ht="15.95" customHeight="1">
      <c r="B34" s="219"/>
      <c r="C34" s="493"/>
      <c r="D34" s="493"/>
      <c r="E34" s="493"/>
      <c r="F34" s="493"/>
      <c r="G34" s="493"/>
      <c r="H34" s="493"/>
      <c r="I34" s="493"/>
      <c r="J34" s="493"/>
      <c r="K34" s="493"/>
      <c r="L34" s="493"/>
      <c r="M34" s="493"/>
      <c r="N34" s="493"/>
      <c r="O34" s="493"/>
      <c r="P34" s="493"/>
      <c r="Q34" s="493"/>
      <c r="R34" s="493"/>
      <c r="S34" s="493"/>
      <c r="T34" s="493"/>
      <c r="U34" s="493"/>
      <c r="V34" s="493"/>
      <c r="W34" s="493"/>
      <c r="X34" s="493"/>
      <c r="Y34" s="493"/>
      <c r="Z34" s="218"/>
      <c r="AA34" s="217"/>
      <c r="AB34" s="377"/>
      <c r="AC34" s="63"/>
      <c r="AD34" s="492"/>
      <c r="AE34" s="492"/>
      <c r="AF34" s="492"/>
      <c r="AG34" s="492"/>
      <c r="AH34" s="492"/>
      <c r="AI34" s="492"/>
      <c r="AJ34" s="492"/>
      <c r="AK34" s="492"/>
      <c r="AL34" s="492"/>
      <c r="AM34" s="492"/>
      <c r="AN34" s="492"/>
      <c r="AO34" s="492"/>
      <c r="AP34" s="492"/>
      <c r="AQ34" s="492"/>
      <c r="AR34" s="492"/>
      <c r="AS34" s="492"/>
      <c r="AT34" s="492"/>
      <c r="AU34" s="492"/>
      <c r="AV34" s="492"/>
      <c r="AW34" s="492"/>
      <c r="AX34" s="492"/>
      <c r="AY34" s="492"/>
      <c r="AZ34" s="492"/>
      <c r="BA34" s="492"/>
      <c r="BB34" s="492"/>
      <c r="BC34" s="492"/>
      <c r="BD34" s="492"/>
      <c r="BE34" s="492"/>
      <c r="BF34" s="492"/>
      <c r="BG34" s="492"/>
      <c r="BH34" s="492"/>
      <c r="BI34" s="492"/>
      <c r="BJ34" s="492"/>
      <c r="BK34" s="492"/>
    </row>
    <row r="35" spans="1:63" ht="15.95" customHeight="1">
      <c r="B35" s="217"/>
      <c r="C35" s="496" t="s">
        <v>466</v>
      </c>
      <c r="D35" s="496"/>
      <c r="E35" s="496"/>
      <c r="F35" s="496"/>
      <c r="G35" s="496"/>
      <c r="H35" s="496"/>
      <c r="I35" s="496"/>
      <c r="J35" s="496"/>
      <c r="K35" s="496"/>
      <c r="L35" s="496"/>
      <c r="M35" s="496"/>
      <c r="N35" s="496"/>
      <c r="O35" s="496"/>
      <c r="P35" s="496"/>
      <c r="Q35" s="496"/>
      <c r="R35" s="496"/>
      <c r="S35" s="496"/>
      <c r="T35" s="496"/>
      <c r="U35" s="496"/>
      <c r="V35" s="496"/>
      <c r="W35" s="496"/>
      <c r="X35" s="496"/>
      <c r="Y35" s="496"/>
      <c r="Z35" s="218"/>
      <c r="AA35" s="217"/>
      <c r="AB35" s="377"/>
      <c r="AC35" s="63"/>
      <c r="AD35" s="492"/>
      <c r="AE35" s="492"/>
      <c r="AF35" s="492"/>
      <c r="AG35" s="492"/>
      <c r="AH35" s="492"/>
      <c r="AI35" s="492"/>
      <c r="AJ35" s="492"/>
      <c r="AK35" s="492"/>
      <c r="AL35" s="492"/>
      <c r="AM35" s="492"/>
      <c r="AN35" s="492"/>
      <c r="AO35" s="492"/>
      <c r="AP35" s="492"/>
      <c r="AQ35" s="492"/>
      <c r="AR35" s="492"/>
      <c r="AS35" s="492"/>
      <c r="AT35" s="492"/>
      <c r="AU35" s="492"/>
      <c r="AV35" s="492"/>
      <c r="AW35" s="492"/>
      <c r="AX35" s="492"/>
      <c r="AY35" s="492"/>
      <c r="AZ35" s="492"/>
      <c r="BA35" s="492"/>
      <c r="BB35" s="492"/>
      <c r="BC35" s="492"/>
      <c r="BD35" s="492"/>
      <c r="BE35" s="492"/>
      <c r="BF35" s="492"/>
      <c r="BG35" s="492"/>
      <c r="BH35" s="492"/>
      <c r="BI35" s="492"/>
      <c r="BJ35" s="492"/>
      <c r="BK35" s="492"/>
    </row>
    <row r="36" spans="1:63" ht="15.95" customHeight="1">
      <c r="B36" s="217"/>
      <c r="C36" s="496"/>
      <c r="D36" s="496"/>
      <c r="E36" s="496"/>
      <c r="F36" s="496"/>
      <c r="G36" s="496"/>
      <c r="H36" s="496"/>
      <c r="I36" s="496"/>
      <c r="J36" s="496"/>
      <c r="K36" s="496"/>
      <c r="L36" s="496"/>
      <c r="M36" s="496"/>
      <c r="N36" s="496"/>
      <c r="O36" s="496"/>
      <c r="P36" s="496"/>
      <c r="Q36" s="496"/>
      <c r="R36" s="496"/>
      <c r="S36" s="496"/>
      <c r="T36" s="496"/>
      <c r="U36" s="496"/>
      <c r="V36" s="496"/>
      <c r="W36" s="496"/>
      <c r="X36" s="496"/>
      <c r="Y36" s="496"/>
      <c r="Z36" s="218"/>
      <c r="AA36" s="217"/>
      <c r="AB36" s="378"/>
      <c r="AC36" s="63"/>
      <c r="AD36" s="492"/>
      <c r="AE36" s="492"/>
      <c r="AF36" s="492"/>
      <c r="AG36" s="492"/>
      <c r="AH36" s="492"/>
      <c r="AI36" s="492"/>
      <c r="AJ36" s="492"/>
      <c r="AK36" s="492"/>
      <c r="AL36" s="492"/>
      <c r="AM36" s="492"/>
      <c r="AN36" s="492"/>
      <c r="AO36" s="492"/>
      <c r="AP36" s="492"/>
      <c r="AQ36" s="492"/>
      <c r="AR36" s="492"/>
      <c r="AS36" s="492"/>
      <c r="AT36" s="492"/>
      <c r="AU36" s="492"/>
      <c r="AV36" s="492"/>
      <c r="AW36" s="492"/>
      <c r="AX36" s="492"/>
      <c r="AY36" s="492"/>
      <c r="AZ36" s="492"/>
      <c r="BA36" s="492"/>
      <c r="BB36" s="492"/>
      <c r="BC36" s="492"/>
      <c r="BD36" s="492"/>
      <c r="BE36" s="492"/>
      <c r="BF36" s="492"/>
      <c r="BG36" s="492"/>
      <c r="BH36" s="492"/>
      <c r="BI36" s="492"/>
      <c r="BJ36" s="492"/>
      <c r="BK36" s="492"/>
    </row>
    <row r="37" spans="1:63" ht="15.95" customHeight="1">
      <c r="B37" s="217"/>
      <c r="C37" s="496"/>
      <c r="D37" s="496"/>
      <c r="E37" s="496"/>
      <c r="F37" s="496"/>
      <c r="G37" s="496"/>
      <c r="H37" s="496"/>
      <c r="I37" s="496"/>
      <c r="J37" s="496"/>
      <c r="K37" s="496"/>
      <c r="L37" s="496"/>
      <c r="M37" s="496"/>
      <c r="N37" s="496"/>
      <c r="O37" s="496"/>
      <c r="P37" s="496"/>
      <c r="Q37" s="496"/>
      <c r="R37" s="496"/>
      <c r="S37" s="496"/>
      <c r="T37" s="496"/>
      <c r="U37" s="496"/>
      <c r="V37" s="496"/>
      <c r="W37" s="496"/>
      <c r="X37" s="496"/>
      <c r="Y37" s="496"/>
      <c r="Z37" s="218"/>
      <c r="AA37" s="217"/>
      <c r="AB37" s="380"/>
      <c r="AD37" s="500" t="s">
        <v>702</v>
      </c>
      <c r="AE37" s="500"/>
      <c r="AF37" s="500"/>
      <c r="AG37" s="500"/>
      <c r="AH37" s="500"/>
      <c r="AI37" s="500"/>
      <c r="AJ37" s="500"/>
      <c r="AK37" s="500"/>
      <c r="AL37" s="500"/>
      <c r="AM37" s="500"/>
      <c r="AN37" s="500"/>
      <c r="AO37" s="500"/>
      <c r="AP37" s="500"/>
      <c r="AQ37" s="500"/>
      <c r="AR37" s="500"/>
      <c r="AS37" s="500"/>
      <c r="AT37" s="500"/>
      <c r="AU37" s="500"/>
      <c r="AV37" s="500"/>
      <c r="AW37" s="500"/>
      <c r="AX37" s="500"/>
      <c r="AY37" s="500"/>
      <c r="AZ37" s="500"/>
      <c r="BA37" s="500"/>
      <c r="BB37" s="500"/>
      <c r="BC37" s="500"/>
      <c r="BD37" s="500"/>
      <c r="BE37" s="500"/>
      <c r="BF37" s="500"/>
      <c r="BG37" s="500"/>
      <c r="BH37" s="500"/>
      <c r="BI37" s="500"/>
      <c r="BJ37" s="500"/>
      <c r="BK37"/>
    </row>
    <row r="38" spans="1:63" ht="15.95" customHeight="1">
      <c r="B38" s="219"/>
      <c r="C38" s="495" t="s">
        <v>467</v>
      </c>
      <c r="D38" s="495"/>
      <c r="E38" s="495"/>
      <c r="F38" s="495"/>
      <c r="G38" s="495"/>
      <c r="H38" s="495"/>
      <c r="I38" s="495"/>
      <c r="J38" s="495"/>
      <c r="K38" s="495"/>
      <c r="L38" s="495"/>
      <c r="M38" s="495"/>
      <c r="N38" s="495"/>
      <c r="O38" s="495"/>
      <c r="P38" s="495"/>
      <c r="Q38" s="495"/>
      <c r="R38" s="495"/>
      <c r="S38" s="495"/>
      <c r="T38" s="495"/>
      <c r="U38" s="495"/>
      <c r="V38" s="495"/>
      <c r="W38" s="495"/>
      <c r="X38" s="495"/>
      <c r="Y38" s="495"/>
      <c r="Z38" s="218"/>
      <c r="AA38" s="219"/>
      <c r="AB38" s="476">
        <v>7</v>
      </c>
      <c r="AC38" s="63"/>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0"/>
      <c r="BF38" s="500"/>
      <c r="BG38" s="500"/>
      <c r="BH38" s="500"/>
      <c r="BI38" s="500"/>
      <c r="BJ38" s="500"/>
      <c r="BK38" s="390"/>
    </row>
    <row r="39" spans="1:63" ht="15.95" customHeight="1">
      <c r="B39" s="219"/>
      <c r="C39" s="495"/>
      <c r="D39" s="495"/>
      <c r="E39" s="495"/>
      <c r="F39" s="495"/>
      <c r="G39" s="495"/>
      <c r="H39" s="495"/>
      <c r="I39" s="495"/>
      <c r="J39" s="495"/>
      <c r="K39" s="495"/>
      <c r="L39" s="495"/>
      <c r="M39" s="495"/>
      <c r="N39" s="495"/>
      <c r="O39" s="495"/>
      <c r="P39" s="495"/>
      <c r="Q39" s="495"/>
      <c r="R39" s="495"/>
      <c r="S39" s="495"/>
      <c r="T39" s="495"/>
      <c r="U39" s="495"/>
      <c r="V39" s="495"/>
      <c r="W39" s="495"/>
      <c r="X39" s="495"/>
      <c r="Y39" s="495"/>
      <c r="Z39" s="220"/>
      <c r="AA39" s="226"/>
      <c r="AB39" s="378"/>
      <c r="AC39" s="63"/>
      <c r="AD39" s="500"/>
      <c r="AE39" s="500"/>
      <c r="AF39" s="500"/>
      <c r="AG39" s="500"/>
      <c r="AH39" s="500"/>
      <c r="AI39" s="500"/>
      <c r="AJ39" s="500"/>
      <c r="AK39" s="500"/>
      <c r="AL39" s="500"/>
      <c r="AM39" s="500"/>
      <c r="AN39" s="500"/>
      <c r="AO39" s="500"/>
      <c r="AP39" s="500"/>
      <c r="AQ39" s="500"/>
      <c r="AR39" s="500"/>
      <c r="AS39" s="500"/>
      <c r="AT39" s="500"/>
      <c r="AU39" s="500"/>
      <c r="AV39" s="500"/>
      <c r="AW39" s="500"/>
      <c r="AX39" s="500"/>
      <c r="AY39" s="500"/>
      <c r="AZ39" s="500"/>
      <c r="BA39" s="500"/>
      <c r="BB39" s="500"/>
      <c r="BC39" s="500"/>
      <c r="BD39" s="500"/>
      <c r="BE39" s="500"/>
      <c r="BF39" s="500"/>
      <c r="BG39" s="500"/>
      <c r="BH39" s="500"/>
      <c r="BI39" s="500"/>
      <c r="BJ39" s="500"/>
      <c r="BK39" s="390"/>
    </row>
    <row r="40" spans="1:63" ht="15.95" customHeight="1">
      <c r="B40" s="219"/>
      <c r="C40" s="495"/>
      <c r="D40" s="495"/>
      <c r="E40" s="495"/>
      <c r="F40" s="495"/>
      <c r="G40" s="495"/>
      <c r="H40" s="495"/>
      <c r="I40" s="495"/>
      <c r="J40" s="495"/>
      <c r="K40" s="495"/>
      <c r="L40" s="495"/>
      <c r="M40" s="495"/>
      <c r="N40" s="495"/>
      <c r="O40" s="495"/>
      <c r="P40" s="495"/>
      <c r="Q40" s="495"/>
      <c r="R40" s="495"/>
      <c r="S40" s="495"/>
      <c r="T40" s="495"/>
      <c r="U40" s="495"/>
      <c r="V40" s="495"/>
      <c r="W40" s="495"/>
      <c r="X40" s="495"/>
      <c r="Y40" s="495"/>
      <c r="Z40" s="220"/>
      <c r="AA40" s="226"/>
      <c r="AB40" s="380"/>
      <c r="AC40" s="63"/>
      <c r="AD40" s="500"/>
      <c r="AE40" s="500"/>
      <c r="AF40" s="500"/>
      <c r="AG40" s="500"/>
      <c r="AH40" s="500"/>
      <c r="AI40" s="500"/>
      <c r="AJ40" s="500"/>
      <c r="AK40" s="500"/>
      <c r="AL40" s="500"/>
      <c r="AM40" s="500"/>
      <c r="AN40" s="500"/>
      <c r="AO40" s="500"/>
      <c r="AP40" s="500"/>
      <c r="AQ40" s="500"/>
      <c r="AR40" s="500"/>
      <c r="AS40" s="500"/>
      <c r="AT40" s="500"/>
      <c r="AU40" s="500"/>
      <c r="AV40" s="500"/>
      <c r="AW40" s="500"/>
      <c r="AX40" s="500"/>
      <c r="AY40" s="500"/>
      <c r="AZ40" s="500"/>
      <c r="BA40" s="500"/>
      <c r="BB40" s="500"/>
      <c r="BC40" s="500"/>
      <c r="BD40" s="500"/>
      <c r="BE40" s="500"/>
      <c r="BF40" s="500"/>
      <c r="BG40" s="500"/>
      <c r="BH40" s="500"/>
      <c r="BI40" s="500"/>
      <c r="BJ40" s="500"/>
      <c r="BK40" s="390"/>
    </row>
    <row r="41" spans="1:63" ht="15.95" customHeight="1">
      <c r="B41" s="219"/>
      <c r="C41" s="495"/>
      <c r="D41" s="495"/>
      <c r="E41" s="495"/>
      <c r="F41" s="495"/>
      <c r="G41" s="495"/>
      <c r="H41" s="495"/>
      <c r="I41" s="495"/>
      <c r="J41" s="495"/>
      <c r="K41" s="495"/>
      <c r="L41" s="495"/>
      <c r="M41" s="495"/>
      <c r="N41" s="495"/>
      <c r="O41" s="495"/>
      <c r="P41" s="495"/>
      <c r="Q41" s="495"/>
      <c r="R41" s="495"/>
      <c r="S41" s="495"/>
      <c r="T41" s="495"/>
      <c r="U41" s="495"/>
      <c r="V41" s="495"/>
      <c r="W41" s="495"/>
      <c r="X41" s="495"/>
      <c r="Y41" s="495"/>
      <c r="Z41" s="220"/>
      <c r="AA41" s="226"/>
      <c r="AB41" s="377"/>
      <c r="AC41" s="63"/>
      <c r="AD41" s="500"/>
      <c r="AE41" s="500"/>
      <c r="AF41" s="500"/>
      <c r="AG41" s="500"/>
      <c r="AH41" s="500"/>
      <c r="AI41" s="500"/>
      <c r="AJ41" s="500"/>
      <c r="AK41" s="500"/>
      <c r="AL41" s="500"/>
      <c r="AM41" s="500"/>
      <c r="AN41" s="500"/>
      <c r="AO41" s="500"/>
      <c r="AP41" s="500"/>
      <c r="AQ41" s="500"/>
      <c r="AR41" s="500"/>
      <c r="AS41" s="500"/>
      <c r="AT41" s="500"/>
      <c r="AU41" s="500"/>
      <c r="AV41" s="500"/>
      <c r="AW41" s="500"/>
      <c r="AX41" s="500"/>
      <c r="AY41" s="500"/>
      <c r="AZ41" s="500"/>
      <c r="BA41" s="500"/>
      <c r="BB41" s="500"/>
      <c r="BC41" s="500"/>
      <c r="BD41" s="500"/>
      <c r="BE41" s="500"/>
      <c r="BF41" s="500"/>
      <c r="BG41" s="500"/>
      <c r="BH41" s="500"/>
      <c r="BI41" s="500"/>
      <c r="BJ41" s="500"/>
      <c r="BK41" s="390"/>
    </row>
    <row r="42" spans="1:63" ht="15.95" customHeight="1">
      <c r="B42" s="219"/>
      <c r="C42" s="495"/>
      <c r="D42" s="495"/>
      <c r="E42" s="495"/>
      <c r="F42" s="495"/>
      <c r="G42" s="495"/>
      <c r="H42" s="495"/>
      <c r="I42" s="495"/>
      <c r="J42" s="495"/>
      <c r="K42" s="495"/>
      <c r="L42" s="495"/>
      <c r="M42" s="495"/>
      <c r="N42" s="495"/>
      <c r="O42" s="495"/>
      <c r="P42" s="495"/>
      <c r="Q42" s="495"/>
      <c r="R42" s="495"/>
      <c r="S42" s="495"/>
      <c r="T42" s="495"/>
      <c r="U42" s="495"/>
      <c r="V42" s="495"/>
      <c r="W42" s="495"/>
      <c r="X42" s="495"/>
      <c r="Y42" s="495"/>
      <c r="Z42" s="220"/>
      <c r="AA42" s="227"/>
      <c r="AB42" s="379"/>
      <c r="AC42" s="63"/>
      <c r="AD42" s="500"/>
      <c r="AE42" s="500"/>
      <c r="AF42" s="500"/>
      <c r="AG42" s="500"/>
      <c r="AH42" s="500"/>
      <c r="AI42" s="500"/>
      <c r="AJ42" s="500"/>
      <c r="AK42" s="500"/>
      <c r="AL42" s="500"/>
      <c r="AM42" s="500"/>
      <c r="AN42" s="500"/>
      <c r="AO42" s="500"/>
      <c r="AP42" s="500"/>
      <c r="AQ42" s="500"/>
      <c r="AR42" s="500"/>
      <c r="AS42" s="500"/>
      <c r="AT42" s="500"/>
      <c r="AU42" s="500"/>
      <c r="AV42" s="500"/>
      <c r="AW42" s="500"/>
      <c r="AX42" s="500"/>
      <c r="AY42" s="500"/>
      <c r="AZ42" s="500"/>
      <c r="BA42" s="500"/>
      <c r="BB42" s="500"/>
      <c r="BC42" s="500"/>
      <c r="BD42" s="500"/>
      <c r="BE42" s="500"/>
      <c r="BF42" s="500"/>
      <c r="BG42" s="500"/>
      <c r="BH42" s="500"/>
      <c r="BI42" s="500"/>
      <c r="BJ42" s="500"/>
      <c r="BK42" s="390"/>
    </row>
    <row r="43" spans="1:63" ht="15.95" customHeight="1">
      <c r="B43" s="219"/>
      <c r="C43" s="493" t="s">
        <v>544</v>
      </c>
      <c r="D43" s="493"/>
      <c r="E43" s="493"/>
      <c r="F43" s="493"/>
      <c r="G43" s="493"/>
      <c r="H43" s="493"/>
      <c r="I43" s="493"/>
      <c r="J43" s="493"/>
      <c r="K43" s="493"/>
      <c r="L43" s="493"/>
      <c r="M43" s="493"/>
      <c r="N43" s="493"/>
      <c r="O43" s="493"/>
      <c r="P43" s="493"/>
      <c r="Q43" s="493"/>
      <c r="R43" s="493"/>
      <c r="S43" s="493"/>
      <c r="T43" s="493"/>
      <c r="U43" s="493"/>
      <c r="V43" s="493"/>
      <c r="W43" s="493"/>
      <c r="X43" s="493"/>
      <c r="Y43" s="493"/>
      <c r="Z43" s="220"/>
      <c r="AA43" s="227"/>
      <c r="AB43" s="378"/>
      <c r="AC43" s="63"/>
      <c r="AD43" s="500"/>
      <c r="AE43" s="500"/>
      <c r="AF43" s="500"/>
      <c r="AG43" s="500"/>
      <c r="AH43" s="500"/>
      <c r="AI43" s="500"/>
      <c r="AJ43" s="500"/>
      <c r="AK43" s="500"/>
      <c r="AL43" s="500"/>
      <c r="AM43" s="500"/>
      <c r="AN43" s="500"/>
      <c r="AO43" s="500"/>
      <c r="AP43" s="500"/>
      <c r="AQ43" s="500"/>
      <c r="AR43" s="500"/>
      <c r="AS43" s="500"/>
      <c r="AT43" s="500"/>
      <c r="AU43" s="500"/>
      <c r="AV43" s="500"/>
      <c r="AW43" s="500"/>
      <c r="AX43" s="500"/>
      <c r="AY43" s="500"/>
      <c r="AZ43" s="500"/>
      <c r="BA43" s="500"/>
      <c r="BB43" s="500"/>
      <c r="BC43" s="500"/>
      <c r="BD43" s="500"/>
      <c r="BE43" s="500"/>
      <c r="BF43" s="500"/>
      <c r="BG43" s="500"/>
      <c r="BH43" s="500"/>
      <c r="BI43" s="500"/>
      <c r="BJ43" s="500"/>
      <c r="BK43" s="390"/>
    </row>
    <row r="44" spans="1:63" ht="15.95" customHeight="1">
      <c r="B44" s="219"/>
      <c r="C44" s="493"/>
      <c r="D44" s="493"/>
      <c r="E44" s="493"/>
      <c r="F44" s="493"/>
      <c r="G44" s="493"/>
      <c r="H44" s="493"/>
      <c r="I44" s="493"/>
      <c r="J44" s="493"/>
      <c r="K44" s="493"/>
      <c r="L44" s="493"/>
      <c r="M44" s="493"/>
      <c r="N44" s="493"/>
      <c r="O44" s="493"/>
      <c r="P44" s="493"/>
      <c r="Q44" s="493"/>
      <c r="R44" s="493"/>
      <c r="S44" s="493"/>
      <c r="T44" s="493"/>
      <c r="U44" s="493"/>
      <c r="V44" s="493"/>
      <c r="W44" s="493"/>
      <c r="X44" s="493"/>
      <c r="Y44" s="493"/>
      <c r="Z44" s="220"/>
      <c r="AA44" s="227"/>
      <c r="AB44" s="378"/>
      <c r="AC44" s="63"/>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390"/>
    </row>
    <row r="45" spans="1:63" ht="17.25" customHeight="1">
      <c r="B45" s="219"/>
      <c r="C45" s="493"/>
      <c r="D45" s="493"/>
      <c r="E45" s="493"/>
      <c r="F45" s="493"/>
      <c r="G45" s="493"/>
      <c r="H45" s="493"/>
      <c r="I45" s="493"/>
      <c r="J45" s="493"/>
      <c r="K45" s="493"/>
      <c r="L45" s="493"/>
      <c r="M45" s="493"/>
      <c r="N45" s="493"/>
      <c r="O45" s="493"/>
      <c r="P45" s="493"/>
      <c r="Q45" s="493"/>
      <c r="R45" s="493"/>
      <c r="S45" s="493"/>
      <c r="T45" s="493"/>
      <c r="U45" s="493"/>
      <c r="V45" s="493"/>
      <c r="W45" s="493"/>
      <c r="X45" s="493"/>
      <c r="Y45" s="493"/>
      <c r="Z45" s="220"/>
      <c r="AA45" s="227"/>
      <c r="AB45" s="378"/>
      <c r="AC45" s="63"/>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390"/>
    </row>
    <row r="46" spans="1:63" ht="17.25" customHeight="1">
      <c r="B46" s="219"/>
      <c r="C46" s="493"/>
      <c r="D46" s="493"/>
      <c r="E46" s="493"/>
      <c r="F46" s="493"/>
      <c r="G46" s="493"/>
      <c r="H46" s="493"/>
      <c r="I46" s="493"/>
      <c r="J46" s="493"/>
      <c r="K46" s="493"/>
      <c r="L46" s="493"/>
      <c r="M46" s="493"/>
      <c r="N46" s="493"/>
      <c r="O46" s="493"/>
      <c r="P46" s="493"/>
      <c r="Q46" s="493"/>
      <c r="R46" s="493"/>
      <c r="S46" s="493"/>
      <c r="T46" s="493"/>
      <c r="U46" s="493"/>
      <c r="V46" s="493"/>
      <c r="W46" s="493"/>
      <c r="X46" s="493"/>
      <c r="Y46" s="493"/>
      <c r="Z46" s="220"/>
      <c r="AA46" s="227"/>
      <c r="AB46" s="244"/>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390"/>
    </row>
    <row r="47" spans="1:63" ht="17.25" customHeight="1">
      <c r="A47" s="12"/>
      <c r="B47" s="219"/>
      <c r="C47" s="493"/>
      <c r="D47" s="493"/>
      <c r="E47" s="493"/>
      <c r="F47" s="493"/>
      <c r="G47" s="493"/>
      <c r="H47" s="493"/>
      <c r="I47" s="493"/>
      <c r="J47" s="493"/>
      <c r="K47" s="493"/>
      <c r="L47" s="493"/>
      <c r="M47" s="493"/>
      <c r="N47" s="493"/>
      <c r="O47" s="493"/>
      <c r="P47" s="493"/>
      <c r="Q47" s="493"/>
      <c r="R47" s="493"/>
      <c r="S47" s="493"/>
      <c r="T47" s="493"/>
      <c r="U47" s="493"/>
      <c r="V47" s="493"/>
      <c r="W47" s="493"/>
      <c r="X47" s="493"/>
      <c r="Y47" s="493"/>
      <c r="Z47" s="220"/>
      <c r="AA47" s="227"/>
      <c r="AB47" s="244"/>
      <c r="AD47" s="500"/>
      <c r="AE47" s="500"/>
      <c r="AF47" s="500"/>
      <c r="AG47" s="500"/>
      <c r="AH47" s="500"/>
      <c r="AI47" s="500"/>
      <c r="AJ47" s="500"/>
      <c r="AK47" s="500"/>
      <c r="AL47" s="500"/>
      <c r="AM47" s="500"/>
      <c r="AN47" s="500"/>
      <c r="AO47" s="500"/>
      <c r="AP47" s="500"/>
      <c r="AQ47" s="500"/>
      <c r="AR47" s="500"/>
      <c r="AS47" s="500"/>
      <c r="AT47" s="500"/>
      <c r="AU47" s="500"/>
      <c r="AV47" s="500"/>
      <c r="AW47" s="500"/>
      <c r="AX47" s="500"/>
      <c r="AY47" s="500"/>
      <c r="AZ47" s="500"/>
      <c r="BA47" s="500"/>
      <c r="BB47" s="500"/>
      <c r="BC47" s="500"/>
      <c r="BD47" s="500"/>
      <c r="BE47" s="500"/>
      <c r="BF47" s="500"/>
      <c r="BG47" s="500"/>
      <c r="BH47" s="500"/>
      <c r="BI47" s="500"/>
      <c r="BJ47" s="500"/>
      <c r="BK47" s="390"/>
    </row>
    <row r="48" spans="1:63" ht="17.25" customHeight="1">
      <c r="A48" s="12"/>
      <c r="B48" s="294"/>
      <c r="C48" s="493"/>
      <c r="D48" s="493"/>
      <c r="E48" s="493"/>
      <c r="F48" s="493"/>
      <c r="G48" s="493"/>
      <c r="H48" s="493"/>
      <c r="I48" s="493"/>
      <c r="J48" s="493"/>
      <c r="K48" s="493"/>
      <c r="L48" s="493"/>
      <c r="M48" s="493"/>
      <c r="N48" s="493"/>
      <c r="O48" s="493"/>
      <c r="P48" s="493"/>
      <c r="Q48" s="493"/>
      <c r="R48" s="493"/>
      <c r="S48" s="493"/>
      <c r="T48" s="493"/>
      <c r="U48" s="493"/>
      <c r="V48" s="493"/>
      <c r="W48" s="493"/>
      <c r="X48" s="493"/>
      <c r="Y48" s="493"/>
      <c r="Z48" s="220"/>
      <c r="AA48" s="227"/>
      <c r="AB48" s="380">
        <v>8</v>
      </c>
      <c r="AC48" s="64"/>
      <c r="AD48" s="497" t="s">
        <v>703</v>
      </c>
      <c r="AE48" s="498"/>
      <c r="AF48" s="498"/>
      <c r="AG48" s="498"/>
      <c r="AH48" s="498"/>
      <c r="AI48" s="498"/>
      <c r="AJ48" s="498"/>
      <c r="AK48" s="498"/>
      <c r="AL48" s="498"/>
      <c r="AM48" s="498"/>
      <c r="AN48" s="498"/>
      <c r="AO48" s="498"/>
      <c r="AP48" s="498"/>
      <c r="AQ48" s="498"/>
      <c r="AR48" s="498"/>
      <c r="AS48" s="498"/>
      <c r="AT48" s="498"/>
      <c r="AU48" s="498"/>
      <c r="AV48" s="498"/>
      <c r="AW48" s="498"/>
      <c r="AX48" s="498"/>
      <c r="AY48" s="498"/>
      <c r="AZ48" s="498"/>
      <c r="BA48" s="498"/>
      <c r="BB48" s="498"/>
      <c r="BC48" s="498"/>
      <c r="BD48" s="498"/>
      <c r="BE48" s="498"/>
      <c r="BF48" s="498"/>
      <c r="BG48" s="498"/>
      <c r="BH48" s="498"/>
      <c r="BI48" s="498"/>
      <c r="BJ48" s="498"/>
      <c r="BK48"/>
    </row>
    <row r="49" spans="1:63" ht="17.25" customHeight="1">
      <c r="A49" s="12"/>
      <c r="B49" s="388"/>
      <c r="C49" s="494"/>
      <c r="D49" s="494"/>
      <c r="E49" s="494"/>
      <c r="F49" s="494"/>
      <c r="G49" s="494"/>
      <c r="H49" s="494"/>
      <c r="I49" s="494"/>
      <c r="J49" s="494"/>
      <c r="K49" s="494"/>
      <c r="L49" s="494"/>
      <c r="M49" s="494"/>
      <c r="N49" s="494"/>
      <c r="O49" s="494"/>
      <c r="P49" s="494"/>
      <c r="Q49" s="494"/>
      <c r="R49" s="494"/>
      <c r="S49" s="494"/>
      <c r="T49" s="494"/>
      <c r="U49" s="494"/>
      <c r="V49" s="494"/>
      <c r="W49" s="494"/>
      <c r="X49" s="494"/>
      <c r="Y49" s="494"/>
      <c r="Z49" s="389"/>
      <c r="AA49" s="12"/>
      <c r="AB49" s="378"/>
      <c r="AC49" s="64"/>
      <c r="AD49" s="498"/>
      <c r="AE49" s="498"/>
      <c r="AF49" s="498"/>
      <c r="AG49" s="498"/>
      <c r="AH49" s="498"/>
      <c r="AI49" s="498"/>
      <c r="AJ49" s="498"/>
      <c r="AK49" s="498"/>
      <c r="AL49" s="498"/>
      <c r="AM49" s="498"/>
      <c r="AN49" s="498"/>
      <c r="AO49" s="498"/>
      <c r="AP49" s="498"/>
      <c r="AQ49" s="498"/>
      <c r="AR49" s="498"/>
      <c r="AS49" s="498"/>
      <c r="AT49" s="498"/>
      <c r="AU49" s="498"/>
      <c r="AV49" s="498"/>
      <c r="AW49" s="498"/>
      <c r="AX49" s="498"/>
      <c r="AY49" s="498"/>
      <c r="AZ49" s="498"/>
      <c r="BA49" s="498"/>
      <c r="BB49" s="498"/>
      <c r="BC49" s="498"/>
      <c r="BD49" s="498"/>
      <c r="BE49" s="498"/>
      <c r="BF49" s="498"/>
      <c r="BG49" s="498"/>
      <c r="BH49" s="498"/>
      <c r="BI49" s="498"/>
      <c r="BJ49" s="498"/>
      <c r="BK49"/>
    </row>
    <row r="50" spans="1:63" ht="17.25" customHeight="1" thickBo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381"/>
      <c r="AC50" s="230"/>
      <c r="AD50" s="499"/>
      <c r="AE50" s="499"/>
      <c r="AF50" s="499"/>
      <c r="AG50" s="499"/>
      <c r="AH50" s="499"/>
      <c r="AI50" s="499"/>
      <c r="AJ50" s="499"/>
      <c r="AK50" s="499"/>
      <c r="AL50" s="499"/>
      <c r="AM50" s="499"/>
      <c r="AN50" s="499"/>
      <c r="AO50" s="499"/>
      <c r="AP50" s="499"/>
      <c r="AQ50" s="499"/>
      <c r="AR50" s="499"/>
      <c r="AS50" s="499"/>
      <c r="AT50" s="499"/>
      <c r="AU50" s="499"/>
      <c r="AV50" s="499"/>
      <c r="AW50" s="499"/>
      <c r="AX50" s="499"/>
      <c r="AY50" s="499"/>
      <c r="AZ50" s="499"/>
      <c r="BA50" s="499"/>
      <c r="BB50" s="499"/>
      <c r="BC50" s="499"/>
      <c r="BD50" s="499"/>
      <c r="BE50" s="499"/>
      <c r="BF50" s="499"/>
      <c r="BG50" s="499"/>
      <c r="BH50" s="499"/>
      <c r="BI50" s="499"/>
      <c r="BJ50" s="499"/>
    </row>
    <row r="51" spans="1:63" ht="17.25" customHeight="1">
      <c r="AB51" s="64"/>
      <c r="AC51" s="64"/>
      <c r="AD51"/>
      <c r="AE51"/>
      <c r="AF51"/>
      <c r="AG51"/>
      <c r="AH51"/>
      <c r="AI51"/>
      <c r="AJ51"/>
      <c r="AK51"/>
      <c r="AL51"/>
      <c r="AM51"/>
      <c r="AN51"/>
      <c r="AO51"/>
      <c r="AP51"/>
      <c r="AQ51"/>
      <c r="AR51"/>
      <c r="AS51"/>
      <c r="AT51"/>
      <c r="AU51"/>
      <c r="AV51"/>
      <c r="AW51"/>
      <c r="AX51"/>
      <c r="AY51"/>
      <c r="AZ51"/>
      <c r="BA51"/>
      <c r="BB51"/>
      <c r="BC51"/>
      <c r="BD51"/>
      <c r="BE51"/>
      <c r="BF51"/>
      <c r="BG51"/>
      <c r="BH51"/>
      <c r="BI51"/>
      <c r="BJ51"/>
    </row>
    <row r="52" spans="1:63" ht="17.25" customHeight="1">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row>
    <row r="53" spans="1:63" ht="17.25" customHeight="1">
      <c r="AN53"/>
      <c r="AO53"/>
      <c r="AP53"/>
      <c r="AQ53"/>
      <c r="AR53"/>
      <c r="AS53"/>
      <c r="AT53"/>
      <c r="AU53"/>
      <c r="AV53"/>
      <c r="AW53"/>
      <c r="AX53"/>
      <c r="AY53"/>
      <c r="AZ53"/>
      <c r="BA53"/>
      <c r="BB53"/>
      <c r="BC53"/>
      <c r="BD53"/>
      <c r="BE53"/>
      <c r="BF53"/>
      <c r="BG53"/>
      <c r="BH53"/>
      <c r="BI53"/>
      <c r="BJ53"/>
    </row>
    <row r="54" spans="1:63" ht="17.25" customHeight="1">
      <c r="AN54"/>
      <c r="AO54"/>
      <c r="AP54"/>
      <c r="AQ54"/>
      <c r="AR54"/>
      <c r="AS54"/>
      <c r="AT54"/>
      <c r="AU54"/>
      <c r="AV54"/>
      <c r="AW54"/>
      <c r="AX54"/>
      <c r="AY54"/>
      <c r="AZ54"/>
      <c r="BA54"/>
      <c r="BB54"/>
      <c r="BC54"/>
      <c r="BD54"/>
      <c r="BE54"/>
      <c r="BF54"/>
      <c r="BG54"/>
      <c r="BH54"/>
      <c r="BI54"/>
      <c r="BJ54"/>
    </row>
    <row r="55" spans="1:63" ht="17.25" customHeight="1">
      <c r="AN55"/>
      <c r="AO55"/>
      <c r="AP55"/>
      <c r="AQ55"/>
      <c r="AR55"/>
      <c r="AS55"/>
      <c r="AT55"/>
      <c r="AU55"/>
      <c r="AV55"/>
      <c r="AW55"/>
      <c r="AX55"/>
      <c r="AY55"/>
      <c r="AZ55"/>
      <c r="BA55"/>
      <c r="BB55"/>
      <c r="BC55"/>
      <c r="BD55"/>
      <c r="BE55"/>
      <c r="BF55"/>
      <c r="BG55"/>
      <c r="BH55"/>
      <c r="BI55"/>
      <c r="BJ55"/>
    </row>
    <row r="56" spans="1:63" ht="15">
      <c r="AN56"/>
      <c r="AO56"/>
      <c r="AP56"/>
      <c r="AQ56"/>
      <c r="AR56"/>
      <c r="AS56"/>
      <c r="AT56"/>
      <c r="AU56"/>
      <c r="AV56"/>
      <c r="AW56"/>
      <c r="AX56"/>
      <c r="AY56"/>
      <c r="AZ56"/>
      <c r="BA56"/>
      <c r="BB56"/>
      <c r="BC56"/>
      <c r="BD56"/>
      <c r="BE56"/>
      <c r="BF56"/>
      <c r="BG56"/>
      <c r="BH56"/>
      <c r="BI56"/>
      <c r="BJ56"/>
      <c r="BK56"/>
    </row>
    <row r="57" spans="1:63" ht="15">
      <c r="AN57"/>
      <c r="AO57"/>
      <c r="AP57"/>
      <c r="AQ57"/>
      <c r="AR57"/>
      <c r="AS57"/>
      <c r="AT57"/>
      <c r="AU57"/>
      <c r="AV57"/>
      <c r="AW57"/>
      <c r="AX57"/>
      <c r="AY57"/>
      <c r="AZ57"/>
      <c r="BA57"/>
      <c r="BB57"/>
      <c r="BC57"/>
      <c r="BD57"/>
      <c r="BE57"/>
      <c r="BF57"/>
      <c r="BG57"/>
      <c r="BH57"/>
      <c r="BI57"/>
      <c r="BJ57"/>
      <c r="BK57"/>
    </row>
    <row r="58" spans="1:63" ht="15">
      <c r="AN58"/>
      <c r="AO58"/>
      <c r="AP58"/>
      <c r="AQ58"/>
      <c r="AR58"/>
      <c r="AS58"/>
      <c r="AT58"/>
      <c r="AU58"/>
      <c r="AV58"/>
      <c r="AW58"/>
      <c r="AX58"/>
      <c r="AY58"/>
      <c r="AZ58"/>
      <c r="BA58"/>
      <c r="BB58"/>
      <c r="BC58"/>
      <c r="BD58"/>
      <c r="BE58"/>
      <c r="BF58"/>
      <c r="BG58"/>
      <c r="BH58"/>
      <c r="BI58"/>
      <c r="BJ58"/>
      <c r="BK58"/>
    </row>
    <row r="59" spans="1:63" ht="15">
      <c r="AN59"/>
      <c r="AO59"/>
      <c r="AP59"/>
      <c r="AQ59"/>
      <c r="AR59"/>
      <c r="AS59"/>
      <c r="AT59"/>
      <c r="AU59"/>
      <c r="AV59"/>
      <c r="AW59"/>
      <c r="AX59"/>
      <c r="AY59"/>
      <c r="AZ59"/>
      <c r="BA59"/>
      <c r="BB59"/>
      <c r="BC59"/>
      <c r="BD59"/>
      <c r="BE59"/>
      <c r="BF59"/>
      <c r="BG59"/>
      <c r="BH59"/>
      <c r="BI59"/>
      <c r="BJ59"/>
      <c r="BK59"/>
    </row>
    <row r="60" spans="1:63" ht="15">
      <c r="AN60"/>
      <c r="AO60"/>
      <c r="AP60"/>
      <c r="AQ60"/>
      <c r="AR60"/>
      <c r="AS60"/>
      <c r="AT60"/>
      <c r="AU60"/>
      <c r="AV60"/>
      <c r="AW60"/>
      <c r="AX60"/>
      <c r="AY60"/>
      <c r="AZ60"/>
      <c r="BA60"/>
      <c r="BB60"/>
      <c r="BC60"/>
      <c r="BD60"/>
      <c r="BE60"/>
      <c r="BF60"/>
      <c r="BG60"/>
      <c r="BH60"/>
      <c r="BI60"/>
      <c r="BJ60"/>
      <c r="BK60"/>
    </row>
    <row r="61" spans="1:63" ht="15">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row>
    <row r="62" spans="1:63" ht="15">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row>
    <row r="63" spans="1:63" ht="15">
      <c r="AB63" s="297"/>
      <c r="AC63" s="64"/>
      <c r="AD63" s="503"/>
      <c r="AE63" s="503"/>
      <c r="AF63" s="503"/>
      <c r="AG63" s="503"/>
      <c r="AH63" s="503"/>
      <c r="AI63" s="503"/>
      <c r="AJ63" s="503"/>
      <c r="AK63" s="503"/>
      <c r="AL63" s="503"/>
      <c r="AM63" s="503"/>
      <c r="AN63" s="503"/>
      <c r="AO63" s="503"/>
      <c r="AP63" s="503"/>
      <c r="AQ63" s="503"/>
      <c r="AR63" s="503"/>
      <c r="AS63" s="503"/>
      <c r="AT63" s="503"/>
      <c r="AU63" s="503"/>
      <c r="AV63" s="503"/>
      <c r="AW63" s="503"/>
      <c r="AX63" s="503"/>
      <c r="AY63" s="503"/>
      <c r="AZ63" s="503"/>
      <c r="BA63" s="503"/>
      <c r="BB63" s="503"/>
      <c r="BC63" s="503"/>
      <c r="BD63" s="503"/>
      <c r="BE63" s="503"/>
      <c r="BF63" s="503"/>
      <c r="BG63" s="503"/>
      <c r="BH63" s="503"/>
      <c r="BI63" s="503"/>
      <c r="BJ63" s="503"/>
      <c r="BK63"/>
    </row>
    <row r="64" spans="1:63" ht="15">
      <c r="AB64" s="297"/>
      <c r="AC64" s="64"/>
      <c r="AD64" s="503"/>
      <c r="AE64" s="503"/>
      <c r="AF64" s="503"/>
      <c r="AG64" s="503"/>
      <c r="AH64" s="503"/>
      <c r="AI64" s="503"/>
      <c r="AJ64" s="503"/>
      <c r="AK64" s="503"/>
      <c r="AL64" s="503"/>
      <c r="AM64" s="503"/>
      <c r="AN64" s="503"/>
      <c r="AO64" s="503"/>
      <c r="AP64" s="503"/>
      <c r="AQ64" s="503"/>
      <c r="AR64" s="503"/>
      <c r="AS64" s="503"/>
      <c r="AT64" s="503"/>
      <c r="AU64" s="503"/>
      <c r="AV64" s="503"/>
      <c r="AW64" s="503"/>
      <c r="AX64" s="503"/>
      <c r="AY64" s="503"/>
      <c r="AZ64" s="503"/>
      <c r="BA64" s="503"/>
      <c r="BB64" s="503"/>
      <c r="BC64" s="503"/>
      <c r="BD64" s="503"/>
      <c r="BE64" s="503"/>
      <c r="BF64" s="503"/>
      <c r="BG64" s="503"/>
      <c r="BH64" s="503"/>
      <c r="BI64" s="503"/>
      <c r="BJ64" s="503"/>
      <c r="BK64"/>
    </row>
    <row r="65" spans="28:64" ht="15">
      <c r="AB65" s="64"/>
      <c r="AC65" s="64"/>
      <c r="AD65" s="503"/>
      <c r="AE65" s="503"/>
      <c r="AF65" s="503"/>
      <c r="AG65" s="503"/>
      <c r="AH65" s="503"/>
      <c r="AI65" s="503"/>
      <c r="AJ65" s="503"/>
      <c r="AK65" s="503"/>
      <c r="AL65" s="503"/>
      <c r="AM65" s="503"/>
      <c r="AN65" s="503"/>
      <c r="AO65" s="503"/>
      <c r="AP65" s="503"/>
      <c r="AQ65" s="503"/>
      <c r="AR65" s="503"/>
      <c r="AS65" s="503"/>
      <c r="AT65" s="503"/>
      <c r="AU65" s="503"/>
      <c r="AV65" s="503"/>
      <c r="AW65" s="503"/>
      <c r="AX65" s="503"/>
      <c r="AY65" s="503"/>
      <c r="AZ65" s="503"/>
      <c r="BA65" s="503"/>
      <c r="BB65" s="503"/>
      <c r="BC65" s="503"/>
      <c r="BD65" s="503"/>
      <c r="BE65" s="503"/>
      <c r="BF65" s="503"/>
      <c r="BG65" s="503"/>
      <c r="BH65" s="503"/>
      <c r="BI65" s="503"/>
      <c r="BJ65" s="503"/>
      <c r="BK65"/>
    </row>
    <row r="66" spans="28:64" ht="15">
      <c r="BK66"/>
    </row>
    <row r="67" spans="28:64" ht="15">
      <c r="BK67"/>
    </row>
    <row r="68" spans="28:64" ht="15">
      <c r="BK68"/>
    </row>
    <row r="69" spans="28:64" ht="15">
      <c r="BK69"/>
    </row>
    <row r="70" spans="28:64" ht="15">
      <c r="BK70"/>
      <c r="BL70" s="5"/>
    </row>
    <row r="71" spans="28:64">
      <c r="BK71" s="5"/>
      <c r="BL71" s="5"/>
    </row>
    <row r="72" spans="28:64">
      <c r="BK72" s="5"/>
      <c r="BL72" s="5"/>
    </row>
    <row r="73" spans="28:64">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28:64">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28:64">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28:64">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28:64">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28:64">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28:64">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28:64">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31:64">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31:64">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31:64">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row>
    <row r="84" spans="31:64">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row>
    <row r="85" spans="31:64">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row>
    <row r="86" spans="31:64">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row>
    <row r="87" spans="31:64">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row>
    <row r="88" spans="31:64">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row>
    <row r="89" spans="31:64">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row>
    <row r="90" spans="31:64">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row>
    <row r="91" spans="31:64">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row>
    <row r="92" spans="31:64">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row>
    <row r="93" spans="31:64">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row>
    <row r="94" spans="31:64">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sheetData>
  <sheetProtection password="D462" sheet="1" objects="1" scenarios="1" selectLockedCells="1"/>
  <mergeCells count="52">
    <mergeCell ref="AD15:BJ17"/>
    <mergeCell ref="AD24:BJ27"/>
    <mergeCell ref="AD12:BJ14"/>
    <mergeCell ref="S13:Z13"/>
    <mergeCell ref="R21:W21"/>
    <mergeCell ref="N13:R13"/>
    <mergeCell ref="R20:W20"/>
    <mergeCell ref="N14:R14"/>
    <mergeCell ref="R27:W27"/>
    <mergeCell ref="R17:W17"/>
    <mergeCell ref="AD18:BJ23"/>
    <mergeCell ref="D22:Z23"/>
    <mergeCell ref="H7:M7"/>
    <mergeCell ref="R16:W16"/>
    <mergeCell ref="H12:M12"/>
    <mergeCell ref="N9:R9"/>
    <mergeCell ref="S9:Z9"/>
    <mergeCell ref="S10:Z10"/>
    <mergeCell ref="N12:R12"/>
    <mergeCell ref="N11:R11"/>
    <mergeCell ref="N10:R10"/>
    <mergeCell ref="S12:Z12"/>
    <mergeCell ref="S11:Z11"/>
    <mergeCell ref="H9:M9"/>
    <mergeCell ref="H10:M10"/>
    <mergeCell ref="S14:Z14"/>
    <mergeCell ref="H13:M13"/>
    <mergeCell ref="H14:M14"/>
    <mergeCell ref="AD63:BJ65"/>
    <mergeCell ref="AD3:BJ4"/>
    <mergeCell ref="A1:BJ1"/>
    <mergeCell ref="AB2:BJ2"/>
    <mergeCell ref="AD8:BJ11"/>
    <mergeCell ref="AD5:BJ7"/>
    <mergeCell ref="B6:G6"/>
    <mergeCell ref="H11:M11"/>
    <mergeCell ref="H6:M6"/>
    <mergeCell ref="N8:R8"/>
    <mergeCell ref="N7:R7"/>
    <mergeCell ref="N6:R6"/>
    <mergeCell ref="S6:Z6"/>
    <mergeCell ref="S7:Z7"/>
    <mergeCell ref="S8:Z8"/>
    <mergeCell ref="H8:M8"/>
    <mergeCell ref="AD28:BK36"/>
    <mergeCell ref="C43:Y49"/>
    <mergeCell ref="C38:Y42"/>
    <mergeCell ref="C35:Y37"/>
    <mergeCell ref="AD48:BJ50"/>
    <mergeCell ref="AD37:BJ47"/>
    <mergeCell ref="C31:Y34"/>
    <mergeCell ref="D29:J30"/>
  </mergeCells>
  <dataValidations count="6">
    <dataValidation type="list" allowBlank="1" showInputMessage="1" showErrorMessage="1" sqref="R21:W21">
      <formula1>"Required, Not Required"</formula1>
    </dataValidation>
    <dataValidation type="list" allowBlank="1" showInputMessage="1" showErrorMessage="1" sqref="R20:W20">
      <formula1>"OK, Defect Found"</formula1>
    </dataValidation>
    <dataValidation type="list" allowBlank="1" showInputMessage="1" showErrorMessage="1" sqref="R27:W27">
      <formula1>"Approved, Not Available"</formula1>
    </dataValidation>
    <dataValidation type="list" allowBlank="1" showInputMessage="1" showErrorMessage="1" sqref="R16:R17">
      <formula1>"Not Applicable, Required"</formula1>
    </dataValidation>
    <dataValidation type="list" allowBlank="1" showInputMessage="1" showErrorMessage="1" sqref="S7:S14">
      <formula1>"NACE MR0103,ANSI/NACE MR0175,ISO 15156-1,Not Applicable"</formula1>
    </dataValidation>
    <dataValidation type="list" allowBlank="1" showInputMessage="1" showErrorMessage="1" sqref="N7:N14">
      <formula1>"YES,NO"</formula1>
    </dataValidation>
  </dataValidations>
  <pageMargins left="0.25" right="0.17" top="0.25" bottom="0.2" header="0.25" footer="0.16"/>
  <pageSetup paperSize="9" scale="71" orientation="landscape" r:id="rId1"/>
  <headerFooter>
    <oddFooter>&amp;L&amp;7Email: saki.mohsen@gmail.com
Linked-in: https://www.linkedin.com/in/mohsen-saki-81770253&amp;RPAGE  2  OF  11</oddFooter>
  </headerFooter>
  <legacyDrawing r:id="rId2"/>
</worksheet>
</file>

<file path=xl/worksheets/sheet3.xml><?xml version="1.0" encoding="utf-8"?>
<worksheet xmlns="http://schemas.openxmlformats.org/spreadsheetml/2006/main" xmlns:r="http://schemas.openxmlformats.org/officeDocument/2006/relationships">
  <sheetPr codeName="Sheet3">
    <tabColor rgb="FFFFFF00"/>
  </sheetPr>
  <dimension ref="A1:DE138"/>
  <sheetViews>
    <sheetView showGridLines="0" view="pageBreakPreview" zoomScaleNormal="90" zoomScaleSheetLayoutView="100" workbookViewId="0">
      <selection activeCell="A2" sqref="A2"/>
    </sheetView>
  </sheetViews>
  <sheetFormatPr defaultRowHeight="12.75"/>
  <cols>
    <col min="1" max="60" width="3.28515625" style="21" customWidth="1"/>
    <col min="61" max="72" width="3.42578125" style="21" customWidth="1"/>
    <col min="73" max="16384" width="9.140625" style="21"/>
  </cols>
  <sheetData>
    <row r="1" spans="1:109" ht="17.25" customHeight="1" thickBot="1">
      <c r="A1" s="506" t="s">
        <v>19</v>
      </c>
      <c r="B1" s="506"/>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c r="AT1" s="506"/>
      <c r="AU1" s="506"/>
      <c r="AV1" s="506"/>
      <c r="AW1" s="506"/>
      <c r="AX1" s="506"/>
      <c r="AY1" s="506"/>
      <c r="AZ1" s="506"/>
      <c r="BA1" s="506"/>
      <c r="BB1" s="506"/>
      <c r="BC1" s="506"/>
      <c r="BD1" s="506"/>
      <c r="BE1" s="506"/>
      <c r="BF1" s="506"/>
      <c r="BG1" s="506"/>
      <c r="BH1" s="506"/>
      <c r="BI1" s="506"/>
      <c r="BJ1" s="506"/>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row>
    <row r="2" spans="1:109" ht="17.25" customHeight="1" thickBot="1">
      <c r="A2" s="404"/>
      <c r="B2" s="404"/>
      <c r="C2" s="404"/>
      <c r="D2" s="404"/>
      <c r="E2" s="404"/>
      <c r="F2" s="404"/>
      <c r="G2" s="404"/>
      <c r="H2" s="393" t="s">
        <v>69</v>
      </c>
      <c r="I2" s="405" t="s">
        <v>72</v>
      </c>
      <c r="J2" s="562"/>
      <c r="K2" s="562"/>
      <c r="L2" s="562"/>
      <c r="M2" s="562"/>
      <c r="N2" s="562"/>
      <c r="O2" s="562"/>
      <c r="P2" s="562"/>
      <c r="Q2" s="562"/>
      <c r="R2" s="562"/>
      <c r="S2" s="562"/>
      <c r="T2" s="562"/>
      <c r="U2" s="562"/>
      <c r="V2" s="562"/>
      <c r="W2" s="562"/>
      <c r="X2" s="562"/>
      <c r="Y2" s="562"/>
      <c r="Z2" s="562"/>
      <c r="AA2" s="562"/>
      <c r="AB2" s="562"/>
      <c r="AC2" s="507" t="s">
        <v>6</v>
      </c>
      <c r="AD2" s="508"/>
      <c r="AE2" s="508"/>
      <c r="AF2" s="508"/>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row>
    <row r="3" spans="1:109" ht="17.25" customHeight="1">
      <c r="A3" s="404"/>
      <c r="B3" s="404"/>
      <c r="C3" s="404"/>
      <c r="D3" s="404"/>
      <c r="E3" s="404"/>
      <c r="F3" s="404"/>
      <c r="G3" s="404"/>
      <c r="H3" s="393" t="s">
        <v>70</v>
      </c>
      <c r="I3" s="405" t="s">
        <v>72</v>
      </c>
      <c r="J3" s="562"/>
      <c r="K3" s="562"/>
      <c r="L3" s="562"/>
      <c r="M3" s="562"/>
      <c r="N3" s="562"/>
      <c r="O3" s="562"/>
      <c r="P3" s="562"/>
      <c r="Q3" s="562"/>
      <c r="R3" s="562"/>
      <c r="S3" s="562"/>
      <c r="T3" s="562"/>
      <c r="U3" s="562"/>
      <c r="V3" s="562"/>
      <c r="W3" s="562"/>
      <c r="X3" s="562"/>
      <c r="Y3" s="562"/>
      <c r="Z3" s="562"/>
      <c r="AA3" s="562"/>
      <c r="AB3" s="562"/>
      <c r="AC3" s="466"/>
      <c r="AE3" s="528" t="s">
        <v>726</v>
      </c>
      <c r="AF3" s="528"/>
      <c r="AG3" s="528"/>
      <c r="AH3" s="528"/>
      <c r="AI3" s="528"/>
      <c r="AJ3" s="528"/>
      <c r="AK3" s="528"/>
      <c r="AL3" s="528"/>
      <c r="AM3" s="528"/>
      <c r="AN3" s="528"/>
      <c r="AO3" s="528"/>
      <c r="AP3" s="528"/>
      <c r="AQ3" s="528"/>
      <c r="AR3" s="528"/>
      <c r="AS3" s="528"/>
      <c r="AT3" s="528"/>
      <c r="AU3" s="528"/>
      <c r="AV3" s="528"/>
      <c r="AW3" s="528"/>
      <c r="AX3" s="528"/>
      <c r="AY3" s="528"/>
      <c r="AZ3" s="528"/>
      <c r="BA3" s="528"/>
      <c r="BB3" s="528"/>
      <c r="BC3" s="528"/>
      <c r="BD3" s="528"/>
      <c r="BE3" s="528"/>
      <c r="BF3" s="528"/>
      <c r="BG3" s="528"/>
      <c r="BH3" s="528"/>
      <c r="BI3" s="528"/>
      <c r="BJ3" s="528"/>
      <c r="BK3" s="289"/>
      <c r="BL3"/>
      <c r="BM3"/>
      <c r="CV3"/>
      <c r="CW3"/>
      <c r="CX3"/>
      <c r="CY3"/>
      <c r="CZ3"/>
      <c r="DA3"/>
      <c r="DB3"/>
      <c r="DC3"/>
      <c r="DD3"/>
      <c r="DE3"/>
    </row>
    <row r="4" spans="1:109" ht="17.25" customHeight="1" thickBot="1">
      <c r="A4" s="407"/>
      <c r="B4" s="407"/>
      <c r="C4" s="407"/>
      <c r="D4" s="407"/>
      <c r="E4" s="407"/>
      <c r="F4" s="407"/>
      <c r="G4" s="407"/>
      <c r="H4" s="397" t="s">
        <v>71</v>
      </c>
      <c r="I4" s="408" t="s">
        <v>72</v>
      </c>
      <c r="J4" s="563"/>
      <c r="K4" s="563"/>
      <c r="L4" s="563"/>
      <c r="M4" s="563"/>
      <c r="N4" s="563"/>
      <c r="O4" s="563"/>
      <c r="P4" s="563"/>
      <c r="Q4" s="563"/>
      <c r="R4" s="563"/>
      <c r="S4" s="563"/>
      <c r="T4" s="563"/>
      <c r="U4" s="563"/>
      <c r="V4" s="563"/>
      <c r="W4" s="563"/>
      <c r="X4" s="563"/>
      <c r="Y4" s="563"/>
      <c r="Z4" s="563"/>
      <c r="AA4" s="563"/>
      <c r="AB4" s="563"/>
      <c r="AC4" s="30"/>
      <c r="AE4" s="529"/>
      <c r="AF4" s="529"/>
      <c r="AG4" s="529"/>
      <c r="AH4" s="529"/>
      <c r="AI4" s="529"/>
      <c r="AJ4" s="529"/>
      <c r="AK4" s="529"/>
      <c r="AL4" s="529"/>
      <c r="AM4" s="529"/>
      <c r="AN4" s="529"/>
      <c r="AO4" s="529"/>
      <c r="AP4" s="529"/>
      <c r="AQ4" s="529"/>
      <c r="AR4" s="529"/>
      <c r="AS4" s="529"/>
      <c r="AT4" s="529"/>
      <c r="AU4" s="529"/>
      <c r="AV4" s="529"/>
      <c r="AW4" s="529"/>
      <c r="AX4" s="529"/>
      <c r="AY4" s="529"/>
      <c r="AZ4" s="529"/>
      <c r="BA4" s="529"/>
      <c r="BB4" s="529"/>
      <c r="BC4" s="529"/>
      <c r="BD4" s="529"/>
      <c r="BE4" s="529"/>
      <c r="BF4" s="529"/>
      <c r="BG4" s="529"/>
      <c r="BH4" s="529"/>
      <c r="BI4" s="529"/>
      <c r="BJ4" s="529"/>
      <c r="BK4" s="289"/>
      <c r="BL4"/>
      <c r="BM4"/>
      <c r="CV4"/>
      <c r="CW4"/>
      <c r="CX4"/>
      <c r="CY4"/>
      <c r="CZ4"/>
      <c r="DA4"/>
      <c r="DB4"/>
      <c r="DC4"/>
      <c r="DD4"/>
      <c r="DE4"/>
    </row>
    <row r="5" spans="1:109" ht="17.25" customHeight="1">
      <c r="B5" s="290">
        <v>4</v>
      </c>
      <c r="C5" s="291" t="s">
        <v>78</v>
      </c>
      <c r="AC5" s="30"/>
      <c r="AE5" s="529"/>
      <c r="AF5" s="529"/>
      <c r="AG5" s="529"/>
      <c r="AH5" s="529"/>
      <c r="AI5" s="529"/>
      <c r="AJ5" s="529"/>
      <c r="AK5" s="529"/>
      <c r="AL5" s="529"/>
      <c r="AM5" s="529"/>
      <c r="AN5" s="529"/>
      <c r="AO5" s="529"/>
      <c r="AP5" s="529"/>
      <c r="AQ5" s="529"/>
      <c r="AR5" s="529"/>
      <c r="AS5" s="529"/>
      <c r="AT5" s="529"/>
      <c r="AU5" s="529"/>
      <c r="AV5" s="529"/>
      <c r="AW5" s="529"/>
      <c r="AX5" s="529"/>
      <c r="AY5" s="529"/>
      <c r="AZ5" s="529"/>
      <c r="BA5" s="529"/>
      <c r="BB5" s="529"/>
      <c r="BC5" s="529"/>
      <c r="BD5" s="529"/>
      <c r="BE5" s="529"/>
      <c r="BF5" s="529"/>
      <c r="BG5" s="529"/>
      <c r="BH5" s="529"/>
      <c r="BI5" s="529"/>
      <c r="BJ5" s="529"/>
      <c r="BK5" s="231"/>
      <c r="BL5"/>
      <c r="BM5"/>
      <c r="CW5"/>
      <c r="CX5"/>
      <c r="CY5"/>
      <c r="CZ5"/>
      <c r="DA5"/>
      <c r="DB5"/>
      <c r="DC5"/>
      <c r="DD5"/>
      <c r="DE5"/>
    </row>
    <row r="6" spans="1:109" ht="15.95" customHeight="1">
      <c r="AC6" s="30"/>
      <c r="AE6" s="529"/>
      <c r="AF6" s="529"/>
      <c r="AG6" s="529"/>
      <c r="AH6" s="529"/>
      <c r="AI6" s="529"/>
      <c r="AJ6" s="529"/>
      <c r="AK6" s="529"/>
      <c r="AL6" s="529"/>
      <c r="AM6" s="529"/>
      <c r="AN6" s="529"/>
      <c r="AO6" s="529"/>
      <c r="AP6" s="529"/>
      <c r="AQ6" s="529"/>
      <c r="AR6" s="529"/>
      <c r="AS6" s="529"/>
      <c r="AT6" s="529"/>
      <c r="AU6" s="529"/>
      <c r="AV6" s="529"/>
      <c r="AW6" s="529"/>
      <c r="AX6" s="529"/>
      <c r="AY6" s="529"/>
      <c r="AZ6" s="529"/>
      <c r="BA6" s="529"/>
      <c r="BB6" s="529"/>
      <c r="BC6" s="529"/>
      <c r="BD6" s="529"/>
      <c r="BE6" s="529"/>
      <c r="BF6" s="529"/>
      <c r="BG6" s="529"/>
      <c r="BH6" s="529"/>
      <c r="BI6" s="529"/>
      <c r="BJ6" s="529"/>
      <c r="BK6" s="231"/>
      <c r="BL6"/>
      <c r="BM6"/>
      <c r="CW6"/>
      <c r="CX6"/>
      <c r="CY6"/>
      <c r="CZ6"/>
      <c r="DA6"/>
      <c r="DB6"/>
      <c r="DC6"/>
      <c r="DD6"/>
      <c r="DE6"/>
    </row>
    <row r="7" spans="1:109" ht="15.95" customHeight="1">
      <c r="B7" s="391"/>
      <c r="C7" s="27" t="s">
        <v>22</v>
      </c>
      <c r="D7" s="28"/>
      <c r="E7" s="28"/>
      <c r="F7" s="28"/>
      <c r="G7" s="28"/>
      <c r="H7" s="28"/>
      <c r="I7" s="28"/>
      <c r="J7" s="28"/>
      <c r="R7" s="519" t="s">
        <v>23</v>
      </c>
      <c r="S7" s="513"/>
      <c r="T7" s="513"/>
      <c r="U7" s="513"/>
      <c r="V7" s="513"/>
      <c r="W7" s="520"/>
      <c r="Y7" s="42" t="s">
        <v>77</v>
      </c>
      <c r="AC7" s="378">
        <v>9</v>
      </c>
      <c r="AD7" s="63"/>
      <c r="AE7" s="532" t="s">
        <v>672</v>
      </c>
      <c r="AF7" s="532"/>
      <c r="AG7" s="532"/>
      <c r="AH7" s="532"/>
      <c r="AI7" s="532"/>
      <c r="AJ7" s="532"/>
      <c r="AK7" s="532"/>
      <c r="AL7" s="532"/>
      <c r="AM7" s="532"/>
      <c r="AN7" s="532"/>
      <c r="AO7" s="532"/>
      <c r="AP7" s="532"/>
      <c r="AQ7" s="532"/>
      <c r="AR7" s="532"/>
      <c r="AS7" s="532"/>
      <c r="AT7" s="532"/>
      <c r="AU7" s="532"/>
      <c r="AV7" s="532"/>
      <c r="AW7" s="532"/>
      <c r="AX7" s="532"/>
      <c r="AY7" s="532"/>
      <c r="AZ7" s="532"/>
      <c r="BA7" s="532"/>
      <c r="BB7" s="532"/>
      <c r="BC7" s="532"/>
      <c r="BD7" s="532"/>
      <c r="BE7" s="532"/>
      <c r="BF7" s="532"/>
      <c r="BG7" s="532"/>
      <c r="BH7" s="532"/>
      <c r="BI7" s="532"/>
      <c r="BJ7" s="532"/>
      <c r="BK7" s="229"/>
      <c r="BL7"/>
      <c r="BM7"/>
      <c r="CV7"/>
      <c r="CW7"/>
      <c r="CX7"/>
      <c r="CY7"/>
      <c r="CZ7"/>
      <c r="DA7"/>
      <c r="DB7"/>
      <c r="DC7"/>
      <c r="DD7"/>
      <c r="DE7"/>
    </row>
    <row r="8" spans="1:109" ht="15.95" customHeight="1">
      <c r="AC8" s="378"/>
      <c r="AD8" s="63"/>
      <c r="AE8" s="532"/>
      <c r="AF8" s="532"/>
      <c r="AG8" s="532"/>
      <c r="AH8" s="532"/>
      <c r="AI8" s="532"/>
      <c r="AJ8" s="532"/>
      <c r="AK8" s="532"/>
      <c r="AL8" s="532"/>
      <c r="AM8" s="532"/>
      <c r="AN8" s="532"/>
      <c r="AO8" s="532"/>
      <c r="AP8" s="532"/>
      <c r="AQ8" s="532"/>
      <c r="AR8" s="532"/>
      <c r="AS8" s="532"/>
      <c r="AT8" s="532"/>
      <c r="AU8" s="532"/>
      <c r="AV8" s="532"/>
      <c r="AW8" s="532"/>
      <c r="AX8" s="532"/>
      <c r="AY8" s="532"/>
      <c r="AZ8" s="532"/>
      <c r="BA8" s="532"/>
      <c r="BB8" s="532"/>
      <c r="BC8" s="532"/>
      <c r="BD8" s="532"/>
      <c r="BE8" s="532"/>
      <c r="BF8" s="532"/>
      <c r="BG8" s="532"/>
      <c r="BH8" s="532"/>
      <c r="BI8" s="532"/>
      <c r="BJ8" s="532"/>
      <c r="BK8" s="229"/>
      <c r="CV8"/>
      <c r="CW8"/>
      <c r="CX8"/>
      <c r="CY8"/>
      <c r="CZ8"/>
      <c r="DA8"/>
      <c r="DB8"/>
      <c r="DC8"/>
      <c r="DD8"/>
      <c r="DE8"/>
    </row>
    <row r="9" spans="1:109" ht="15.95" customHeight="1">
      <c r="B9" s="29" t="s">
        <v>20</v>
      </c>
      <c r="C9" s="561" t="s">
        <v>21</v>
      </c>
      <c r="D9" s="561"/>
      <c r="E9" s="561"/>
      <c r="F9" s="561"/>
      <c r="G9" s="561"/>
      <c r="H9" s="561"/>
      <c r="I9" s="561" t="s">
        <v>24</v>
      </c>
      <c r="J9" s="561"/>
      <c r="K9" s="561"/>
      <c r="L9" s="561"/>
      <c r="M9" s="537" t="s">
        <v>678</v>
      </c>
      <c r="N9" s="572"/>
      <c r="O9" s="572"/>
      <c r="P9" s="572"/>
      <c r="Q9" s="573"/>
      <c r="R9" s="537" t="s">
        <v>679</v>
      </c>
      <c r="S9" s="538"/>
      <c r="T9" s="538"/>
      <c r="U9" s="538"/>
      <c r="V9" s="538"/>
      <c r="W9" s="538"/>
      <c r="X9" s="538"/>
      <c r="Y9" s="538"/>
      <c r="Z9" s="538"/>
      <c r="AA9" s="538"/>
      <c r="AB9" s="538"/>
      <c r="AC9" s="378">
        <v>10</v>
      </c>
      <c r="AD9" s="63"/>
      <c r="AE9" s="509" t="s">
        <v>15</v>
      </c>
      <c r="AF9" s="509"/>
      <c r="AG9" s="509"/>
      <c r="AH9" s="509"/>
      <c r="AI9" s="509"/>
      <c r="AJ9" s="509"/>
      <c r="AK9" s="509"/>
      <c r="AL9" s="509"/>
      <c r="AM9" s="509"/>
      <c r="AN9" s="509"/>
      <c r="AO9" s="509"/>
      <c r="AP9" s="509"/>
      <c r="AQ9" s="509"/>
      <c r="AR9" s="509"/>
      <c r="AS9" s="509"/>
      <c r="AT9" s="509"/>
      <c r="AU9" s="509"/>
      <c r="AV9" s="509"/>
      <c r="AW9" s="509"/>
      <c r="AX9" s="509"/>
      <c r="AY9" s="509"/>
      <c r="AZ9" s="509"/>
      <c r="BA9" s="509"/>
      <c r="BB9" s="509"/>
      <c r="BC9" s="509"/>
      <c r="BD9" s="509"/>
      <c r="BE9" s="509"/>
      <c r="BF9" s="509"/>
      <c r="BG9" s="509"/>
      <c r="BH9" s="509"/>
      <c r="BI9" s="509"/>
      <c r="BJ9" s="509"/>
      <c r="BK9" s="231"/>
      <c r="CW9"/>
      <c r="CX9"/>
      <c r="CY9"/>
      <c r="CZ9"/>
      <c r="DA9"/>
      <c r="DB9"/>
      <c r="DC9"/>
      <c r="DD9"/>
      <c r="DE9"/>
    </row>
    <row r="10" spans="1:109" ht="15.95" customHeight="1">
      <c r="B10" s="539">
        <v>1</v>
      </c>
      <c r="C10" s="558" t="s">
        <v>87</v>
      </c>
      <c r="D10" s="558"/>
      <c r="E10" s="558"/>
      <c r="F10" s="558"/>
      <c r="G10" s="558"/>
      <c r="H10" s="558"/>
      <c r="I10" s="544" t="s">
        <v>26</v>
      </c>
      <c r="J10" s="544"/>
      <c r="K10" s="544"/>
      <c r="L10" s="544"/>
      <c r="M10" s="516" t="s">
        <v>35</v>
      </c>
      <c r="N10" s="517"/>
      <c r="O10" s="517"/>
      <c r="P10" s="517"/>
      <c r="Q10" s="518"/>
      <c r="R10" s="567"/>
      <c r="S10" s="568"/>
      <c r="T10" s="568"/>
      <c r="U10" s="568"/>
      <c r="V10" s="568"/>
      <c r="W10" s="568"/>
      <c r="X10" s="568"/>
      <c r="Y10" s="568"/>
      <c r="Z10" s="568"/>
      <c r="AA10" s="568"/>
      <c r="AB10" s="568"/>
      <c r="AC10" s="378"/>
      <c r="AD10" s="63"/>
      <c r="AE10" s="509"/>
      <c r="AF10" s="509"/>
      <c r="AG10" s="509"/>
      <c r="AH10" s="509"/>
      <c r="AI10" s="509"/>
      <c r="AJ10" s="509"/>
      <c r="AK10" s="509"/>
      <c r="AL10" s="509"/>
      <c r="AM10" s="509"/>
      <c r="AN10" s="509"/>
      <c r="AO10" s="509"/>
      <c r="AP10" s="509"/>
      <c r="AQ10" s="509"/>
      <c r="AR10" s="509"/>
      <c r="AS10" s="509"/>
      <c r="AT10" s="509"/>
      <c r="AU10" s="509"/>
      <c r="AV10" s="509"/>
      <c r="AW10" s="509"/>
      <c r="AX10" s="509"/>
      <c r="AY10" s="509"/>
      <c r="AZ10" s="509"/>
      <c r="BA10" s="509"/>
      <c r="BB10" s="509"/>
      <c r="BC10" s="509"/>
      <c r="BD10" s="509"/>
      <c r="BE10" s="509"/>
      <c r="BF10" s="509"/>
      <c r="BG10" s="509"/>
      <c r="BH10" s="509"/>
      <c r="BI10" s="509"/>
      <c r="BJ10" s="509"/>
      <c r="BK10" s="231"/>
      <c r="CW10"/>
      <c r="CX10"/>
      <c r="CY10"/>
      <c r="CZ10"/>
      <c r="DA10"/>
      <c r="DB10"/>
      <c r="DC10"/>
      <c r="DD10"/>
      <c r="DE10"/>
    </row>
    <row r="11" spans="1:109" ht="15.95" customHeight="1">
      <c r="B11" s="540"/>
      <c r="C11" s="559"/>
      <c r="D11" s="559"/>
      <c r="E11" s="559"/>
      <c r="F11" s="559"/>
      <c r="G11" s="559"/>
      <c r="H11" s="559"/>
      <c r="I11" s="545" t="s">
        <v>27</v>
      </c>
      <c r="J11" s="545"/>
      <c r="K11" s="545"/>
      <c r="L11" s="545"/>
      <c r="M11" s="512" t="s">
        <v>36</v>
      </c>
      <c r="N11" s="513"/>
      <c r="O11" s="513"/>
      <c r="P11" s="513"/>
      <c r="Q11" s="514"/>
      <c r="R11" s="549"/>
      <c r="S11" s="550"/>
      <c r="T11" s="550"/>
      <c r="U11" s="550"/>
      <c r="V11" s="550"/>
      <c r="W11" s="550"/>
      <c r="X11" s="550"/>
      <c r="Y11" s="550"/>
      <c r="Z11" s="550"/>
      <c r="AA11" s="550"/>
      <c r="AB11" s="551"/>
      <c r="AE11" s="530" t="s">
        <v>711</v>
      </c>
      <c r="AF11" s="530"/>
      <c r="AG11" s="530"/>
      <c r="AH11" s="530"/>
      <c r="AI11" s="530"/>
      <c r="AJ11" s="530"/>
      <c r="AK11" s="530"/>
      <c r="AL11" s="530"/>
      <c r="AM11" s="530"/>
      <c r="AN11" s="530"/>
      <c r="AO11" s="530"/>
      <c r="AP11" s="530"/>
      <c r="AQ11" s="530"/>
      <c r="AR11" s="530"/>
      <c r="AS11" s="530"/>
      <c r="AT11" s="530"/>
      <c r="AU11" s="530"/>
      <c r="AV11" s="530"/>
      <c r="AW11" s="530"/>
      <c r="AX11" s="530"/>
      <c r="AY11" s="530"/>
      <c r="AZ11" s="530"/>
      <c r="BA11" s="530"/>
      <c r="BB11" s="530"/>
      <c r="BC11" s="530"/>
      <c r="BD11" s="530"/>
      <c r="BE11" s="530"/>
      <c r="BF11" s="530"/>
      <c r="BG11" s="530"/>
      <c r="BH11" s="530"/>
      <c r="BI11" s="530"/>
      <c r="BJ11" s="530"/>
      <c r="BK11" s="63"/>
      <c r="CZ11"/>
      <c r="DA11"/>
      <c r="DB11"/>
      <c r="DC11"/>
      <c r="DD11"/>
      <c r="DE11"/>
    </row>
    <row r="12" spans="1:109" ht="15.95" customHeight="1">
      <c r="B12" s="540"/>
      <c r="C12" s="559"/>
      <c r="D12" s="559"/>
      <c r="E12" s="559"/>
      <c r="F12" s="559"/>
      <c r="G12" s="559"/>
      <c r="H12" s="559"/>
      <c r="I12" s="545" t="s">
        <v>25</v>
      </c>
      <c r="J12" s="545"/>
      <c r="K12" s="545"/>
      <c r="L12" s="545"/>
      <c r="M12" s="512" t="s">
        <v>34</v>
      </c>
      <c r="N12" s="513"/>
      <c r="O12" s="513"/>
      <c r="P12" s="513"/>
      <c r="Q12" s="514"/>
      <c r="R12" s="549"/>
      <c r="S12" s="550"/>
      <c r="T12" s="550"/>
      <c r="U12" s="550"/>
      <c r="V12" s="550"/>
      <c r="W12" s="550"/>
      <c r="X12" s="550"/>
      <c r="Y12" s="550"/>
      <c r="Z12" s="550"/>
      <c r="AA12" s="550"/>
      <c r="AB12" s="551"/>
      <c r="AC12" s="378"/>
      <c r="AD12" s="63"/>
      <c r="AE12" s="530"/>
      <c r="AF12" s="530"/>
      <c r="AG12" s="530"/>
      <c r="AH12" s="530"/>
      <c r="AI12" s="530"/>
      <c r="AJ12" s="530"/>
      <c r="AK12" s="530"/>
      <c r="AL12" s="530"/>
      <c r="AM12" s="530"/>
      <c r="AN12" s="530"/>
      <c r="AO12" s="530"/>
      <c r="AP12" s="530"/>
      <c r="AQ12" s="530"/>
      <c r="AR12" s="530"/>
      <c r="AS12" s="530"/>
      <c r="AT12" s="530"/>
      <c r="AU12" s="530"/>
      <c r="AV12" s="530"/>
      <c r="AW12" s="530"/>
      <c r="AX12" s="530"/>
      <c r="AY12" s="530"/>
      <c r="AZ12" s="530"/>
      <c r="BA12" s="530"/>
      <c r="BB12" s="530"/>
      <c r="BC12" s="530"/>
      <c r="BD12" s="530"/>
      <c r="BE12" s="530"/>
      <c r="BF12" s="530"/>
      <c r="BG12" s="530"/>
      <c r="BH12" s="530"/>
      <c r="BI12" s="530"/>
      <c r="BJ12" s="530"/>
      <c r="BK12" s="63"/>
      <c r="CZ12"/>
      <c r="DA12"/>
      <c r="DB12"/>
      <c r="DC12"/>
      <c r="DD12"/>
      <c r="DE12"/>
    </row>
    <row r="13" spans="1:109" ht="15.95" customHeight="1">
      <c r="B13" s="541"/>
      <c r="C13" s="560"/>
      <c r="D13" s="560"/>
      <c r="E13" s="560"/>
      <c r="F13" s="560"/>
      <c r="G13" s="560"/>
      <c r="H13" s="560"/>
      <c r="I13" s="547" t="s">
        <v>28</v>
      </c>
      <c r="J13" s="547"/>
      <c r="K13" s="547"/>
      <c r="L13" s="547"/>
      <c r="M13" s="534" t="s">
        <v>30</v>
      </c>
      <c r="N13" s="535"/>
      <c r="O13" s="535"/>
      <c r="P13" s="535"/>
      <c r="Q13" s="536"/>
      <c r="R13" s="564"/>
      <c r="S13" s="565"/>
      <c r="T13" s="565"/>
      <c r="U13" s="565"/>
      <c r="V13" s="565"/>
      <c r="W13" s="565"/>
      <c r="X13" s="565"/>
      <c r="Y13" s="565"/>
      <c r="Z13" s="565"/>
      <c r="AA13" s="565"/>
      <c r="AB13" s="566"/>
      <c r="AC13" s="378"/>
      <c r="AD13" s="63"/>
      <c r="AE13" s="530"/>
      <c r="AF13" s="530"/>
      <c r="AG13" s="530"/>
      <c r="AH13" s="530"/>
      <c r="AI13" s="530"/>
      <c r="AJ13" s="530"/>
      <c r="AK13" s="530"/>
      <c r="AL13" s="530"/>
      <c r="AM13" s="530"/>
      <c r="AN13" s="530"/>
      <c r="AO13" s="530"/>
      <c r="AP13" s="530"/>
      <c r="AQ13" s="530"/>
      <c r="AR13" s="530"/>
      <c r="AS13" s="530"/>
      <c r="AT13" s="530"/>
      <c r="AU13" s="530"/>
      <c r="AV13" s="530"/>
      <c r="AW13" s="530"/>
      <c r="AX13" s="530"/>
      <c r="AY13" s="530"/>
      <c r="AZ13" s="530"/>
      <c r="BA13" s="530"/>
      <c r="BB13" s="530"/>
      <c r="BC13" s="530"/>
      <c r="BD13" s="530"/>
      <c r="BE13" s="530"/>
      <c r="BF13" s="530"/>
      <c r="BG13" s="530"/>
      <c r="BH13" s="530"/>
      <c r="BI13" s="530"/>
      <c r="BJ13" s="530"/>
      <c r="BK13" s="62"/>
      <c r="CW13"/>
      <c r="CX13"/>
      <c r="CY13"/>
      <c r="CZ13"/>
      <c r="DA13"/>
      <c r="DB13"/>
      <c r="DC13"/>
      <c r="DD13"/>
      <c r="DE13"/>
    </row>
    <row r="14" spans="1:109" ht="15.95" customHeight="1">
      <c r="B14" s="539">
        <v>2</v>
      </c>
      <c r="C14" s="558" t="s">
        <v>31</v>
      </c>
      <c r="D14" s="558"/>
      <c r="E14" s="558"/>
      <c r="F14" s="558"/>
      <c r="G14" s="558"/>
      <c r="H14" s="558"/>
      <c r="I14" s="544" t="s">
        <v>26</v>
      </c>
      <c r="J14" s="544"/>
      <c r="K14" s="544"/>
      <c r="L14" s="544"/>
      <c r="M14" s="516" t="s">
        <v>29</v>
      </c>
      <c r="N14" s="517"/>
      <c r="O14" s="517"/>
      <c r="P14" s="517"/>
      <c r="Q14" s="518"/>
      <c r="R14" s="567"/>
      <c r="S14" s="568"/>
      <c r="T14" s="568"/>
      <c r="U14" s="568"/>
      <c r="V14" s="568"/>
      <c r="W14" s="568"/>
      <c r="X14" s="568"/>
      <c r="Y14" s="568"/>
      <c r="Z14" s="568"/>
      <c r="AA14" s="568"/>
      <c r="AB14" s="569"/>
      <c r="AC14" s="378"/>
      <c r="AD14" s="63"/>
      <c r="AE14" s="530"/>
      <c r="AF14" s="530"/>
      <c r="AG14" s="530"/>
      <c r="AH14" s="530"/>
      <c r="AI14" s="530"/>
      <c r="AJ14" s="530"/>
      <c r="AK14" s="530"/>
      <c r="AL14" s="530"/>
      <c r="AM14" s="530"/>
      <c r="AN14" s="530"/>
      <c r="AO14" s="530"/>
      <c r="AP14" s="530"/>
      <c r="AQ14" s="530"/>
      <c r="AR14" s="530"/>
      <c r="AS14" s="530"/>
      <c r="AT14" s="530"/>
      <c r="AU14" s="530"/>
      <c r="AV14" s="530"/>
      <c r="AW14" s="530"/>
      <c r="AX14" s="530"/>
      <c r="AY14" s="530"/>
      <c r="AZ14" s="530"/>
      <c r="BA14" s="530"/>
      <c r="BB14" s="530"/>
      <c r="BC14" s="530"/>
      <c r="BD14" s="530"/>
      <c r="BE14" s="530"/>
      <c r="BF14" s="530"/>
      <c r="BG14" s="530"/>
      <c r="BH14" s="530"/>
      <c r="BI14" s="530"/>
      <c r="BJ14" s="530"/>
      <c r="BK14" s="62"/>
      <c r="CW14"/>
      <c r="CX14"/>
      <c r="CY14"/>
      <c r="CZ14"/>
      <c r="DA14"/>
      <c r="DB14"/>
      <c r="DC14"/>
      <c r="DD14"/>
      <c r="DE14"/>
    </row>
    <row r="15" spans="1:109" ht="15.95" customHeight="1">
      <c r="B15" s="540"/>
      <c r="C15" s="559"/>
      <c r="D15" s="559"/>
      <c r="E15" s="559"/>
      <c r="F15" s="559"/>
      <c r="G15" s="559"/>
      <c r="H15" s="559"/>
      <c r="I15" s="545" t="s">
        <v>27</v>
      </c>
      <c r="J15" s="545"/>
      <c r="K15" s="545"/>
      <c r="L15" s="545"/>
      <c r="M15" s="512"/>
      <c r="N15" s="513"/>
      <c r="O15" s="513"/>
      <c r="P15" s="513"/>
      <c r="Q15" s="514"/>
      <c r="R15" s="549"/>
      <c r="S15" s="550"/>
      <c r="T15" s="550"/>
      <c r="U15" s="550"/>
      <c r="V15" s="550"/>
      <c r="W15" s="550"/>
      <c r="X15" s="550"/>
      <c r="Y15" s="550"/>
      <c r="Z15" s="550"/>
      <c r="AA15" s="550"/>
      <c r="AB15" s="551"/>
      <c r="AE15" s="530"/>
      <c r="AF15" s="530"/>
      <c r="AG15" s="530"/>
      <c r="AH15" s="530"/>
      <c r="AI15" s="530"/>
      <c r="AJ15" s="530"/>
      <c r="AK15" s="530"/>
      <c r="AL15" s="530"/>
      <c r="AM15" s="530"/>
      <c r="AN15" s="530"/>
      <c r="AO15" s="530"/>
      <c r="AP15" s="530"/>
      <c r="AQ15" s="530"/>
      <c r="AR15" s="530"/>
      <c r="AS15" s="530"/>
      <c r="AT15" s="530"/>
      <c r="AU15" s="530"/>
      <c r="AV15" s="530"/>
      <c r="AW15" s="530"/>
      <c r="AX15" s="530"/>
      <c r="AY15" s="530"/>
      <c r="AZ15" s="530"/>
      <c r="BA15" s="530"/>
      <c r="BB15" s="530"/>
      <c r="BC15" s="530"/>
      <c r="BD15" s="530"/>
      <c r="BE15" s="530"/>
      <c r="BF15" s="530"/>
      <c r="BG15" s="530"/>
      <c r="BH15" s="530"/>
      <c r="BI15" s="530"/>
      <c r="BJ15" s="530"/>
      <c r="BK15" s="62"/>
      <c r="BL15"/>
      <c r="BM15"/>
      <c r="CW15"/>
      <c r="CX15"/>
      <c r="CY15"/>
      <c r="CZ15"/>
      <c r="DA15"/>
      <c r="DB15"/>
      <c r="DC15"/>
      <c r="DD15"/>
      <c r="DE15"/>
    </row>
    <row r="16" spans="1:109" ht="15.95" customHeight="1">
      <c r="B16" s="540"/>
      <c r="C16" s="559"/>
      <c r="D16" s="559"/>
      <c r="E16" s="559"/>
      <c r="F16" s="559"/>
      <c r="G16" s="559"/>
      <c r="H16" s="559"/>
      <c r="I16" s="545" t="s">
        <v>25</v>
      </c>
      <c r="J16" s="545"/>
      <c r="K16" s="545"/>
      <c r="L16" s="545"/>
      <c r="M16" s="512"/>
      <c r="N16" s="513"/>
      <c r="O16" s="513"/>
      <c r="P16" s="513"/>
      <c r="Q16" s="514"/>
      <c r="R16" s="549"/>
      <c r="S16" s="550"/>
      <c r="T16" s="550"/>
      <c r="U16" s="550"/>
      <c r="V16" s="550"/>
      <c r="W16" s="550"/>
      <c r="X16" s="550"/>
      <c r="Y16" s="550"/>
      <c r="Z16" s="550"/>
      <c r="AA16" s="550"/>
      <c r="AB16" s="551"/>
      <c r="AC16" s="378"/>
      <c r="AD16" s="63"/>
      <c r="AE16" s="530"/>
      <c r="AF16" s="530"/>
      <c r="AG16" s="530"/>
      <c r="AH16" s="530"/>
      <c r="AI16" s="530"/>
      <c r="AJ16" s="530"/>
      <c r="AK16" s="530"/>
      <c r="AL16" s="530"/>
      <c r="AM16" s="530"/>
      <c r="AN16" s="530"/>
      <c r="AO16" s="530"/>
      <c r="AP16" s="530"/>
      <c r="AQ16" s="530"/>
      <c r="AR16" s="530"/>
      <c r="AS16" s="530"/>
      <c r="AT16" s="530"/>
      <c r="AU16" s="530"/>
      <c r="AV16" s="530"/>
      <c r="AW16" s="530"/>
      <c r="AX16" s="530"/>
      <c r="AY16" s="530"/>
      <c r="AZ16" s="530"/>
      <c r="BA16" s="530"/>
      <c r="BB16" s="530"/>
      <c r="BC16" s="530"/>
      <c r="BD16" s="530"/>
      <c r="BE16" s="530"/>
      <c r="BF16" s="530"/>
      <c r="BG16" s="530"/>
      <c r="BH16" s="530"/>
      <c r="BI16" s="530"/>
      <c r="BJ16" s="530"/>
      <c r="BK16" s="62"/>
      <c r="BL16"/>
      <c r="BM16"/>
      <c r="CW16"/>
      <c r="CX16"/>
      <c r="CY16"/>
      <c r="CZ16"/>
      <c r="DA16"/>
      <c r="DB16"/>
      <c r="DC16"/>
      <c r="DD16"/>
      <c r="DE16"/>
    </row>
    <row r="17" spans="2:109" ht="15.95" customHeight="1">
      <c r="B17" s="541"/>
      <c r="C17" s="560"/>
      <c r="D17" s="560"/>
      <c r="E17" s="560"/>
      <c r="F17" s="560"/>
      <c r="G17" s="560"/>
      <c r="H17" s="560"/>
      <c r="I17" s="547" t="s">
        <v>28</v>
      </c>
      <c r="J17" s="547"/>
      <c r="K17" s="547"/>
      <c r="L17" s="547"/>
      <c r="M17" s="534"/>
      <c r="N17" s="535"/>
      <c r="O17" s="535"/>
      <c r="P17" s="535"/>
      <c r="Q17" s="536"/>
      <c r="R17" s="564"/>
      <c r="S17" s="565"/>
      <c r="T17" s="565"/>
      <c r="U17" s="565"/>
      <c r="V17" s="565"/>
      <c r="W17" s="565"/>
      <c r="X17" s="565"/>
      <c r="Y17" s="565"/>
      <c r="Z17" s="565"/>
      <c r="AA17" s="565"/>
      <c r="AB17" s="566"/>
      <c r="AC17" s="380">
        <v>11</v>
      </c>
      <c r="AD17" s="63"/>
      <c r="AE17" s="548" t="s">
        <v>710</v>
      </c>
      <c r="AF17" s="548"/>
      <c r="AG17" s="548"/>
      <c r="AH17" s="548"/>
      <c r="AI17" s="548"/>
      <c r="AJ17" s="548"/>
      <c r="AK17" s="548"/>
      <c r="AL17" s="548"/>
      <c r="AM17" s="548"/>
      <c r="AN17" s="548"/>
      <c r="AO17" s="548"/>
      <c r="AP17" s="548"/>
      <c r="AQ17" s="548"/>
      <c r="AR17" s="548"/>
      <c r="AS17" s="548"/>
      <c r="AT17" s="548"/>
      <c r="AU17" s="548"/>
      <c r="AV17" s="548"/>
      <c r="AW17" s="548"/>
      <c r="AX17" s="548"/>
      <c r="AY17" s="548"/>
      <c r="AZ17" s="548"/>
      <c r="BA17" s="548"/>
      <c r="BB17" s="548"/>
      <c r="BC17" s="548"/>
      <c r="BD17" s="548"/>
      <c r="BE17" s="548"/>
      <c r="BF17" s="548"/>
      <c r="BG17" s="548"/>
      <c r="BH17" s="548"/>
      <c r="BI17" s="548"/>
      <c r="BJ17" s="386"/>
      <c r="BK17" s="62"/>
      <c r="BL17"/>
      <c r="CW17"/>
      <c r="CX17"/>
      <c r="CY17"/>
      <c r="CZ17"/>
      <c r="DA17"/>
      <c r="DB17"/>
      <c r="DC17"/>
      <c r="DD17"/>
      <c r="DE17"/>
    </row>
    <row r="18" spans="2:109" ht="15.95" customHeight="1">
      <c r="B18" s="539">
        <v>3</v>
      </c>
      <c r="C18" s="543" t="s">
        <v>88</v>
      </c>
      <c r="D18" s="543"/>
      <c r="E18" s="543"/>
      <c r="F18" s="543"/>
      <c r="G18" s="543"/>
      <c r="H18" s="543"/>
      <c r="I18" s="544" t="s">
        <v>26</v>
      </c>
      <c r="J18" s="544"/>
      <c r="K18" s="544"/>
      <c r="L18" s="544"/>
      <c r="M18" s="516" t="s">
        <v>36</v>
      </c>
      <c r="N18" s="517"/>
      <c r="O18" s="517"/>
      <c r="P18" s="517"/>
      <c r="Q18" s="518"/>
      <c r="R18" s="567"/>
      <c r="S18" s="568"/>
      <c r="T18" s="568"/>
      <c r="U18" s="568"/>
      <c r="V18" s="568"/>
      <c r="W18" s="568"/>
      <c r="X18" s="568"/>
      <c r="Y18" s="568"/>
      <c r="Z18" s="568"/>
      <c r="AA18" s="568"/>
      <c r="AB18" s="569"/>
      <c r="AC18" s="378"/>
      <c r="AD18" s="63"/>
      <c r="AE18" s="548"/>
      <c r="AF18" s="548"/>
      <c r="AG18" s="548"/>
      <c r="AH18" s="548"/>
      <c r="AI18" s="548"/>
      <c r="AJ18" s="548"/>
      <c r="AK18" s="548"/>
      <c r="AL18" s="548"/>
      <c r="AM18" s="548"/>
      <c r="AN18" s="548"/>
      <c r="AO18" s="548"/>
      <c r="AP18" s="548"/>
      <c r="AQ18" s="548"/>
      <c r="AR18" s="548"/>
      <c r="AS18" s="548"/>
      <c r="AT18" s="548"/>
      <c r="AU18" s="548"/>
      <c r="AV18" s="548"/>
      <c r="AW18" s="548"/>
      <c r="AX18" s="548"/>
      <c r="AY18" s="548"/>
      <c r="AZ18" s="548"/>
      <c r="BA18" s="548"/>
      <c r="BB18" s="548"/>
      <c r="BC18" s="548"/>
      <c r="BD18" s="548"/>
      <c r="BE18" s="548"/>
      <c r="BF18" s="548"/>
      <c r="BG18" s="548"/>
      <c r="BH18" s="548"/>
      <c r="BI18" s="548"/>
      <c r="BJ18" s="387"/>
      <c r="BK18" s="62"/>
      <c r="BL18"/>
      <c r="CV18"/>
      <c r="CW18"/>
      <c r="CX18"/>
      <c r="CY18"/>
      <c r="CZ18"/>
      <c r="DA18"/>
      <c r="DB18"/>
      <c r="DC18"/>
      <c r="DD18"/>
      <c r="DE18"/>
    </row>
    <row r="19" spans="2:109" ht="15.95" customHeight="1">
      <c r="B19" s="540"/>
      <c r="C19" s="543"/>
      <c r="D19" s="543"/>
      <c r="E19" s="543"/>
      <c r="F19" s="543"/>
      <c r="G19" s="543"/>
      <c r="H19" s="543"/>
      <c r="I19" s="545" t="s">
        <v>27</v>
      </c>
      <c r="J19" s="545"/>
      <c r="K19" s="545"/>
      <c r="L19" s="545"/>
      <c r="M19" s="512"/>
      <c r="N19" s="513"/>
      <c r="O19" s="513"/>
      <c r="P19" s="513"/>
      <c r="Q19" s="514"/>
      <c r="R19" s="549"/>
      <c r="S19" s="550"/>
      <c r="T19" s="550"/>
      <c r="U19" s="550"/>
      <c r="V19" s="550"/>
      <c r="W19" s="550"/>
      <c r="X19" s="550"/>
      <c r="Y19" s="550"/>
      <c r="Z19" s="550"/>
      <c r="AA19" s="550"/>
      <c r="AB19" s="551"/>
      <c r="AC19" s="384"/>
      <c r="AD19" s="64"/>
      <c r="AE19" s="548"/>
      <c r="AF19" s="548"/>
      <c r="AG19" s="548"/>
      <c r="AH19" s="548"/>
      <c r="AI19" s="548"/>
      <c r="AJ19" s="548"/>
      <c r="AK19" s="548"/>
      <c r="AL19" s="548"/>
      <c r="AM19" s="548"/>
      <c r="AN19" s="548"/>
      <c r="AO19" s="548"/>
      <c r="AP19" s="548"/>
      <c r="AQ19" s="548"/>
      <c r="AR19" s="548"/>
      <c r="AS19" s="548"/>
      <c r="AT19" s="548"/>
      <c r="AU19" s="548"/>
      <c r="AV19" s="548"/>
      <c r="AW19" s="548"/>
      <c r="AX19" s="548"/>
      <c r="AY19" s="548"/>
      <c r="AZ19" s="548"/>
      <c r="BA19" s="548"/>
      <c r="BB19" s="548"/>
      <c r="BC19" s="548"/>
      <c r="BD19" s="548"/>
      <c r="BE19" s="548"/>
      <c r="BF19" s="548"/>
      <c r="BG19" s="548"/>
      <c r="BH19" s="548"/>
      <c r="BI19" s="548"/>
      <c r="BJ19" s="387"/>
      <c r="BK19" s="62"/>
      <c r="BL19"/>
      <c r="CV19"/>
      <c r="CW19"/>
      <c r="CX19"/>
      <c r="CY19"/>
      <c r="CZ19"/>
      <c r="DA19"/>
      <c r="DB19"/>
      <c r="DC19"/>
      <c r="DD19"/>
      <c r="DE19"/>
    </row>
    <row r="20" spans="2:109" ht="15.95" customHeight="1">
      <c r="B20" s="540"/>
      <c r="C20" s="543"/>
      <c r="D20" s="543"/>
      <c r="E20" s="543"/>
      <c r="F20" s="543"/>
      <c r="G20" s="543"/>
      <c r="H20" s="543"/>
      <c r="I20" s="545" t="s">
        <v>25</v>
      </c>
      <c r="J20" s="545"/>
      <c r="K20" s="545"/>
      <c r="L20" s="545"/>
      <c r="M20" s="512"/>
      <c r="N20" s="513"/>
      <c r="O20" s="513"/>
      <c r="P20" s="513"/>
      <c r="Q20" s="514"/>
      <c r="R20" s="549"/>
      <c r="S20" s="550"/>
      <c r="T20" s="550"/>
      <c r="U20" s="550"/>
      <c r="V20" s="550"/>
      <c r="W20" s="550"/>
      <c r="X20" s="550"/>
      <c r="Y20" s="550"/>
      <c r="Z20" s="550"/>
      <c r="AA20" s="550"/>
      <c r="AB20" s="551"/>
      <c r="AC20" s="384"/>
      <c r="AD20" s="64"/>
      <c r="AE20" s="548"/>
      <c r="AF20" s="548"/>
      <c r="AG20" s="548"/>
      <c r="AH20" s="548"/>
      <c r="AI20" s="548"/>
      <c r="AJ20" s="548"/>
      <c r="AK20" s="548"/>
      <c r="AL20" s="548"/>
      <c r="AM20" s="548"/>
      <c r="AN20" s="548"/>
      <c r="AO20" s="548"/>
      <c r="AP20" s="548"/>
      <c r="AQ20" s="548"/>
      <c r="AR20" s="548"/>
      <c r="AS20" s="548"/>
      <c r="AT20" s="548"/>
      <c r="AU20" s="548"/>
      <c r="AV20" s="548"/>
      <c r="AW20" s="548"/>
      <c r="AX20" s="548"/>
      <c r="AY20" s="548"/>
      <c r="AZ20" s="548"/>
      <c r="BA20" s="548"/>
      <c r="BB20" s="548"/>
      <c r="BC20" s="548"/>
      <c r="BD20" s="548"/>
      <c r="BE20" s="548"/>
      <c r="BF20" s="548"/>
      <c r="BG20" s="548"/>
      <c r="BH20" s="548"/>
      <c r="BI20" s="548"/>
      <c r="BJ20" s="387"/>
      <c r="BK20" s="96"/>
      <c r="BL20"/>
      <c r="CV20"/>
      <c r="CW20"/>
      <c r="CX20"/>
      <c r="CY20"/>
      <c r="CZ20"/>
      <c r="DA20"/>
      <c r="DB20"/>
      <c r="DC20"/>
      <c r="DD20"/>
      <c r="DE20"/>
    </row>
    <row r="21" spans="2:109" ht="15.95" customHeight="1">
      <c r="B21" s="541"/>
      <c r="C21" s="543"/>
      <c r="D21" s="543"/>
      <c r="E21" s="543"/>
      <c r="F21" s="543"/>
      <c r="G21" s="543"/>
      <c r="H21" s="543"/>
      <c r="I21" s="547" t="s">
        <v>28</v>
      </c>
      <c r="J21" s="547"/>
      <c r="K21" s="547"/>
      <c r="L21" s="547"/>
      <c r="M21" s="534"/>
      <c r="N21" s="535"/>
      <c r="O21" s="535"/>
      <c r="P21" s="535"/>
      <c r="Q21" s="536"/>
      <c r="R21" s="564"/>
      <c r="S21" s="565"/>
      <c r="T21" s="565"/>
      <c r="U21" s="565"/>
      <c r="V21" s="565"/>
      <c r="W21" s="565"/>
      <c r="X21" s="565"/>
      <c r="Y21" s="565"/>
      <c r="Z21" s="565"/>
      <c r="AA21" s="565"/>
      <c r="AB21" s="566"/>
      <c r="AC21" s="378"/>
      <c r="AD21" s="64"/>
      <c r="AE21" s="548"/>
      <c r="AF21" s="548"/>
      <c r="AG21" s="548"/>
      <c r="AH21" s="548"/>
      <c r="AI21" s="548"/>
      <c r="AJ21" s="548"/>
      <c r="AK21" s="548"/>
      <c r="AL21" s="548"/>
      <c r="AM21" s="548"/>
      <c r="AN21" s="548"/>
      <c r="AO21" s="548"/>
      <c r="AP21" s="548"/>
      <c r="AQ21" s="548"/>
      <c r="AR21" s="548"/>
      <c r="AS21" s="548"/>
      <c r="AT21" s="548"/>
      <c r="AU21" s="548"/>
      <c r="AV21" s="548"/>
      <c r="AW21" s="548"/>
      <c r="AX21" s="548"/>
      <c r="AY21" s="548"/>
      <c r="AZ21" s="548"/>
      <c r="BA21" s="548"/>
      <c r="BB21" s="548"/>
      <c r="BC21" s="548"/>
      <c r="BD21" s="548"/>
      <c r="BE21" s="548"/>
      <c r="BF21" s="548"/>
      <c r="BG21" s="548"/>
      <c r="BH21" s="548"/>
      <c r="BI21" s="548"/>
      <c r="BJ21" s="387"/>
      <c r="BK21"/>
      <c r="BL21"/>
      <c r="CV21"/>
      <c r="CW21"/>
      <c r="CX21"/>
      <c r="CY21"/>
      <c r="CZ21"/>
      <c r="DA21"/>
      <c r="DB21"/>
      <c r="DC21"/>
      <c r="DD21"/>
      <c r="DE21"/>
    </row>
    <row r="22" spans="2:109" ht="15.95" customHeight="1">
      <c r="B22" s="539">
        <v>4</v>
      </c>
      <c r="C22" s="543" t="s">
        <v>32</v>
      </c>
      <c r="D22" s="543"/>
      <c r="E22" s="543"/>
      <c r="F22" s="543"/>
      <c r="G22" s="543"/>
      <c r="H22" s="543"/>
      <c r="I22" s="544" t="s">
        <v>26</v>
      </c>
      <c r="J22" s="544"/>
      <c r="K22" s="544"/>
      <c r="L22" s="544"/>
      <c r="M22" s="516"/>
      <c r="N22" s="517"/>
      <c r="O22" s="517"/>
      <c r="P22" s="517"/>
      <c r="Q22" s="518"/>
      <c r="R22" s="567"/>
      <c r="S22" s="568"/>
      <c r="T22" s="568"/>
      <c r="U22" s="568"/>
      <c r="V22" s="568"/>
      <c r="W22" s="568"/>
      <c r="X22" s="568"/>
      <c r="Y22" s="568"/>
      <c r="Z22" s="568"/>
      <c r="AA22" s="568"/>
      <c r="AB22" s="569"/>
      <c r="AC22" s="385"/>
      <c r="AE22" s="548"/>
      <c r="AF22" s="548"/>
      <c r="AG22" s="548"/>
      <c r="AH22" s="548"/>
      <c r="AI22" s="548"/>
      <c r="AJ22" s="548"/>
      <c r="AK22" s="548"/>
      <c r="AL22" s="548"/>
      <c r="AM22" s="548"/>
      <c r="AN22" s="548"/>
      <c r="AO22" s="548"/>
      <c r="AP22" s="548"/>
      <c r="AQ22" s="548"/>
      <c r="AR22" s="548"/>
      <c r="AS22" s="548"/>
      <c r="AT22" s="548"/>
      <c r="AU22" s="548"/>
      <c r="AV22" s="548"/>
      <c r="AW22" s="548"/>
      <c r="AX22" s="548"/>
      <c r="AY22" s="548"/>
      <c r="AZ22" s="548"/>
      <c r="BA22" s="548"/>
      <c r="BB22" s="548"/>
      <c r="BC22" s="548"/>
      <c r="BD22" s="548"/>
      <c r="BE22" s="548"/>
      <c r="BF22" s="548"/>
      <c r="BG22" s="548"/>
      <c r="BH22" s="548"/>
      <c r="BI22" s="548"/>
      <c r="BJ22" s="387"/>
      <c r="BK22"/>
      <c r="BL22"/>
      <c r="CV22"/>
      <c r="CW22"/>
      <c r="CX22"/>
      <c r="CY22"/>
      <c r="CZ22"/>
      <c r="DA22"/>
      <c r="DB22"/>
      <c r="DC22"/>
      <c r="DD22"/>
      <c r="DE22"/>
    </row>
    <row r="23" spans="2:109" ht="15.95" customHeight="1">
      <c r="B23" s="540"/>
      <c r="C23" s="543"/>
      <c r="D23" s="543"/>
      <c r="E23" s="543"/>
      <c r="F23" s="543"/>
      <c r="G23" s="543"/>
      <c r="H23" s="543"/>
      <c r="I23" s="545" t="s">
        <v>27</v>
      </c>
      <c r="J23" s="545"/>
      <c r="K23" s="545"/>
      <c r="L23" s="545"/>
      <c r="M23" s="512"/>
      <c r="N23" s="513"/>
      <c r="O23" s="513"/>
      <c r="P23" s="513"/>
      <c r="Q23" s="514"/>
      <c r="R23" s="549"/>
      <c r="S23" s="550"/>
      <c r="T23" s="550"/>
      <c r="U23" s="550"/>
      <c r="V23" s="550"/>
      <c r="W23" s="550"/>
      <c r="X23" s="550"/>
      <c r="Y23" s="550"/>
      <c r="Z23" s="550"/>
      <c r="AA23" s="550"/>
      <c r="AB23" s="551"/>
      <c r="AE23" s="548"/>
      <c r="AF23" s="548"/>
      <c r="AG23" s="548"/>
      <c r="AH23" s="548"/>
      <c r="AI23" s="548"/>
      <c r="AJ23" s="548"/>
      <c r="AK23" s="548"/>
      <c r="AL23" s="548"/>
      <c r="AM23" s="548"/>
      <c r="AN23" s="548"/>
      <c r="AO23" s="548"/>
      <c r="AP23" s="548"/>
      <c r="AQ23" s="548"/>
      <c r="AR23" s="548"/>
      <c r="AS23" s="548"/>
      <c r="AT23" s="548"/>
      <c r="AU23" s="548"/>
      <c r="AV23" s="548"/>
      <c r="AW23" s="548"/>
      <c r="AX23" s="548"/>
      <c r="AY23" s="548"/>
      <c r="AZ23" s="548"/>
      <c r="BA23" s="548"/>
      <c r="BB23" s="548"/>
      <c r="BC23" s="548"/>
      <c r="BD23" s="548"/>
      <c r="BE23" s="548"/>
      <c r="BF23" s="548"/>
      <c r="BG23" s="548"/>
      <c r="BH23" s="548"/>
      <c r="BI23" s="548"/>
      <c r="BJ23" s="386"/>
      <c r="BK23"/>
      <c r="BL23"/>
      <c r="CV23"/>
      <c r="CW23"/>
      <c r="CX23"/>
      <c r="CY23"/>
      <c r="CZ23"/>
      <c r="DA23"/>
      <c r="DB23"/>
      <c r="DC23"/>
      <c r="DD23"/>
      <c r="DE23"/>
    </row>
    <row r="24" spans="2:109" ht="15.95" customHeight="1">
      <c r="B24" s="540"/>
      <c r="C24" s="543"/>
      <c r="D24" s="543"/>
      <c r="E24" s="543"/>
      <c r="F24" s="543"/>
      <c r="G24" s="543"/>
      <c r="H24" s="543"/>
      <c r="I24" s="545" t="s">
        <v>25</v>
      </c>
      <c r="J24" s="545"/>
      <c r="K24" s="545"/>
      <c r="L24" s="545"/>
      <c r="M24" s="512"/>
      <c r="N24" s="513"/>
      <c r="O24" s="513"/>
      <c r="P24" s="513"/>
      <c r="Q24" s="514"/>
      <c r="R24" s="549"/>
      <c r="S24" s="550"/>
      <c r="T24" s="550"/>
      <c r="U24" s="550"/>
      <c r="V24" s="550"/>
      <c r="W24" s="550"/>
      <c r="X24" s="550"/>
      <c r="Y24" s="550"/>
      <c r="Z24" s="550"/>
      <c r="AA24" s="550"/>
      <c r="AB24" s="551"/>
      <c r="AE24" s="548"/>
      <c r="AF24" s="548"/>
      <c r="AG24" s="548"/>
      <c r="AH24" s="548"/>
      <c r="AI24" s="548"/>
      <c r="AJ24" s="548"/>
      <c r="AK24" s="548"/>
      <c r="AL24" s="548"/>
      <c r="AM24" s="548"/>
      <c r="AN24" s="548"/>
      <c r="AO24" s="548"/>
      <c r="AP24" s="548"/>
      <c r="AQ24" s="548"/>
      <c r="AR24" s="548"/>
      <c r="AS24" s="548"/>
      <c r="AT24" s="548"/>
      <c r="AU24" s="548"/>
      <c r="AV24" s="548"/>
      <c r="AW24" s="548"/>
      <c r="AX24" s="548"/>
      <c r="AY24" s="548"/>
      <c r="AZ24" s="548"/>
      <c r="BA24" s="548"/>
      <c r="BB24" s="548"/>
      <c r="BC24" s="548"/>
      <c r="BD24" s="548"/>
      <c r="BE24" s="548"/>
      <c r="BF24" s="548"/>
      <c r="BG24" s="548"/>
      <c r="BH24" s="548"/>
      <c r="BI24" s="548"/>
      <c r="BJ24" s="386"/>
      <c r="BK24"/>
      <c r="BL24"/>
      <c r="CV24"/>
      <c r="CW24"/>
      <c r="CX24"/>
      <c r="CY24"/>
      <c r="CZ24"/>
      <c r="DA24"/>
      <c r="DB24"/>
      <c r="DC24"/>
      <c r="DD24"/>
      <c r="DE24"/>
    </row>
    <row r="25" spans="2:109" ht="15.95" customHeight="1">
      <c r="B25" s="541"/>
      <c r="C25" s="543"/>
      <c r="D25" s="543"/>
      <c r="E25" s="543"/>
      <c r="F25" s="543"/>
      <c r="G25" s="543"/>
      <c r="H25" s="543"/>
      <c r="I25" s="547" t="s">
        <v>28</v>
      </c>
      <c r="J25" s="547"/>
      <c r="K25" s="547"/>
      <c r="L25" s="547"/>
      <c r="M25" s="534"/>
      <c r="N25" s="535"/>
      <c r="O25" s="535"/>
      <c r="P25" s="535"/>
      <c r="Q25" s="536"/>
      <c r="R25" s="564"/>
      <c r="S25" s="565"/>
      <c r="T25" s="565"/>
      <c r="U25" s="565"/>
      <c r="V25" s="565"/>
      <c r="W25" s="565"/>
      <c r="X25" s="565"/>
      <c r="Y25" s="565"/>
      <c r="Z25" s="565"/>
      <c r="AA25" s="565"/>
      <c r="AB25" s="566"/>
      <c r="AC25" s="380">
        <v>12</v>
      </c>
      <c r="AE25" s="542" t="s">
        <v>469</v>
      </c>
      <c r="AF25" s="542"/>
      <c r="AG25" s="542"/>
      <c r="AH25" s="542"/>
      <c r="AI25" s="542"/>
      <c r="AJ25" s="542"/>
      <c r="AK25" s="542"/>
      <c r="AL25" s="542"/>
      <c r="AM25" s="542"/>
      <c r="AN25" s="542"/>
      <c r="AO25" s="542"/>
      <c r="AP25" s="542"/>
      <c r="AQ25" s="542"/>
      <c r="AR25" s="542"/>
      <c r="AS25" s="542"/>
      <c r="AT25" s="542"/>
      <c r="AU25" s="542"/>
      <c r="AV25" s="542"/>
      <c r="AW25" s="542"/>
      <c r="AX25" s="542"/>
      <c r="AY25" s="542"/>
      <c r="AZ25" s="542"/>
      <c r="BA25" s="542"/>
      <c r="BB25" s="542"/>
      <c r="BC25" s="542"/>
      <c r="BD25" s="542"/>
      <c r="BE25" s="542"/>
      <c r="BF25" s="542"/>
      <c r="BG25" s="542"/>
      <c r="BH25" s="542"/>
      <c r="BI25" s="542"/>
      <c r="BJ25" s="386"/>
      <c r="BK25"/>
      <c r="BL25"/>
      <c r="CV25"/>
      <c r="CW25"/>
      <c r="CX25"/>
      <c r="CY25"/>
      <c r="CZ25"/>
      <c r="DA25"/>
      <c r="DB25"/>
      <c r="DC25"/>
      <c r="DD25"/>
      <c r="DE25"/>
    </row>
    <row r="26" spans="2:109" ht="15.95" customHeight="1">
      <c r="B26" s="539">
        <v>5</v>
      </c>
      <c r="C26" s="543" t="s">
        <v>33</v>
      </c>
      <c r="D26" s="543"/>
      <c r="E26" s="543"/>
      <c r="F26" s="543"/>
      <c r="G26" s="543"/>
      <c r="H26" s="543"/>
      <c r="I26" s="544" t="s">
        <v>26</v>
      </c>
      <c r="J26" s="544"/>
      <c r="K26" s="544"/>
      <c r="L26" s="544"/>
      <c r="M26" s="516"/>
      <c r="N26" s="517"/>
      <c r="O26" s="517"/>
      <c r="P26" s="517"/>
      <c r="Q26" s="518"/>
      <c r="R26" s="567"/>
      <c r="S26" s="568"/>
      <c r="T26" s="568"/>
      <c r="U26" s="568"/>
      <c r="V26" s="568"/>
      <c r="W26" s="568"/>
      <c r="X26" s="568"/>
      <c r="Y26" s="568"/>
      <c r="Z26" s="568"/>
      <c r="AA26" s="568"/>
      <c r="AB26" s="569"/>
      <c r="AC26" s="377"/>
      <c r="AE26" s="542"/>
      <c r="AF26" s="542"/>
      <c r="AG26" s="542"/>
      <c r="AH26" s="542"/>
      <c r="AI26" s="542"/>
      <c r="AJ26" s="542"/>
      <c r="AK26" s="542"/>
      <c r="AL26" s="542"/>
      <c r="AM26" s="542"/>
      <c r="AN26" s="542"/>
      <c r="AO26" s="542"/>
      <c r="AP26" s="542"/>
      <c r="AQ26" s="542"/>
      <c r="AR26" s="542"/>
      <c r="AS26" s="542"/>
      <c r="AT26" s="542"/>
      <c r="AU26" s="542"/>
      <c r="AV26" s="542"/>
      <c r="AW26" s="542"/>
      <c r="AX26" s="542"/>
      <c r="AY26" s="542"/>
      <c r="AZ26" s="542"/>
      <c r="BA26" s="542"/>
      <c r="BB26" s="542"/>
      <c r="BC26" s="542"/>
      <c r="BD26" s="542"/>
      <c r="BE26" s="542"/>
      <c r="BF26" s="542"/>
      <c r="BG26" s="542"/>
      <c r="BH26" s="542"/>
      <c r="BI26" s="542"/>
      <c r="BJ26" s="386"/>
      <c r="BK26"/>
      <c r="BL26"/>
      <c r="CV26"/>
      <c r="CW26"/>
      <c r="CX26"/>
      <c r="CY26"/>
      <c r="CZ26"/>
      <c r="DA26"/>
      <c r="DB26"/>
      <c r="DC26"/>
      <c r="DD26"/>
      <c r="DE26"/>
    </row>
    <row r="27" spans="2:109" ht="15.95" customHeight="1">
      <c r="B27" s="540"/>
      <c r="C27" s="543"/>
      <c r="D27" s="543"/>
      <c r="E27" s="543"/>
      <c r="F27" s="543"/>
      <c r="G27" s="543"/>
      <c r="H27" s="543"/>
      <c r="I27" s="545" t="s">
        <v>27</v>
      </c>
      <c r="J27" s="545"/>
      <c r="K27" s="545"/>
      <c r="L27" s="545"/>
      <c r="M27" s="512"/>
      <c r="N27" s="513"/>
      <c r="O27" s="513"/>
      <c r="P27" s="513"/>
      <c r="Q27" s="514"/>
      <c r="R27" s="549"/>
      <c r="S27" s="550"/>
      <c r="T27" s="550"/>
      <c r="U27" s="550"/>
      <c r="V27" s="550"/>
      <c r="W27" s="550"/>
      <c r="X27" s="550"/>
      <c r="Y27" s="550"/>
      <c r="Z27" s="550"/>
      <c r="AA27" s="550"/>
      <c r="AB27" s="551"/>
      <c r="AC27" s="35"/>
      <c r="AE27" s="542"/>
      <c r="AF27" s="542"/>
      <c r="AG27" s="542"/>
      <c r="AH27" s="542"/>
      <c r="AI27" s="542"/>
      <c r="AJ27" s="542"/>
      <c r="AK27" s="542"/>
      <c r="AL27" s="542"/>
      <c r="AM27" s="542"/>
      <c r="AN27" s="542"/>
      <c r="AO27" s="542"/>
      <c r="AP27" s="542"/>
      <c r="AQ27" s="542"/>
      <c r="AR27" s="542"/>
      <c r="AS27" s="542"/>
      <c r="AT27" s="542"/>
      <c r="AU27" s="542"/>
      <c r="AV27" s="542"/>
      <c r="AW27" s="542"/>
      <c r="AX27" s="542"/>
      <c r="AY27" s="542"/>
      <c r="AZ27" s="542"/>
      <c r="BA27" s="542"/>
      <c r="BB27" s="542"/>
      <c r="BC27" s="542"/>
      <c r="BD27" s="542"/>
      <c r="BE27" s="542"/>
      <c r="BF27" s="542"/>
      <c r="BG27" s="542"/>
      <c r="BH27" s="542"/>
      <c r="BI27" s="542"/>
      <c r="BJ27" s="386"/>
      <c r="BK27"/>
      <c r="BL27"/>
      <c r="CV27"/>
      <c r="CW27"/>
      <c r="CX27"/>
      <c r="CY27"/>
      <c r="CZ27"/>
      <c r="DA27"/>
      <c r="DB27"/>
      <c r="DC27"/>
      <c r="DD27"/>
      <c r="DE27"/>
    </row>
    <row r="28" spans="2:109" ht="15.95" customHeight="1">
      <c r="B28" s="540"/>
      <c r="C28" s="543"/>
      <c r="D28" s="543"/>
      <c r="E28" s="543"/>
      <c r="F28" s="543"/>
      <c r="G28" s="543"/>
      <c r="H28" s="543"/>
      <c r="I28" s="545" t="s">
        <v>25</v>
      </c>
      <c r="J28" s="545"/>
      <c r="K28" s="545"/>
      <c r="L28" s="545"/>
      <c r="M28" s="512"/>
      <c r="N28" s="513"/>
      <c r="O28" s="513"/>
      <c r="P28" s="513"/>
      <c r="Q28" s="514"/>
      <c r="R28" s="549"/>
      <c r="S28" s="550"/>
      <c r="T28" s="550"/>
      <c r="U28" s="550"/>
      <c r="V28" s="550"/>
      <c r="W28" s="550"/>
      <c r="X28" s="550"/>
      <c r="Y28" s="550"/>
      <c r="Z28" s="550"/>
      <c r="AA28" s="550"/>
      <c r="AB28" s="551"/>
      <c r="AC28" s="237"/>
      <c r="AE28" s="542"/>
      <c r="AF28" s="542"/>
      <c r="AG28" s="542"/>
      <c r="AH28" s="542"/>
      <c r="AI28" s="542"/>
      <c r="AJ28" s="542"/>
      <c r="AK28" s="542"/>
      <c r="AL28" s="542"/>
      <c r="AM28" s="542"/>
      <c r="AN28" s="542"/>
      <c r="AO28" s="542"/>
      <c r="AP28" s="542"/>
      <c r="AQ28" s="542"/>
      <c r="AR28" s="542"/>
      <c r="AS28" s="542"/>
      <c r="AT28" s="542"/>
      <c r="AU28" s="542"/>
      <c r="AV28" s="542"/>
      <c r="AW28" s="542"/>
      <c r="AX28" s="542"/>
      <c r="AY28" s="542"/>
      <c r="AZ28" s="542"/>
      <c r="BA28" s="542"/>
      <c r="BB28" s="542"/>
      <c r="BC28" s="542"/>
      <c r="BD28" s="542"/>
      <c r="BE28" s="542"/>
      <c r="BF28" s="542"/>
      <c r="BG28" s="542"/>
      <c r="BH28" s="542"/>
      <c r="BI28" s="542"/>
      <c r="BJ28" s="386"/>
      <c r="BK28"/>
      <c r="BL28"/>
      <c r="CV28"/>
      <c r="CW28"/>
      <c r="CX28"/>
      <c r="CY28"/>
      <c r="CZ28"/>
      <c r="DA28"/>
      <c r="DB28"/>
      <c r="DC28"/>
      <c r="DD28"/>
      <c r="DE28"/>
    </row>
    <row r="29" spans="2:109" ht="15.95" customHeight="1">
      <c r="B29" s="541"/>
      <c r="C29" s="543"/>
      <c r="D29" s="543"/>
      <c r="E29" s="543"/>
      <c r="F29" s="543"/>
      <c r="G29" s="543"/>
      <c r="H29" s="543"/>
      <c r="I29" s="547" t="s">
        <v>28</v>
      </c>
      <c r="J29" s="547"/>
      <c r="K29" s="547"/>
      <c r="L29" s="547"/>
      <c r="M29" s="534"/>
      <c r="N29" s="535"/>
      <c r="O29" s="535"/>
      <c r="P29" s="535"/>
      <c r="Q29" s="536"/>
      <c r="R29" s="564"/>
      <c r="S29" s="565"/>
      <c r="T29" s="565"/>
      <c r="U29" s="565"/>
      <c r="V29" s="565"/>
      <c r="W29" s="565"/>
      <c r="X29" s="565"/>
      <c r="Y29" s="565"/>
      <c r="Z29" s="565"/>
      <c r="AA29" s="565"/>
      <c r="AB29" s="566"/>
      <c r="AC29" s="377"/>
      <c r="AE29" s="542"/>
      <c r="AF29" s="542"/>
      <c r="AG29" s="542"/>
      <c r="AH29" s="542"/>
      <c r="AI29" s="542"/>
      <c r="AJ29" s="542"/>
      <c r="AK29" s="542"/>
      <c r="AL29" s="542"/>
      <c r="AM29" s="542"/>
      <c r="AN29" s="542"/>
      <c r="AO29" s="542"/>
      <c r="AP29" s="542"/>
      <c r="AQ29" s="542"/>
      <c r="AR29" s="542"/>
      <c r="AS29" s="542"/>
      <c r="AT29" s="542"/>
      <c r="AU29" s="542"/>
      <c r="AV29" s="542"/>
      <c r="AW29" s="542"/>
      <c r="AX29" s="542"/>
      <c r="AY29" s="542"/>
      <c r="AZ29" s="542"/>
      <c r="BA29" s="542"/>
      <c r="BB29" s="542"/>
      <c r="BC29" s="542"/>
      <c r="BD29" s="542"/>
      <c r="BE29" s="542"/>
      <c r="BF29" s="542"/>
      <c r="BG29" s="542"/>
      <c r="BH29" s="542"/>
      <c r="BI29" s="542"/>
      <c r="BK29"/>
      <c r="CV29"/>
      <c r="CW29"/>
      <c r="CX29"/>
      <c r="CY29"/>
      <c r="CZ29"/>
      <c r="DA29"/>
      <c r="DB29"/>
      <c r="DC29"/>
      <c r="DD29"/>
      <c r="DE29"/>
    </row>
    <row r="30" spans="2:109" ht="15.95" customHeight="1">
      <c r="B30" s="539">
        <v>6</v>
      </c>
      <c r="C30" s="546" t="s">
        <v>475</v>
      </c>
      <c r="D30" s="543"/>
      <c r="E30" s="543"/>
      <c r="F30" s="543"/>
      <c r="G30" s="543"/>
      <c r="H30" s="543"/>
      <c r="I30" s="544" t="s">
        <v>26</v>
      </c>
      <c r="J30" s="544"/>
      <c r="K30" s="544"/>
      <c r="L30" s="544"/>
      <c r="M30" s="516"/>
      <c r="N30" s="517"/>
      <c r="O30" s="517"/>
      <c r="P30" s="517"/>
      <c r="Q30" s="518"/>
      <c r="R30" s="567"/>
      <c r="S30" s="568"/>
      <c r="T30" s="568"/>
      <c r="U30" s="568"/>
      <c r="V30" s="568"/>
      <c r="W30" s="568"/>
      <c r="X30" s="568"/>
      <c r="Y30" s="568"/>
      <c r="Z30" s="568"/>
      <c r="AA30" s="568"/>
      <c r="AB30" s="569"/>
      <c r="AE30" s="542"/>
      <c r="AF30" s="542"/>
      <c r="AG30" s="542"/>
      <c r="AH30" s="542"/>
      <c r="AI30" s="542"/>
      <c r="AJ30" s="542"/>
      <c r="AK30" s="542"/>
      <c r="AL30" s="542"/>
      <c r="AM30" s="542"/>
      <c r="AN30" s="542"/>
      <c r="AO30" s="542"/>
      <c r="AP30" s="542"/>
      <c r="AQ30" s="542"/>
      <c r="AR30" s="542"/>
      <c r="AS30" s="542"/>
      <c r="AT30" s="542"/>
      <c r="AU30" s="542"/>
      <c r="AV30" s="542"/>
      <c r="AW30" s="542"/>
      <c r="AX30" s="542"/>
      <c r="AY30" s="542"/>
      <c r="AZ30" s="542"/>
      <c r="BA30" s="542"/>
      <c r="BB30" s="542"/>
      <c r="BC30" s="542"/>
      <c r="BD30" s="542"/>
      <c r="BE30" s="542"/>
      <c r="BF30" s="542"/>
      <c r="BG30" s="542"/>
      <c r="BH30" s="542"/>
      <c r="BI30" s="542"/>
      <c r="BK30"/>
      <c r="CW30"/>
      <c r="CX30"/>
      <c r="CY30"/>
      <c r="CZ30"/>
      <c r="DA30"/>
      <c r="DB30"/>
      <c r="DC30"/>
      <c r="DD30"/>
      <c r="DE30"/>
    </row>
    <row r="31" spans="2:109" ht="15.95" customHeight="1">
      <c r="B31" s="540"/>
      <c r="C31" s="543"/>
      <c r="D31" s="543"/>
      <c r="E31" s="543"/>
      <c r="F31" s="543"/>
      <c r="G31" s="543"/>
      <c r="H31" s="543"/>
      <c r="I31" s="545" t="s">
        <v>27</v>
      </c>
      <c r="J31" s="545"/>
      <c r="K31" s="545"/>
      <c r="L31" s="545"/>
      <c r="M31" s="512"/>
      <c r="N31" s="513"/>
      <c r="O31" s="513"/>
      <c r="P31" s="513"/>
      <c r="Q31" s="514"/>
      <c r="R31" s="549"/>
      <c r="S31" s="550"/>
      <c r="T31" s="550"/>
      <c r="U31" s="550"/>
      <c r="V31" s="550"/>
      <c r="W31" s="550"/>
      <c r="X31" s="550"/>
      <c r="Y31" s="550"/>
      <c r="Z31" s="550"/>
      <c r="AA31" s="550"/>
      <c r="AB31" s="551"/>
      <c r="AC31" s="377">
        <v>13</v>
      </c>
      <c r="AE31" s="570" t="s">
        <v>471</v>
      </c>
      <c r="AF31" s="571"/>
      <c r="AG31" s="571"/>
      <c r="AH31" s="571"/>
      <c r="AI31" s="571"/>
      <c r="AJ31" s="571"/>
      <c r="AK31" s="571"/>
      <c r="AL31" s="571"/>
      <c r="AM31" s="571"/>
      <c r="AN31" s="571"/>
      <c r="AO31" s="571"/>
      <c r="AP31" s="571"/>
      <c r="AQ31" s="571"/>
      <c r="AR31" s="571"/>
      <c r="AS31" s="571"/>
      <c r="AT31" s="571"/>
      <c r="AU31" s="571"/>
      <c r="AV31" s="571"/>
      <c r="AW31" s="571"/>
      <c r="AX31" s="571"/>
      <c r="AY31" s="571"/>
      <c r="AZ31" s="571"/>
      <c r="BA31" s="571"/>
      <c r="BB31" s="571"/>
      <c r="BC31" s="571"/>
      <c r="BD31" s="571"/>
      <c r="BE31" s="571"/>
      <c r="BF31" s="571"/>
      <c r="BG31" s="571"/>
      <c r="BH31" s="571"/>
      <c r="BI31" s="231"/>
      <c r="BJ31" s="37"/>
      <c r="BK31"/>
      <c r="CW31"/>
      <c r="CX31"/>
      <c r="CY31"/>
      <c r="CZ31"/>
      <c r="DA31"/>
      <c r="DB31"/>
      <c r="DC31"/>
      <c r="DD31"/>
      <c r="DE31"/>
    </row>
    <row r="32" spans="2:109" ht="15.95" customHeight="1">
      <c r="B32" s="540"/>
      <c r="C32" s="543"/>
      <c r="D32" s="543"/>
      <c r="E32" s="543"/>
      <c r="F32" s="543"/>
      <c r="G32" s="543"/>
      <c r="H32" s="543"/>
      <c r="I32" s="545" t="s">
        <v>25</v>
      </c>
      <c r="J32" s="545"/>
      <c r="K32" s="545"/>
      <c r="L32" s="545"/>
      <c r="M32" s="512"/>
      <c r="N32" s="513"/>
      <c r="O32" s="513"/>
      <c r="P32" s="513"/>
      <c r="Q32" s="514"/>
      <c r="R32" s="549"/>
      <c r="S32" s="550"/>
      <c r="T32" s="550"/>
      <c r="U32" s="550"/>
      <c r="V32" s="550"/>
      <c r="W32" s="550"/>
      <c r="X32" s="550"/>
      <c r="Y32" s="550"/>
      <c r="Z32" s="550"/>
      <c r="AA32" s="550"/>
      <c r="AB32" s="551"/>
      <c r="AC32" s="377"/>
      <c r="AE32" s="553" t="s">
        <v>37</v>
      </c>
      <c r="AF32" s="553"/>
      <c r="AG32" s="553"/>
      <c r="AH32" s="553"/>
      <c r="AI32" s="553"/>
      <c r="AJ32" s="553"/>
      <c r="AK32" s="553"/>
      <c r="AL32" s="554"/>
      <c r="AM32" s="552" t="s">
        <v>23</v>
      </c>
      <c r="AN32" s="553"/>
      <c r="AO32" s="553"/>
      <c r="AP32" s="553"/>
      <c r="AQ32" s="553"/>
      <c r="AR32" s="553"/>
      <c r="AS32" s="553"/>
      <c r="AT32" s="553"/>
      <c r="AU32" s="554"/>
      <c r="AV32" s="552" t="s">
        <v>38</v>
      </c>
      <c r="AW32" s="553"/>
      <c r="AX32" s="553"/>
      <c r="AY32" s="553"/>
      <c r="AZ32" s="553"/>
      <c r="BA32" s="553"/>
      <c r="BB32" s="553"/>
      <c r="BC32" s="553"/>
      <c r="BD32" s="553"/>
      <c r="BE32" s="553"/>
      <c r="BF32" s="553"/>
      <c r="BG32" s="553"/>
      <c r="BH32" s="553"/>
      <c r="BI32" s="553"/>
      <c r="BJ32" s="37"/>
      <c r="BK32"/>
      <c r="CW32"/>
      <c r="CX32"/>
      <c r="CY32"/>
      <c r="CZ32"/>
      <c r="DA32"/>
      <c r="DB32"/>
      <c r="DC32"/>
      <c r="DD32"/>
      <c r="DE32"/>
    </row>
    <row r="33" spans="1:109" ht="15.95" customHeight="1">
      <c r="B33" s="541"/>
      <c r="C33" s="543"/>
      <c r="D33" s="543"/>
      <c r="E33" s="543"/>
      <c r="F33" s="543"/>
      <c r="G33" s="543"/>
      <c r="H33" s="543"/>
      <c r="I33" s="547" t="s">
        <v>28</v>
      </c>
      <c r="J33" s="547"/>
      <c r="K33" s="547"/>
      <c r="L33" s="547"/>
      <c r="M33" s="534"/>
      <c r="N33" s="535"/>
      <c r="O33" s="535"/>
      <c r="P33" s="535"/>
      <c r="Q33" s="536"/>
      <c r="R33" s="564"/>
      <c r="S33" s="565"/>
      <c r="T33" s="565"/>
      <c r="U33" s="565"/>
      <c r="V33" s="565"/>
      <c r="W33" s="565"/>
      <c r="X33" s="565"/>
      <c r="Y33" s="565"/>
      <c r="Z33" s="565"/>
      <c r="AA33" s="565"/>
      <c r="AB33" s="566"/>
      <c r="AC33" s="377"/>
      <c r="AE33" s="556" t="s">
        <v>107</v>
      </c>
      <c r="AF33" s="556"/>
      <c r="AG33" s="556"/>
      <c r="AH33" s="556"/>
      <c r="AI33" s="556"/>
      <c r="AJ33" s="556"/>
      <c r="AK33" s="556"/>
      <c r="AL33" s="557"/>
      <c r="AM33" s="555" t="s">
        <v>472</v>
      </c>
      <c r="AN33" s="556"/>
      <c r="AO33" s="556"/>
      <c r="AP33" s="556"/>
      <c r="AQ33" s="556"/>
      <c r="AR33" s="556"/>
      <c r="AS33" s="556"/>
      <c r="AT33" s="556"/>
      <c r="AU33" s="557"/>
      <c r="AV33" s="555" t="s">
        <v>470</v>
      </c>
      <c r="AW33" s="556"/>
      <c r="AX33" s="556"/>
      <c r="AY33" s="556"/>
      <c r="AZ33" s="556"/>
      <c r="BA33" s="556"/>
      <c r="BB33" s="556"/>
      <c r="BC33" s="556"/>
      <c r="BD33" s="556"/>
      <c r="BE33" s="556"/>
      <c r="BF33" s="556"/>
      <c r="BG33" s="556"/>
      <c r="BH33" s="556"/>
      <c r="BI33" s="556"/>
      <c r="BJ33" s="25"/>
      <c r="BK33"/>
      <c r="CW33"/>
      <c r="CX33"/>
      <c r="CY33"/>
      <c r="CZ33"/>
      <c r="DA33"/>
      <c r="DB33"/>
      <c r="DC33"/>
      <c r="DD33"/>
      <c r="DE33"/>
    </row>
    <row r="34" spans="1:109" ht="15.95" customHeight="1">
      <c r="B34" s="539">
        <v>6</v>
      </c>
      <c r="C34" s="546" t="s">
        <v>474</v>
      </c>
      <c r="D34" s="543"/>
      <c r="E34" s="543"/>
      <c r="F34" s="543"/>
      <c r="G34" s="543"/>
      <c r="H34" s="543"/>
      <c r="I34" s="544" t="s">
        <v>26</v>
      </c>
      <c r="J34" s="544"/>
      <c r="K34" s="544"/>
      <c r="L34" s="544"/>
      <c r="M34" s="516"/>
      <c r="N34" s="517"/>
      <c r="O34" s="517"/>
      <c r="P34" s="517"/>
      <c r="Q34" s="518"/>
      <c r="R34" s="567"/>
      <c r="S34" s="568"/>
      <c r="T34" s="568"/>
      <c r="U34" s="568"/>
      <c r="V34" s="568"/>
      <c r="W34" s="568"/>
      <c r="X34" s="568"/>
      <c r="Y34" s="568"/>
      <c r="Z34" s="568"/>
      <c r="AA34" s="568"/>
      <c r="AB34" s="569"/>
      <c r="AC34" s="377"/>
      <c r="AE34" s="556"/>
      <c r="AF34" s="556"/>
      <c r="AG34" s="556"/>
      <c r="AH34" s="556"/>
      <c r="AI34" s="556"/>
      <c r="AJ34" s="556"/>
      <c r="AK34" s="556"/>
      <c r="AL34" s="557"/>
      <c r="AM34" s="555"/>
      <c r="AN34" s="556"/>
      <c r="AO34" s="556"/>
      <c r="AP34" s="556"/>
      <c r="AQ34" s="556"/>
      <c r="AR34" s="556"/>
      <c r="AS34" s="556"/>
      <c r="AT34" s="556"/>
      <c r="AU34" s="557"/>
      <c r="AV34" s="555"/>
      <c r="AW34" s="556"/>
      <c r="AX34" s="556"/>
      <c r="AY34" s="556"/>
      <c r="AZ34" s="556"/>
      <c r="BA34" s="556"/>
      <c r="BB34" s="556"/>
      <c r="BC34" s="556"/>
      <c r="BD34" s="556"/>
      <c r="BE34" s="556"/>
      <c r="BF34" s="556"/>
      <c r="BG34" s="556"/>
      <c r="BH34" s="556"/>
      <c r="BI34" s="556"/>
      <c r="BJ34" s="25"/>
      <c r="BK34"/>
      <c r="CW34"/>
      <c r="CX34"/>
      <c r="CY34"/>
      <c r="CZ34"/>
      <c r="DA34"/>
      <c r="DB34"/>
      <c r="DC34"/>
      <c r="DD34"/>
      <c r="DE34"/>
    </row>
    <row r="35" spans="1:109" ht="15.95" customHeight="1">
      <c r="B35" s="540"/>
      <c r="C35" s="543"/>
      <c r="D35" s="543"/>
      <c r="E35" s="543"/>
      <c r="F35" s="543"/>
      <c r="G35" s="543"/>
      <c r="H35" s="543"/>
      <c r="I35" s="545" t="s">
        <v>27</v>
      </c>
      <c r="J35" s="545"/>
      <c r="K35" s="545"/>
      <c r="L35" s="545"/>
      <c r="M35" s="512"/>
      <c r="N35" s="513"/>
      <c r="O35" s="513"/>
      <c r="P35" s="513"/>
      <c r="Q35" s="514"/>
      <c r="R35" s="549"/>
      <c r="S35" s="550"/>
      <c r="T35" s="550"/>
      <c r="U35" s="550"/>
      <c r="V35" s="550"/>
      <c r="W35" s="550"/>
      <c r="X35" s="550"/>
      <c r="Y35" s="550"/>
      <c r="Z35" s="550"/>
      <c r="AA35" s="550"/>
      <c r="AB35" s="551"/>
      <c r="AC35" s="377"/>
      <c r="AE35" s="556"/>
      <c r="AF35" s="556"/>
      <c r="AG35" s="556"/>
      <c r="AH35" s="556"/>
      <c r="AI35" s="556"/>
      <c r="AJ35" s="556"/>
      <c r="AK35" s="556"/>
      <c r="AL35" s="557"/>
      <c r="AM35" s="555"/>
      <c r="AN35" s="556"/>
      <c r="AO35" s="556"/>
      <c r="AP35" s="556"/>
      <c r="AQ35" s="556"/>
      <c r="AR35" s="556"/>
      <c r="AS35" s="556"/>
      <c r="AT35" s="556"/>
      <c r="AU35" s="557"/>
      <c r="AV35" s="555"/>
      <c r="AW35" s="556"/>
      <c r="AX35" s="556"/>
      <c r="AY35" s="556"/>
      <c r="AZ35" s="556"/>
      <c r="BA35" s="556"/>
      <c r="BB35" s="556"/>
      <c r="BC35" s="556"/>
      <c r="BD35" s="556"/>
      <c r="BE35" s="556"/>
      <c r="BF35" s="556"/>
      <c r="BG35" s="556"/>
      <c r="BH35" s="556"/>
      <c r="BI35" s="556"/>
      <c r="BJ35" s="25"/>
      <c r="BK35"/>
      <c r="CW35"/>
      <c r="CX35"/>
      <c r="CY35"/>
      <c r="CZ35"/>
      <c r="DA35"/>
      <c r="DB35"/>
      <c r="DC35"/>
      <c r="DD35"/>
      <c r="DE35"/>
    </row>
    <row r="36" spans="1:109" ht="15.95" customHeight="1">
      <c r="B36" s="540"/>
      <c r="C36" s="543"/>
      <c r="D36" s="543"/>
      <c r="E36" s="543"/>
      <c r="F36" s="543"/>
      <c r="G36" s="543"/>
      <c r="H36" s="543"/>
      <c r="I36" s="545" t="s">
        <v>25</v>
      </c>
      <c r="J36" s="545"/>
      <c r="K36" s="545"/>
      <c r="L36" s="545"/>
      <c r="M36" s="512"/>
      <c r="N36" s="513"/>
      <c r="O36" s="513"/>
      <c r="P36" s="513"/>
      <c r="Q36" s="514"/>
      <c r="R36" s="549"/>
      <c r="S36" s="550"/>
      <c r="T36" s="550"/>
      <c r="U36" s="550"/>
      <c r="V36" s="550"/>
      <c r="W36" s="550"/>
      <c r="X36" s="550"/>
      <c r="Y36" s="550"/>
      <c r="Z36" s="550"/>
      <c r="AA36" s="550"/>
      <c r="AB36" s="551"/>
      <c r="AC36" s="377"/>
      <c r="AE36" s="533" t="s">
        <v>557</v>
      </c>
      <c r="AF36" s="533"/>
      <c r="AG36" s="533"/>
      <c r="AH36" s="533"/>
      <c r="AI36" s="533"/>
      <c r="AJ36" s="533"/>
      <c r="AK36" s="533"/>
      <c r="AL36" s="533"/>
      <c r="AM36" s="533"/>
      <c r="AN36" s="533"/>
      <c r="AO36" s="533"/>
      <c r="AP36" s="533"/>
      <c r="AQ36" s="533"/>
      <c r="AR36" s="533"/>
      <c r="AS36" s="533"/>
      <c r="AT36" s="533"/>
      <c r="AU36" s="533"/>
      <c r="AV36" s="533"/>
      <c r="AW36" s="533"/>
      <c r="AX36" s="533"/>
      <c r="AY36" s="533"/>
      <c r="AZ36" s="533"/>
      <c r="BA36" s="533"/>
      <c r="BB36" s="533"/>
      <c r="BC36" s="533"/>
      <c r="BD36" s="533"/>
      <c r="BE36" s="533"/>
      <c r="BF36" s="533"/>
      <c r="BG36" s="533"/>
      <c r="BH36" s="533"/>
      <c r="BI36" s="533"/>
      <c r="BJ36" s="533"/>
      <c r="BK36"/>
      <c r="CW36"/>
      <c r="CX36"/>
      <c r="CY36"/>
      <c r="CZ36"/>
      <c r="DA36"/>
      <c r="DB36"/>
      <c r="DC36"/>
      <c r="DD36"/>
      <c r="DE36"/>
    </row>
    <row r="37" spans="1:109" ht="15.95" customHeight="1">
      <c r="B37" s="541"/>
      <c r="C37" s="543"/>
      <c r="D37" s="543"/>
      <c r="E37" s="543"/>
      <c r="F37" s="543"/>
      <c r="G37" s="543"/>
      <c r="H37" s="543"/>
      <c r="I37" s="547" t="s">
        <v>28</v>
      </c>
      <c r="J37" s="547"/>
      <c r="K37" s="547"/>
      <c r="L37" s="547"/>
      <c r="M37" s="534"/>
      <c r="N37" s="535"/>
      <c r="O37" s="535"/>
      <c r="P37" s="535"/>
      <c r="Q37" s="536"/>
      <c r="R37" s="564"/>
      <c r="S37" s="565"/>
      <c r="T37" s="565"/>
      <c r="U37" s="565"/>
      <c r="V37" s="565"/>
      <c r="W37" s="565"/>
      <c r="X37" s="565"/>
      <c r="Y37" s="565"/>
      <c r="Z37" s="565"/>
      <c r="AA37" s="565"/>
      <c r="AB37" s="566"/>
      <c r="AC37" s="377"/>
      <c r="AE37" s="533"/>
      <c r="AF37" s="533"/>
      <c r="AG37" s="533"/>
      <c r="AH37" s="533"/>
      <c r="AI37" s="533"/>
      <c r="AJ37" s="533"/>
      <c r="AK37" s="533"/>
      <c r="AL37" s="533"/>
      <c r="AM37" s="533"/>
      <c r="AN37" s="533"/>
      <c r="AO37" s="533"/>
      <c r="AP37" s="533"/>
      <c r="AQ37" s="533"/>
      <c r="AR37" s="533"/>
      <c r="AS37" s="533"/>
      <c r="AT37" s="533"/>
      <c r="AU37" s="533"/>
      <c r="AV37" s="533"/>
      <c r="AW37" s="533"/>
      <c r="AX37" s="533"/>
      <c r="AY37" s="533"/>
      <c r="AZ37" s="533"/>
      <c r="BA37" s="533"/>
      <c r="BB37" s="533"/>
      <c r="BC37" s="533"/>
      <c r="BD37" s="533"/>
      <c r="BE37" s="533"/>
      <c r="BF37" s="533"/>
      <c r="BG37" s="533"/>
      <c r="BH37" s="533"/>
      <c r="BI37" s="533"/>
      <c r="BJ37" s="533"/>
      <c r="BK37"/>
      <c r="CW37"/>
      <c r="CX37"/>
      <c r="CY37"/>
      <c r="CZ37"/>
      <c r="DA37"/>
      <c r="DB37"/>
      <c r="DC37"/>
      <c r="DD37"/>
      <c r="DE37"/>
    </row>
    <row r="38" spans="1:109" ht="15.95" customHeight="1">
      <c r="AC38" s="377"/>
      <c r="AE38" s="533"/>
      <c r="AF38" s="533"/>
      <c r="AG38" s="533"/>
      <c r="AH38" s="533"/>
      <c r="AI38" s="533"/>
      <c r="AJ38" s="533"/>
      <c r="AK38" s="533"/>
      <c r="AL38" s="533"/>
      <c r="AM38" s="533"/>
      <c r="AN38" s="533"/>
      <c r="AO38" s="533"/>
      <c r="AP38" s="533"/>
      <c r="AQ38" s="533"/>
      <c r="AR38" s="533"/>
      <c r="AS38" s="533"/>
      <c r="AT38" s="533"/>
      <c r="AU38" s="533"/>
      <c r="AV38" s="533"/>
      <c r="AW38" s="533"/>
      <c r="AX38" s="533"/>
      <c r="AY38" s="533"/>
      <c r="AZ38" s="533"/>
      <c r="BA38" s="533"/>
      <c r="BB38" s="533"/>
      <c r="BC38" s="533"/>
      <c r="BD38" s="533"/>
      <c r="BE38" s="533"/>
      <c r="BF38" s="533"/>
      <c r="BG38" s="533"/>
      <c r="BH38" s="533"/>
      <c r="BI38" s="533"/>
      <c r="BJ38" s="533"/>
      <c r="BK38"/>
      <c r="CW38"/>
      <c r="CX38"/>
      <c r="CY38"/>
      <c r="CZ38"/>
      <c r="DA38"/>
      <c r="DB38"/>
      <c r="DC38"/>
      <c r="DD38"/>
      <c r="DE38"/>
    </row>
    <row r="39" spans="1:109" ht="15.95" customHeight="1">
      <c r="A39" s="3"/>
      <c r="B39" s="13"/>
      <c r="C39" s="13"/>
      <c r="D39" s="221"/>
      <c r="E39" s="221"/>
      <c r="F39" s="221"/>
      <c r="G39" s="221"/>
      <c r="H39" s="221"/>
      <c r="I39" s="221"/>
      <c r="J39" s="221"/>
      <c r="K39" s="13"/>
      <c r="L39" s="13"/>
      <c r="M39" s="13"/>
      <c r="N39" s="13"/>
      <c r="O39" s="13"/>
      <c r="P39" s="13"/>
      <c r="Q39" s="13"/>
      <c r="R39" s="13"/>
      <c r="S39" s="13"/>
      <c r="T39" s="13"/>
      <c r="U39" s="13"/>
      <c r="V39" s="13"/>
      <c r="W39" s="13"/>
      <c r="X39" s="13"/>
      <c r="Y39" s="13"/>
      <c r="Z39" s="13"/>
      <c r="AA39" s="13"/>
      <c r="AB39" s="13"/>
      <c r="AC39" s="378"/>
      <c r="AE39" s="533"/>
      <c r="AF39" s="533"/>
      <c r="AG39" s="533"/>
      <c r="AH39" s="533"/>
      <c r="AI39" s="533"/>
      <c r="AJ39" s="533"/>
      <c r="AK39" s="533"/>
      <c r="AL39" s="533"/>
      <c r="AM39" s="533"/>
      <c r="AN39" s="533"/>
      <c r="AO39" s="533"/>
      <c r="AP39" s="533"/>
      <c r="AQ39" s="533"/>
      <c r="AR39" s="533"/>
      <c r="AS39" s="533"/>
      <c r="AT39" s="533"/>
      <c r="AU39" s="533"/>
      <c r="AV39" s="533"/>
      <c r="AW39" s="533"/>
      <c r="AX39" s="533"/>
      <c r="AY39" s="533"/>
      <c r="AZ39" s="533"/>
      <c r="BA39" s="533"/>
      <c r="BB39" s="533"/>
      <c r="BC39" s="533"/>
      <c r="BD39" s="533"/>
      <c r="BE39" s="533"/>
      <c r="BF39" s="533"/>
      <c r="BG39" s="533"/>
      <c r="BH39" s="533"/>
      <c r="BI39" s="533"/>
      <c r="BJ39" s="533"/>
      <c r="BK39"/>
      <c r="CW39"/>
      <c r="CX39"/>
      <c r="CY39"/>
      <c r="CZ39"/>
      <c r="DA39"/>
      <c r="DB39"/>
      <c r="DC39"/>
      <c r="DD39"/>
      <c r="DE39"/>
    </row>
    <row r="40" spans="1:109" ht="15.95" customHeight="1">
      <c r="B40" s="290">
        <v>5</v>
      </c>
      <c r="C40" s="291" t="s">
        <v>64</v>
      </c>
      <c r="S40" s="519" t="s">
        <v>65</v>
      </c>
      <c r="T40" s="513"/>
      <c r="U40" s="513"/>
      <c r="V40" s="513"/>
      <c r="W40" s="513"/>
      <c r="X40" s="520"/>
      <c r="Y40" s="40" t="s">
        <v>677</v>
      </c>
      <c r="AC40" s="378"/>
      <c r="AE40" s="533"/>
      <c r="AF40" s="533"/>
      <c r="AG40" s="533"/>
      <c r="AH40" s="533"/>
      <c r="AI40" s="533"/>
      <c r="AJ40" s="533"/>
      <c r="AK40" s="533"/>
      <c r="AL40" s="533"/>
      <c r="AM40" s="533"/>
      <c r="AN40" s="533"/>
      <c r="AO40" s="533"/>
      <c r="AP40" s="533"/>
      <c r="AQ40" s="533"/>
      <c r="AR40" s="533"/>
      <c r="AS40" s="533"/>
      <c r="AT40" s="533"/>
      <c r="AU40" s="533"/>
      <c r="AV40" s="533"/>
      <c r="AW40" s="533"/>
      <c r="AX40" s="533"/>
      <c r="AY40" s="533"/>
      <c r="AZ40" s="533"/>
      <c r="BA40" s="533"/>
      <c r="BB40" s="533"/>
      <c r="BC40" s="533"/>
      <c r="BD40" s="533"/>
      <c r="BE40" s="533"/>
      <c r="BF40" s="533"/>
      <c r="BG40" s="533"/>
      <c r="BH40" s="533"/>
      <c r="BI40" s="533"/>
      <c r="BJ40" s="533"/>
      <c r="BK40"/>
      <c r="CW40"/>
      <c r="CX40"/>
      <c r="CY40"/>
      <c r="CZ40"/>
      <c r="DA40"/>
      <c r="DB40"/>
      <c r="DC40"/>
      <c r="DD40"/>
      <c r="DE40"/>
    </row>
    <row r="41" spans="1:109" ht="15.95" customHeight="1">
      <c r="B41" s="31"/>
      <c r="C41" s="391"/>
      <c r="D41" s="31" t="s">
        <v>16</v>
      </c>
      <c r="E41" s="31"/>
      <c r="F41" s="31"/>
      <c r="G41" s="31"/>
      <c r="H41" s="31"/>
      <c r="I41" s="31"/>
      <c r="J41" s="31"/>
      <c r="K41" s="31"/>
      <c r="L41" s="31"/>
      <c r="M41" s="31"/>
      <c r="N41" s="31"/>
      <c r="O41" s="31"/>
      <c r="P41" s="31"/>
      <c r="Q41" s="31"/>
      <c r="R41" s="31"/>
      <c r="S41" s="519" t="s">
        <v>17</v>
      </c>
      <c r="T41" s="513"/>
      <c r="U41" s="513"/>
      <c r="V41" s="513"/>
      <c r="W41" s="513"/>
      <c r="X41" s="520"/>
      <c r="AC41" s="378"/>
      <c r="AE41" s="533"/>
      <c r="AF41" s="533"/>
      <c r="AG41" s="533"/>
      <c r="AH41" s="533"/>
      <c r="AI41" s="533"/>
      <c r="AJ41" s="533"/>
      <c r="AK41" s="533"/>
      <c r="AL41" s="533"/>
      <c r="AM41" s="533"/>
      <c r="AN41" s="533"/>
      <c r="AO41" s="533"/>
      <c r="AP41" s="533"/>
      <c r="AQ41" s="533"/>
      <c r="AR41" s="533"/>
      <c r="AS41" s="533"/>
      <c r="AT41" s="533"/>
      <c r="AU41" s="533"/>
      <c r="AV41" s="533"/>
      <c r="AW41" s="533"/>
      <c r="AX41" s="533"/>
      <c r="AY41" s="533"/>
      <c r="AZ41" s="533"/>
      <c r="BA41" s="533"/>
      <c r="BB41" s="533"/>
      <c r="BC41" s="533"/>
      <c r="BD41" s="533"/>
      <c r="BE41" s="533"/>
      <c r="BF41" s="533"/>
      <c r="BG41" s="533"/>
      <c r="BH41" s="533"/>
      <c r="BI41" s="533"/>
      <c r="BJ41" s="533"/>
      <c r="BK41"/>
      <c r="CW41"/>
      <c r="CX41"/>
      <c r="CY41"/>
      <c r="CZ41"/>
      <c r="DA41"/>
      <c r="DB41"/>
      <c r="DC41"/>
      <c r="DD41"/>
      <c r="DE41"/>
    </row>
    <row r="42" spans="1:109" ht="15.95" customHeight="1">
      <c r="AA42" s="41"/>
      <c r="AC42" s="378"/>
      <c r="AE42" s="533"/>
      <c r="AF42" s="533"/>
      <c r="AG42" s="533"/>
      <c r="AH42" s="533"/>
      <c r="AI42" s="533"/>
      <c r="AJ42" s="533"/>
      <c r="AK42" s="533"/>
      <c r="AL42" s="533"/>
      <c r="AM42" s="533"/>
      <c r="AN42" s="533"/>
      <c r="AO42" s="533"/>
      <c r="AP42" s="533"/>
      <c r="AQ42" s="533"/>
      <c r="AR42" s="533"/>
      <c r="AS42" s="533"/>
      <c r="AT42" s="533"/>
      <c r="AU42" s="533"/>
      <c r="AV42" s="533"/>
      <c r="AW42" s="533"/>
      <c r="AX42" s="533"/>
      <c r="AY42" s="533"/>
      <c r="AZ42" s="533"/>
      <c r="BA42" s="533"/>
      <c r="BB42" s="533"/>
      <c r="BC42" s="533"/>
      <c r="BD42" s="533"/>
      <c r="BE42" s="533"/>
      <c r="BF42" s="533"/>
      <c r="BG42" s="533"/>
      <c r="BH42" s="533"/>
      <c r="BI42" s="533"/>
      <c r="BJ42" s="533"/>
      <c r="BK42"/>
      <c r="CW42"/>
      <c r="CX42"/>
      <c r="CY42"/>
      <c r="CZ42"/>
      <c r="DA42"/>
      <c r="DB42"/>
      <c r="DC42"/>
      <c r="DD42"/>
      <c r="DE42"/>
    </row>
    <row r="43" spans="1:109" ht="15.95" customHeight="1">
      <c r="B43" s="290">
        <v>6</v>
      </c>
      <c r="C43" s="291" t="s">
        <v>67</v>
      </c>
      <c r="L43" s="40" t="s">
        <v>570</v>
      </c>
      <c r="AC43" s="378"/>
      <c r="AE43" s="533"/>
      <c r="AF43" s="533"/>
      <c r="AG43" s="533"/>
      <c r="AH43" s="533"/>
      <c r="AI43" s="533"/>
      <c r="AJ43" s="533"/>
      <c r="AK43" s="533"/>
      <c r="AL43" s="533"/>
      <c r="AM43" s="533"/>
      <c r="AN43" s="533"/>
      <c r="AO43" s="533"/>
      <c r="AP43" s="533"/>
      <c r="AQ43" s="533"/>
      <c r="AR43" s="533"/>
      <c r="AS43" s="533"/>
      <c r="AT43" s="533"/>
      <c r="AU43" s="533"/>
      <c r="AV43" s="533"/>
      <c r="AW43" s="533"/>
      <c r="AX43" s="533"/>
      <c r="AY43" s="533"/>
      <c r="AZ43" s="533"/>
      <c r="BA43" s="533"/>
      <c r="BB43" s="533"/>
      <c r="BC43" s="533"/>
      <c r="BD43" s="533"/>
      <c r="BE43" s="533"/>
      <c r="BF43" s="533"/>
      <c r="BG43" s="533"/>
      <c r="BH43" s="533"/>
      <c r="BI43" s="533"/>
      <c r="BJ43" s="533"/>
      <c r="BK43"/>
      <c r="CW43"/>
      <c r="CX43"/>
      <c r="CY43"/>
      <c r="CZ43"/>
      <c r="DA43"/>
      <c r="DB43"/>
      <c r="DC43"/>
      <c r="DD43"/>
      <c r="DE43"/>
    </row>
    <row r="44" spans="1:109" ht="15.95" customHeight="1">
      <c r="C44" s="391"/>
      <c r="D44" s="31" t="s">
        <v>81</v>
      </c>
      <c r="S44" s="519" t="s">
        <v>721</v>
      </c>
      <c r="T44" s="513"/>
      <c r="U44" s="513"/>
      <c r="V44" s="513"/>
      <c r="W44" s="513"/>
      <c r="X44" s="520"/>
      <c r="Y44" s="40" t="s">
        <v>80</v>
      </c>
      <c r="AC44" s="378"/>
      <c r="AE44" s="533"/>
      <c r="AF44" s="533"/>
      <c r="AG44" s="533"/>
      <c r="AH44" s="533"/>
      <c r="AI44" s="533"/>
      <c r="AJ44" s="533"/>
      <c r="AK44" s="533"/>
      <c r="AL44" s="533"/>
      <c r="AM44" s="533"/>
      <c r="AN44" s="533"/>
      <c r="AO44" s="533"/>
      <c r="AP44" s="533"/>
      <c r="AQ44" s="533"/>
      <c r="AR44" s="533"/>
      <c r="AS44" s="533"/>
      <c r="AT44" s="533"/>
      <c r="AU44" s="533"/>
      <c r="AV44" s="533"/>
      <c r="AW44" s="533"/>
      <c r="AX44" s="533"/>
      <c r="AY44" s="533"/>
      <c r="AZ44" s="533"/>
      <c r="BA44" s="533"/>
      <c r="BB44" s="533"/>
      <c r="BC44" s="533"/>
      <c r="BD44" s="533"/>
      <c r="BE44" s="533"/>
      <c r="BF44" s="533"/>
      <c r="BG44" s="533"/>
      <c r="BH44" s="533"/>
      <c r="BI44" s="533"/>
      <c r="BJ44" s="533"/>
      <c r="BK44"/>
      <c r="CV44"/>
      <c r="CW44"/>
      <c r="CX44"/>
      <c r="CY44"/>
      <c r="CZ44"/>
      <c r="DA44"/>
      <c r="DB44"/>
      <c r="DC44"/>
      <c r="DD44"/>
      <c r="DE44"/>
    </row>
    <row r="45" spans="1:109" ht="17.25" customHeight="1">
      <c r="A45" s="31"/>
      <c r="B45" s="31"/>
      <c r="C45" s="391"/>
      <c r="D45" s="31" t="s">
        <v>79</v>
      </c>
      <c r="E45" s="31"/>
      <c r="F45" s="31"/>
      <c r="G45" s="31"/>
      <c r="H45" s="31"/>
      <c r="I45" s="31"/>
      <c r="J45" s="31"/>
      <c r="K45" s="31"/>
      <c r="L45" s="31"/>
      <c r="M45" s="31"/>
      <c r="N45" s="31"/>
      <c r="O45" s="31"/>
      <c r="P45" s="31"/>
      <c r="Q45" s="31"/>
      <c r="R45" s="31"/>
      <c r="S45" s="519" t="s">
        <v>65</v>
      </c>
      <c r="T45" s="513"/>
      <c r="U45" s="513"/>
      <c r="V45" s="513"/>
      <c r="W45" s="513"/>
      <c r="X45" s="520"/>
      <c r="Y45" s="40" t="s">
        <v>84</v>
      </c>
      <c r="Z45" s="31"/>
      <c r="AA45" s="31"/>
      <c r="AB45" s="31"/>
      <c r="AC45" s="377">
        <v>14</v>
      </c>
      <c r="AD45" s="31"/>
      <c r="AE45" s="505" t="s">
        <v>673</v>
      </c>
      <c r="AF45" s="505"/>
      <c r="AG45" s="505"/>
      <c r="AH45" s="505"/>
      <c r="AI45" s="505"/>
      <c r="AJ45" s="505"/>
      <c r="AK45" s="505"/>
      <c r="AL45" s="505"/>
      <c r="AM45" s="505"/>
      <c r="AN45" s="505"/>
      <c r="AO45" s="505"/>
      <c r="AP45" s="505"/>
      <c r="AQ45" s="505"/>
      <c r="AR45" s="505"/>
      <c r="AS45" s="505"/>
      <c r="AT45" s="505"/>
      <c r="AU45" s="505"/>
      <c r="AV45" s="505"/>
      <c r="AW45" s="505"/>
      <c r="AX45" s="505"/>
      <c r="AY45" s="505"/>
      <c r="AZ45" s="505"/>
      <c r="BA45" s="505"/>
      <c r="BB45" s="505"/>
      <c r="BC45" s="505"/>
      <c r="BD45" s="505"/>
      <c r="BE45" s="505"/>
      <c r="BF45" s="505"/>
      <c r="BG45" s="505"/>
      <c r="BH45" s="505"/>
      <c r="BI45" s="505"/>
      <c r="BJ45" s="386"/>
      <c r="BK45"/>
      <c r="CV45"/>
      <c r="CW45"/>
      <c r="CX45"/>
      <c r="CY45"/>
      <c r="CZ45"/>
      <c r="DA45"/>
      <c r="DB45"/>
      <c r="DC45"/>
      <c r="DD45"/>
      <c r="DE45"/>
    </row>
    <row r="46" spans="1:109" ht="17.25" customHeight="1">
      <c r="A46" s="31"/>
      <c r="B46" s="31"/>
      <c r="C46" s="391"/>
      <c r="D46" s="238" t="s">
        <v>477</v>
      </c>
      <c r="E46" s="31"/>
      <c r="F46" s="31"/>
      <c r="G46" s="31"/>
      <c r="H46" s="31"/>
      <c r="I46" s="31"/>
      <c r="J46" s="31"/>
      <c r="K46" s="31"/>
      <c r="L46" s="31"/>
      <c r="M46" s="31"/>
      <c r="N46" s="31"/>
      <c r="O46" s="31"/>
      <c r="P46" s="31"/>
      <c r="Q46" s="31"/>
      <c r="R46" s="31"/>
      <c r="S46" s="519" t="s">
        <v>722</v>
      </c>
      <c r="T46" s="513"/>
      <c r="U46" s="513"/>
      <c r="V46" s="513"/>
      <c r="W46" s="513"/>
      <c r="X46" s="520"/>
      <c r="Y46" s="40" t="s">
        <v>82</v>
      </c>
      <c r="Z46" s="31"/>
      <c r="AA46" s="31"/>
      <c r="AB46" s="31"/>
      <c r="AC46" s="378"/>
      <c r="AD46" s="31"/>
      <c r="AE46" s="505"/>
      <c r="AF46" s="505"/>
      <c r="AG46" s="505"/>
      <c r="AH46" s="505"/>
      <c r="AI46" s="505"/>
      <c r="AJ46" s="505"/>
      <c r="AK46" s="505"/>
      <c r="AL46" s="505"/>
      <c r="AM46" s="505"/>
      <c r="AN46" s="505"/>
      <c r="AO46" s="505"/>
      <c r="AP46" s="505"/>
      <c r="AQ46" s="505"/>
      <c r="AR46" s="505"/>
      <c r="AS46" s="505"/>
      <c r="AT46" s="505"/>
      <c r="AU46" s="505"/>
      <c r="AV46" s="505"/>
      <c r="AW46" s="505"/>
      <c r="AX46" s="505"/>
      <c r="AY46" s="505"/>
      <c r="AZ46" s="505"/>
      <c r="BA46" s="505"/>
      <c r="BB46" s="505"/>
      <c r="BC46" s="505"/>
      <c r="BD46" s="505"/>
      <c r="BE46" s="505"/>
      <c r="BF46" s="505"/>
      <c r="BG46" s="505"/>
      <c r="BH46" s="505"/>
      <c r="BI46" s="505"/>
      <c r="BJ46" s="386"/>
      <c r="BK46"/>
      <c r="CV46"/>
      <c r="CW46"/>
      <c r="CX46"/>
      <c r="CY46"/>
      <c r="CZ46"/>
      <c r="DA46"/>
      <c r="DB46"/>
      <c r="DC46"/>
      <c r="DD46"/>
      <c r="DE46"/>
    </row>
    <row r="47" spans="1:109" ht="17.25" customHeight="1">
      <c r="A47" s="1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377"/>
      <c r="AD47" s="31"/>
      <c r="AE47" s="505"/>
      <c r="AF47" s="505"/>
      <c r="AG47" s="505"/>
      <c r="AH47" s="505"/>
      <c r="AI47" s="505"/>
      <c r="AJ47" s="505"/>
      <c r="AK47" s="505"/>
      <c r="AL47" s="505"/>
      <c r="AM47" s="505"/>
      <c r="AN47" s="505"/>
      <c r="AO47" s="505"/>
      <c r="AP47" s="505"/>
      <c r="AQ47" s="505"/>
      <c r="AR47" s="505"/>
      <c r="AS47" s="505"/>
      <c r="AT47" s="505"/>
      <c r="AU47" s="505"/>
      <c r="AV47" s="505"/>
      <c r="AW47" s="505"/>
      <c r="AX47" s="505"/>
      <c r="AY47" s="505"/>
      <c r="AZ47" s="505"/>
      <c r="BA47" s="505"/>
      <c r="BB47" s="505"/>
      <c r="BC47" s="505"/>
      <c r="BD47" s="505"/>
      <c r="BE47" s="505"/>
      <c r="BF47" s="505"/>
      <c r="BG47" s="505"/>
      <c r="BH47" s="505"/>
      <c r="BI47" s="505"/>
      <c r="BJ47" s="386"/>
      <c r="BK47"/>
      <c r="CV47"/>
      <c r="CW47"/>
      <c r="CX47"/>
      <c r="CY47"/>
      <c r="CZ47"/>
      <c r="DA47"/>
      <c r="DB47"/>
      <c r="DC47"/>
      <c r="DD47"/>
      <c r="DE47"/>
    </row>
    <row r="48" spans="1:109" ht="17.25" customHeight="1">
      <c r="A48" s="1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377"/>
      <c r="AD48" s="31"/>
      <c r="AE48" s="505"/>
      <c r="AF48" s="505"/>
      <c r="AG48" s="505"/>
      <c r="AH48" s="505"/>
      <c r="AI48" s="505"/>
      <c r="AJ48" s="505"/>
      <c r="AK48" s="505"/>
      <c r="AL48" s="505"/>
      <c r="AM48" s="505"/>
      <c r="AN48" s="505"/>
      <c r="AO48" s="505"/>
      <c r="AP48" s="505"/>
      <c r="AQ48" s="505"/>
      <c r="AR48" s="505"/>
      <c r="AS48" s="505"/>
      <c r="AT48" s="505"/>
      <c r="AU48" s="505"/>
      <c r="AV48" s="505"/>
      <c r="AW48" s="505"/>
      <c r="AX48" s="505"/>
      <c r="AY48" s="505"/>
      <c r="AZ48" s="505"/>
      <c r="BA48" s="505"/>
      <c r="BB48" s="505"/>
      <c r="BC48" s="505"/>
      <c r="BD48" s="505"/>
      <c r="BE48" s="505"/>
      <c r="BF48" s="505"/>
      <c r="BG48" s="505"/>
      <c r="BH48" s="505"/>
      <c r="BI48" s="505"/>
      <c r="BJ48" s="386"/>
      <c r="BK48"/>
      <c r="CW48"/>
      <c r="CX48"/>
      <c r="CY48"/>
      <c r="CZ48"/>
      <c r="DA48"/>
      <c r="DB48"/>
      <c r="DC48"/>
      <c r="DD48"/>
      <c r="DE48"/>
    </row>
    <row r="49" spans="1:109" ht="17.25" customHeight="1" thickBot="1">
      <c r="A49" s="4"/>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468"/>
      <c r="AD49" s="32"/>
      <c r="AE49" s="531"/>
      <c r="AF49" s="531"/>
      <c r="AG49" s="531"/>
      <c r="AH49" s="531"/>
      <c r="AI49" s="531"/>
      <c r="AJ49" s="531"/>
      <c r="AK49" s="531"/>
      <c r="AL49" s="531"/>
      <c r="AM49" s="531"/>
      <c r="AN49" s="531"/>
      <c r="AO49" s="531"/>
      <c r="AP49" s="531"/>
      <c r="AQ49" s="531"/>
      <c r="AR49" s="531"/>
      <c r="AS49" s="531"/>
      <c r="AT49" s="531"/>
      <c r="AU49" s="531"/>
      <c r="AV49" s="531"/>
      <c r="AW49" s="531"/>
      <c r="AX49" s="531"/>
      <c r="AY49" s="531"/>
      <c r="AZ49" s="531"/>
      <c r="BA49" s="531"/>
      <c r="BB49" s="531"/>
      <c r="BC49" s="531"/>
      <c r="BD49" s="531"/>
      <c r="BE49" s="531"/>
      <c r="BF49" s="531"/>
      <c r="BG49" s="531"/>
      <c r="BH49" s="531"/>
      <c r="BI49" s="531"/>
      <c r="BJ49" s="465"/>
      <c r="BK49" s="96"/>
      <c r="CW49"/>
      <c r="CX49"/>
      <c r="CY49"/>
      <c r="CZ49"/>
      <c r="DA49"/>
      <c r="DB49"/>
      <c r="DC49"/>
      <c r="DD49"/>
      <c r="DE49"/>
    </row>
    <row r="50" spans="1:109" ht="17.25" customHeight="1">
      <c r="A50" s="12"/>
      <c r="B50" s="461"/>
      <c r="C50" s="461"/>
      <c r="D50" s="461"/>
      <c r="E50" s="461"/>
      <c r="F50" s="461"/>
      <c r="G50" s="461"/>
      <c r="H50" s="461"/>
      <c r="I50" s="461"/>
      <c r="J50" s="461"/>
      <c r="K50" s="461"/>
      <c r="L50" s="461"/>
      <c r="M50" s="461"/>
      <c r="N50" s="461"/>
      <c r="O50" s="461"/>
      <c r="P50" s="461"/>
      <c r="Q50" s="461"/>
      <c r="R50" s="461"/>
      <c r="S50" s="461"/>
      <c r="T50" s="461"/>
      <c r="U50" s="461"/>
      <c r="V50" s="461"/>
      <c r="W50" s="461"/>
      <c r="X50" s="461"/>
      <c r="Y50" s="461"/>
      <c r="Z50" s="461"/>
      <c r="AA50" s="461"/>
      <c r="AB50" s="461"/>
      <c r="BK50"/>
      <c r="CW50"/>
      <c r="CX50"/>
      <c r="CY50"/>
      <c r="CZ50"/>
      <c r="DA50"/>
      <c r="DB50"/>
      <c r="DC50"/>
      <c r="DD50"/>
      <c r="DE50"/>
    </row>
    <row r="51" spans="1:109" ht="17.25" customHeight="1">
      <c r="A51"/>
      <c r="B51"/>
      <c r="C51"/>
      <c r="D51"/>
      <c r="E51"/>
      <c r="F51"/>
      <c r="G51"/>
      <c r="H51"/>
      <c r="I51"/>
      <c r="J51"/>
      <c r="K51"/>
      <c r="L51"/>
      <c r="M51"/>
      <c r="N51"/>
      <c r="O51"/>
      <c r="P51"/>
      <c r="Q51"/>
      <c r="R51"/>
      <c r="S51"/>
      <c r="T51"/>
      <c r="U51"/>
      <c r="V51"/>
      <c r="W51"/>
      <c r="X51"/>
      <c r="Y51"/>
      <c r="Z51"/>
      <c r="AA51"/>
      <c r="AB51"/>
      <c r="CW51"/>
      <c r="CX51"/>
      <c r="CY51"/>
      <c r="CZ51"/>
      <c r="DA51"/>
      <c r="DB51"/>
      <c r="DC51"/>
      <c r="DD51"/>
      <c r="DE51"/>
    </row>
    <row r="52" spans="1:109" ht="17.25" customHeight="1">
      <c r="A52"/>
      <c r="B52"/>
      <c r="C52"/>
      <c r="D52"/>
      <c r="E52"/>
      <c r="F52"/>
      <c r="G52"/>
      <c r="H52"/>
      <c r="I52"/>
      <c r="J52"/>
      <c r="K52"/>
      <c r="L52"/>
      <c r="M52"/>
      <c r="N52"/>
      <c r="O52"/>
      <c r="P52"/>
      <c r="Q52"/>
      <c r="R52"/>
      <c r="Y52"/>
      <c r="Z52"/>
      <c r="AA52"/>
      <c r="AB52"/>
      <c r="CP52"/>
      <c r="CQ52"/>
      <c r="CR52"/>
      <c r="CS52"/>
      <c r="CT52"/>
      <c r="CU52"/>
      <c r="CV52"/>
      <c r="CW52"/>
      <c r="CX52"/>
      <c r="CY52"/>
      <c r="CZ52"/>
      <c r="DA52"/>
      <c r="DB52"/>
      <c r="DC52"/>
      <c r="DD52"/>
      <c r="DE52"/>
    </row>
    <row r="53" spans="1:109" ht="17.25" customHeight="1">
      <c r="A53"/>
      <c r="B53"/>
      <c r="C53"/>
      <c r="D53"/>
      <c r="E53"/>
      <c r="F53"/>
      <c r="G53"/>
      <c r="H53"/>
      <c r="I53"/>
      <c r="J53"/>
      <c r="K53"/>
      <c r="L53"/>
      <c r="M53"/>
      <c r="N53"/>
      <c r="O53"/>
      <c r="P53"/>
      <c r="Q53"/>
      <c r="R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row>
    <row r="54" spans="1:109" ht="17.25" customHeight="1">
      <c r="A54"/>
      <c r="B54"/>
      <c r="C54"/>
      <c r="D54"/>
      <c r="E54"/>
      <c r="F54"/>
      <c r="G54"/>
      <c r="H54"/>
      <c r="I54"/>
      <c r="J54"/>
      <c r="K54"/>
      <c r="L54"/>
      <c r="M54"/>
      <c r="N54"/>
      <c r="O54"/>
      <c r="P54"/>
      <c r="Q54"/>
      <c r="R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row>
    <row r="55" spans="1:109" ht="17.25" customHeight="1">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row>
    <row r="56" spans="1:109" ht="1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row>
    <row r="57" spans="1:109" ht="1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row>
    <row r="58" spans="1:109" ht="1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row>
    <row r="59" spans="1:109" ht="1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row>
    <row r="60" spans="1:109" ht="1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row>
    <row r="61" spans="1:109" ht="1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row>
    <row r="62" spans="1:109" ht="1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row>
    <row r="63" spans="1:109" ht="1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row>
    <row r="64" spans="1:109" ht="1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row>
    <row r="65" spans="1:83" ht="1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row>
    <row r="66" spans="1:83" ht="1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row>
    <row r="67" spans="1:83" ht="1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row>
    <row r="68" spans="1:83" ht="1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row>
    <row r="69" spans="1:83" ht="1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row>
    <row r="70" spans="1:83" ht="1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row>
    <row r="71" spans="1:83" ht="1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row>
    <row r="72" spans="1:83" ht="1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row>
    <row r="73" spans="1:83" ht="1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row>
    <row r="74" spans="1:83" ht="1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row>
    <row r="75" spans="1:83" ht="1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row>
    <row r="76" spans="1:83" ht="1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row>
    <row r="77" spans="1:83" ht="1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row>
    <row r="78" spans="1:83" ht="1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row>
    <row r="79" spans="1:83" ht="1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row>
    <row r="80" spans="1:83" ht="1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row>
    <row r="81" spans="1:83" ht="1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row>
    <row r="82" spans="1:83" ht="1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row>
    <row r="83" spans="1:83" ht="1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row>
    <row r="84" spans="1:83" ht="1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row>
    <row r="85" spans="1:83" ht="1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row>
    <row r="86" spans="1:83" ht="1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row>
    <row r="87" spans="1:83" ht="1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row>
    <row r="88" spans="1:83" ht="1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row>
    <row r="89" spans="1:83" ht="1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row>
    <row r="90" spans="1:83" ht="1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row>
    <row r="91" spans="1:83" ht="1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row>
    <row r="92" spans="1:83" ht="1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row>
    <row r="93" spans="1:83" ht="1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row>
    <row r="94" spans="1:83" ht="1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row>
    <row r="95" spans="1:83" ht="1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row>
    <row r="96" spans="1:83" ht="1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row>
    <row r="97" spans="1:83" ht="1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row>
    <row r="98" spans="1:83" ht="1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row>
    <row r="99" spans="1:83" ht="1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row>
    <row r="100" spans="1:83" ht="1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row>
    <row r="101" spans="1:83" ht="1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row>
    <row r="102" spans="1:83" ht="1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row>
    <row r="103" spans="1:83" ht="1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row>
    <row r="104" spans="1:83" ht="1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row>
    <row r="105" spans="1:83" ht="1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row>
    <row r="106" spans="1:83" ht="1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row>
    <row r="107" spans="1:83" ht="1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row>
    <row r="108" spans="1:83" ht="1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row>
    <row r="109" spans="1:83" ht="1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row>
    <row r="110" spans="1:83" ht="1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row>
    <row r="111" spans="1:83" ht="1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row>
    <row r="112" spans="1:83" ht="1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row>
    <row r="113" spans="1:83" ht="1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row>
    <row r="114" spans="1:83" ht="1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row>
    <row r="115" spans="1:83" ht="1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row>
    <row r="116" spans="1:83" ht="1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row>
    <row r="117" spans="1:83" ht="1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row>
    <row r="118" spans="1:83" ht="1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row>
    <row r="119" spans="1:83" ht="1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row>
    <row r="120" spans="1:83" ht="1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row>
    <row r="121" spans="1:83" ht="1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row>
    <row r="122" spans="1:83" ht="1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row>
    <row r="123" spans="1:83" ht="1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row>
    <row r="124" spans="1:83" ht="1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row>
    <row r="125" spans="1:83" ht="1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row>
    <row r="126" spans="1:83" ht="1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row>
    <row r="127" spans="1:83" ht="1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row>
    <row r="128" spans="1:83" ht="1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row>
    <row r="129" spans="1:83" ht="1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row>
    <row r="130" spans="1:83" ht="1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row>
    <row r="131" spans="1:83" ht="1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row>
    <row r="132" spans="1:83" ht="1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row>
    <row r="133" spans="1:83" ht="1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row>
    <row r="134" spans="1:83" ht="1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row>
    <row r="135" spans="1:83" ht="1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row>
    <row r="136" spans="1:83" ht="1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row>
    <row r="137" spans="1:83" ht="1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row>
    <row r="138" spans="1:83" ht="1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row>
  </sheetData>
  <sheetProtection password="D462" sheet="1" objects="1" scenarios="1" selectLockedCells="1"/>
  <mergeCells count="128">
    <mergeCell ref="S45:X45"/>
    <mergeCell ref="S40:X40"/>
    <mergeCell ref="S46:X46"/>
    <mergeCell ref="M31:Q31"/>
    <mergeCell ref="AE31:BH31"/>
    <mergeCell ref="AE32:AL32"/>
    <mergeCell ref="AE33:AL35"/>
    <mergeCell ref="R7:W7"/>
    <mergeCell ref="I30:L30"/>
    <mergeCell ref="I31:L31"/>
    <mergeCell ref="M11:Q11"/>
    <mergeCell ref="S44:X44"/>
    <mergeCell ref="R32:AB32"/>
    <mergeCell ref="R33:AB33"/>
    <mergeCell ref="R34:AB34"/>
    <mergeCell ref="R35:AB35"/>
    <mergeCell ref="R36:AB36"/>
    <mergeCell ref="R37:AB37"/>
    <mergeCell ref="M33:Q33"/>
    <mergeCell ref="R31:AB31"/>
    <mergeCell ref="R21:AB21"/>
    <mergeCell ref="M27:Q27"/>
    <mergeCell ref="R17:AB17"/>
    <mergeCell ref="M9:Q9"/>
    <mergeCell ref="S41:X41"/>
    <mergeCell ref="J2:AB2"/>
    <mergeCell ref="J3:AB3"/>
    <mergeCell ref="J4:AB4"/>
    <mergeCell ref="M29:Q29"/>
    <mergeCell ref="M30:Q30"/>
    <mergeCell ref="R13:AB13"/>
    <mergeCell ref="R12:AB12"/>
    <mergeCell ref="R18:AB18"/>
    <mergeCell ref="R22:AB22"/>
    <mergeCell ref="R23:AB23"/>
    <mergeCell ref="R24:AB24"/>
    <mergeCell ref="R25:AB25"/>
    <mergeCell ref="M24:Q24"/>
    <mergeCell ref="R26:AB26"/>
    <mergeCell ref="R27:AB27"/>
    <mergeCell ref="R28:AB28"/>
    <mergeCell ref="R29:AB29"/>
    <mergeCell ref="R30:AB30"/>
    <mergeCell ref="R11:AB11"/>
    <mergeCell ref="R10:AB10"/>
    <mergeCell ref="R14:AB14"/>
    <mergeCell ref="R15:AB15"/>
    <mergeCell ref="R16:AB16"/>
    <mergeCell ref="M28:Q28"/>
    <mergeCell ref="B34:B37"/>
    <mergeCell ref="C34:H37"/>
    <mergeCell ref="I34:L34"/>
    <mergeCell ref="M34:Q34"/>
    <mergeCell ref="I35:L35"/>
    <mergeCell ref="M35:Q35"/>
    <mergeCell ref="I36:L36"/>
    <mergeCell ref="M36:Q36"/>
    <mergeCell ref="I37:L37"/>
    <mergeCell ref="M37:Q37"/>
    <mergeCell ref="R19:AB19"/>
    <mergeCell ref="C10:H13"/>
    <mergeCell ref="C9:H9"/>
    <mergeCell ref="B10:B13"/>
    <mergeCell ref="I9:L9"/>
    <mergeCell ref="I13:L13"/>
    <mergeCell ref="I12:L12"/>
    <mergeCell ref="I11:L11"/>
    <mergeCell ref="I10:L10"/>
    <mergeCell ref="B18:B21"/>
    <mergeCell ref="B14:B17"/>
    <mergeCell ref="C14:H17"/>
    <mergeCell ref="I14:L14"/>
    <mergeCell ref="C18:H21"/>
    <mergeCell ref="I19:L19"/>
    <mergeCell ref="I20:L20"/>
    <mergeCell ref="I21:L21"/>
    <mergeCell ref="I15:L15"/>
    <mergeCell ref="I16:L16"/>
    <mergeCell ref="I17:L17"/>
    <mergeCell ref="I18:L18"/>
    <mergeCell ref="AE25:BI30"/>
    <mergeCell ref="B30:B33"/>
    <mergeCell ref="C22:H25"/>
    <mergeCell ref="C26:H29"/>
    <mergeCell ref="I22:L22"/>
    <mergeCell ref="I23:L23"/>
    <mergeCell ref="C30:H33"/>
    <mergeCell ref="I33:L33"/>
    <mergeCell ref="I32:L32"/>
    <mergeCell ref="I29:L29"/>
    <mergeCell ref="M32:Q32"/>
    <mergeCell ref="I24:L24"/>
    <mergeCell ref="I25:L25"/>
    <mergeCell ref="I26:L26"/>
    <mergeCell ref="I27:L27"/>
    <mergeCell ref="I28:L28"/>
    <mergeCell ref="M25:Q25"/>
    <mergeCell ref="M26:Q26"/>
    <mergeCell ref="AE17:BI24"/>
    <mergeCell ref="R20:AB20"/>
    <mergeCell ref="AM32:AU32"/>
    <mergeCell ref="AM33:AU35"/>
    <mergeCell ref="AV32:BI32"/>
    <mergeCell ref="AV33:BI35"/>
    <mergeCell ref="AE3:BJ6"/>
    <mergeCell ref="AE11:BJ16"/>
    <mergeCell ref="AE45:BI49"/>
    <mergeCell ref="A1:BJ1"/>
    <mergeCell ref="AC2:BJ2"/>
    <mergeCell ref="AE7:BJ8"/>
    <mergeCell ref="AE9:BJ10"/>
    <mergeCell ref="AE36:BJ44"/>
    <mergeCell ref="M13:Q13"/>
    <mergeCell ref="M19:Q19"/>
    <mergeCell ref="M12:Q12"/>
    <mergeCell ref="R9:AB9"/>
    <mergeCell ref="B22:B25"/>
    <mergeCell ref="B26:B29"/>
    <mergeCell ref="M20:Q20"/>
    <mergeCell ref="M21:Q21"/>
    <mergeCell ref="M22:Q22"/>
    <mergeCell ref="M23:Q23"/>
    <mergeCell ref="M14:Q14"/>
    <mergeCell ref="M15:Q15"/>
    <mergeCell ref="M16:Q16"/>
    <mergeCell ref="M17:Q17"/>
    <mergeCell ref="M18:Q18"/>
    <mergeCell ref="M10:Q10"/>
  </mergeCells>
  <dataValidations count="5">
    <dataValidation type="list" allowBlank="1" showInputMessage="1" showErrorMessage="1" sqref="S40:X40">
      <formula1>"Acceptable, Defect Found"</formula1>
    </dataValidation>
    <dataValidation type="list" allowBlank="1" showInputMessage="1" showErrorMessage="1" sqref="R7:W7">
      <formula1>"Class I, Class II, Class III"</formula1>
    </dataValidation>
    <dataValidation type="list" allowBlank="1" showInputMessage="1" showErrorMessage="1" sqref="M10:Q37">
      <formula1>"Spot (5%), Spot (10%), Full (100%), Critical Areas, Not Required"</formula1>
    </dataValidation>
    <dataValidation type="list" allowBlank="1" showInputMessage="1" showErrorMessage="1" sqref="S41:X41">
      <formula1>"Approved, Not Available, Not Applicable"</formula1>
    </dataValidation>
    <dataValidation type="list" allowBlank="1" showInputMessage="1" showErrorMessage="1" sqref="S44:X46">
      <formula1>"Acceptable, Defect Found, Not Checked"</formula1>
    </dataValidation>
  </dataValidations>
  <pageMargins left="0.25" right="0.25" top="0.25" bottom="0.25" header="0.25" footer="0.2"/>
  <pageSetup paperSize="9" scale="70" orientation="landscape" r:id="rId1"/>
  <headerFooter>
    <oddFooter>&amp;L&amp;7Email: saki.mohsen@gmail.com
Linked-in: https://www.linkedin.com/in/mohsen-saki-81770253&amp;RPAGE  3  OF  11</oddFooter>
  </headerFooter>
  <legacyDrawing r:id="rId2"/>
</worksheet>
</file>

<file path=xl/worksheets/sheet4.xml><?xml version="1.0" encoding="utf-8"?>
<worksheet xmlns="http://schemas.openxmlformats.org/spreadsheetml/2006/main" xmlns:r="http://schemas.openxmlformats.org/officeDocument/2006/relationships">
  <sheetPr codeName="Sheet4">
    <tabColor rgb="FFFFFF00"/>
  </sheetPr>
  <dimension ref="A1:BN91"/>
  <sheetViews>
    <sheetView showGridLines="0" view="pageBreakPreview" zoomScaleNormal="90" zoomScaleSheetLayoutView="100" workbookViewId="0">
      <selection activeCell="A2" sqref="A2"/>
    </sheetView>
  </sheetViews>
  <sheetFormatPr defaultRowHeight="15"/>
  <cols>
    <col min="1" max="60" width="3.28515625" style="21" customWidth="1"/>
    <col min="61" max="62" width="3.42578125" style="21" customWidth="1"/>
    <col min="63" max="65" width="3.42578125" customWidth="1"/>
    <col min="66" max="72" width="3.42578125" style="21" customWidth="1"/>
    <col min="73" max="16384" width="9.140625" style="21"/>
  </cols>
  <sheetData>
    <row r="1" spans="1:65" ht="17.25" customHeight="1" thickBot="1">
      <c r="A1" s="610" t="s">
        <v>19</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1"/>
      <c r="AH1" s="611"/>
      <c r="AI1" s="611"/>
      <c r="AJ1" s="611"/>
      <c r="AK1" s="611"/>
      <c r="AL1" s="611"/>
      <c r="AM1" s="611"/>
      <c r="AN1" s="611"/>
      <c r="AO1" s="611"/>
      <c r="AP1" s="611"/>
      <c r="AQ1" s="611"/>
      <c r="AR1" s="611"/>
      <c r="AS1" s="611"/>
      <c r="AT1" s="611"/>
      <c r="AU1" s="611"/>
      <c r="AV1" s="611"/>
      <c r="AW1" s="611"/>
      <c r="AX1" s="611"/>
      <c r="AY1" s="611"/>
      <c r="AZ1" s="611"/>
      <c r="BA1" s="611"/>
      <c r="BB1" s="611"/>
      <c r="BC1" s="611"/>
      <c r="BD1" s="611"/>
      <c r="BE1" s="611"/>
      <c r="BF1" s="611"/>
      <c r="BG1" s="611"/>
      <c r="BH1" s="611"/>
      <c r="BI1" s="611"/>
      <c r="BJ1" s="611"/>
    </row>
    <row r="2" spans="1:65" ht="17.25" customHeight="1" thickBot="1">
      <c r="A2" s="400"/>
      <c r="B2" s="400"/>
      <c r="C2" s="400"/>
      <c r="D2" s="400"/>
      <c r="E2" s="400"/>
      <c r="F2" s="400"/>
      <c r="G2" s="400"/>
      <c r="H2" s="401" t="s">
        <v>69</v>
      </c>
      <c r="I2" s="402" t="s">
        <v>72</v>
      </c>
      <c r="J2" s="612"/>
      <c r="K2" s="612"/>
      <c r="L2" s="612"/>
      <c r="M2" s="612"/>
      <c r="N2" s="612"/>
      <c r="O2" s="612"/>
      <c r="P2" s="612"/>
      <c r="Q2" s="612"/>
      <c r="R2" s="612"/>
      <c r="S2" s="612"/>
      <c r="T2" s="612"/>
      <c r="U2" s="612"/>
      <c r="V2" s="612"/>
      <c r="W2" s="612"/>
      <c r="X2" s="612"/>
      <c r="Y2" s="612"/>
      <c r="Z2" s="612"/>
      <c r="AA2" s="612"/>
      <c r="AB2" s="612"/>
      <c r="AC2" s="612"/>
      <c r="AD2" s="612"/>
      <c r="AE2" s="403"/>
      <c r="AF2" s="507" t="s">
        <v>6</v>
      </c>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row>
    <row r="3" spans="1:65" ht="17.25" customHeight="1">
      <c r="A3" s="404"/>
      <c r="B3" s="404"/>
      <c r="C3" s="404"/>
      <c r="D3" s="404"/>
      <c r="E3" s="404"/>
      <c r="F3" s="404"/>
      <c r="G3" s="404"/>
      <c r="H3" s="393" t="s">
        <v>70</v>
      </c>
      <c r="I3" s="405" t="s">
        <v>72</v>
      </c>
      <c r="J3" s="613"/>
      <c r="K3" s="613"/>
      <c r="L3" s="613"/>
      <c r="M3" s="613"/>
      <c r="N3" s="613"/>
      <c r="O3" s="613"/>
      <c r="P3" s="613"/>
      <c r="Q3" s="613"/>
      <c r="R3" s="613"/>
      <c r="S3" s="613"/>
      <c r="T3" s="613"/>
      <c r="U3" s="613"/>
      <c r="V3" s="613"/>
      <c r="W3" s="613"/>
      <c r="X3" s="613"/>
      <c r="Y3" s="613"/>
      <c r="Z3" s="613"/>
      <c r="AA3" s="613"/>
      <c r="AB3" s="613"/>
      <c r="AC3" s="613"/>
      <c r="AD3" s="613"/>
      <c r="AE3" s="406"/>
      <c r="AF3" s="377">
        <v>15</v>
      </c>
      <c r="AG3" s="31"/>
      <c r="AH3" s="615" t="s">
        <v>674</v>
      </c>
      <c r="AI3" s="615"/>
      <c r="AJ3" s="615"/>
      <c r="AK3" s="615"/>
      <c r="AL3" s="615"/>
      <c r="AM3" s="615"/>
      <c r="AN3" s="615"/>
      <c r="AO3" s="615"/>
      <c r="AP3" s="615"/>
      <c r="AQ3" s="615"/>
      <c r="AR3" s="615"/>
      <c r="AS3" s="615"/>
      <c r="AT3" s="615"/>
      <c r="AU3" s="615"/>
      <c r="AV3" s="615"/>
      <c r="AW3" s="615"/>
      <c r="AX3" s="615"/>
      <c r="AY3" s="615"/>
      <c r="AZ3" s="615"/>
      <c r="BA3" s="615"/>
      <c r="BB3" s="615"/>
      <c r="BC3" s="615"/>
      <c r="BD3" s="615"/>
      <c r="BE3" s="615"/>
      <c r="BF3" s="615"/>
      <c r="BG3" s="615"/>
      <c r="BH3" s="615"/>
      <c r="BI3" s="615"/>
      <c r="BJ3" s="615"/>
      <c r="BK3" s="386"/>
      <c r="BL3" s="386"/>
      <c r="BM3" s="386"/>
    </row>
    <row r="4" spans="1:65" ht="17.25" customHeight="1" thickBot="1">
      <c r="A4" s="407"/>
      <c r="B4" s="407"/>
      <c r="C4" s="407"/>
      <c r="D4" s="407"/>
      <c r="E4" s="407"/>
      <c r="F4" s="407"/>
      <c r="G4" s="407"/>
      <c r="H4" s="397" t="s">
        <v>71</v>
      </c>
      <c r="I4" s="408" t="s">
        <v>72</v>
      </c>
      <c r="J4" s="614"/>
      <c r="K4" s="614"/>
      <c r="L4" s="614"/>
      <c r="M4" s="614"/>
      <c r="N4" s="614"/>
      <c r="O4" s="614"/>
      <c r="P4" s="614"/>
      <c r="Q4" s="614"/>
      <c r="R4" s="614"/>
      <c r="S4" s="614"/>
      <c r="T4" s="614"/>
      <c r="U4" s="614"/>
      <c r="V4" s="614"/>
      <c r="W4" s="614"/>
      <c r="X4" s="614"/>
      <c r="Y4" s="614"/>
      <c r="Z4" s="614"/>
      <c r="AA4" s="614"/>
      <c r="AB4" s="614"/>
      <c r="AC4" s="614"/>
      <c r="AD4" s="614"/>
      <c r="AE4" s="409"/>
      <c r="AF4" s="377"/>
      <c r="AG4" s="31"/>
      <c r="AH4" s="616"/>
      <c r="AI4" s="616"/>
      <c r="AJ4" s="616"/>
      <c r="AK4" s="616"/>
      <c r="AL4" s="616"/>
      <c r="AM4" s="616"/>
      <c r="AN4" s="616"/>
      <c r="AO4" s="616"/>
      <c r="AP4" s="616"/>
      <c r="AQ4" s="616"/>
      <c r="AR4" s="616"/>
      <c r="AS4" s="616"/>
      <c r="AT4" s="616"/>
      <c r="AU4" s="616"/>
      <c r="AV4" s="616"/>
      <c r="AW4" s="616"/>
      <c r="AX4" s="616"/>
      <c r="AY4" s="616"/>
      <c r="AZ4" s="616"/>
      <c r="BA4" s="616"/>
      <c r="BB4" s="616"/>
      <c r="BC4" s="616"/>
      <c r="BD4" s="616"/>
      <c r="BE4" s="616"/>
      <c r="BF4" s="616"/>
      <c r="BG4" s="616"/>
      <c r="BH4" s="616"/>
      <c r="BI4" s="616"/>
      <c r="BJ4" s="616"/>
      <c r="BK4" s="386"/>
      <c r="BL4" s="386"/>
      <c r="BM4" s="386"/>
    </row>
    <row r="5" spans="1:65" ht="17.25" customHeight="1">
      <c r="B5" s="6"/>
      <c r="C5" s="7"/>
      <c r="AE5" s="26"/>
      <c r="AF5" s="24">
        <v>16</v>
      </c>
      <c r="AH5" s="643" t="s">
        <v>675</v>
      </c>
      <c r="AI5" s="509"/>
      <c r="AJ5" s="509"/>
      <c r="AK5" s="509"/>
      <c r="AL5" s="509"/>
      <c r="AM5" s="509"/>
      <c r="AN5" s="509"/>
      <c r="AO5" s="509"/>
      <c r="AP5" s="509"/>
      <c r="AQ5" s="509"/>
      <c r="AR5" s="509"/>
      <c r="AS5" s="509"/>
      <c r="AT5" s="509"/>
      <c r="AU5" s="509"/>
      <c r="AV5" s="509"/>
      <c r="AW5" s="509"/>
      <c r="AX5" s="509"/>
      <c r="AY5" s="509"/>
      <c r="AZ5" s="509"/>
      <c r="BA5" s="509"/>
      <c r="BB5" s="509"/>
      <c r="BC5" s="509"/>
      <c r="BD5" s="509"/>
      <c r="BE5" s="509"/>
      <c r="BF5" s="509"/>
      <c r="BG5" s="509"/>
      <c r="BH5" s="509"/>
      <c r="BI5" s="509"/>
      <c r="BJ5" s="115"/>
      <c r="BK5" s="115"/>
      <c r="BL5" s="115"/>
    </row>
    <row r="6" spans="1:65" ht="15.95" customHeight="1">
      <c r="B6" s="14"/>
      <c r="C6" s="501" t="s">
        <v>104</v>
      </c>
      <c r="D6" s="501"/>
      <c r="E6" s="501"/>
      <c r="F6" s="501"/>
      <c r="G6" s="501"/>
      <c r="H6" s="501"/>
      <c r="I6" s="501"/>
      <c r="J6" s="15"/>
      <c r="L6" s="3"/>
      <c r="M6" s="3"/>
      <c r="N6" s="3"/>
      <c r="O6" s="3"/>
      <c r="P6" s="3"/>
      <c r="Q6" s="3"/>
      <c r="R6" s="3"/>
      <c r="S6" s="3"/>
      <c r="T6" s="3"/>
      <c r="U6" s="3"/>
      <c r="V6" s="3"/>
      <c r="W6" s="3"/>
      <c r="X6" s="3"/>
      <c r="Y6" s="3"/>
      <c r="Z6" s="3"/>
      <c r="AA6" s="3"/>
      <c r="AB6" s="3"/>
      <c r="AC6" s="3"/>
      <c r="AD6" s="3"/>
      <c r="AE6" s="26"/>
      <c r="AF6" s="24"/>
      <c r="AH6" s="509"/>
      <c r="AI6" s="509"/>
      <c r="AJ6" s="509"/>
      <c r="AK6" s="509"/>
      <c r="AL6" s="509"/>
      <c r="AM6" s="509"/>
      <c r="AN6" s="509"/>
      <c r="AO6" s="509"/>
      <c r="AP6" s="509"/>
      <c r="AQ6" s="509"/>
      <c r="AR6" s="509"/>
      <c r="AS6" s="509"/>
      <c r="AT6" s="509"/>
      <c r="AU6" s="509"/>
      <c r="AV6" s="509"/>
      <c r="AW6" s="509"/>
      <c r="AX6" s="509"/>
      <c r="AY6" s="509"/>
      <c r="AZ6" s="509"/>
      <c r="BA6" s="509"/>
      <c r="BB6" s="509"/>
      <c r="BC6" s="509"/>
      <c r="BD6" s="509"/>
      <c r="BE6" s="509"/>
      <c r="BF6" s="509"/>
      <c r="BG6" s="509"/>
      <c r="BH6" s="509"/>
      <c r="BI6" s="509"/>
      <c r="BJ6" s="115"/>
      <c r="BK6" s="115"/>
      <c r="BL6" s="115"/>
    </row>
    <row r="7" spans="1:65" ht="15.95" customHeight="1">
      <c r="A7" s="16"/>
      <c r="B7" s="17"/>
      <c r="C7" s="624"/>
      <c r="D7" s="624"/>
      <c r="E7" s="624"/>
      <c r="F7" s="624"/>
      <c r="G7" s="624"/>
      <c r="H7" s="624"/>
      <c r="I7" s="624"/>
      <c r="J7" s="18"/>
      <c r="K7" s="74"/>
      <c r="L7" s="19"/>
      <c r="M7" s="19"/>
      <c r="N7" s="19"/>
      <c r="O7" s="19"/>
      <c r="P7" s="19"/>
      <c r="Q7" s="19"/>
      <c r="R7" s="19"/>
      <c r="S7" s="19"/>
      <c r="T7" s="19"/>
      <c r="U7" s="19"/>
      <c r="V7" s="19"/>
      <c r="W7" s="19"/>
      <c r="X7" s="19"/>
      <c r="Y7" s="19"/>
      <c r="Z7" s="19"/>
      <c r="AA7" s="19"/>
      <c r="AB7" s="19"/>
      <c r="AC7" s="19"/>
      <c r="AD7" s="20"/>
      <c r="AE7" s="26"/>
      <c r="AF7" s="24">
        <v>17</v>
      </c>
      <c r="AG7" s="31"/>
      <c r="AH7" s="638" t="s">
        <v>476</v>
      </c>
      <c r="AI7" s="638"/>
      <c r="AJ7" s="638"/>
      <c r="AK7" s="638"/>
      <c r="AL7" s="638"/>
      <c r="AM7" s="638"/>
      <c r="AN7" s="638"/>
      <c r="AO7" s="638"/>
      <c r="AP7" s="638"/>
      <c r="AQ7" s="638"/>
      <c r="AR7" s="638"/>
      <c r="AS7" s="638"/>
      <c r="AT7" s="638"/>
      <c r="AU7" s="638"/>
      <c r="AV7" s="638"/>
      <c r="AW7" s="638"/>
      <c r="AX7" s="638"/>
      <c r="AY7" s="638"/>
      <c r="AZ7" s="638"/>
      <c r="BA7" s="638"/>
      <c r="BB7" s="638"/>
      <c r="BC7" s="638"/>
      <c r="BD7" s="638"/>
      <c r="BE7" s="638"/>
      <c r="BF7" s="638"/>
      <c r="BG7" s="638"/>
      <c r="BH7" s="638"/>
      <c r="BI7" s="638"/>
      <c r="BJ7" s="31"/>
      <c r="BK7" s="376"/>
      <c r="BL7" s="376"/>
    </row>
    <row r="8" spans="1:65" ht="15.95" customHeight="1">
      <c r="A8" s="44"/>
      <c r="B8" s="593" t="s">
        <v>680</v>
      </c>
      <c r="C8" s="593"/>
      <c r="D8" s="593"/>
      <c r="E8" s="593"/>
      <c r="F8" s="593"/>
      <c r="G8" s="593"/>
      <c r="H8" s="593"/>
      <c r="I8" s="593"/>
      <c r="J8" s="593"/>
      <c r="K8" s="593"/>
      <c r="L8" s="593"/>
      <c r="M8" s="593"/>
      <c r="N8" s="593"/>
      <c r="O8" s="593"/>
      <c r="P8" s="593"/>
      <c r="Q8" s="593"/>
      <c r="R8" s="593"/>
      <c r="S8" s="593"/>
      <c r="T8" s="593"/>
      <c r="U8" s="593"/>
      <c r="V8" s="593"/>
      <c r="W8" s="593"/>
      <c r="X8" s="593"/>
      <c r="Y8" s="593"/>
      <c r="Z8" s="593"/>
      <c r="AA8" s="593"/>
      <c r="AB8" s="593"/>
      <c r="AC8" s="593"/>
      <c r="AD8" s="45"/>
      <c r="AE8" s="26"/>
      <c r="AF8" s="30"/>
      <c r="AG8" s="31"/>
      <c r="AH8" s="638"/>
      <c r="AI8" s="638"/>
      <c r="AJ8" s="638"/>
      <c r="AK8" s="638"/>
      <c r="AL8" s="638"/>
      <c r="AM8" s="638"/>
      <c r="AN8" s="638"/>
      <c r="AO8" s="638"/>
      <c r="AP8" s="638"/>
      <c r="AQ8" s="638"/>
      <c r="AR8" s="638"/>
      <c r="AS8" s="638"/>
      <c r="AT8" s="638"/>
      <c r="AU8" s="638"/>
      <c r="AV8" s="638"/>
      <c r="AW8" s="638"/>
      <c r="AX8" s="638"/>
      <c r="AY8" s="638"/>
      <c r="AZ8" s="638"/>
      <c r="BA8" s="638"/>
      <c r="BB8" s="638"/>
      <c r="BC8" s="638"/>
      <c r="BD8" s="638"/>
      <c r="BE8" s="638"/>
      <c r="BF8" s="638"/>
      <c r="BG8" s="638"/>
      <c r="BH8" s="638"/>
      <c r="BI8" s="638"/>
      <c r="BJ8" s="31"/>
      <c r="BK8" s="376"/>
      <c r="BL8" s="376"/>
    </row>
    <row r="9" spans="1:65" ht="15.95" customHeight="1">
      <c r="A9" s="44"/>
      <c r="B9" s="593"/>
      <c r="C9" s="593"/>
      <c r="D9" s="593"/>
      <c r="E9" s="593"/>
      <c r="F9" s="593"/>
      <c r="G9" s="593"/>
      <c r="H9" s="593"/>
      <c r="I9" s="593"/>
      <c r="J9" s="593"/>
      <c r="K9" s="593"/>
      <c r="L9" s="593"/>
      <c r="M9" s="593"/>
      <c r="N9" s="593"/>
      <c r="O9" s="593"/>
      <c r="P9" s="593"/>
      <c r="Q9" s="593"/>
      <c r="R9" s="593"/>
      <c r="S9" s="593"/>
      <c r="T9" s="593"/>
      <c r="U9" s="593"/>
      <c r="V9" s="593"/>
      <c r="W9" s="593"/>
      <c r="X9" s="593"/>
      <c r="Y9" s="593"/>
      <c r="Z9" s="593"/>
      <c r="AA9" s="593"/>
      <c r="AB9" s="593"/>
      <c r="AC9" s="593"/>
      <c r="AD9" s="45"/>
      <c r="AE9" s="26"/>
      <c r="AF9" s="30"/>
      <c r="AG9" s="31"/>
      <c r="AH9" s="638"/>
      <c r="AI9" s="638"/>
      <c r="AJ9" s="638"/>
      <c r="AK9" s="638"/>
      <c r="AL9" s="638"/>
      <c r="AM9" s="638"/>
      <c r="AN9" s="638"/>
      <c r="AO9" s="638"/>
      <c r="AP9" s="638"/>
      <c r="AQ9" s="638"/>
      <c r="AR9" s="638"/>
      <c r="AS9" s="638"/>
      <c r="AT9" s="638"/>
      <c r="AU9" s="638"/>
      <c r="AV9" s="638"/>
      <c r="AW9" s="638"/>
      <c r="AX9" s="638"/>
      <c r="AY9" s="638"/>
      <c r="AZ9" s="638"/>
      <c r="BA9" s="638"/>
      <c r="BB9" s="638"/>
      <c r="BC9" s="638"/>
      <c r="BD9" s="638"/>
      <c r="BE9" s="638"/>
      <c r="BF9" s="638"/>
      <c r="BG9" s="638"/>
      <c r="BH9" s="638"/>
      <c r="BI9" s="638"/>
    </row>
    <row r="10" spans="1:65" ht="15.95" customHeight="1">
      <c r="A10" s="44"/>
      <c r="B10" s="593"/>
      <c r="C10" s="593"/>
      <c r="D10" s="593"/>
      <c r="E10" s="593"/>
      <c r="F10" s="593"/>
      <c r="G10" s="593"/>
      <c r="H10" s="593"/>
      <c r="I10" s="593"/>
      <c r="J10" s="593"/>
      <c r="K10" s="593"/>
      <c r="L10" s="593"/>
      <c r="M10" s="593"/>
      <c r="N10" s="593"/>
      <c r="O10" s="593"/>
      <c r="P10" s="593"/>
      <c r="Q10" s="593"/>
      <c r="R10" s="593"/>
      <c r="S10" s="593"/>
      <c r="T10" s="593"/>
      <c r="U10" s="593"/>
      <c r="V10" s="593"/>
      <c r="W10" s="593"/>
      <c r="X10" s="593"/>
      <c r="Y10" s="593"/>
      <c r="Z10" s="593"/>
      <c r="AA10" s="593"/>
      <c r="AB10" s="593"/>
      <c r="AC10" s="593"/>
      <c r="AD10" s="45"/>
      <c r="AE10" s="26"/>
      <c r="AF10" s="24">
        <v>18</v>
      </c>
      <c r="AG10" s="23"/>
      <c r="AH10" s="303" t="s">
        <v>558</v>
      </c>
      <c r="AI10" s="37"/>
      <c r="AJ10" s="37"/>
      <c r="AK10" s="37"/>
      <c r="AL10" s="37"/>
      <c r="AM10" s="37"/>
      <c r="AN10" s="37"/>
      <c r="AO10" s="37"/>
      <c r="AP10" s="382"/>
      <c r="AQ10" s="382"/>
      <c r="AR10" s="37"/>
      <c r="AS10" s="37"/>
      <c r="AT10" s="37"/>
      <c r="AU10" s="37"/>
      <c r="AV10" s="37"/>
      <c r="AW10" s="37"/>
      <c r="AX10" s="37"/>
      <c r="AY10" s="37"/>
      <c r="AZ10" s="37"/>
      <c r="BA10" s="37"/>
      <c r="BB10" s="37"/>
      <c r="BC10" s="37"/>
      <c r="BD10" s="37"/>
      <c r="BE10" s="37"/>
      <c r="BF10" s="37"/>
      <c r="BG10" s="37"/>
      <c r="BH10" s="37"/>
      <c r="BI10" s="37"/>
    </row>
    <row r="11" spans="1:65" ht="15.95" customHeight="1">
      <c r="A11" s="44"/>
      <c r="B11" s="593"/>
      <c r="C11" s="593"/>
      <c r="D11" s="593"/>
      <c r="E11" s="593"/>
      <c r="F11" s="593"/>
      <c r="G11" s="593"/>
      <c r="H11" s="593"/>
      <c r="I11" s="593"/>
      <c r="J11" s="593"/>
      <c r="K11" s="593"/>
      <c r="L11" s="593"/>
      <c r="M11" s="593"/>
      <c r="N11" s="593"/>
      <c r="O11" s="593"/>
      <c r="P11" s="593"/>
      <c r="Q11" s="593"/>
      <c r="R11" s="593"/>
      <c r="S11" s="593"/>
      <c r="T11" s="593"/>
      <c r="U11" s="593"/>
      <c r="V11" s="593"/>
      <c r="W11" s="593"/>
      <c r="X11" s="593"/>
      <c r="Y11" s="593"/>
      <c r="Z11" s="593"/>
      <c r="AA11" s="593"/>
      <c r="AB11" s="593"/>
      <c r="AC11" s="593"/>
      <c r="AD11" s="45"/>
      <c r="AE11" s="26"/>
      <c r="AF11" s="23">
        <v>19</v>
      </c>
      <c r="AG11" s="23"/>
      <c r="AH11" s="641" t="s">
        <v>478</v>
      </c>
      <c r="AI11" s="642"/>
      <c r="AJ11" s="642"/>
      <c r="AK11" s="642"/>
      <c r="AL11" s="642"/>
      <c r="AM11" s="642"/>
      <c r="AN11" s="642"/>
      <c r="AO11" s="642"/>
      <c r="AP11" s="642"/>
      <c r="AQ11" s="642"/>
      <c r="AR11" s="642"/>
      <c r="AS11" s="642"/>
      <c r="AT11" s="642"/>
      <c r="AU11" s="642"/>
      <c r="AV11" s="642"/>
      <c r="AW11" s="642"/>
      <c r="AX11" s="642"/>
      <c r="AY11" s="642"/>
      <c r="AZ11" s="642"/>
      <c r="BA11" s="642"/>
      <c r="BB11" s="642"/>
      <c r="BC11" s="642"/>
      <c r="BD11" s="642"/>
      <c r="BE11" s="642"/>
      <c r="BF11" s="642"/>
      <c r="BG11" s="642"/>
      <c r="BH11" s="642"/>
      <c r="BI11" s="642"/>
    </row>
    <row r="12" spans="1:65" ht="15.95" customHeight="1">
      <c r="A12" s="44"/>
      <c r="B12" s="593"/>
      <c r="C12" s="593"/>
      <c r="D12" s="593"/>
      <c r="E12" s="593"/>
      <c r="F12" s="593"/>
      <c r="G12" s="593"/>
      <c r="H12" s="593"/>
      <c r="I12" s="593"/>
      <c r="J12" s="593"/>
      <c r="K12" s="593"/>
      <c r="L12" s="593"/>
      <c r="M12" s="593"/>
      <c r="N12" s="593"/>
      <c r="O12" s="593"/>
      <c r="P12" s="593"/>
      <c r="Q12" s="593"/>
      <c r="R12" s="593"/>
      <c r="S12" s="593"/>
      <c r="T12" s="593"/>
      <c r="U12" s="593"/>
      <c r="V12" s="593"/>
      <c r="W12" s="593"/>
      <c r="X12" s="593"/>
      <c r="Y12" s="593"/>
      <c r="Z12" s="593"/>
      <c r="AA12" s="593"/>
      <c r="AB12" s="593"/>
      <c r="AC12" s="593"/>
      <c r="AD12" s="45"/>
      <c r="AE12" s="26"/>
      <c r="AF12" s="23"/>
      <c r="AG12" s="23"/>
      <c r="AH12" s="642"/>
      <c r="AI12" s="642"/>
      <c r="AJ12" s="642"/>
      <c r="AK12" s="642"/>
      <c r="AL12" s="642"/>
      <c r="AM12" s="642"/>
      <c r="AN12" s="642"/>
      <c r="AO12" s="642"/>
      <c r="AP12" s="642"/>
      <c r="AQ12" s="642"/>
      <c r="AR12" s="642"/>
      <c r="AS12" s="642"/>
      <c r="AT12" s="642"/>
      <c r="AU12" s="642"/>
      <c r="AV12" s="642"/>
      <c r="AW12" s="642"/>
      <c r="AX12" s="642"/>
      <c r="AY12" s="642"/>
      <c r="AZ12" s="642"/>
      <c r="BA12" s="642"/>
      <c r="BB12" s="642"/>
      <c r="BC12" s="642"/>
      <c r="BD12" s="642"/>
      <c r="BE12" s="642"/>
      <c r="BF12" s="642"/>
      <c r="BG12" s="642"/>
      <c r="BH12" s="642"/>
      <c r="BI12" s="642"/>
    </row>
    <row r="13" spans="1:65" ht="15.95" customHeight="1">
      <c r="A13" s="44"/>
      <c r="B13" s="595" t="s">
        <v>563</v>
      </c>
      <c r="C13" s="595"/>
      <c r="D13" s="595"/>
      <c r="E13" s="595"/>
      <c r="F13" s="595"/>
      <c r="G13" s="595"/>
      <c r="H13" s="595"/>
      <c r="I13" s="595"/>
      <c r="J13" s="595"/>
      <c r="K13" s="595"/>
      <c r="L13" s="595"/>
      <c r="M13" s="595"/>
      <c r="N13" s="595"/>
      <c r="O13" s="595"/>
      <c r="P13" s="595"/>
      <c r="Q13" s="595"/>
      <c r="R13" s="595"/>
      <c r="S13" s="595"/>
      <c r="T13" s="595"/>
      <c r="U13" s="595"/>
      <c r="V13" s="595"/>
      <c r="W13" s="595"/>
      <c r="X13" s="595"/>
      <c r="Y13" s="595"/>
      <c r="Z13" s="595"/>
      <c r="AA13" s="595"/>
      <c r="AB13" s="595"/>
      <c r="AC13" s="595"/>
      <c r="AD13" s="45"/>
      <c r="AE13" s="26"/>
      <c r="AF13" s="30">
        <v>20</v>
      </c>
      <c r="AH13" s="637" t="s">
        <v>676</v>
      </c>
      <c r="AI13" s="638"/>
      <c r="AJ13" s="638"/>
      <c r="AK13" s="638"/>
      <c r="AL13" s="638"/>
      <c r="AM13" s="638"/>
      <c r="AN13" s="638"/>
      <c r="AO13" s="638"/>
      <c r="AP13" s="638"/>
      <c r="AQ13" s="638"/>
      <c r="AR13" s="638"/>
      <c r="AS13" s="638"/>
      <c r="AT13" s="638"/>
      <c r="AU13" s="638"/>
      <c r="AV13" s="638"/>
      <c r="AW13" s="638"/>
      <c r="AX13" s="638"/>
      <c r="AY13" s="638"/>
      <c r="AZ13" s="638"/>
      <c r="BA13" s="638"/>
      <c r="BB13" s="638"/>
      <c r="BC13" s="638"/>
      <c r="BD13" s="638"/>
      <c r="BE13" s="638"/>
      <c r="BF13" s="638"/>
      <c r="BG13" s="638"/>
      <c r="BH13" s="638"/>
      <c r="BI13" s="638"/>
      <c r="BJ13" s="383"/>
    </row>
    <row r="14" spans="1:65" ht="15.95" customHeight="1">
      <c r="A14" s="44"/>
      <c r="B14" s="595"/>
      <c r="C14" s="595"/>
      <c r="D14" s="595"/>
      <c r="E14" s="595"/>
      <c r="F14" s="595"/>
      <c r="G14" s="595"/>
      <c r="H14" s="595"/>
      <c r="I14" s="595"/>
      <c r="J14" s="595"/>
      <c r="K14" s="595"/>
      <c r="L14" s="595"/>
      <c r="M14" s="595"/>
      <c r="N14" s="595"/>
      <c r="O14" s="595"/>
      <c r="P14" s="595"/>
      <c r="Q14" s="595"/>
      <c r="R14" s="595"/>
      <c r="S14" s="595"/>
      <c r="T14" s="595"/>
      <c r="U14" s="595"/>
      <c r="V14" s="595"/>
      <c r="W14" s="595"/>
      <c r="X14" s="595"/>
      <c r="Y14" s="595"/>
      <c r="Z14" s="595"/>
      <c r="AA14" s="595"/>
      <c r="AB14" s="595"/>
      <c r="AC14" s="595"/>
      <c r="AD14" s="45"/>
      <c r="AE14" s="26"/>
      <c r="AH14" s="639"/>
      <c r="AI14" s="639"/>
      <c r="AJ14" s="639"/>
      <c r="AK14" s="639"/>
      <c r="AL14" s="639"/>
      <c r="AM14" s="639"/>
      <c r="AN14" s="639"/>
      <c r="AO14" s="639"/>
      <c r="AP14" s="639"/>
      <c r="AQ14" s="639"/>
      <c r="AR14" s="639"/>
      <c r="AS14" s="639"/>
      <c r="AT14" s="639"/>
      <c r="AU14" s="639"/>
      <c r="AV14" s="639"/>
      <c r="AW14" s="639"/>
      <c r="AX14" s="639"/>
      <c r="AY14" s="639"/>
      <c r="AZ14" s="639"/>
      <c r="BA14" s="639"/>
      <c r="BB14" s="639"/>
      <c r="BC14" s="639"/>
      <c r="BD14" s="639"/>
      <c r="BE14" s="639"/>
      <c r="BF14" s="639"/>
      <c r="BG14" s="639"/>
      <c r="BH14" s="639"/>
      <c r="BI14" s="639"/>
    </row>
    <row r="15" spans="1:65" ht="15.95" customHeight="1">
      <c r="A15" s="44"/>
      <c r="B15" s="311" t="s">
        <v>564</v>
      </c>
      <c r="D15" s="595" t="s">
        <v>565</v>
      </c>
      <c r="E15" s="595"/>
      <c r="F15" s="595"/>
      <c r="G15" s="595"/>
      <c r="H15" s="595"/>
      <c r="I15" s="595"/>
      <c r="J15" s="595"/>
      <c r="K15" s="595"/>
      <c r="L15" s="595"/>
      <c r="M15" s="595"/>
      <c r="N15" s="595"/>
      <c r="O15" s="595"/>
      <c r="P15" s="595"/>
      <c r="Q15" s="595"/>
      <c r="R15" s="595"/>
      <c r="S15" s="595"/>
      <c r="T15" s="595"/>
      <c r="U15" s="595"/>
      <c r="V15" s="595"/>
      <c r="W15" s="595"/>
      <c r="X15" s="595"/>
      <c r="Y15" s="595"/>
      <c r="Z15" s="595"/>
      <c r="AA15" s="595"/>
      <c r="AB15" s="595"/>
      <c r="AC15" s="595"/>
      <c r="AD15" s="45"/>
      <c r="AE15" s="26"/>
      <c r="AF15" s="30"/>
      <c r="AH15" s="597" t="s">
        <v>40</v>
      </c>
      <c r="AI15" s="597"/>
      <c r="AJ15" s="597"/>
      <c r="AK15" s="597"/>
      <c r="AL15" s="597"/>
      <c r="AM15" s="597" t="s">
        <v>41</v>
      </c>
      <c r="AN15" s="597"/>
      <c r="AO15" s="597"/>
      <c r="AP15" s="597"/>
      <c r="AQ15" s="597"/>
      <c r="AR15" s="598"/>
      <c r="AS15" s="635" t="s">
        <v>42</v>
      </c>
      <c r="AT15" s="636"/>
      <c r="AU15" s="636"/>
      <c r="AV15" s="636"/>
      <c r="AW15" s="636"/>
      <c r="AX15" s="636"/>
      <c r="AY15" s="636"/>
      <c r="AZ15" s="636"/>
      <c r="BA15" s="636"/>
      <c r="BB15" s="636"/>
      <c r="BC15" s="636"/>
      <c r="BD15" s="636"/>
      <c r="BE15" s="636"/>
      <c r="BF15" s="636"/>
      <c r="BG15" s="636"/>
      <c r="BH15" s="636"/>
      <c r="BI15" s="636"/>
      <c r="BJ15" s="636"/>
    </row>
    <row r="16" spans="1:65" ht="15.95" customHeight="1">
      <c r="A16" s="44"/>
      <c r="D16" s="595"/>
      <c r="E16" s="595"/>
      <c r="F16" s="595"/>
      <c r="G16" s="595"/>
      <c r="H16" s="595"/>
      <c r="I16" s="595"/>
      <c r="J16" s="595"/>
      <c r="K16" s="595"/>
      <c r="L16" s="595"/>
      <c r="M16" s="595"/>
      <c r="N16" s="595"/>
      <c r="O16" s="595"/>
      <c r="P16" s="595"/>
      <c r="Q16" s="595"/>
      <c r="R16" s="595"/>
      <c r="S16" s="595"/>
      <c r="T16" s="595"/>
      <c r="U16" s="595"/>
      <c r="V16" s="595"/>
      <c r="W16" s="595"/>
      <c r="X16" s="595"/>
      <c r="Y16" s="595"/>
      <c r="Z16" s="595"/>
      <c r="AA16" s="595"/>
      <c r="AB16" s="595"/>
      <c r="AC16" s="595"/>
      <c r="AD16" s="45"/>
      <c r="AE16" s="26"/>
      <c r="AF16" s="30"/>
      <c r="AH16" s="599"/>
      <c r="AI16" s="599"/>
      <c r="AJ16" s="599"/>
      <c r="AK16" s="599"/>
      <c r="AL16" s="599"/>
      <c r="AM16" s="599"/>
      <c r="AN16" s="599"/>
      <c r="AO16" s="599"/>
      <c r="AP16" s="599"/>
      <c r="AQ16" s="599"/>
      <c r="AR16" s="600"/>
      <c r="AS16" s="634" t="s">
        <v>43</v>
      </c>
      <c r="AT16" s="634"/>
      <c r="AU16" s="634"/>
      <c r="AV16" s="634"/>
      <c r="AW16" s="634"/>
      <c r="AX16" s="634"/>
      <c r="AY16" s="634"/>
      <c r="AZ16" s="634"/>
      <c r="BA16" s="634"/>
      <c r="BB16" s="634"/>
      <c r="BC16" s="635" t="s">
        <v>44</v>
      </c>
      <c r="BD16" s="636"/>
      <c r="BE16" s="636"/>
      <c r="BF16" s="636"/>
      <c r="BG16" s="636"/>
      <c r="BH16" s="636"/>
      <c r="BI16" s="636"/>
      <c r="BJ16" s="636"/>
    </row>
    <row r="17" spans="1:62" ht="15.95" customHeight="1">
      <c r="A17" s="44"/>
      <c r="C17" s="312" t="s">
        <v>354</v>
      </c>
      <c r="D17" s="595" t="s">
        <v>566</v>
      </c>
      <c r="E17" s="595"/>
      <c r="F17" s="595"/>
      <c r="G17" s="595"/>
      <c r="H17" s="595"/>
      <c r="I17" s="595"/>
      <c r="J17" s="595"/>
      <c r="K17" s="595"/>
      <c r="L17" s="595"/>
      <c r="M17" s="595"/>
      <c r="N17" s="595"/>
      <c r="O17" s="595"/>
      <c r="P17" s="595"/>
      <c r="Q17" s="595"/>
      <c r="R17" s="595"/>
      <c r="S17" s="595"/>
      <c r="T17" s="595"/>
      <c r="U17" s="595"/>
      <c r="V17" s="595"/>
      <c r="W17" s="595"/>
      <c r="X17" s="595"/>
      <c r="Y17" s="595"/>
      <c r="Z17" s="595"/>
      <c r="AA17" s="595"/>
      <c r="AB17" s="595"/>
      <c r="AC17" s="595"/>
      <c r="AD17" s="45"/>
      <c r="AE17" s="26"/>
      <c r="AF17" s="30"/>
      <c r="AH17" s="601" t="s">
        <v>46</v>
      </c>
      <c r="AI17" s="601"/>
      <c r="AJ17" s="601"/>
      <c r="AK17" s="601"/>
      <c r="AL17" s="601"/>
      <c r="AM17" s="578" t="s">
        <v>47</v>
      </c>
      <c r="AN17" s="579"/>
      <c r="AO17" s="579"/>
      <c r="AP17" s="579"/>
      <c r="AQ17" s="579"/>
      <c r="AR17" s="588"/>
      <c r="AS17" s="625" t="s">
        <v>45</v>
      </c>
      <c r="AT17" s="626"/>
      <c r="AU17" s="626"/>
      <c r="AV17" s="626"/>
      <c r="AW17" s="626"/>
      <c r="AX17" s="626"/>
      <c r="AY17" s="626"/>
      <c r="AZ17" s="626"/>
      <c r="BA17" s="626"/>
      <c r="BB17" s="626"/>
      <c r="BC17" s="578" t="s">
        <v>48</v>
      </c>
      <c r="BD17" s="579"/>
      <c r="BE17" s="579"/>
      <c r="BF17" s="579"/>
      <c r="BG17" s="579"/>
      <c r="BH17" s="579"/>
      <c r="BI17" s="579"/>
      <c r="BJ17" s="579"/>
    </row>
    <row r="18" spans="1:62" ht="15.95" customHeight="1">
      <c r="A18" s="44"/>
      <c r="D18" s="595"/>
      <c r="E18" s="595"/>
      <c r="F18" s="595"/>
      <c r="G18" s="595"/>
      <c r="H18" s="595"/>
      <c r="I18" s="595"/>
      <c r="J18" s="595"/>
      <c r="K18" s="595"/>
      <c r="L18" s="595"/>
      <c r="M18" s="595"/>
      <c r="N18" s="595"/>
      <c r="O18" s="595"/>
      <c r="P18" s="595"/>
      <c r="Q18" s="595"/>
      <c r="R18" s="595"/>
      <c r="S18" s="595"/>
      <c r="T18" s="595"/>
      <c r="U18" s="595"/>
      <c r="V18" s="595"/>
      <c r="W18" s="595"/>
      <c r="X18" s="595"/>
      <c r="Y18" s="595"/>
      <c r="Z18" s="595"/>
      <c r="AA18" s="595"/>
      <c r="AB18" s="595"/>
      <c r="AC18" s="595"/>
      <c r="AD18" s="45"/>
      <c r="AE18" s="26"/>
      <c r="AF18" s="30"/>
      <c r="AH18" s="602"/>
      <c r="AI18" s="602"/>
      <c r="AJ18" s="602"/>
      <c r="AK18" s="602"/>
      <c r="AL18" s="602"/>
      <c r="AM18" s="580"/>
      <c r="AN18" s="581"/>
      <c r="AO18" s="581"/>
      <c r="AP18" s="581"/>
      <c r="AQ18" s="581"/>
      <c r="AR18" s="589"/>
      <c r="AS18" s="627"/>
      <c r="AT18" s="627"/>
      <c r="AU18" s="627"/>
      <c r="AV18" s="627"/>
      <c r="AW18" s="627"/>
      <c r="AX18" s="627"/>
      <c r="AY18" s="627"/>
      <c r="AZ18" s="627"/>
      <c r="BA18" s="627"/>
      <c r="BB18" s="627"/>
      <c r="BC18" s="580"/>
      <c r="BD18" s="581"/>
      <c r="BE18" s="581"/>
      <c r="BF18" s="581"/>
      <c r="BG18" s="581"/>
      <c r="BH18" s="581"/>
      <c r="BI18" s="581"/>
      <c r="BJ18" s="581"/>
    </row>
    <row r="19" spans="1:62" ht="15.95" customHeight="1">
      <c r="A19" s="44"/>
      <c r="C19" s="312" t="s">
        <v>354</v>
      </c>
      <c r="D19" s="595" t="s">
        <v>567</v>
      </c>
      <c r="E19" s="595"/>
      <c r="F19" s="595"/>
      <c r="G19" s="595"/>
      <c r="H19" s="595"/>
      <c r="I19" s="595"/>
      <c r="J19" s="595"/>
      <c r="K19" s="595"/>
      <c r="L19" s="595"/>
      <c r="M19" s="595"/>
      <c r="N19" s="595"/>
      <c r="O19" s="595"/>
      <c r="P19" s="595"/>
      <c r="Q19" s="595"/>
      <c r="R19" s="595"/>
      <c r="S19" s="595"/>
      <c r="T19" s="595"/>
      <c r="U19" s="595"/>
      <c r="V19" s="595"/>
      <c r="W19" s="595"/>
      <c r="X19" s="595"/>
      <c r="Y19" s="595"/>
      <c r="Z19" s="595"/>
      <c r="AA19" s="595"/>
      <c r="AB19" s="595"/>
      <c r="AC19" s="595"/>
      <c r="AD19" s="45"/>
      <c r="AE19" s="26"/>
      <c r="AF19" s="30"/>
      <c r="AH19" s="603"/>
      <c r="AI19" s="603"/>
      <c r="AJ19" s="603"/>
      <c r="AK19" s="603"/>
      <c r="AL19" s="603"/>
      <c r="AM19" s="582"/>
      <c r="AN19" s="583"/>
      <c r="AO19" s="583"/>
      <c r="AP19" s="583"/>
      <c r="AQ19" s="583"/>
      <c r="AR19" s="590"/>
      <c r="AS19" s="628"/>
      <c r="AT19" s="628"/>
      <c r="AU19" s="628"/>
      <c r="AV19" s="628"/>
      <c r="AW19" s="628"/>
      <c r="AX19" s="628"/>
      <c r="AY19" s="628"/>
      <c r="AZ19" s="628"/>
      <c r="BA19" s="628"/>
      <c r="BB19" s="628"/>
      <c r="BC19" s="582"/>
      <c r="BD19" s="583"/>
      <c r="BE19" s="583"/>
      <c r="BF19" s="583"/>
      <c r="BG19" s="583"/>
      <c r="BH19" s="583"/>
      <c r="BI19" s="583"/>
      <c r="BJ19" s="583"/>
    </row>
    <row r="20" spans="1:62" ht="15.95" customHeight="1">
      <c r="A20" s="44"/>
      <c r="D20" s="595"/>
      <c r="E20" s="595"/>
      <c r="F20" s="595"/>
      <c r="G20" s="595"/>
      <c r="H20" s="595"/>
      <c r="I20" s="595"/>
      <c r="J20" s="595"/>
      <c r="K20" s="595"/>
      <c r="L20" s="595"/>
      <c r="M20" s="595"/>
      <c r="N20" s="595"/>
      <c r="O20" s="595"/>
      <c r="P20" s="595"/>
      <c r="Q20" s="595"/>
      <c r="R20" s="595"/>
      <c r="S20" s="595"/>
      <c r="T20" s="595"/>
      <c r="U20" s="595"/>
      <c r="V20" s="595"/>
      <c r="W20" s="595"/>
      <c r="X20" s="595"/>
      <c r="Y20" s="595"/>
      <c r="Z20" s="595"/>
      <c r="AA20" s="595"/>
      <c r="AB20" s="595"/>
      <c r="AC20" s="595"/>
      <c r="AD20" s="45"/>
      <c r="AE20" s="26"/>
      <c r="AF20" s="30"/>
      <c r="AH20" s="585" t="s">
        <v>473</v>
      </c>
      <c r="AI20" s="585"/>
      <c r="AJ20" s="585"/>
      <c r="AK20" s="585"/>
      <c r="AL20" s="585"/>
      <c r="AM20" s="578" t="s">
        <v>49</v>
      </c>
      <c r="AN20" s="579"/>
      <c r="AO20" s="579"/>
      <c r="AP20" s="579"/>
      <c r="AQ20" s="579"/>
      <c r="AR20" s="588"/>
      <c r="AS20" s="555" t="s">
        <v>50</v>
      </c>
      <c r="AT20" s="556"/>
      <c r="AU20" s="556"/>
      <c r="AV20" s="556"/>
      <c r="AW20" s="556"/>
      <c r="AX20" s="556"/>
      <c r="AY20" s="556"/>
      <c r="AZ20" s="556"/>
      <c r="BA20" s="556"/>
      <c r="BB20" s="557"/>
      <c r="BC20" s="578" t="s">
        <v>48</v>
      </c>
      <c r="BD20" s="579"/>
      <c r="BE20" s="579"/>
      <c r="BF20" s="579"/>
      <c r="BG20" s="579"/>
      <c r="BH20" s="579"/>
      <c r="BI20" s="579"/>
      <c r="BJ20" s="579"/>
    </row>
    <row r="21" spans="1:62" ht="15.95" customHeight="1">
      <c r="A21" s="44"/>
      <c r="D21" s="595"/>
      <c r="E21" s="595"/>
      <c r="F21" s="595"/>
      <c r="G21" s="595"/>
      <c r="H21" s="595"/>
      <c r="I21" s="595"/>
      <c r="J21" s="595"/>
      <c r="K21" s="595"/>
      <c r="L21" s="595"/>
      <c r="M21" s="595"/>
      <c r="N21" s="595"/>
      <c r="O21" s="595"/>
      <c r="P21" s="595"/>
      <c r="Q21" s="595"/>
      <c r="R21" s="595"/>
      <c r="S21" s="595"/>
      <c r="T21" s="595"/>
      <c r="U21" s="595"/>
      <c r="V21" s="595"/>
      <c r="W21" s="595"/>
      <c r="X21" s="595"/>
      <c r="Y21" s="595"/>
      <c r="Z21" s="595"/>
      <c r="AA21" s="595"/>
      <c r="AB21" s="595"/>
      <c r="AC21" s="595"/>
      <c r="AD21" s="45"/>
      <c r="AE21" s="26"/>
      <c r="AF21" s="30"/>
      <c r="AH21" s="587"/>
      <c r="AI21" s="587"/>
      <c r="AJ21" s="587"/>
      <c r="AK21" s="587"/>
      <c r="AL21" s="587"/>
      <c r="AM21" s="582"/>
      <c r="AN21" s="583"/>
      <c r="AO21" s="583"/>
      <c r="AP21" s="583"/>
      <c r="AQ21" s="583"/>
      <c r="AR21" s="590"/>
      <c r="AS21" s="555"/>
      <c r="AT21" s="556"/>
      <c r="AU21" s="556"/>
      <c r="AV21" s="556"/>
      <c r="AW21" s="556"/>
      <c r="AX21" s="556"/>
      <c r="AY21" s="556"/>
      <c r="AZ21" s="556"/>
      <c r="BA21" s="556"/>
      <c r="BB21" s="557"/>
      <c r="BC21" s="582"/>
      <c r="BD21" s="583"/>
      <c r="BE21" s="583"/>
      <c r="BF21" s="583"/>
      <c r="BG21" s="583"/>
      <c r="BH21" s="583"/>
      <c r="BI21" s="583"/>
      <c r="BJ21" s="583"/>
    </row>
    <row r="22" spans="1:62" ht="15.95" customHeight="1">
      <c r="A22" s="44"/>
      <c r="B22" s="311" t="s">
        <v>564</v>
      </c>
      <c r="D22" s="595" t="s">
        <v>568</v>
      </c>
      <c r="E22" s="595"/>
      <c r="F22" s="595"/>
      <c r="G22" s="595"/>
      <c r="H22" s="595"/>
      <c r="I22" s="595"/>
      <c r="J22" s="595"/>
      <c r="K22" s="595"/>
      <c r="L22" s="595"/>
      <c r="M22" s="595"/>
      <c r="N22" s="595"/>
      <c r="O22" s="595"/>
      <c r="P22" s="595"/>
      <c r="Q22" s="595"/>
      <c r="R22" s="595"/>
      <c r="S22" s="595"/>
      <c r="T22" s="595"/>
      <c r="U22" s="595"/>
      <c r="V22" s="595"/>
      <c r="W22" s="595"/>
      <c r="X22" s="595"/>
      <c r="Y22" s="595"/>
      <c r="Z22" s="595"/>
      <c r="AA22" s="595"/>
      <c r="AB22" s="595"/>
      <c r="AC22" s="595"/>
      <c r="AD22" s="45"/>
      <c r="AE22" s="26"/>
      <c r="AF22" s="30"/>
      <c r="AH22" s="585" t="s">
        <v>51</v>
      </c>
      <c r="AI22" s="585"/>
      <c r="AJ22" s="585"/>
      <c r="AK22" s="585"/>
      <c r="AL22" s="585"/>
      <c r="AM22" s="578" t="s">
        <v>52</v>
      </c>
      <c r="AN22" s="579"/>
      <c r="AO22" s="579"/>
      <c r="AP22" s="579"/>
      <c r="AQ22" s="579"/>
      <c r="AR22" s="588"/>
      <c r="AS22" s="555" t="s">
        <v>53</v>
      </c>
      <c r="AT22" s="556"/>
      <c r="AU22" s="556"/>
      <c r="AV22" s="556"/>
      <c r="AW22" s="556"/>
      <c r="AX22" s="556"/>
      <c r="AY22" s="556"/>
      <c r="AZ22" s="556"/>
      <c r="BA22" s="556"/>
      <c r="BB22" s="557"/>
      <c r="BC22" s="578" t="s">
        <v>48</v>
      </c>
      <c r="BD22" s="579"/>
      <c r="BE22" s="579"/>
      <c r="BF22" s="579"/>
      <c r="BG22" s="579"/>
      <c r="BH22" s="579"/>
      <c r="BI22" s="579"/>
      <c r="BJ22" s="579"/>
    </row>
    <row r="23" spans="1:62" ht="15.75" customHeight="1">
      <c r="A23" s="44"/>
      <c r="D23" s="595"/>
      <c r="E23" s="595"/>
      <c r="F23" s="595"/>
      <c r="G23" s="595"/>
      <c r="H23" s="595"/>
      <c r="I23" s="595"/>
      <c r="J23" s="595"/>
      <c r="K23" s="595"/>
      <c r="L23" s="595"/>
      <c r="M23" s="595"/>
      <c r="N23" s="595"/>
      <c r="O23" s="595"/>
      <c r="P23" s="595"/>
      <c r="Q23" s="595"/>
      <c r="R23" s="595"/>
      <c r="S23" s="595"/>
      <c r="T23" s="595"/>
      <c r="U23" s="595"/>
      <c r="V23" s="595"/>
      <c r="W23" s="595"/>
      <c r="X23" s="595"/>
      <c r="Y23" s="595"/>
      <c r="Z23" s="595"/>
      <c r="AA23" s="595"/>
      <c r="AB23" s="595"/>
      <c r="AC23" s="595"/>
      <c r="AD23" s="45"/>
      <c r="AE23" s="26"/>
      <c r="AF23" s="30"/>
      <c r="AH23" s="587"/>
      <c r="AI23" s="587"/>
      <c r="AJ23" s="587"/>
      <c r="AK23" s="587"/>
      <c r="AL23" s="587"/>
      <c r="AM23" s="582"/>
      <c r="AN23" s="583"/>
      <c r="AO23" s="583"/>
      <c r="AP23" s="583"/>
      <c r="AQ23" s="583"/>
      <c r="AR23" s="590"/>
      <c r="AS23" s="555"/>
      <c r="AT23" s="556"/>
      <c r="AU23" s="556"/>
      <c r="AV23" s="556"/>
      <c r="AW23" s="556"/>
      <c r="AX23" s="556"/>
      <c r="AY23" s="556"/>
      <c r="AZ23" s="556"/>
      <c r="BA23" s="556"/>
      <c r="BB23" s="557"/>
      <c r="BC23" s="582"/>
      <c r="BD23" s="583"/>
      <c r="BE23" s="583"/>
      <c r="BF23" s="583"/>
      <c r="BG23" s="583"/>
      <c r="BH23" s="583"/>
      <c r="BI23" s="583"/>
      <c r="BJ23" s="583"/>
    </row>
    <row r="24" spans="1:62" ht="15.95" customHeight="1">
      <c r="A24" s="44"/>
      <c r="C24" s="312" t="s">
        <v>354</v>
      </c>
      <c r="D24" s="595" t="s">
        <v>569</v>
      </c>
      <c r="E24" s="595"/>
      <c r="F24" s="595"/>
      <c r="G24" s="595"/>
      <c r="H24" s="595"/>
      <c r="I24" s="595"/>
      <c r="J24" s="595"/>
      <c r="K24" s="595"/>
      <c r="L24" s="595"/>
      <c r="M24" s="595"/>
      <c r="N24" s="595"/>
      <c r="O24" s="595"/>
      <c r="P24" s="595"/>
      <c r="Q24" s="595"/>
      <c r="R24" s="595"/>
      <c r="S24" s="595"/>
      <c r="T24" s="595"/>
      <c r="U24" s="595"/>
      <c r="V24" s="595"/>
      <c r="W24" s="595"/>
      <c r="X24" s="595"/>
      <c r="Y24" s="595"/>
      <c r="Z24" s="595"/>
      <c r="AA24" s="595"/>
      <c r="AB24" s="595"/>
      <c r="AC24" s="595"/>
      <c r="AD24" s="45"/>
      <c r="AE24" s="26"/>
      <c r="AF24" s="30"/>
      <c r="AH24" s="585" t="s">
        <v>54</v>
      </c>
      <c r="AI24" s="585"/>
      <c r="AJ24" s="585"/>
      <c r="AK24" s="585"/>
      <c r="AL24" s="585"/>
      <c r="AM24" s="578" t="s">
        <v>55</v>
      </c>
      <c r="AN24" s="579"/>
      <c r="AO24" s="579"/>
      <c r="AP24" s="579"/>
      <c r="AQ24" s="579"/>
      <c r="AR24" s="588"/>
      <c r="AS24" s="555" t="s">
        <v>56</v>
      </c>
      <c r="AT24" s="556"/>
      <c r="AU24" s="556"/>
      <c r="AV24" s="556"/>
      <c r="AW24" s="556"/>
      <c r="AX24" s="556"/>
      <c r="AY24" s="556"/>
      <c r="AZ24" s="556"/>
      <c r="BA24" s="556"/>
      <c r="BB24" s="557"/>
      <c r="BC24" s="578" t="s">
        <v>48</v>
      </c>
      <c r="BD24" s="579"/>
      <c r="BE24" s="579"/>
      <c r="BF24" s="579"/>
      <c r="BG24" s="579"/>
      <c r="BH24" s="579"/>
      <c r="BI24" s="579"/>
      <c r="BJ24" s="579"/>
    </row>
    <row r="25" spans="1:62" ht="15.95" customHeight="1">
      <c r="A25" s="44"/>
      <c r="D25" s="595"/>
      <c r="E25" s="595"/>
      <c r="F25" s="595"/>
      <c r="G25" s="595"/>
      <c r="H25" s="595"/>
      <c r="I25" s="595"/>
      <c r="J25" s="595"/>
      <c r="K25" s="595"/>
      <c r="L25" s="595"/>
      <c r="M25" s="595"/>
      <c r="N25" s="595"/>
      <c r="O25" s="595"/>
      <c r="P25" s="595"/>
      <c r="Q25" s="595"/>
      <c r="R25" s="595"/>
      <c r="S25" s="595"/>
      <c r="T25" s="595"/>
      <c r="U25" s="595"/>
      <c r="V25" s="595"/>
      <c r="W25" s="595"/>
      <c r="X25" s="595"/>
      <c r="Y25" s="595"/>
      <c r="Z25" s="595"/>
      <c r="AA25" s="595"/>
      <c r="AB25" s="595"/>
      <c r="AC25" s="595"/>
      <c r="AD25" s="45"/>
      <c r="AE25" s="26"/>
      <c r="AF25" s="30"/>
      <c r="AH25" s="587"/>
      <c r="AI25" s="587"/>
      <c r="AJ25" s="587"/>
      <c r="AK25" s="587"/>
      <c r="AL25" s="587"/>
      <c r="AM25" s="582"/>
      <c r="AN25" s="583"/>
      <c r="AO25" s="583"/>
      <c r="AP25" s="583"/>
      <c r="AQ25" s="583"/>
      <c r="AR25" s="590"/>
      <c r="AS25" s="555"/>
      <c r="AT25" s="556"/>
      <c r="AU25" s="556"/>
      <c r="AV25" s="556"/>
      <c r="AW25" s="556"/>
      <c r="AX25" s="556"/>
      <c r="AY25" s="556"/>
      <c r="AZ25" s="556"/>
      <c r="BA25" s="556"/>
      <c r="BB25" s="557"/>
      <c r="BC25" s="582"/>
      <c r="BD25" s="583"/>
      <c r="BE25" s="583"/>
      <c r="BF25" s="583"/>
      <c r="BG25" s="583"/>
      <c r="BH25" s="583"/>
      <c r="BI25" s="583"/>
      <c r="BJ25" s="583"/>
    </row>
    <row r="26" spans="1:62" ht="15.95" customHeight="1">
      <c r="A26" s="44"/>
      <c r="D26" s="595"/>
      <c r="E26" s="595"/>
      <c r="F26" s="595"/>
      <c r="G26" s="595"/>
      <c r="H26" s="595"/>
      <c r="I26" s="595"/>
      <c r="J26" s="595"/>
      <c r="K26" s="595"/>
      <c r="L26" s="595"/>
      <c r="M26" s="595"/>
      <c r="N26" s="595"/>
      <c r="O26" s="595"/>
      <c r="P26" s="595"/>
      <c r="Q26" s="595"/>
      <c r="R26" s="595"/>
      <c r="S26" s="595"/>
      <c r="T26" s="595"/>
      <c r="U26" s="595"/>
      <c r="V26" s="595"/>
      <c r="W26" s="595"/>
      <c r="X26" s="595"/>
      <c r="Y26" s="595"/>
      <c r="Z26" s="595"/>
      <c r="AA26" s="595"/>
      <c r="AB26" s="595"/>
      <c r="AC26" s="595"/>
      <c r="AD26" s="45"/>
      <c r="AE26" s="26"/>
      <c r="AF26" s="30"/>
      <c r="AH26" s="585" t="s">
        <v>57</v>
      </c>
      <c r="AI26" s="585"/>
      <c r="AJ26" s="585"/>
      <c r="AK26" s="585"/>
      <c r="AL26" s="585"/>
      <c r="AM26" s="578" t="s">
        <v>60</v>
      </c>
      <c r="AN26" s="579"/>
      <c r="AO26" s="579"/>
      <c r="AP26" s="579"/>
      <c r="AQ26" s="579"/>
      <c r="AR26" s="588"/>
      <c r="AS26" s="578" t="s">
        <v>58</v>
      </c>
      <c r="AT26" s="579"/>
      <c r="AU26" s="579"/>
      <c r="AV26" s="579"/>
      <c r="AW26" s="579"/>
      <c r="AX26" s="579"/>
      <c r="AY26" s="579"/>
      <c r="AZ26" s="579"/>
      <c r="BA26" s="579"/>
      <c r="BB26" s="588"/>
      <c r="BC26" s="578" t="s">
        <v>59</v>
      </c>
      <c r="BD26" s="579"/>
      <c r="BE26" s="579"/>
      <c r="BF26" s="579"/>
      <c r="BG26" s="579"/>
      <c r="BH26" s="579"/>
      <c r="BI26" s="579"/>
      <c r="BJ26" s="579"/>
    </row>
    <row r="27" spans="1:62" ht="15.95" customHeight="1">
      <c r="A27" s="44"/>
      <c r="B27" s="239"/>
      <c r="D27" s="595"/>
      <c r="E27" s="595"/>
      <c r="F27" s="595"/>
      <c r="G27" s="595"/>
      <c r="H27" s="595"/>
      <c r="I27" s="595"/>
      <c r="J27" s="595"/>
      <c r="K27" s="595"/>
      <c r="L27" s="595"/>
      <c r="M27" s="595"/>
      <c r="N27" s="595"/>
      <c r="O27" s="595"/>
      <c r="P27" s="595"/>
      <c r="Q27" s="595"/>
      <c r="R27" s="595"/>
      <c r="S27" s="595"/>
      <c r="T27" s="595"/>
      <c r="U27" s="595"/>
      <c r="V27" s="595"/>
      <c r="W27" s="595"/>
      <c r="X27" s="595"/>
      <c r="Y27" s="595"/>
      <c r="Z27" s="595"/>
      <c r="AA27" s="595"/>
      <c r="AB27" s="595"/>
      <c r="AC27" s="595"/>
      <c r="AD27" s="45"/>
      <c r="AE27" s="26"/>
      <c r="AF27" s="30"/>
      <c r="AH27" s="586"/>
      <c r="AI27" s="586"/>
      <c r="AJ27" s="586"/>
      <c r="AK27" s="586"/>
      <c r="AL27" s="586"/>
      <c r="AM27" s="580"/>
      <c r="AN27" s="581"/>
      <c r="AO27" s="581"/>
      <c r="AP27" s="581"/>
      <c r="AQ27" s="581"/>
      <c r="AR27" s="589"/>
      <c r="AS27" s="580"/>
      <c r="AT27" s="581"/>
      <c r="AU27" s="581"/>
      <c r="AV27" s="581"/>
      <c r="AW27" s="581"/>
      <c r="AX27" s="581"/>
      <c r="AY27" s="581"/>
      <c r="AZ27" s="581"/>
      <c r="BA27" s="581"/>
      <c r="BB27" s="589"/>
      <c r="BC27" s="580"/>
      <c r="BD27" s="581"/>
      <c r="BE27" s="581"/>
      <c r="BF27" s="581"/>
      <c r="BG27" s="581"/>
      <c r="BH27" s="581"/>
      <c r="BI27" s="581"/>
      <c r="BJ27" s="581"/>
    </row>
    <row r="28" spans="1:62" ht="15.95" customHeight="1">
      <c r="A28" s="44"/>
      <c r="B28" s="62"/>
      <c r="C28" s="62"/>
      <c r="D28" s="595"/>
      <c r="E28" s="595"/>
      <c r="F28" s="595"/>
      <c r="G28" s="595"/>
      <c r="H28" s="595"/>
      <c r="I28" s="595"/>
      <c r="J28" s="595"/>
      <c r="K28" s="595"/>
      <c r="L28" s="595"/>
      <c r="M28" s="595"/>
      <c r="N28" s="595"/>
      <c r="O28" s="595"/>
      <c r="P28" s="595"/>
      <c r="Q28" s="595"/>
      <c r="R28" s="595"/>
      <c r="S28" s="595"/>
      <c r="T28" s="595"/>
      <c r="U28" s="595"/>
      <c r="V28" s="595"/>
      <c r="W28" s="595"/>
      <c r="X28" s="595"/>
      <c r="Y28" s="595"/>
      <c r="Z28" s="595"/>
      <c r="AA28" s="595"/>
      <c r="AB28" s="595"/>
      <c r="AC28" s="595"/>
      <c r="AD28" s="309"/>
      <c r="AE28" s="26"/>
      <c r="AF28" s="24"/>
      <c r="AH28" s="587"/>
      <c r="AI28" s="587"/>
      <c r="AJ28" s="587"/>
      <c r="AK28" s="587"/>
      <c r="AL28" s="587"/>
      <c r="AM28" s="582"/>
      <c r="AN28" s="583"/>
      <c r="AO28" s="583"/>
      <c r="AP28" s="583"/>
      <c r="AQ28" s="583"/>
      <c r="AR28" s="590"/>
      <c r="AS28" s="582"/>
      <c r="AT28" s="583"/>
      <c r="AU28" s="583"/>
      <c r="AV28" s="583"/>
      <c r="AW28" s="583"/>
      <c r="AX28" s="583"/>
      <c r="AY28" s="583"/>
      <c r="AZ28" s="583"/>
      <c r="BA28" s="583"/>
      <c r="BB28" s="590"/>
      <c r="BC28" s="582"/>
      <c r="BD28" s="583"/>
      <c r="BE28" s="583"/>
      <c r="BF28" s="583"/>
      <c r="BG28" s="583"/>
      <c r="BH28" s="583"/>
      <c r="BI28" s="583"/>
      <c r="BJ28" s="583"/>
    </row>
    <row r="29" spans="1:62" ht="15.95" customHeight="1">
      <c r="A29" s="44"/>
      <c r="B29" s="62"/>
      <c r="C29" s="312" t="s">
        <v>354</v>
      </c>
      <c r="D29" s="596" t="s">
        <v>628</v>
      </c>
      <c r="E29" s="596"/>
      <c r="F29" s="596"/>
      <c r="G29" s="596"/>
      <c r="H29" s="596"/>
      <c r="I29" s="596"/>
      <c r="J29" s="596"/>
      <c r="K29" s="596"/>
      <c r="L29" s="596"/>
      <c r="M29" s="596"/>
      <c r="N29" s="596"/>
      <c r="O29" s="596"/>
      <c r="P29" s="596"/>
      <c r="Q29" s="596"/>
      <c r="R29" s="596"/>
      <c r="S29" s="596"/>
      <c r="T29" s="596"/>
      <c r="U29" s="596"/>
      <c r="V29" s="596"/>
      <c r="W29" s="596"/>
      <c r="X29" s="596"/>
      <c r="Y29" s="596"/>
      <c r="Z29" s="596"/>
      <c r="AA29" s="596"/>
      <c r="AB29" s="596"/>
      <c r="AC29" s="596"/>
      <c r="AD29" s="309"/>
      <c r="AE29" s="26"/>
      <c r="AF29" s="322">
        <v>21</v>
      </c>
      <c r="AH29" s="574" t="s">
        <v>39</v>
      </c>
      <c r="AI29" s="574"/>
      <c r="AJ29" s="574"/>
      <c r="AK29" s="574"/>
      <c r="AL29" s="574"/>
      <c r="AM29" s="574"/>
      <c r="AN29" s="574"/>
      <c r="AO29" s="574"/>
      <c r="AP29" s="574"/>
      <c r="AQ29" s="574"/>
      <c r="AR29" s="574"/>
      <c r="AS29" s="574"/>
      <c r="AT29" s="574"/>
      <c r="AU29" s="574"/>
      <c r="AV29" s="574"/>
      <c r="AW29" s="574"/>
      <c r="AX29" s="574"/>
      <c r="AY29" s="574"/>
      <c r="AZ29" s="574"/>
      <c r="BA29" s="574"/>
      <c r="BB29" s="574"/>
      <c r="BC29" s="574"/>
      <c r="BD29" s="574"/>
      <c r="BE29" s="574"/>
      <c r="BF29" s="574"/>
      <c r="BG29" s="574"/>
      <c r="BH29" s="574"/>
      <c r="BI29" s="574"/>
    </row>
    <row r="30" spans="1:62" ht="15.95" customHeight="1">
      <c r="A30" s="44"/>
      <c r="B30" s="62"/>
      <c r="C30" s="62"/>
      <c r="D30" s="596"/>
      <c r="E30" s="596"/>
      <c r="F30" s="596"/>
      <c r="G30" s="596"/>
      <c r="H30" s="596"/>
      <c r="I30" s="596"/>
      <c r="J30" s="596"/>
      <c r="K30" s="596"/>
      <c r="L30" s="596"/>
      <c r="M30" s="596"/>
      <c r="N30" s="596"/>
      <c r="O30" s="596"/>
      <c r="P30" s="596"/>
      <c r="Q30" s="596"/>
      <c r="R30" s="596"/>
      <c r="S30" s="596"/>
      <c r="T30" s="596"/>
      <c r="U30" s="596"/>
      <c r="V30" s="596"/>
      <c r="W30" s="596"/>
      <c r="X30" s="596"/>
      <c r="Y30" s="596"/>
      <c r="Z30" s="596"/>
      <c r="AA30" s="596"/>
      <c r="AB30" s="596"/>
      <c r="AC30" s="596"/>
      <c r="AD30" s="309"/>
      <c r="AE30" s="26"/>
      <c r="AF30" s="31"/>
      <c r="AH30" s="575"/>
      <c r="AI30" s="575"/>
      <c r="AJ30" s="575"/>
      <c r="AK30" s="575"/>
      <c r="AL30" s="575"/>
      <c r="AM30" s="575"/>
      <c r="AN30" s="575"/>
      <c r="AO30" s="575"/>
      <c r="AP30" s="575"/>
      <c r="AQ30" s="575"/>
      <c r="AR30" s="575"/>
      <c r="AS30" s="575"/>
      <c r="AT30" s="575"/>
      <c r="AU30" s="575"/>
      <c r="AV30" s="575"/>
      <c r="AW30" s="575"/>
      <c r="AX30" s="575"/>
      <c r="AY30" s="575"/>
      <c r="AZ30" s="575"/>
      <c r="BA30" s="575"/>
      <c r="BB30" s="575"/>
      <c r="BC30" s="575"/>
      <c r="BD30" s="575"/>
      <c r="BE30" s="575"/>
      <c r="BF30" s="575"/>
      <c r="BG30" s="575"/>
      <c r="BH30" s="575"/>
      <c r="BI30" s="575"/>
    </row>
    <row r="31" spans="1:62" ht="15.95" customHeight="1">
      <c r="A31" s="44"/>
      <c r="D31" s="596"/>
      <c r="E31" s="596"/>
      <c r="F31" s="596"/>
      <c r="G31" s="596"/>
      <c r="H31" s="596"/>
      <c r="I31" s="596"/>
      <c r="J31" s="596"/>
      <c r="K31" s="596"/>
      <c r="L31" s="596"/>
      <c r="M31" s="596"/>
      <c r="N31" s="596"/>
      <c r="O31" s="596"/>
      <c r="P31" s="596"/>
      <c r="Q31" s="596"/>
      <c r="R31" s="596"/>
      <c r="S31" s="596"/>
      <c r="T31" s="596"/>
      <c r="U31" s="596"/>
      <c r="V31" s="596"/>
      <c r="W31" s="596"/>
      <c r="X31" s="596"/>
      <c r="Y31" s="596"/>
      <c r="Z31" s="596"/>
      <c r="AA31" s="596"/>
      <c r="AB31" s="596"/>
      <c r="AC31" s="596"/>
      <c r="AD31" s="309"/>
      <c r="AE31" s="26"/>
      <c r="AF31" s="23"/>
      <c r="AG31" s="23"/>
      <c r="AH31" s="575"/>
      <c r="AI31" s="575"/>
      <c r="AJ31" s="575"/>
      <c r="AK31" s="575"/>
      <c r="AL31" s="575"/>
      <c r="AM31" s="575"/>
      <c r="AN31" s="575"/>
      <c r="AO31" s="575"/>
      <c r="AP31" s="575"/>
      <c r="AQ31" s="575"/>
      <c r="AR31" s="575"/>
      <c r="AS31" s="575"/>
      <c r="AT31" s="575"/>
      <c r="AU31" s="575"/>
      <c r="AV31" s="575"/>
      <c r="AW31" s="575"/>
      <c r="AX31" s="575"/>
      <c r="AY31" s="575"/>
      <c r="AZ31" s="575"/>
      <c r="BA31" s="575"/>
      <c r="BB31" s="575"/>
      <c r="BC31" s="575"/>
      <c r="BD31" s="575"/>
      <c r="BE31" s="575"/>
      <c r="BF31" s="575"/>
      <c r="BG31" s="575"/>
      <c r="BH31" s="575"/>
      <c r="BI31" s="575"/>
    </row>
    <row r="32" spans="1:62" ht="15.95" customHeight="1">
      <c r="A32" s="44"/>
      <c r="D32" s="596"/>
      <c r="E32" s="596"/>
      <c r="F32" s="596"/>
      <c r="G32" s="596"/>
      <c r="H32" s="596"/>
      <c r="I32" s="596"/>
      <c r="J32" s="596"/>
      <c r="K32" s="596"/>
      <c r="L32" s="596"/>
      <c r="M32" s="596"/>
      <c r="N32" s="596"/>
      <c r="O32" s="596"/>
      <c r="P32" s="596"/>
      <c r="Q32" s="596"/>
      <c r="R32" s="596"/>
      <c r="S32" s="596"/>
      <c r="T32" s="596"/>
      <c r="U32" s="596"/>
      <c r="V32" s="596"/>
      <c r="W32" s="596"/>
      <c r="X32" s="596"/>
      <c r="Y32" s="596"/>
      <c r="Z32" s="596"/>
      <c r="AA32" s="596"/>
      <c r="AB32" s="596"/>
      <c r="AC32" s="596"/>
      <c r="AD32" s="309"/>
      <c r="AE32" s="26"/>
      <c r="AF32" s="322">
        <v>22</v>
      </c>
      <c r="AG32" s="23"/>
      <c r="AH32" s="576" t="s">
        <v>479</v>
      </c>
      <c r="AI32" s="576"/>
      <c r="AJ32" s="576"/>
      <c r="AK32" s="576"/>
      <c r="AL32" s="576"/>
      <c r="AM32" s="576"/>
      <c r="AN32" s="576"/>
      <c r="AO32" s="576"/>
      <c r="AP32" s="576"/>
      <c r="AQ32" s="576"/>
      <c r="AR32" s="576"/>
      <c r="AS32" s="576"/>
      <c r="AT32" s="576"/>
      <c r="AU32" s="576"/>
      <c r="AV32" s="576"/>
      <c r="AW32" s="576"/>
      <c r="AX32" s="576"/>
      <c r="AY32" s="576"/>
      <c r="AZ32" s="576"/>
      <c r="BA32" s="576"/>
      <c r="BB32" s="576"/>
      <c r="BC32" s="576"/>
      <c r="BD32" s="576"/>
      <c r="BE32" s="576"/>
      <c r="BF32" s="576"/>
      <c r="BG32" s="576"/>
      <c r="BH32" s="576"/>
      <c r="BI32" s="576"/>
    </row>
    <row r="33" spans="1:62" ht="15.95" customHeight="1">
      <c r="A33" s="44"/>
      <c r="D33" s="596"/>
      <c r="E33" s="596"/>
      <c r="F33" s="596"/>
      <c r="G33" s="596"/>
      <c r="H33" s="596"/>
      <c r="I33" s="596"/>
      <c r="J33" s="596"/>
      <c r="K33" s="596"/>
      <c r="L33" s="596"/>
      <c r="M33" s="596"/>
      <c r="N33" s="596"/>
      <c r="O33" s="596"/>
      <c r="P33" s="596"/>
      <c r="Q33" s="596"/>
      <c r="R33" s="596"/>
      <c r="S33" s="596"/>
      <c r="T33" s="596"/>
      <c r="U33" s="596"/>
      <c r="V33" s="596"/>
      <c r="W33" s="596"/>
      <c r="X33" s="596"/>
      <c r="Y33" s="596"/>
      <c r="Z33" s="596"/>
      <c r="AA33" s="596"/>
      <c r="AB33" s="596"/>
      <c r="AC33" s="596"/>
      <c r="AD33" s="309"/>
      <c r="AE33" s="26"/>
      <c r="AF33" s="23"/>
      <c r="AG33" s="23"/>
      <c r="AH33" s="577"/>
      <c r="AI33" s="577"/>
      <c r="AJ33" s="577"/>
      <c r="AK33" s="577"/>
      <c r="AL33" s="577"/>
      <c r="AM33" s="577"/>
      <c r="AN33" s="577"/>
      <c r="AO33" s="577"/>
      <c r="AP33" s="577"/>
      <c r="AQ33" s="577"/>
      <c r="AR33" s="577"/>
      <c r="AS33" s="577"/>
      <c r="AT33" s="577"/>
      <c r="AU33" s="577"/>
      <c r="AV33" s="577"/>
      <c r="AW33" s="577"/>
      <c r="AX33" s="577"/>
      <c r="AY33" s="577"/>
      <c r="AZ33" s="577"/>
      <c r="BA33" s="577"/>
      <c r="BB33" s="577"/>
      <c r="BC33" s="577"/>
      <c r="BD33" s="577"/>
      <c r="BE33" s="577"/>
      <c r="BF33" s="577"/>
      <c r="BG33" s="577"/>
      <c r="BH33" s="577"/>
      <c r="BI33" s="577"/>
      <c r="BJ33" s="37"/>
    </row>
    <row r="34" spans="1:62" ht="15.95" customHeight="1">
      <c r="A34" s="44"/>
      <c r="B34" s="594" t="s">
        <v>562</v>
      </c>
      <c r="C34" s="594"/>
      <c r="D34" s="594"/>
      <c r="E34" s="594"/>
      <c r="F34" s="594"/>
      <c r="G34" s="594"/>
      <c r="H34" s="594"/>
      <c r="I34" s="594"/>
      <c r="J34" s="594"/>
      <c r="K34" s="594"/>
      <c r="L34" s="594"/>
      <c r="M34" s="594"/>
      <c r="N34" s="594"/>
      <c r="O34" s="594"/>
      <c r="P34" s="594"/>
      <c r="Q34" s="594"/>
      <c r="R34" s="594"/>
      <c r="S34" s="594"/>
      <c r="T34" s="594"/>
      <c r="U34" s="594"/>
      <c r="V34" s="594"/>
      <c r="W34" s="594"/>
      <c r="X34" s="594"/>
      <c r="Y34" s="594"/>
      <c r="Z34" s="594"/>
      <c r="AA34" s="594"/>
      <c r="AB34" s="594"/>
      <c r="AC34" s="594"/>
      <c r="AD34" s="309"/>
      <c r="AE34" s="26"/>
      <c r="AF34" s="23"/>
      <c r="AG34" s="23"/>
      <c r="AH34" s="576"/>
      <c r="AI34" s="576"/>
      <c r="AJ34" s="576"/>
      <c r="AK34" s="576"/>
      <c r="AL34" s="576"/>
      <c r="AM34" s="576"/>
      <c r="AN34" s="576"/>
      <c r="AO34" s="576"/>
      <c r="AP34" s="576"/>
      <c r="AQ34" s="576"/>
      <c r="AR34" s="576"/>
      <c r="AS34" s="576"/>
      <c r="AT34" s="576"/>
      <c r="AU34" s="576"/>
      <c r="AV34" s="576"/>
      <c r="AW34" s="576"/>
      <c r="AX34" s="576"/>
      <c r="AY34" s="576"/>
      <c r="AZ34" s="576"/>
      <c r="BA34" s="576"/>
      <c r="BB34" s="576"/>
      <c r="BC34" s="576"/>
      <c r="BD34" s="576"/>
      <c r="BE34" s="576"/>
      <c r="BF34" s="576"/>
      <c r="BG34" s="576"/>
      <c r="BH34" s="576"/>
      <c r="BI34" s="576"/>
      <c r="BJ34" s="37"/>
    </row>
    <row r="35" spans="1:62" ht="15.95" customHeight="1">
      <c r="A35" s="44"/>
      <c r="B35" s="594"/>
      <c r="C35" s="594"/>
      <c r="D35" s="594"/>
      <c r="E35" s="594"/>
      <c r="F35" s="594"/>
      <c r="G35" s="594"/>
      <c r="H35" s="594"/>
      <c r="I35" s="594"/>
      <c r="J35" s="594"/>
      <c r="K35" s="594"/>
      <c r="L35" s="594"/>
      <c r="M35" s="594"/>
      <c r="N35" s="594"/>
      <c r="O35" s="594"/>
      <c r="P35" s="594"/>
      <c r="Q35" s="594"/>
      <c r="R35" s="594"/>
      <c r="S35" s="594"/>
      <c r="T35" s="594"/>
      <c r="U35" s="594"/>
      <c r="V35" s="594"/>
      <c r="W35" s="594"/>
      <c r="X35" s="594"/>
      <c r="Y35" s="594"/>
      <c r="Z35" s="594"/>
      <c r="AA35" s="594"/>
      <c r="AB35" s="594"/>
      <c r="AC35" s="594"/>
      <c r="AD35" s="309"/>
      <c r="AE35" s="26"/>
      <c r="AF35" s="24">
        <v>23</v>
      </c>
      <c r="AG35" s="23"/>
      <c r="AH35" s="640" t="s">
        <v>480</v>
      </c>
      <c r="AI35" s="640"/>
      <c r="AJ35" s="640"/>
      <c r="AK35" s="640"/>
      <c r="AL35" s="640"/>
      <c r="AM35" s="640"/>
      <c r="AN35" s="640"/>
      <c r="AO35" s="640"/>
      <c r="AP35" s="640"/>
      <c r="AQ35" s="640"/>
      <c r="AR35" s="640"/>
      <c r="AS35" s="640"/>
      <c r="AT35" s="640"/>
      <c r="AU35" s="640"/>
      <c r="AV35" s="640"/>
      <c r="AW35" s="640"/>
      <c r="AX35" s="640"/>
      <c r="AY35" s="640"/>
      <c r="AZ35" s="640"/>
      <c r="BA35" s="640"/>
      <c r="BB35" s="640"/>
      <c r="BC35" s="640"/>
      <c r="BD35" s="640"/>
      <c r="BE35" s="640"/>
      <c r="BF35" s="640"/>
      <c r="BG35" s="640"/>
      <c r="BH35" s="640"/>
      <c r="BI35" s="640"/>
      <c r="BJ35" s="25"/>
    </row>
    <row r="36" spans="1:62" ht="15.95" customHeight="1">
      <c r="A36" s="44"/>
      <c r="B36" s="594"/>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309"/>
      <c r="AE36" s="26"/>
      <c r="AH36" s="510" t="s">
        <v>90</v>
      </c>
      <c r="AI36" s="510"/>
      <c r="AJ36" s="510"/>
      <c r="AK36" s="510"/>
      <c r="AL36" s="510"/>
      <c r="AM36" s="510"/>
      <c r="AN36" s="510"/>
      <c r="AO36" s="510"/>
      <c r="AP36" s="510"/>
      <c r="AQ36" s="510"/>
      <c r="AR36" s="510"/>
      <c r="AS36" s="510"/>
      <c r="AT36" s="510"/>
      <c r="AU36" s="511"/>
      <c r="AV36" s="515" t="s">
        <v>91</v>
      </c>
      <c r="AW36" s="510"/>
      <c r="AX36" s="510"/>
      <c r="AY36" s="510"/>
      <c r="AZ36" s="510"/>
      <c r="BA36" s="510"/>
      <c r="BB36" s="510"/>
      <c r="BC36" s="510"/>
      <c r="BD36" s="510"/>
      <c r="BE36" s="510"/>
      <c r="BF36" s="510"/>
      <c r="BG36" s="510"/>
      <c r="BH36" s="510"/>
      <c r="BI36" s="510"/>
      <c r="BJ36" s="25"/>
    </row>
    <row r="37" spans="1:62" ht="15.95" customHeight="1">
      <c r="A37" s="44"/>
      <c r="B37" s="594"/>
      <c r="C37" s="594"/>
      <c r="D37" s="594"/>
      <c r="E37" s="594"/>
      <c r="F37" s="594"/>
      <c r="G37" s="594"/>
      <c r="H37" s="594"/>
      <c r="I37" s="594"/>
      <c r="J37" s="594"/>
      <c r="K37" s="594"/>
      <c r="L37" s="594"/>
      <c r="M37" s="594"/>
      <c r="N37" s="594"/>
      <c r="O37" s="594"/>
      <c r="P37" s="594"/>
      <c r="Q37" s="594"/>
      <c r="R37" s="594"/>
      <c r="S37" s="594"/>
      <c r="T37" s="594"/>
      <c r="U37" s="594"/>
      <c r="V37" s="594"/>
      <c r="W37" s="594"/>
      <c r="X37" s="594"/>
      <c r="Y37" s="594"/>
      <c r="Z37" s="594"/>
      <c r="AA37" s="594"/>
      <c r="AB37" s="594"/>
      <c r="AC37" s="594"/>
      <c r="AD37" s="309"/>
      <c r="AE37" s="26"/>
      <c r="AH37" s="620" t="s">
        <v>92</v>
      </c>
      <c r="AI37" s="618"/>
      <c r="AJ37" s="618"/>
      <c r="AK37" s="618"/>
      <c r="AL37" s="618"/>
      <c r="AM37" s="618"/>
      <c r="AN37" s="618"/>
      <c r="AO37" s="618"/>
      <c r="AP37" s="618"/>
      <c r="AQ37" s="618"/>
      <c r="AR37" s="618"/>
      <c r="AS37" s="618"/>
      <c r="AT37" s="618"/>
      <c r="AU37" s="619"/>
      <c r="AV37" s="618" t="s">
        <v>93</v>
      </c>
      <c r="AW37" s="618"/>
      <c r="AX37" s="618"/>
      <c r="AY37" s="618"/>
      <c r="AZ37" s="618"/>
      <c r="BA37" s="618"/>
      <c r="BB37" s="618"/>
      <c r="BC37" s="618"/>
      <c r="BD37" s="618"/>
      <c r="BE37" s="618"/>
      <c r="BF37" s="618"/>
      <c r="BG37" s="618"/>
      <c r="BH37" s="618"/>
      <c r="BI37" s="619"/>
      <c r="BJ37" s="25"/>
    </row>
    <row r="38" spans="1:62" ht="15.95" customHeight="1">
      <c r="A38" s="44"/>
      <c r="B38" s="584" t="s">
        <v>497</v>
      </c>
      <c r="C38" s="584"/>
      <c r="D38" s="584"/>
      <c r="E38" s="584"/>
      <c r="F38" s="584"/>
      <c r="G38" s="584"/>
      <c r="H38" s="584"/>
      <c r="I38" s="584"/>
      <c r="J38" s="584"/>
      <c r="K38" s="584"/>
      <c r="L38" s="584"/>
      <c r="M38" s="584"/>
      <c r="N38" s="584"/>
      <c r="O38" s="584"/>
      <c r="P38" s="584"/>
      <c r="Q38" s="584"/>
      <c r="R38" s="584"/>
      <c r="S38" s="584"/>
      <c r="T38" s="584"/>
      <c r="U38" s="584"/>
      <c r="V38" s="584"/>
      <c r="W38" s="584"/>
      <c r="X38" s="584"/>
      <c r="Y38" s="584"/>
      <c r="Z38" s="584"/>
      <c r="AA38" s="584"/>
      <c r="AB38" s="584"/>
      <c r="AC38" s="584"/>
      <c r="AD38" s="309"/>
      <c r="AE38" s="26"/>
      <c r="AF38" s="24"/>
      <c r="AG38" s="23"/>
      <c r="AH38" s="605" t="s">
        <v>94</v>
      </c>
      <c r="AI38" s="605"/>
      <c r="AJ38" s="605"/>
      <c r="AK38" s="605"/>
      <c r="AL38" s="605"/>
      <c r="AM38" s="605"/>
      <c r="AN38" s="605"/>
      <c r="AO38" s="605"/>
      <c r="AP38" s="605"/>
      <c r="AQ38" s="605"/>
      <c r="AR38" s="605"/>
      <c r="AS38" s="605"/>
      <c r="AT38" s="605"/>
      <c r="AU38" s="630"/>
      <c r="AV38" s="604" t="s">
        <v>95</v>
      </c>
      <c r="AW38" s="608"/>
      <c r="AX38" s="608"/>
      <c r="AY38" s="608"/>
      <c r="AZ38" s="608"/>
      <c r="BA38" s="608"/>
      <c r="BB38" s="608"/>
      <c r="BC38" s="608"/>
      <c r="BD38" s="608"/>
      <c r="BE38" s="608"/>
      <c r="BF38" s="608"/>
      <c r="BG38" s="608"/>
      <c r="BH38" s="608"/>
      <c r="BI38" s="608"/>
      <c r="BJ38" s="37"/>
    </row>
    <row r="39" spans="1:62" ht="15.95" customHeight="1">
      <c r="A39" s="94"/>
      <c r="B39" s="584"/>
      <c r="C39" s="584"/>
      <c r="D39" s="584"/>
      <c r="E39" s="584"/>
      <c r="F39" s="584"/>
      <c r="G39" s="584"/>
      <c r="H39" s="584"/>
      <c r="I39" s="584"/>
      <c r="J39" s="584"/>
      <c r="K39" s="584"/>
      <c r="L39" s="584"/>
      <c r="M39" s="584"/>
      <c r="N39" s="584"/>
      <c r="O39" s="584"/>
      <c r="P39" s="584"/>
      <c r="Q39" s="584"/>
      <c r="R39" s="584"/>
      <c r="S39" s="584"/>
      <c r="T39" s="584"/>
      <c r="U39" s="584"/>
      <c r="V39" s="584"/>
      <c r="W39" s="584"/>
      <c r="X39" s="584"/>
      <c r="Y39" s="584"/>
      <c r="Z39" s="584"/>
      <c r="AA39" s="584"/>
      <c r="AB39" s="584"/>
      <c r="AC39" s="584"/>
      <c r="AD39" s="223"/>
      <c r="AF39" s="24"/>
      <c r="AG39" s="23"/>
      <c r="AH39" s="631"/>
      <c r="AI39" s="631"/>
      <c r="AJ39" s="631"/>
      <c r="AK39" s="631"/>
      <c r="AL39" s="631"/>
      <c r="AM39" s="631"/>
      <c r="AN39" s="631"/>
      <c r="AO39" s="631"/>
      <c r="AP39" s="631"/>
      <c r="AQ39" s="631"/>
      <c r="AR39" s="631"/>
      <c r="AS39" s="631"/>
      <c r="AT39" s="631"/>
      <c r="AU39" s="632"/>
      <c r="AV39" s="580"/>
      <c r="AW39" s="581"/>
      <c r="AX39" s="581"/>
      <c r="AY39" s="581"/>
      <c r="AZ39" s="581"/>
      <c r="BA39" s="581"/>
      <c r="BB39" s="581"/>
      <c r="BC39" s="581"/>
      <c r="BD39" s="581"/>
      <c r="BE39" s="581"/>
      <c r="BF39" s="581"/>
      <c r="BG39" s="581"/>
      <c r="BH39" s="581"/>
      <c r="BI39" s="581"/>
      <c r="BJ39" s="37"/>
    </row>
    <row r="40" spans="1:62" ht="15.95" customHeight="1">
      <c r="A40" s="94"/>
      <c r="B40" s="584"/>
      <c r="C40" s="584"/>
      <c r="D40" s="584"/>
      <c r="E40" s="584"/>
      <c r="F40" s="584"/>
      <c r="G40" s="584"/>
      <c r="H40" s="584"/>
      <c r="I40" s="584"/>
      <c r="J40" s="584"/>
      <c r="K40" s="584"/>
      <c r="L40" s="584"/>
      <c r="M40" s="584"/>
      <c r="N40" s="584"/>
      <c r="O40" s="584"/>
      <c r="P40" s="584"/>
      <c r="Q40" s="584"/>
      <c r="R40" s="584"/>
      <c r="S40" s="584"/>
      <c r="T40" s="584"/>
      <c r="U40" s="584"/>
      <c r="V40" s="584"/>
      <c r="W40" s="584"/>
      <c r="X40" s="584"/>
      <c r="Y40" s="584"/>
      <c r="Z40" s="584"/>
      <c r="AA40" s="584"/>
      <c r="AB40" s="584"/>
      <c r="AC40" s="584"/>
      <c r="AD40" s="223"/>
      <c r="AE40" s="26"/>
      <c r="AF40" s="24"/>
      <c r="AG40" s="23"/>
      <c r="AH40" s="607"/>
      <c r="AI40" s="607"/>
      <c r="AJ40" s="607"/>
      <c r="AK40" s="607"/>
      <c r="AL40" s="607"/>
      <c r="AM40" s="607"/>
      <c r="AN40" s="607"/>
      <c r="AO40" s="607"/>
      <c r="AP40" s="607"/>
      <c r="AQ40" s="607"/>
      <c r="AR40" s="607"/>
      <c r="AS40" s="607"/>
      <c r="AT40" s="607"/>
      <c r="AU40" s="633"/>
      <c r="AV40" s="629"/>
      <c r="AW40" s="622"/>
      <c r="AX40" s="622"/>
      <c r="AY40" s="622"/>
      <c r="AZ40" s="622"/>
      <c r="BA40" s="622"/>
      <c r="BB40" s="622"/>
      <c r="BC40" s="622"/>
      <c r="BD40" s="622"/>
      <c r="BE40" s="622"/>
      <c r="BF40" s="622"/>
      <c r="BG40" s="622"/>
      <c r="BH40" s="622"/>
      <c r="BI40" s="622"/>
      <c r="BJ40" s="23"/>
    </row>
    <row r="41" spans="1:62" ht="15.95" customHeight="1">
      <c r="A41" s="94"/>
      <c r="B41" s="584"/>
      <c r="C41" s="584"/>
      <c r="D41" s="584"/>
      <c r="E41" s="584"/>
      <c r="F41" s="584"/>
      <c r="G41" s="584"/>
      <c r="H41" s="584"/>
      <c r="I41" s="584"/>
      <c r="J41" s="584"/>
      <c r="K41" s="584"/>
      <c r="L41" s="584"/>
      <c r="M41" s="584"/>
      <c r="N41" s="584"/>
      <c r="O41" s="584"/>
      <c r="P41" s="584"/>
      <c r="Q41" s="584"/>
      <c r="R41" s="584"/>
      <c r="S41" s="584"/>
      <c r="T41" s="584"/>
      <c r="U41" s="584"/>
      <c r="V41" s="584"/>
      <c r="W41" s="584"/>
      <c r="X41" s="584"/>
      <c r="Y41" s="584"/>
      <c r="Z41" s="584"/>
      <c r="AA41" s="584"/>
      <c r="AB41" s="584"/>
      <c r="AC41" s="584"/>
      <c r="AD41" s="223"/>
      <c r="AF41" s="24"/>
      <c r="AG41" s="23"/>
      <c r="AH41" s="608" t="s">
        <v>97</v>
      </c>
      <c r="AI41" s="608"/>
      <c r="AJ41" s="608"/>
      <c r="AK41" s="608"/>
      <c r="AL41" s="608"/>
      <c r="AM41" s="608"/>
      <c r="AN41" s="608"/>
      <c r="AO41" s="608"/>
      <c r="AP41" s="608"/>
      <c r="AQ41" s="608"/>
      <c r="AR41" s="608"/>
      <c r="AS41" s="608"/>
      <c r="AT41" s="608"/>
      <c r="AU41" s="621"/>
      <c r="AV41" s="604" t="s">
        <v>96</v>
      </c>
      <c r="AW41" s="605"/>
      <c r="AX41" s="605"/>
      <c r="AY41" s="605"/>
      <c r="AZ41" s="605"/>
      <c r="BA41" s="605"/>
      <c r="BB41" s="605"/>
      <c r="BC41" s="605"/>
      <c r="BD41" s="605"/>
      <c r="BE41" s="605"/>
      <c r="BF41" s="605"/>
      <c r="BG41" s="605"/>
      <c r="BH41" s="605"/>
      <c r="BI41" s="605"/>
      <c r="BJ41" s="23"/>
    </row>
    <row r="42" spans="1:62" ht="15.95" customHeight="1">
      <c r="A42" s="94"/>
      <c r="B42" s="584"/>
      <c r="C42" s="584"/>
      <c r="D42" s="584"/>
      <c r="E42" s="584"/>
      <c r="F42" s="584"/>
      <c r="G42" s="584"/>
      <c r="H42" s="584"/>
      <c r="I42" s="584"/>
      <c r="J42" s="584"/>
      <c r="K42" s="584"/>
      <c r="L42" s="584"/>
      <c r="M42" s="584"/>
      <c r="N42" s="584"/>
      <c r="O42" s="584"/>
      <c r="P42" s="584"/>
      <c r="Q42" s="584"/>
      <c r="R42" s="584"/>
      <c r="S42" s="584"/>
      <c r="T42" s="584"/>
      <c r="U42" s="584"/>
      <c r="V42" s="584"/>
      <c r="W42" s="584"/>
      <c r="X42" s="584"/>
      <c r="Y42" s="584"/>
      <c r="Z42" s="584"/>
      <c r="AA42" s="584"/>
      <c r="AB42" s="584"/>
      <c r="AC42" s="584"/>
      <c r="AD42" s="223"/>
      <c r="AF42" s="30"/>
      <c r="AH42" s="622"/>
      <c r="AI42" s="622"/>
      <c r="AJ42" s="622"/>
      <c r="AK42" s="622"/>
      <c r="AL42" s="622"/>
      <c r="AM42" s="622"/>
      <c r="AN42" s="622"/>
      <c r="AO42" s="622"/>
      <c r="AP42" s="622"/>
      <c r="AQ42" s="622"/>
      <c r="AR42" s="622"/>
      <c r="AS42" s="622"/>
      <c r="AT42" s="622"/>
      <c r="AU42" s="623"/>
      <c r="AV42" s="606"/>
      <c r="AW42" s="607"/>
      <c r="AX42" s="607"/>
      <c r="AY42" s="607"/>
      <c r="AZ42" s="607"/>
      <c r="BA42" s="607"/>
      <c r="BB42" s="607"/>
      <c r="BC42" s="607"/>
      <c r="BD42" s="607"/>
      <c r="BE42" s="607"/>
      <c r="BF42" s="607"/>
      <c r="BG42" s="607"/>
      <c r="BH42" s="607"/>
      <c r="BI42" s="607"/>
      <c r="BJ42" s="37"/>
    </row>
    <row r="43" spans="1:62" ht="15.95" customHeight="1">
      <c r="A43" s="94"/>
      <c r="B43" s="584"/>
      <c r="C43" s="584"/>
      <c r="D43" s="584"/>
      <c r="E43" s="584"/>
      <c r="F43" s="584"/>
      <c r="G43" s="584"/>
      <c r="H43" s="584"/>
      <c r="I43" s="584"/>
      <c r="J43" s="584"/>
      <c r="K43" s="584"/>
      <c r="L43" s="584"/>
      <c r="M43" s="584"/>
      <c r="N43" s="584"/>
      <c r="O43" s="584"/>
      <c r="P43" s="584"/>
      <c r="Q43" s="584"/>
      <c r="R43" s="584"/>
      <c r="S43" s="584"/>
      <c r="T43" s="584"/>
      <c r="U43" s="584"/>
      <c r="V43" s="584"/>
      <c r="W43" s="584"/>
      <c r="X43" s="584"/>
      <c r="Y43" s="584"/>
      <c r="Z43" s="584"/>
      <c r="AA43" s="584"/>
      <c r="AB43" s="584"/>
      <c r="AC43" s="584"/>
      <c r="AD43" s="223"/>
      <c r="AF43" s="30"/>
      <c r="AG43" s="31"/>
      <c r="AH43" s="608" t="s">
        <v>98</v>
      </c>
      <c r="AI43" s="605"/>
      <c r="AJ43" s="605"/>
      <c r="AK43" s="605"/>
      <c r="AL43" s="605"/>
      <c r="AM43" s="605"/>
      <c r="AN43" s="605"/>
      <c r="AO43" s="605"/>
      <c r="AP43" s="605"/>
      <c r="AQ43" s="605"/>
      <c r="AR43" s="605"/>
      <c r="AS43" s="605"/>
      <c r="AT43" s="605"/>
      <c r="AU43" s="605"/>
      <c r="AV43" s="604" t="s">
        <v>99</v>
      </c>
      <c r="AW43" s="605"/>
      <c r="AX43" s="605"/>
      <c r="AY43" s="605"/>
      <c r="AZ43" s="605"/>
      <c r="BA43" s="605"/>
      <c r="BB43" s="605"/>
      <c r="BC43" s="605"/>
      <c r="BD43" s="605"/>
      <c r="BE43" s="605"/>
      <c r="BF43" s="605"/>
      <c r="BG43" s="605"/>
      <c r="BH43" s="605"/>
      <c r="BI43" s="605"/>
      <c r="BJ43" s="37"/>
    </row>
    <row r="44" spans="1:62" ht="15.95" customHeight="1">
      <c r="A44" s="94"/>
      <c r="B44" s="591" t="s">
        <v>498</v>
      </c>
      <c r="C44" s="591"/>
      <c r="D44" s="591"/>
      <c r="E44" s="591"/>
      <c r="F44" s="591"/>
      <c r="G44" s="591"/>
      <c r="H44" s="591"/>
      <c r="I44" s="591"/>
      <c r="J44" s="591"/>
      <c r="K44" s="591"/>
      <c r="L44" s="591"/>
      <c r="M44" s="591"/>
      <c r="N44" s="591"/>
      <c r="O44" s="591"/>
      <c r="P44" s="591"/>
      <c r="Q44" s="591"/>
      <c r="R44" s="591"/>
      <c r="S44" s="591"/>
      <c r="T44" s="591"/>
      <c r="U44" s="591"/>
      <c r="V44" s="591"/>
      <c r="W44" s="591"/>
      <c r="X44" s="591"/>
      <c r="Y44" s="591"/>
      <c r="Z44" s="591"/>
      <c r="AA44" s="591"/>
      <c r="AB44" s="591"/>
      <c r="AC44" s="591"/>
      <c r="AD44" s="223"/>
      <c r="AF44" s="30"/>
      <c r="AG44" s="31"/>
      <c r="AH44" s="607"/>
      <c r="AI44" s="607"/>
      <c r="AJ44" s="607"/>
      <c r="AK44" s="607"/>
      <c r="AL44" s="607"/>
      <c r="AM44" s="607"/>
      <c r="AN44" s="607"/>
      <c r="AO44" s="607"/>
      <c r="AP44" s="607"/>
      <c r="AQ44" s="607"/>
      <c r="AR44" s="607"/>
      <c r="AS44" s="607"/>
      <c r="AT44" s="607"/>
      <c r="AU44" s="607"/>
      <c r="AV44" s="606"/>
      <c r="AW44" s="607"/>
      <c r="AX44" s="607"/>
      <c r="AY44" s="607"/>
      <c r="AZ44" s="607"/>
      <c r="BA44" s="607"/>
      <c r="BB44" s="607"/>
      <c r="BC44" s="607"/>
      <c r="BD44" s="607"/>
      <c r="BE44" s="607"/>
      <c r="BF44" s="607"/>
      <c r="BG44" s="607"/>
      <c r="BH44" s="607"/>
      <c r="BI44" s="607"/>
      <c r="BJ44" s="23"/>
    </row>
    <row r="45" spans="1:62" ht="17.25" customHeight="1">
      <c r="A45" s="94"/>
      <c r="B45" s="591"/>
      <c r="C45" s="591"/>
      <c r="D45" s="591"/>
      <c r="E45" s="591"/>
      <c r="F45" s="591"/>
      <c r="G45" s="591"/>
      <c r="H45" s="591"/>
      <c r="I45" s="591"/>
      <c r="J45" s="591"/>
      <c r="K45" s="591"/>
      <c r="L45" s="591"/>
      <c r="M45" s="591"/>
      <c r="N45" s="591"/>
      <c r="O45" s="591"/>
      <c r="P45" s="591"/>
      <c r="Q45" s="591"/>
      <c r="R45" s="591"/>
      <c r="S45" s="591"/>
      <c r="T45" s="591"/>
      <c r="U45" s="591"/>
      <c r="V45" s="591"/>
      <c r="W45" s="591"/>
      <c r="X45" s="591"/>
      <c r="Y45" s="591"/>
      <c r="Z45" s="591"/>
      <c r="AA45" s="591"/>
      <c r="AB45" s="591"/>
      <c r="AC45" s="591"/>
      <c r="AD45" s="223"/>
      <c r="AF45" s="30"/>
      <c r="AG45" s="31"/>
      <c r="AH45" s="608" t="s">
        <v>100</v>
      </c>
      <c r="AI45" s="605"/>
      <c r="AJ45" s="605"/>
      <c r="AK45" s="605"/>
      <c r="AL45" s="605"/>
      <c r="AM45" s="605"/>
      <c r="AN45" s="605"/>
      <c r="AO45" s="605"/>
      <c r="AP45" s="605"/>
      <c r="AQ45" s="605"/>
      <c r="AR45" s="605"/>
      <c r="AS45" s="605"/>
      <c r="AT45" s="605"/>
      <c r="AU45" s="605"/>
      <c r="AV45" s="604" t="s">
        <v>101</v>
      </c>
      <c r="AW45" s="605"/>
      <c r="AX45" s="605"/>
      <c r="AY45" s="605"/>
      <c r="AZ45" s="605"/>
      <c r="BA45" s="605"/>
      <c r="BB45" s="605"/>
      <c r="BC45" s="605"/>
      <c r="BD45" s="605"/>
      <c r="BE45" s="605"/>
      <c r="BF45" s="605"/>
      <c r="BG45" s="605"/>
      <c r="BH45" s="605"/>
      <c r="BI45" s="605"/>
      <c r="BJ45" s="23"/>
    </row>
    <row r="46" spans="1:62" ht="17.25" customHeight="1">
      <c r="A46" s="94"/>
      <c r="B46" s="591"/>
      <c r="C46" s="591"/>
      <c r="D46" s="591"/>
      <c r="E46" s="591"/>
      <c r="F46" s="591"/>
      <c r="G46" s="591"/>
      <c r="H46" s="591"/>
      <c r="I46" s="591"/>
      <c r="J46" s="591"/>
      <c r="K46" s="591"/>
      <c r="L46" s="591"/>
      <c r="M46" s="591"/>
      <c r="N46" s="591"/>
      <c r="O46" s="591"/>
      <c r="P46" s="591"/>
      <c r="Q46" s="591"/>
      <c r="R46" s="591"/>
      <c r="S46" s="591"/>
      <c r="T46" s="591"/>
      <c r="U46" s="591"/>
      <c r="V46" s="591"/>
      <c r="W46" s="591"/>
      <c r="X46" s="591"/>
      <c r="Y46" s="591"/>
      <c r="Z46" s="591"/>
      <c r="AA46" s="591"/>
      <c r="AB46" s="591"/>
      <c r="AC46" s="591"/>
      <c r="AD46" s="223"/>
      <c r="AF46" s="30"/>
      <c r="AG46" s="31"/>
      <c r="AH46" s="607"/>
      <c r="AI46" s="607"/>
      <c r="AJ46" s="607"/>
      <c r="AK46" s="607"/>
      <c r="AL46" s="607"/>
      <c r="AM46" s="607"/>
      <c r="AN46" s="607"/>
      <c r="AO46" s="607"/>
      <c r="AP46" s="607"/>
      <c r="AQ46" s="607"/>
      <c r="AR46" s="607"/>
      <c r="AS46" s="607"/>
      <c r="AT46" s="607"/>
      <c r="AU46" s="607"/>
      <c r="AV46" s="606"/>
      <c r="AW46" s="607"/>
      <c r="AX46" s="607"/>
      <c r="AY46" s="607"/>
      <c r="AZ46" s="607"/>
      <c r="BA46" s="607"/>
      <c r="BB46" s="607"/>
      <c r="BC46" s="607"/>
      <c r="BD46" s="607"/>
      <c r="BE46" s="607"/>
      <c r="BF46" s="607"/>
      <c r="BG46" s="607"/>
      <c r="BH46" s="607"/>
      <c r="BI46" s="607"/>
      <c r="BJ46" s="23"/>
    </row>
    <row r="47" spans="1:62" ht="17.25" customHeight="1">
      <c r="A47" s="94"/>
      <c r="B47" s="591"/>
      <c r="C47" s="591"/>
      <c r="D47" s="591"/>
      <c r="E47" s="591"/>
      <c r="F47" s="591"/>
      <c r="G47" s="591"/>
      <c r="H47" s="591"/>
      <c r="I47" s="591"/>
      <c r="J47" s="591"/>
      <c r="K47" s="591"/>
      <c r="L47" s="591"/>
      <c r="M47" s="591"/>
      <c r="N47" s="591"/>
      <c r="O47" s="591"/>
      <c r="P47" s="591"/>
      <c r="Q47" s="591"/>
      <c r="R47" s="591"/>
      <c r="S47" s="591"/>
      <c r="T47" s="591"/>
      <c r="U47" s="591"/>
      <c r="V47" s="591"/>
      <c r="W47" s="591"/>
      <c r="X47" s="591"/>
      <c r="Y47" s="591"/>
      <c r="Z47" s="591"/>
      <c r="AA47" s="591"/>
      <c r="AB47" s="591"/>
      <c r="AC47" s="591"/>
      <c r="AD47" s="223"/>
      <c r="AF47" s="30"/>
      <c r="AG47" s="31"/>
      <c r="AH47" s="608" t="s">
        <v>103</v>
      </c>
      <c r="AI47" s="605"/>
      <c r="AJ47" s="605"/>
      <c r="AK47" s="605"/>
      <c r="AL47" s="605"/>
      <c r="AM47" s="605"/>
      <c r="AN47" s="605"/>
      <c r="AO47" s="605"/>
      <c r="AP47" s="605"/>
      <c r="AQ47" s="605"/>
      <c r="AR47" s="605"/>
      <c r="AS47" s="605"/>
      <c r="AT47" s="605"/>
      <c r="AU47" s="605"/>
      <c r="AV47" s="604" t="s">
        <v>102</v>
      </c>
      <c r="AW47" s="605"/>
      <c r="AX47" s="605"/>
      <c r="AY47" s="605"/>
      <c r="AZ47" s="605"/>
      <c r="BA47" s="605"/>
      <c r="BB47" s="605"/>
      <c r="BC47" s="605"/>
      <c r="BD47" s="605"/>
      <c r="BE47" s="605"/>
      <c r="BF47" s="605"/>
      <c r="BG47" s="605"/>
      <c r="BH47" s="605"/>
      <c r="BI47" s="605"/>
      <c r="BJ47" s="23"/>
    </row>
    <row r="48" spans="1:62" ht="17.25" customHeight="1">
      <c r="A48" s="224"/>
      <c r="B48" s="592"/>
      <c r="C48" s="592"/>
      <c r="D48" s="592"/>
      <c r="E48" s="592"/>
      <c r="F48" s="592"/>
      <c r="G48" s="592"/>
      <c r="H48" s="592"/>
      <c r="I48" s="592"/>
      <c r="J48" s="592"/>
      <c r="K48" s="592"/>
      <c r="L48" s="592"/>
      <c r="M48" s="592"/>
      <c r="N48" s="592"/>
      <c r="O48" s="592"/>
      <c r="P48" s="592"/>
      <c r="Q48" s="592"/>
      <c r="R48" s="592"/>
      <c r="S48" s="592"/>
      <c r="T48" s="592"/>
      <c r="U48" s="592"/>
      <c r="V48" s="592"/>
      <c r="W48" s="592"/>
      <c r="X48" s="592"/>
      <c r="Y48" s="592"/>
      <c r="Z48" s="592"/>
      <c r="AA48" s="592"/>
      <c r="AB48" s="592"/>
      <c r="AC48" s="592"/>
      <c r="AD48" s="313"/>
      <c r="AF48" s="24"/>
      <c r="AG48" s="23"/>
      <c r="AH48" s="609"/>
      <c r="AI48" s="609"/>
      <c r="AJ48" s="609"/>
      <c r="AK48" s="609"/>
      <c r="AL48" s="609"/>
      <c r="AM48" s="609"/>
      <c r="AN48" s="609"/>
      <c r="AO48" s="609"/>
      <c r="AP48" s="609"/>
      <c r="AQ48" s="609"/>
      <c r="AR48" s="609"/>
      <c r="AS48" s="609"/>
      <c r="AT48" s="609"/>
      <c r="AU48" s="609"/>
      <c r="AV48" s="617"/>
      <c r="AW48" s="609"/>
      <c r="AX48" s="609"/>
      <c r="AY48" s="609"/>
      <c r="AZ48" s="609"/>
      <c r="BA48" s="609"/>
      <c r="BB48" s="609"/>
      <c r="BC48" s="609"/>
      <c r="BD48" s="609"/>
      <c r="BE48" s="609"/>
      <c r="BF48" s="609"/>
      <c r="BG48" s="609"/>
      <c r="BH48" s="609"/>
      <c r="BI48" s="609"/>
      <c r="BJ48" s="23"/>
    </row>
    <row r="49" spans="1:62" ht="17.25" customHeight="1" thickBo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3"/>
      <c r="AF49" s="305"/>
      <c r="AG49" s="38"/>
      <c r="AH49" s="316"/>
      <c r="AI49" s="316"/>
      <c r="AJ49" s="316"/>
      <c r="AK49" s="316"/>
      <c r="AL49" s="316"/>
      <c r="AM49" s="316"/>
      <c r="AN49" s="316"/>
      <c r="AO49" s="316"/>
      <c r="AP49" s="316"/>
      <c r="AQ49" s="316"/>
      <c r="AR49" s="316"/>
      <c r="AS49" s="316"/>
      <c r="AT49" s="316"/>
      <c r="AU49" s="316"/>
      <c r="AV49" s="316"/>
      <c r="AW49" s="316"/>
      <c r="AX49" s="316"/>
      <c r="AY49" s="316"/>
      <c r="AZ49" s="316"/>
      <c r="BA49" s="316"/>
      <c r="BB49" s="316"/>
      <c r="BC49" s="316"/>
      <c r="BD49" s="316"/>
      <c r="BE49" s="316"/>
      <c r="BF49" s="316"/>
      <c r="BG49" s="316"/>
      <c r="BH49" s="316"/>
      <c r="BI49" s="316"/>
      <c r="BJ49" s="38"/>
    </row>
    <row r="50" spans="1:62" ht="17.25" customHeight="1">
      <c r="AF50"/>
      <c r="AG50"/>
      <c r="AH50"/>
      <c r="AI50"/>
      <c r="AJ50"/>
      <c r="AK50"/>
      <c r="AL50"/>
      <c r="AM50"/>
      <c r="AN50"/>
      <c r="AO50"/>
      <c r="AP50"/>
      <c r="AQ50"/>
      <c r="AR50"/>
      <c r="AS50"/>
      <c r="AT50"/>
      <c r="AU50"/>
      <c r="AV50"/>
      <c r="AW50"/>
      <c r="AX50"/>
      <c r="AY50"/>
      <c r="AZ50"/>
      <c r="BA50"/>
      <c r="BB50"/>
      <c r="BC50"/>
      <c r="BD50"/>
      <c r="BE50"/>
      <c r="BF50"/>
      <c r="BG50"/>
      <c r="BH50"/>
      <c r="BI50"/>
      <c r="BJ50" s="25"/>
    </row>
    <row r="51" spans="1:62" ht="17.25" customHeight="1">
      <c r="A51"/>
      <c r="B51"/>
      <c r="C51"/>
      <c r="D51"/>
      <c r="E51"/>
      <c r="F51"/>
      <c r="G51"/>
      <c r="H51"/>
      <c r="I51"/>
      <c r="J51"/>
      <c r="K51"/>
      <c r="L51"/>
      <c r="M51"/>
      <c r="N51"/>
      <c r="O51"/>
      <c r="P51"/>
      <c r="Q51"/>
      <c r="R51"/>
      <c r="S51"/>
      <c r="T51"/>
      <c r="U51"/>
      <c r="V51"/>
      <c r="W51"/>
      <c r="X51"/>
      <c r="Y51"/>
      <c r="Z51"/>
      <c r="AA51"/>
      <c r="AB51"/>
      <c r="AC51"/>
      <c r="AD51"/>
      <c r="AE51"/>
      <c r="AF51"/>
      <c r="AG51"/>
      <c r="AH51"/>
    </row>
    <row r="52" spans="1:62" ht="17.25" customHeight="1">
      <c r="A52"/>
      <c r="B52"/>
      <c r="C52"/>
      <c r="D52"/>
      <c r="E52"/>
      <c r="F52"/>
      <c r="G52"/>
      <c r="H52"/>
      <c r="I52"/>
      <c r="J52"/>
      <c r="K52"/>
      <c r="L52"/>
      <c r="M52"/>
      <c r="N52"/>
      <c r="O52"/>
      <c r="P52"/>
      <c r="Q52"/>
      <c r="R52"/>
      <c r="S52"/>
      <c r="T52"/>
      <c r="U52"/>
      <c r="V52"/>
      <c r="W52"/>
      <c r="X52"/>
      <c r="Y52"/>
      <c r="Z52"/>
      <c r="AA52"/>
      <c r="AB52"/>
      <c r="AC52"/>
      <c r="AD52"/>
      <c r="AE52"/>
      <c r="AF52"/>
      <c r="AG52"/>
      <c r="AH52"/>
    </row>
    <row r="53" spans="1:62" ht="17.25" customHeight="1">
      <c r="A53"/>
      <c r="B53"/>
      <c r="C53"/>
      <c r="D53"/>
      <c r="E53"/>
      <c r="F53"/>
      <c r="G53"/>
      <c r="H53"/>
      <c r="I53"/>
      <c r="J53"/>
      <c r="K53"/>
      <c r="L53"/>
      <c r="M53"/>
      <c r="N53"/>
      <c r="O53"/>
      <c r="P53"/>
      <c r="Q53"/>
      <c r="R53"/>
      <c r="S53"/>
      <c r="T53"/>
      <c r="U53"/>
      <c r="V53"/>
      <c r="W53"/>
      <c r="X53"/>
      <c r="Y53"/>
      <c r="Z53"/>
      <c r="AA53"/>
      <c r="AB53"/>
      <c r="AC53"/>
      <c r="AD53"/>
      <c r="AE53"/>
      <c r="AF53"/>
      <c r="AG53"/>
      <c r="AH53"/>
      <c r="AI53"/>
    </row>
    <row r="54" spans="1:62" ht="17.25" customHeight="1">
      <c r="A54"/>
      <c r="B54"/>
      <c r="C54"/>
      <c r="D54"/>
      <c r="E54"/>
      <c r="F54"/>
      <c r="G54"/>
      <c r="H54"/>
      <c r="I54"/>
      <c r="J54"/>
      <c r="K54"/>
      <c r="L54"/>
      <c r="M54"/>
      <c r="N54"/>
      <c r="O54"/>
      <c r="P54"/>
      <c r="Q54"/>
      <c r="R54"/>
      <c r="S54"/>
      <c r="T54"/>
      <c r="U54"/>
      <c r="V54"/>
      <c r="W54"/>
      <c r="X54"/>
      <c r="Y54"/>
      <c r="Z54"/>
      <c r="AA54"/>
      <c r="AB54"/>
      <c r="AC54"/>
      <c r="AD54"/>
      <c r="AE54"/>
      <c r="AF54"/>
      <c r="AG54"/>
      <c r="AH54"/>
      <c r="AI54"/>
    </row>
    <row r="55" spans="1:62" ht="17.25" customHeight="1">
      <c r="A55"/>
      <c r="B55"/>
      <c r="C55"/>
      <c r="D55"/>
      <c r="E55"/>
      <c r="F55"/>
      <c r="G55"/>
      <c r="H55"/>
      <c r="I55"/>
      <c r="J55"/>
      <c r="K55"/>
      <c r="L55"/>
      <c r="M55"/>
      <c r="N55"/>
      <c r="O55"/>
      <c r="P55"/>
      <c r="Q55"/>
      <c r="R55"/>
      <c r="S55"/>
      <c r="T55"/>
      <c r="U55"/>
      <c r="V55"/>
      <c r="W55"/>
      <c r="X55"/>
      <c r="Y55"/>
      <c r="Z55"/>
      <c r="AA55"/>
      <c r="AB55"/>
      <c r="AC55"/>
      <c r="AD55"/>
      <c r="AE55"/>
      <c r="AF55"/>
      <c r="AG55"/>
      <c r="AH55"/>
      <c r="AI55"/>
    </row>
    <row r="56" spans="1:62">
      <c r="A56"/>
      <c r="B56"/>
      <c r="C56"/>
      <c r="D56"/>
      <c r="E56"/>
      <c r="F56"/>
      <c r="G56"/>
      <c r="H56"/>
      <c r="I56"/>
      <c r="J56"/>
      <c r="K56"/>
      <c r="L56"/>
      <c r="M56"/>
      <c r="N56"/>
      <c r="O56"/>
      <c r="P56"/>
      <c r="Q56"/>
      <c r="R56"/>
      <c r="S56"/>
      <c r="T56"/>
      <c r="U56"/>
      <c r="V56"/>
      <c r="W56"/>
      <c r="X56"/>
      <c r="Y56"/>
      <c r="Z56"/>
      <c r="AA56"/>
      <c r="AB56"/>
      <c r="AC56"/>
      <c r="AD56"/>
      <c r="AE56"/>
      <c r="AF56"/>
      <c r="AG56"/>
      <c r="AH56"/>
      <c r="AI56"/>
    </row>
    <row r="57" spans="1:62">
      <c r="A57"/>
      <c r="B57"/>
      <c r="C57"/>
      <c r="D57"/>
      <c r="E57"/>
      <c r="F57"/>
      <c r="G57"/>
      <c r="H57"/>
      <c r="I57"/>
      <c r="J57"/>
      <c r="K57"/>
      <c r="L57"/>
      <c r="M57"/>
      <c r="N57"/>
      <c r="O57"/>
      <c r="P57"/>
      <c r="Q57"/>
      <c r="R57"/>
      <c r="S57"/>
      <c r="T57"/>
      <c r="U57"/>
      <c r="V57"/>
      <c r="W57"/>
      <c r="X57"/>
      <c r="Y57"/>
      <c r="Z57"/>
      <c r="AA57"/>
      <c r="AB57"/>
      <c r="AC57"/>
      <c r="AD57"/>
      <c r="AE57"/>
      <c r="AF57"/>
      <c r="AG57"/>
      <c r="AH57"/>
      <c r="AI57"/>
    </row>
    <row r="58" spans="1:62">
      <c r="A58"/>
      <c r="B58"/>
      <c r="C58"/>
      <c r="D58"/>
      <c r="E58"/>
      <c r="F58"/>
      <c r="G58"/>
      <c r="H58"/>
      <c r="I58"/>
      <c r="J58"/>
      <c r="K58"/>
      <c r="L58"/>
      <c r="M58"/>
      <c r="N58"/>
      <c r="O58"/>
      <c r="P58"/>
      <c r="Q58"/>
      <c r="R58"/>
      <c r="S58"/>
      <c r="T58"/>
      <c r="U58"/>
      <c r="V58"/>
      <c r="W58"/>
      <c r="X58"/>
      <c r="Y58"/>
      <c r="Z58"/>
      <c r="AA58"/>
      <c r="AB58"/>
      <c r="AC58"/>
      <c r="AD58"/>
      <c r="AE58"/>
      <c r="AF58"/>
      <c r="AG58"/>
      <c r="AH58"/>
      <c r="AI58"/>
    </row>
    <row r="59" spans="1:62">
      <c r="A59"/>
      <c r="B59"/>
      <c r="C59"/>
      <c r="D59"/>
      <c r="E59"/>
      <c r="F59"/>
      <c r="G59"/>
      <c r="H59"/>
      <c r="I59"/>
      <c r="J59"/>
      <c r="K59"/>
      <c r="L59"/>
      <c r="M59"/>
      <c r="N59"/>
      <c r="O59"/>
      <c r="P59"/>
      <c r="Q59"/>
      <c r="R59"/>
      <c r="S59"/>
      <c r="T59"/>
      <c r="U59"/>
      <c r="V59"/>
      <c r="W59"/>
      <c r="X59"/>
      <c r="Y59"/>
      <c r="Z59"/>
      <c r="AA59"/>
      <c r="AB59"/>
      <c r="AC59"/>
      <c r="AD59"/>
      <c r="AE59"/>
      <c r="AF59"/>
      <c r="AG59"/>
      <c r="AH59"/>
      <c r="AI59"/>
    </row>
    <row r="60" spans="1:62">
      <c r="A60"/>
      <c r="B60"/>
      <c r="C60"/>
      <c r="D60"/>
      <c r="E60"/>
      <c r="F60"/>
      <c r="G60"/>
      <c r="H60"/>
      <c r="I60"/>
      <c r="J60"/>
      <c r="K60"/>
      <c r="L60"/>
      <c r="M60"/>
      <c r="N60"/>
      <c r="O60"/>
      <c r="P60"/>
      <c r="Q60"/>
      <c r="R60"/>
      <c r="S60"/>
      <c r="T60"/>
      <c r="U60"/>
      <c r="V60"/>
      <c r="W60"/>
      <c r="X60"/>
      <c r="Y60"/>
      <c r="Z60"/>
      <c r="AA60"/>
      <c r="AB60"/>
      <c r="AC60"/>
      <c r="AD60"/>
      <c r="AE60"/>
      <c r="AF60"/>
      <c r="AG60"/>
      <c r="AH60"/>
      <c r="AI60"/>
    </row>
    <row r="61" spans="1:62">
      <c r="A61"/>
      <c r="B61"/>
      <c r="C61"/>
      <c r="D61"/>
      <c r="E61"/>
      <c r="F61"/>
      <c r="G61"/>
      <c r="H61"/>
      <c r="I61"/>
      <c r="J61"/>
      <c r="K61"/>
      <c r="L61"/>
      <c r="M61"/>
      <c r="N61"/>
      <c r="O61"/>
      <c r="P61"/>
      <c r="Q61"/>
      <c r="R61"/>
      <c r="S61"/>
      <c r="T61"/>
      <c r="U61"/>
      <c r="V61"/>
      <c r="W61"/>
      <c r="X61"/>
      <c r="Y61"/>
      <c r="Z61"/>
      <c r="AA61"/>
      <c r="AB61"/>
      <c r="AC61"/>
      <c r="AD61"/>
      <c r="AE61"/>
      <c r="AF61"/>
      <c r="AG61"/>
      <c r="AH61"/>
      <c r="AI61"/>
    </row>
    <row r="62" spans="1:62">
      <c r="A62"/>
      <c r="B62"/>
      <c r="C62"/>
      <c r="D62"/>
      <c r="E62"/>
      <c r="F62"/>
      <c r="G62"/>
      <c r="H62"/>
      <c r="I62"/>
      <c r="J62"/>
      <c r="K62"/>
      <c r="L62"/>
      <c r="M62"/>
      <c r="N62"/>
      <c r="O62"/>
      <c r="P62"/>
      <c r="Q62"/>
      <c r="R62"/>
      <c r="S62"/>
      <c r="T62"/>
      <c r="U62"/>
      <c r="V62"/>
      <c r="W62"/>
      <c r="X62"/>
      <c r="Y62"/>
      <c r="Z62"/>
      <c r="AA62"/>
      <c r="AB62"/>
      <c r="AC62"/>
      <c r="AD62"/>
      <c r="AE62"/>
      <c r="AF62"/>
      <c r="AG62"/>
      <c r="AH62"/>
      <c r="AI62"/>
    </row>
    <row r="63" spans="1:62">
      <c r="A63"/>
      <c r="B63"/>
      <c r="C63"/>
      <c r="D63"/>
      <c r="E63"/>
      <c r="F63"/>
      <c r="G63"/>
      <c r="H63"/>
      <c r="I63"/>
      <c r="J63"/>
      <c r="K63"/>
      <c r="L63"/>
      <c r="M63"/>
      <c r="N63"/>
      <c r="O63"/>
      <c r="P63"/>
      <c r="Q63"/>
      <c r="R63"/>
      <c r="S63"/>
      <c r="T63"/>
      <c r="U63"/>
      <c r="V63"/>
      <c r="W63"/>
      <c r="X63"/>
      <c r="Y63"/>
      <c r="Z63"/>
      <c r="AA63"/>
      <c r="AB63"/>
      <c r="AC63"/>
      <c r="AD63"/>
      <c r="AE63"/>
      <c r="AF63"/>
      <c r="AG63"/>
      <c r="AH63"/>
      <c r="AI63"/>
    </row>
    <row r="64" spans="1:62">
      <c r="A64"/>
      <c r="B64"/>
      <c r="C64"/>
      <c r="D64"/>
      <c r="E64"/>
      <c r="F64"/>
      <c r="G64"/>
      <c r="H64"/>
      <c r="I64"/>
      <c r="J64"/>
      <c r="K64"/>
      <c r="L64"/>
      <c r="M64"/>
      <c r="N64"/>
      <c r="O64"/>
      <c r="P64"/>
      <c r="Q64"/>
      <c r="R64"/>
      <c r="S64"/>
      <c r="T64"/>
      <c r="U64"/>
      <c r="V64"/>
      <c r="W64"/>
      <c r="X64"/>
      <c r="Y64"/>
      <c r="Z64"/>
      <c r="AA64"/>
      <c r="AB64"/>
      <c r="AC64"/>
      <c r="AD64"/>
      <c r="AE64"/>
      <c r="AF64"/>
      <c r="AG64"/>
      <c r="AH64"/>
      <c r="AI64"/>
    </row>
    <row r="81" spans="35:66">
      <c r="AI81"/>
      <c r="AJ81"/>
      <c r="AK81"/>
      <c r="AL81"/>
      <c r="AM81"/>
      <c r="AN81"/>
      <c r="AO81"/>
      <c r="AP81"/>
      <c r="AQ81"/>
      <c r="AR81"/>
      <c r="AS81"/>
      <c r="AT81"/>
      <c r="AU81"/>
      <c r="AV81"/>
      <c r="AW81"/>
      <c r="AX81"/>
      <c r="AY81"/>
      <c r="AZ81"/>
      <c r="BA81"/>
      <c r="BB81"/>
      <c r="BC81"/>
      <c r="BD81"/>
      <c r="BE81"/>
      <c r="BF81"/>
      <c r="BG81"/>
      <c r="BH81"/>
      <c r="BI81"/>
      <c r="BJ81"/>
    </row>
    <row r="82" spans="35:66">
      <c r="AI82"/>
      <c r="AJ82"/>
      <c r="AK82"/>
      <c r="AL82"/>
      <c r="AM82"/>
      <c r="AN82"/>
      <c r="AO82"/>
      <c r="AP82"/>
      <c r="AQ82"/>
      <c r="AR82"/>
      <c r="AS82"/>
      <c r="AT82"/>
      <c r="AU82"/>
      <c r="AV82"/>
      <c r="AW82"/>
      <c r="AX82"/>
      <c r="AY82"/>
      <c r="AZ82"/>
      <c r="BA82"/>
      <c r="BB82"/>
      <c r="BC82"/>
      <c r="BD82"/>
      <c r="BE82"/>
      <c r="BF82"/>
      <c r="BG82"/>
      <c r="BH82"/>
      <c r="BI82"/>
      <c r="BJ82"/>
      <c r="BN82" s="37"/>
    </row>
    <row r="83" spans="35:66">
      <c r="AI83"/>
      <c r="AJ83"/>
      <c r="AK83"/>
      <c r="AL83"/>
      <c r="AM83"/>
      <c r="AN83"/>
      <c r="AO83"/>
      <c r="AP83"/>
      <c r="AQ83"/>
      <c r="AR83"/>
      <c r="AS83"/>
      <c r="AT83"/>
      <c r="AU83"/>
      <c r="AV83"/>
      <c r="AW83"/>
      <c r="AX83"/>
      <c r="AY83"/>
      <c r="AZ83"/>
      <c r="BA83"/>
      <c r="BB83"/>
      <c r="BC83"/>
      <c r="BD83"/>
      <c r="BE83"/>
      <c r="BF83"/>
      <c r="BG83"/>
      <c r="BH83"/>
      <c r="BI83"/>
      <c r="BJ83"/>
      <c r="BN83" s="37"/>
    </row>
    <row r="84" spans="35:66">
      <c r="AI84"/>
      <c r="AJ84"/>
      <c r="AK84"/>
      <c r="AL84"/>
      <c r="AM84"/>
      <c r="AN84"/>
      <c r="AO84"/>
      <c r="AP84"/>
      <c r="AQ84"/>
      <c r="AR84"/>
      <c r="AS84"/>
      <c r="AT84"/>
      <c r="AU84"/>
      <c r="AV84"/>
      <c r="AW84"/>
      <c r="AX84"/>
      <c r="AY84"/>
      <c r="AZ84"/>
      <c r="BA84"/>
      <c r="BB84"/>
      <c r="BC84"/>
      <c r="BD84"/>
      <c r="BE84"/>
      <c r="BF84"/>
      <c r="BG84"/>
      <c r="BH84"/>
      <c r="BI84"/>
      <c r="BJ84"/>
      <c r="BN84" s="37"/>
    </row>
    <row r="85" spans="35:66">
      <c r="AI85"/>
      <c r="AJ85"/>
      <c r="AK85"/>
      <c r="AL85"/>
      <c r="AM85"/>
      <c r="AN85"/>
      <c r="AO85"/>
      <c r="AP85"/>
      <c r="AQ85"/>
      <c r="AR85"/>
      <c r="AS85"/>
      <c r="AT85"/>
      <c r="AU85"/>
      <c r="AV85"/>
      <c r="AW85"/>
      <c r="AX85"/>
      <c r="AY85"/>
      <c r="AZ85"/>
      <c r="BA85"/>
      <c r="BB85"/>
      <c r="BC85"/>
      <c r="BD85"/>
      <c r="BE85"/>
      <c r="BF85"/>
      <c r="BG85"/>
      <c r="BH85"/>
      <c r="BI85"/>
      <c r="BJ85"/>
      <c r="BN85" s="37"/>
    </row>
    <row r="86" spans="35:66">
      <c r="AI86"/>
      <c r="AJ86"/>
      <c r="AK86"/>
      <c r="AL86"/>
      <c r="AM86"/>
      <c r="AN86"/>
      <c r="AO86"/>
      <c r="AP86"/>
      <c r="AQ86"/>
      <c r="AR86"/>
      <c r="AS86"/>
      <c r="AT86"/>
      <c r="AU86"/>
      <c r="AV86"/>
      <c r="AW86"/>
      <c r="AX86"/>
      <c r="AY86"/>
      <c r="AZ86"/>
      <c r="BA86"/>
      <c r="BB86"/>
      <c r="BC86"/>
      <c r="BD86"/>
      <c r="BE86"/>
      <c r="BF86"/>
      <c r="BG86"/>
      <c r="BH86"/>
      <c r="BI86"/>
      <c r="BJ86"/>
      <c r="BN86" s="23"/>
    </row>
    <row r="87" spans="35:66">
      <c r="AI87"/>
      <c r="AJ87"/>
      <c r="AK87"/>
      <c r="AL87"/>
      <c r="AM87"/>
      <c r="AN87"/>
      <c r="AO87"/>
      <c r="AP87"/>
      <c r="AQ87"/>
      <c r="AR87"/>
      <c r="AS87"/>
      <c r="AT87"/>
      <c r="AU87"/>
      <c r="AV87"/>
      <c r="AW87"/>
      <c r="AX87"/>
      <c r="AY87"/>
      <c r="AZ87"/>
      <c r="BA87"/>
      <c r="BB87"/>
      <c r="BC87"/>
      <c r="BD87"/>
      <c r="BE87"/>
      <c r="BF87"/>
      <c r="BG87"/>
      <c r="BH87"/>
      <c r="BI87"/>
      <c r="BJ87"/>
      <c r="BN87" s="23"/>
    </row>
    <row r="88" spans="35:66">
      <c r="AI88"/>
      <c r="AJ88"/>
      <c r="AK88"/>
      <c r="AL88"/>
      <c r="AM88"/>
      <c r="AN88"/>
      <c r="AO88"/>
      <c r="AP88"/>
      <c r="AQ88"/>
      <c r="AR88"/>
      <c r="AS88"/>
      <c r="AT88"/>
      <c r="AU88"/>
      <c r="AV88"/>
      <c r="AW88"/>
      <c r="AX88"/>
      <c r="AY88"/>
      <c r="AZ88"/>
      <c r="BA88"/>
      <c r="BB88"/>
      <c r="BC88"/>
      <c r="BD88"/>
      <c r="BE88"/>
      <c r="BF88"/>
      <c r="BG88"/>
      <c r="BH88"/>
      <c r="BI88"/>
      <c r="BJ88"/>
      <c r="BN88" s="23"/>
    </row>
    <row r="89" spans="35:66">
      <c r="AI89"/>
      <c r="AJ89"/>
      <c r="AK89"/>
      <c r="AL89"/>
      <c r="AM89"/>
      <c r="AN89"/>
      <c r="AO89"/>
      <c r="AP89"/>
      <c r="AQ89"/>
      <c r="AR89"/>
      <c r="AS89"/>
      <c r="AT89"/>
      <c r="AU89"/>
      <c r="AV89"/>
      <c r="AW89"/>
      <c r="AX89"/>
      <c r="AY89"/>
      <c r="AZ89"/>
      <c r="BA89"/>
      <c r="BB89"/>
      <c r="BC89"/>
      <c r="BD89"/>
      <c r="BE89"/>
      <c r="BF89"/>
      <c r="BG89"/>
      <c r="BH89"/>
      <c r="BI89"/>
      <c r="BJ89"/>
      <c r="BN89" s="23"/>
    </row>
    <row r="90" spans="35:66">
      <c r="AI90"/>
      <c r="AJ90"/>
      <c r="AK90"/>
      <c r="AL90"/>
      <c r="AM90"/>
      <c r="AN90"/>
      <c r="AO90"/>
      <c r="AP90"/>
      <c r="AQ90"/>
      <c r="AR90"/>
      <c r="AS90"/>
      <c r="AT90"/>
      <c r="AU90"/>
      <c r="AV90"/>
      <c r="AW90"/>
      <c r="AX90"/>
      <c r="AY90"/>
      <c r="AZ90"/>
      <c r="BA90"/>
      <c r="BB90"/>
      <c r="BC90"/>
      <c r="BD90"/>
      <c r="BE90"/>
      <c r="BF90"/>
      <c r="BG90"/>
      <c r="BH90"/>
      <c r="BI90"/>
      <c r="BJ90"/>
      <c r="BN90" s="23"/>
    </row>
    <row r="91" spans="35:66">
      <c r="AI91"/>
      <c r="AJ91"/>
      <c r="AK91"/>
      <c r="AL91"/>
      <c r="AM91"/>
      <c r="AN91"/>
      <c r="AO91"/>
      <c r="AP91"/>
      <c r="AQ91"/>
      <c r="AR91"/>
      <c r="AS91"/>
      <c r="AT91"/>
      <c r="AU91"/>
      <c r="AV91"/>
      <c r="AW91"/>
      <c r="AX91"/>
      <c r="AY91"/>
      <c r="AZ91"/>
      <c r="BA91"/>
      <c r="BB91"/>
      <c r="BC91"/>
      <c r="BD91"/>
      <c r="BE91"/>
      <c r="BF91"/>
      <c r="BG91"/>
      <c r="BH91"/>
      <c r="BI91"/>
      <c r="BJ91"/>
    </row>
  </sheetData>
  <sheetProtection password="D462" sheet="1" objects="1" scenarios="1" selectLockedCells="1"/>
  <mergeCells count="64">
    <mergeCell ref="C6:I7"/>
    <mergeCell ref="AS17:BB19"/>
    <mergeCell ref="AH36:AU36"/>
    <mergeCell ref="AV38:BI40"/>
    <mergeCell ref="AH38:AU40"/>
    <mergeCell ref="AS20:BB21"/>
    <mergeCell ref="AS16:BB16"/>
    <mergeCell ref="AS15:BJ15"/>
    <mergeCell ref="BC16:BJ16"/>
    <mergeCell ref="AV36:BI36"/>
    <mergeCell ref="AS24:BB25"/>
    <mergeCell ref="AH13:BI14"/>
    <mergeCell ref="AH35:BI35"/>
    <mergeCell ref="AH11:BI12"/>
    <mergeCell ref="AH5:BI6"/>
    <mergeCell ref="AH7:BI9"/>
    <mergeCell ref="AV45:BI46"/>
    <mergeCell ref="AH47:AU48"/>
    <mergeCell ref="A1:BJ1"/>
    <mergeCell ref="AF2:BJ2"/>
    <mergeCell ref="J2:AD2"/>
    <mergeCell ref="J3:AD3"/>
    <mergeCell ref="J4:AD4"/>
    <mergeCell ref="AH3:BJ4"/>
    <mergeCell ref="AV47:BI48"/>
    <mergeCell ref="AH45:AU46"/>
    <mergeCell ref="AV41:BI42"/>
    <mergeCell ref="AV37:BI37"/>
    <mergeCell ref="AH37:AU37"/>
    <mergeCell ref="AH43:AU44"/>
    <mergeCell ref="AV43:BI44"/>
    <mergeCell ref="AH41:AU42"/>
    <mergeCell ref="AH15:AL16"/>
    <mergeCell ref="AH17:AL19"/>
    <mergeCell ref="AH20:AL21"/>
    <mergeCell ref="AH22:AL23"/>
    <mergeCell ref="AH24:AL25"/>
    <mergeCell ref="AM15:AR16"/>
    <mergeCell ref="AM17:AR19"/>
    <mergeCell ref="AM20:AR21"/>
    <mergeCell ref="AM22:AR23"/>
    <mergeCell ref="AM24:AR25"/>
    <mergeCell ref="B44:AC48"/>
    <mergeCell ref="B8:AC12"/>
    <mergeCell ref="B34:AC37"/>
    <mergeCell ref="B13:AC14"/>
    <mergeCell ref="D15:AC16"/>
    <mergeCell ref="D17:AC18"/>
    <mergeCell ref="D19:AC21"/>
    <mergeCell ref="D22:AC23"/>
    <mergeCell ref="D24:AC28"/>
    <mergeCell ref="D29:AC33"/>
    <mergeCell ref="AH29:BI31"/>
    <mergeCell ref="AH32:BI34"/>
    <mergeCell ref="BC17:BJ19"/>
    <mergeCell ref="BC20:BJ21"/>
    <mergeCell ref="B38:AC43"/>
    <mergeCell ref="AH26:AL28"/>
    <mergeCell ref="AM26:AR28"/>
    <mergeCell ref="AS26:BB28"/>
    <mergeCell ref="BC26:BJ28"/>
    <mergeCell ref="AS22:BB23"/>
    <mergeCell ref="BC22:BJ23"/>
    <mergeCell ref="BC24:BJ25"/>
  </mergeCells>
  <pageMargins left="0.25" right="0.25" top="0.2" bottom="0.25" header="0.25" footer="0.22"/>
  <pageSetup paperSize="9" scale="70" orientation="landscape" r:id="rId1"/>
  <headerFooter>
    <oddFooter>&amp;L&amp;8Email: saki.mohsen@gmail.com
Linked-in: https://www.linkedin.com/in/mohsen-saki-81770253&amp;RPAGE  4  OF  11</oddFooter>
  </headerFooter>
</worksheet>
</file>

<file path=xl/worksheets/sheet5.xml><?xml version="1.0" encoding="utf-8"?>
<worksheet xmlns="http://schemas.openxmlformats.org/spreadsheetml/2006/main" xmlns:r="http://schemas.openxmlformats.org/officeDocument/2006/relationships">
  <sheetPr codeName="Sheet5">
    <tabColor rgb="FFFFFF00"/>
  </sheetPr>
  <dimension ref="A1:BM66"/>
  <sheetViews>
    <sheetView showGridLines="0" view="pageBreakPreview" zoomScaleNormal="90" zoomScaleSheetLayoutView="100" workbookViewId="0">
      <selection activeCell="A2" sqref="A2"/>
    </sheetView>
  </sheetViews>
  <sheetFormatPr defaultRowHeight="15"/>
  <cols>
    <col min="1" max="60" width="3.28515625" style="21" customWidth="1"/>
    <col min="61" max="62" width="3.42578125" style="21" customWidth="1"/>
    <col min="63" max="65" width="3.42578125" style="306" customWidth="1"/>
    <col min="66" max="72" width="3.42578125" style="21" customWidth="1"/>
    <col min="73" max="16384" width="9.140625" style="21"/>
  </cols>
  <sheetData>
    <row r="1" spans="1:62" ht="17.25" customHeight="1" thickBot="1">
      <c r="A1" s="610" t="s">
        <v>19</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1"/>
      <c r="AH1" s="611"/>
      <c r="AI1" s="611"/>
      <c r="AJ1" s="611"/>
      <c r="AK1" s="611"/>
      <c r="AL1" s="611"/>
      <c r="AM1" s="611"/>
      <c r="AN1" s="611"/>
      <c r="AO1" s="611"/>
      <c r="AP1" s="611"/>
      <c r="AQ1" s="611"/>
      <c r="AR1" s="611"/>
      <c r="AS1" s="611"/>
      <c r="AT1" s="611"/>
      <c r="AU1" s="611"/>
      <c r="AV1" s="611"/>
      <c r="AW1" s="611"/>
      <c r="AX1" s="611"/>
      <c r="AY1" s="611"/>
      <c r="AZ1" s="611"/>
      <c r="BA1" s="611"/>
      <c r="BB1" s="611"/>
      <c r="BC1" s="611"/>
      <c r="BD1" s="611"/>
      <c r="BE1" s="611"/>
      <c r="BF1" s="611"/>
      <c r="BG1" s="611"/>
      <c r="BH1" s="611"/>
      <c r="BI1" s="611"/>
      <c r="BJ1" s="611"/>
    </row>
    <row r="2" spans="1:62" ht="17.25" customHeight="1" thickBot="1">
      <c r="A2" s="400"/>
      <c r="B2" s="400"/>
      <c r="C2" s="400"/>
      <c r="D2" s="400"/>
      <c r="E2" s="400"/>
      <c r="F2" s="400"/>
      <c r="G2" s="400"/>
      <c r="H2" s="401" t="s">
        <v>69</v>
      </c>
      <c r="I2" s="402" t="s">
        <v>72</v>
      </c>
      <c r="J2" s="612"/>
      <c r="K2" s="612"/>
      <c r="L2" s="612"/>
      <c r="M2" s="612"/>
      <c r="N2" s="612"/>
      <c r="O2" s="612"/>
      <c r="P2" s="612"/>
      <c r="Q2" s="612"/>
      <c r="R2" s="612"/>
      <c r="S2" s="612"/>
      <c r="T2" s="612"/>
      <c r="U2" s="612"/>
      <c r="V2" s="612"/>
      <c r="W2" s="612"/>
      <c r="X2" s="612"/>
      <c r="Y2" s="612"/>
      <c r="Z2" s="612"/>
      <c r="AA2" s="612"/>
      <c r="AB2" s="612"/>
      <c r="AC2" s="612"/>
      <c r="AD2" s="612"/>
      <c r="AE2" s="403"/>
      <c r="AF2" s="507" t="s">
        <v>6</v>
      </c>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row>
    <row r="3" spans="1:62" ht="17.25" customHeight="1">
      <c r="A3" s="404"/>
      <c r="B3" s="404"/>
      <c r="C3" s="404"/>
      <c r="D3" s="404"/>
      <c r="E3" s="404"/>
      <c r="F3" s="404"/>
      <c r="G3" s="404"/>
      <c r="H3" s="393" t="s">
        <v>70</v>
      </c>
      <c r="I3" s="405" t="s">
        <v>72</v>
      </c>
      <c r="J3" s="613"/>
      <c r="K3" s="613"/>
      <c r="L3" s="613"/>
      <c r="M3" s="613"/>
      <c r="N3" s="613"/>
      <c r="O3" s="613"/>
      <c r="P3" s="613"/>
      <c r="Q3" s="613"/>
      <c r="R3" s="613"/>
      <c r="S3" s="613"/>
      <c r="T3" s="613"/>
      <c r="U3" s="613"/>
      <c r="V3" s="613"/>
      <c r="W3" s="613"/>
      <c r="X3" s="613"/>
      <c r="Y3" s="613"/>
      <c r="Z3" s="613"/>
      <c r="AA3" s="613"/>
      <c r="AB3" s="613"/>
      <c r="AC3" s="613"/>
      <c r="AD3" s="613"/>
      <c r="AE3" s="406"/>
      <c r="AF3" s="462">
        <v>24</v>
      </c>
      <c r="AG3" s="463"/>
      <c r="AH3" s="650" t="s">
        <v>706</v>
      </c>
      <c r="AI3" s="651"/>
      <c r="AJ3" s="651"/>
      <c r="AK3" s="651"/>
      <c r="AL3" s="651"/>
      <c r="AM3" s="651"/>
      <c r="AN3" s="651"/>
      <c r="AO3" s="651"/>
      <c r="AP3" s="651"/>
      <c r="AQ3" s="651"/>
      <c r="AR3" s="651"/>
      <c r="AS3" s="651"/>
      <c r="AT3" s="651"/>
      <c r="AU3" s="651"/>
      <c r="AV3" s="651"/>
      <c r="AW3" s="651"/>
      <c r="AX3" s="651"/>
      <c r="AY3" s="651"/>
      <c r="AZ3" s="651"/>
      <c r="BA3" s="651"/>
      <c r="BB3" s="651"/>
      <c r="BC3" s="651"/>
      <c r="BD3" s="651"/>
      <c r="BE3" s="651"/>
      <c r="BF3" s="651"/>
      <c r="BG3" s="651"/>
      <c r="BH3" s="651"/>
      <c r="BI3" s="651"/>
      <c r="BJ3" s="315"/>
    </row>
    <row r="4" spans="1:62" ht="17.25" customHeight="1" thickBot="1">
      <c r="A4" s="407"/>
      <c r="B4" s="407"/>
      <c r="C4" s="407"/>
      <c r="D4" s="407"/>
      <c r="E4" s="407"/>
      <c r="F4" s="407"/>
      <c r="G4" s="407"/>
      <c r="H4" s="397" t="s">
        <v>71</v>
      </c>
      <c r="I4" s="408" t="s">
        <v>72</v>
      </c>
      <c r="J4" s="614"/>
      <c r="K4" s="614"/>
      <c r="L4" s="614"/>
      <c r="M4" s="614"/>
      <c r="N4" s="614"/>
      <c r="O4" s="614"/>
      <c r="P4" s="614"/>
      <c r="Q4" s="614"/>
      <c r="R4" s="614"/>
      <c r="S4" s="614"/>
      <c r="T4" s="614"/>
      <c r="U4" s="614"/>
      <c r="V4" s="614"/>
      <c r="W4" s="614"/>
      <c r="X4" s="614"/>
      <c r="Y4" s="614"/>
      <c r="Z4" s="614"/>
      <c r="AA4" s="614"/>
      <c r="AB4" s="614"/>
      <c r="AC4" s="614"/>
      <c r="AD4" s="614"/>
      <c r="AE4" s="409"/>
      <c r="AF4" s="24"/>
      <c r="AG4" s="23"/>
      <c r="AH4" s="571"/>
      <c r="AI4" s="571"/>
      <c r="AJ4" s="571"/>
      <c r="AK4" s="571"/>
      <c r="AL4" s="571"/>
      <c r="AM4" s="571"/>
      <c r="AN4" s="571"/>
      <c r="AO4" s="571"/>
      <c r="AP4" s="571"/>
      <c r="AQ4" s="571"/>
      <c r="AR4" s="571"/>
      <c r="AS4" s="571"/>
      <c r="AT4" s="571"/>
      <c r="AU4" s="571"/>
      <c r="AV4" s="571"/>
      <c r="AW4" s="571"/>
      <c r="AX4" s="571"/>
      <c r="AY4" s="571"/>
      <c r="AZ4" s="571"/>
      <c r="BA4" s="571"/>
      <c r="BB4" s="571"/>
      <c r="BC4" s="571"/>
      <c r="BD4" s="571"/>
      <c r="BE4" s="571"/>
      <c r="BF4" s="571"/>
      <c r="BG4" s="571"/>
      <c r="BH4" s="571"/>
      <c r="BI4" s="571"/>
      <c r="BJ4" s="460"/>
    </row>
    <row r="5" spans="1:62" ht="17.25" customHeight="1">
      <c r="B5" s="6"/>
      <c r="C5" s="7"/>
      <c r="AE5" s="26"/>
      <c r="AH5" s="530" t="s">
        <v>707</v>
      </c>
      <c r="AI5" s="530"/>
      <c r="AJ5" s="530"/>
      <c r="AK5" s="530"/>
      <c r="AL5" s="530"/>
      <c r="AM5" s="530"/>
      <c r="AN5" s="530"/>
      <c r="AO5" s="530"/>
      <c r="AP5" s="530"/>
      <c r="AQ5" s="530"/>
      <c r="AR5" s="530"/>
      <c r="AS5" s="530"/>
      <c r="AT5" s="530"/>
      <c r="AU5" s="530"/>
      <c r="AV5" s="530"/>
      <c r="AW5" s="530"/>
      <c r="AX5" s="530"/>
      <c r="AY5" s="530"/>
      <c r="AZ5" s="530"/>
      <c r="BA5" s="530"/>
      <c r="BB5" s="530"/>
      <c r="BC5" s="530"/>
      <c r="BD5" s="530"/>
      <c r="BE5" s="530"/>
      <c r="BF5" s="530"/>
      <c r="BG5" s="530"/>
      <c r="BH5" s="530"/>
      <c r="BI5" s="530"/>
      <c r="BJ5" s="307"/>
    </row>
    <row r="6" spans="1:62" ht="15.95" customHeight="1">
      <c r="B6" s="14"/>
      <c r="C6" s="501" t="s">
        <v>104</v>
      </c>
      <c r="D6" s="501"/>
      <c r="E6" s="501"/>
      <c r="F6" s="501"/>
      <c r="G6" s="501"/>
      <c r="H6" s="501"/>
      <c r="I6" s="501"/>
      <c r="J6" s="15"/>
      <c r="L6" s="3"/>
      <c r="M6" s="3"/>
      <c r="N6" s="3"/>
      <c r="O6" s="3"/>
      <c r="P6" s="3"/>
      <c r="Q6" s="3"/>
      <c r="R6" s="3"/>
      <c r="S6" s="3"/>
      <c r="T6" s="3"/>
      <c r="U6" s="3"/>
      <c r="V6" s="3"/>
      <c r="W6" s="3"/>
      <c r="X6" s="3"/>
      <c r="Y6" s="3"/>
      <c r="Z6" s="3"/>
      <c r="AA6" s="3"/>
      <c r="AB6" s="3"/>
      <c r="AC6" s="3"/>
      <c r="AD6" s="3"/>
      <c r="AE6" s="26"/>
      <c r="AH6" s="530"/>
      <c r="AI6" s="530"/>
      <c r="AJ6" s="530"/>
      <c r="AK6" s="530"/>
      <c r="AL6" s="530"/>
      <c r="AM6" s="530"/>
      <c r="AN6" s="530"/>
      <c r="AO6" s="530"/>
      <c r="AP6" s="530"/>
      <c r="AQ6" s="530"/>
      <c r="AR6" s="530"/>
      <c r="AS6" s="530"/>
      <c r="AT6" s="530"/>
      <c r="AU6" s="530"/>
      <c r="AV6" s="530"/>
      <c r="AW6" s="530"/>
      <c r="AX6" s="530"/>
      <c r="AY6" s="530"/>
      <c r="AZ6" s="530"/>
      <c r="BA6" s="530"/>
      <c r="BB6" s="530"/>
      <c r="BC6" s="530"/>
      <c r="BD6" s="530"/>
      <c r="BE6" s="530"/>
      <c r="BF6" s="530"/>
      <c r="BG6" s="530"/>
      <c r="BH6" s="530"/>
      <c r="BI6" s="530"/>
      <c r="BJ6" s="306"/>
    </row>
    <row r="7" spans="1:62" ht="15.95" customHeight="1">
      <c r="A7" s="16"/>
      <c r="B7" s="17"/>
      <c r="C7" s="624"/>
      <c r="D7" s="624"/>
      <c r="E7" s="624"/>
      <c r="F7" s="624"/>
      <c r="G7" s="624"/>
      <c r="H7" s="624"/>
      <c r="I7" s="624"/>
      <c r="J7" s="18"/>
      <c r="K7" s="74"/>
      <c r="L7" s="19"/>
      <c r="M7" s="19"/>
      <c r="N7" s="19"/>
      <c r="O7" s="19"/>
      <c r="P7" s="19"/>
      <c r="Q7" s="19"/>
      <c r="R7" s="19"/>
      <c r="S7" s="19"/>
      <c r="T7" s="19"/>
      <c r="U7" s="19"/>
      <c r="V7" s="19"/>
      <c r="W7" s="19"/>
      <c r="X7" s="19"/>
      <c r="Y7" s="19"/>
      <c r="Z7" s="19"/>
      <c r="AA7" s="19"/>
      <c r="AB7" s="19"/>
      <c r="AC7" s="19"/>
      <c r="AD7" s="20"/>
      <c r="AE7" s="26"/>
      <c r="AH7" s="530"/>
      <c r="AI7" s="530"/>
      <c r="AJ7" s="530"/>
      <c r="AK7" s="530"/>
      <c r="AL7" s="530"/>
      <c r="AM7" s="530"/>
      <c r="AN7" s="530"/>
      <c r="AO7" s="530"/>
      <c r="AP7" s="530"/>
      <c r="AQ7" s="530"/>
      <c r="AR7" s="530"/>
      <c r="AS7" s="530"/>
      <c r="AT7" s="530"/>
      <c r="AU7" s="530"/>
      <c r="AV7" s="530"/>
      <c r="AW7" s="530"/>
      <c r="AX7" s="530"/>
      <c r="AY7" s="530"/>
      <c r="AZ7" s="530"/>
      <c r="BA7" s="530"/>
      <c r="BB7" s="530"/>
      <c r="BC7" s="530"/>
      <c r="BD7" s="530"/>
      <c r="BE7" s="530"/>
      <c r="BF7" s="530"/>
      <c r="BG7" s="530"/>
      <c r="BH7" s="530"/>
      <c r="BI7" s="530"/>
      <c r="BJ7" s="306"/>
    </row>
    <row r="8" spans="1:62" ht="15.95" customHeight="1">
      <c r="A8" s="44"/>
      <c r="B8" s="308"/>
      <c r="C8" s="308"/>
      <c r="D8" s="308"/>
      <c r="E8" s="308"/>
      <c r="F8" s="308"/>
      <c r="G8" s="308"/>
      <c r="H8" s="308"/>
      <c r="I8" s="308"/>
      <c r="J8" s="308"/>
      <c r="K8" s="308"/>
      <c r="L8" s="308"/>
      <c r="M8" s="308"/>
      <c r="N8" s="308"/>
      <c r="O8" s="308"/>
      <c r="P8" s="308"/>
      <c r="Q8" s="308"/>
      <c r="R8" s="308"/>
      <c r="S8" s="308"/>
      <c r="T8" s="308"/>
      <c r="U8" s="308"/>
      <c r="V8" s="308"/>
      <c r="W8" s="308"/>
      <c r="X8" s="308"/>
      <c r="Y8" s="308"/>
      <c r="Z8" s="308"/>
      <c r="AA8" s="308"/>
      <c r="AB8" s="308"/>
      <c r="AC8" s="308"/>
      <c r="AD8" s="310"/>
      <c r="AE8" s="26"/>
      <c r="AH8" s="530" t="s">
        <v>708</v>
      </c>
      <c r="AI8" s="530"/>
      <c r="AJ8" s="530"/>
      <c r="AK8" s="530"/>
      <c r="AL8" s="530"/>
      <c r="AM8" s="530"/>
      <c r="AN8" s="530"/>
      <c r="AO8" s="530"/>
      <c r="AP8" s="530"/>
      <c r="AQ8" s="530"/>
      <c r="AR8" s="530"/>
      <c r="AS8" s="530"/>
      <c r="AT8" s="530"/>
      <c r="AU8" s="530"/>
      <c r="AV8" s="530"/>
      <c r="AW8" s="530"/>
      <c r="AX8" s="530"/>
      <c r="AY8" s="530"/>
      <c r="AZ8" s="530"/>
      <c r="BA8" s="530"/>
      <c r="BB8" s="530"/>
      <c r="BC8" s="530"/>
      <c r="BD8" s="530"/>
      <c r="BE8" s="530"/>
      <c r="BF8" s="530"/>
      <c r="BG8" s="530"/>
      <c r="BH8" s="530"/>
      <c r="BI8" s="530"/>
      <c r="BJ8" s="306"/>
    </row>
    <row r="9" spans="1:62" ht="15.95" customHeight="1">
      <c r="A9" s="44"/>
      <c r="B9" s="596" t="s">
        <v>571</v>
      </c>
      <c r="C9" s="596"/>
      <c r="D9" s="596"/>
      <c r="E9" s="596"/>
      <c r="F9" s="596"/>
      <c r="G9" s="596"/>
      <c r="H9" s="596"/>
      <c r="I9" s="596"/>
      <c r="J9" s="596"/>
      <c r="K9" s="596"/>
      <c r="L9" s="596"/>
      <c r="M9" s="596"/>
      <c r="N9" s="596"/>
      <c r="O9" s="596"/>
      <c r="P9" s="596"/>
      <c r="Q9" s="596"/>
      <c r="R9" s="596"/>
      <c r="S9" s="596"/>
      <c r="T9" s="596"/>
      <c r="U9" s="596"/>
      <c r="V9" s="596"/>
      <c r="W9" s="596"/>
      <c r="X9" s="596"/>
      <c r="Y9" s="596"/>
      <c r="Z9" s="596"/>
      <c r="AA9" s="596"/>
      <c r="AB9" s="596"/>
      <c r="AC9" s="596"/>
      <c r="AD9" s="645"/>
      <c r="AE9" s="26"/>
      <c r="AH9" s="530"/>
      <c r="AI9" s="530"/>
      <c r="AJ9" s="530"/>
      <c r="AK9" s="530"/>
      <c r="AL9" s="530"/>
      <c r="AM9" s="530"/>
      <c r="AN9" s="530"/>
      <c r="AO9" s="530"/>
      <c r="AP9" s="530"/>
      <c r="AQ9" s="530"/>
      <c r="AR9" s="530"/>
      <c r="AS9" s="530"/>
      <c r="AT9" s="530"/>
      <c r="AU9" s="530"/>
      <c r="AV9" s="530"/>
      <c r="AW9" s="530"/>
      <c r="AX9" s="530"/>
      <c r="AY9" s="530"/>
      <c r="AZ9" s="530"/>
      <c r="BA9" s="530"/>
      <c r="BB9" s="530"/>
      <c r="BC9" s="530"/>
      <c r="BD9" s="530"/>
      <c r="BE9" s="530"/>
      <c r="BF9" s="530"/>
      <c r="BG9" s="530"/>
      <c r="BH9" s="530"/>
      <c r="BI9" s="530"/>
      <c r="BJ9" s="306"/>
    </row>
    <row r="10" spans="1:62" ht="15.95" customHeight="1">
      <c r="A10" s="44"/>
      <c r="B10" s="596"/>
      <c r="C10" s="596"/>
      <c r="D10" s="596"/>
      <c r="E10" s="596"/>
      <c r="F10" s="596"/>
      <c r="G10" s="596"/>
      <c r="H10" s="596"/>
      <c r="I10" s="596"/>
      <c r="J10" s="596"/>
      <c r="K10" s="596"/>
      <c r="L10" s="596"/>
      <c r="M10" s="596"/>
      <c r="N10" s="596"/>
      <c r="O10" s="596"/>
      <c r="P10" s="596"/>
      <c r="Q10" s="596"/>
      <c r="R10" s="596"/>
      <c r="S10" s="596"/>
      <c r="T10" s="596"/>
      <c r="U10" s="596"/>
      <c r="V10" s="596"/>
      <c r="W10" s="596"/>
      <c r="X10" s="596"/>
      <c r="Y10" s="596"/>
      <c r="Z10" s="596"/>
      <c r="AA10" s="596"/>
      <c r="AB10" s="596"/>
      <c r="AC10" s="596"/>
      <c r="AD10" s="645"/>
      <c r="AE10" s="26"/>
      <c r="AH10" s="530"/>
      <c r="AI10" s="530"/>
      <c r="AJ10" s="530"/>
      <c r="AK10" s="530"/>
      <c r="AL10" s="530"/>
      <c r="AM10" s="530"/>
      <c r="AN10" s="530"/>
      <c r="AO10" s="530"/>
      <c r="AP10" s="530"/>
      <c r="AQ10" s="530"/>
      <c r="AR10" s="530"/>
      <c r="AS10" s="530"/>
      <c r="AT10" s="530"/>
      <c r="AU10" s="530"/>
      <c r="AV10" s="530"/>
      <c r="AW10" s="530"/>
      <c r="AX10" s="530"/>
      <c r="AY10" s="530"/>
      <c r="AZ10" s="530"/>
      <c r="BA10" s="530"/>
      <c r="BB10" s="530"/>
      <c r="BC10" s="530"/>
      <c r="BD10" s="530"/>
      <c r="BE10" s="530"/>
      <c r="BF10" s="530"/>
      <c r="BG10" s="530"/>
      <c r="BH10" s="530"/>
      <c r="BI10" s="530"/>
      <c r="BJ10" s="306"/>
    </row>
    <row r="11" spans="1:62" ht="15.95" customHeight="1">
      <c r="A11" s="44"/>
      <c r="B11" s="596"/>
      <c r="C11" s="596"/>
      <c r="D11" s="596"/>
      <c r="E11" s="596"/>
      <c r="F11" s="596"/>
      <c r="G11" s="596"/>
      <c r="H11" s="596"/>
      <c r="I11" s="596"/>
      <c r="J11" s="596"/>
      <c r="K11" s="596"/>
      <c r="L11" s="596"/>
      <c r="M11" s="596"/>
      <c r="N11" s="596"/>
      <c r="O11" s="596"/>
      <c r="P11" s="596"/>
      <c r="Q11" s="596"/>
      <c r="R11" s="596"/>
      <c r="S11" s="596"/>
      <c r="T11" s="596"/>
      <c r="U11" s="596"/>
      <c r="V11" s="596"/>
      <c r="W11" s="596"/>
      <c r="X11" s="596"/>
      <c r="Y11" s="596"/>
      <c r="Z11" s="596"/>
      <c r="AA11" s="596"/>
      <c r="AB11" s="596"/>
      <c r="AC11" s="596"/>
      <c r="AD11" s="645"/>
      <c r="AE11" s="26"/>
      <c r="AF11" s="24">
        <v>25</v>
      </c>
      <c r="AG11" s="23"/>
      <c r="AH11" s="641" t="s">
        <v>83</v>
      </c>
      <c r="AI11" s="642"/>
      <c r="AJ11" s="642"/>
      <c r="AK11" s="642"/>
      <c r="AL11" s="642"/>
      <c r="AM11" s="642"/>
      <c r="AN11" s="642"/>
      <c r="AO11" s="642"/>
      <c r="AP11" s="642"/>
      <c r="AQ11" s="642"/>
      <c r="AR11" s="642"/>
      <c r="AS11" s="642"/>
      <c r="AT11" s="642"/>
      <c r="AU11" s="642"/>
      <c r="AV11" s="642"/>
      <c r="AW11" s="642"/>
      <c r="AX11" s="642"/>
      <c r="AY11" s="642"/>
      <c r="AZ11" s="642"/>
      <c r="BA11" s="642"/>
      <c r="BB11" s="642"/>
      <c r="BC11" s="642"/>
      <c r="BD11" s="642"/>
      <c r="BE11" s="642"/>
      <c r="BF11" s="642"/>
      <c r="BG11" s="642"/>
      <c r="BH11" s="642"/>
      <c r="BI11" s="642"/>
      <c r="BJ11" s="306"/>
    </row>
    <row r="12" spans="1:62" ht="15.95" customHeight="1">
      <c r="A12" s="44"/>
      <c r="B12" s="596"/>
      <c r="C12" s="596"/>
      <c r="D12" s="596"/>
      <c r="E12" s="596"/>
      <c r="F12" s="596"/>
      <c r="G12" s="596"/>
      <c r="H12" s="596"/>
      <c r="I12" s="596"/>
      <c r="J12" s="596"/>
      <c r="K12" s="596"/>
      <c r="L12" s="596"/>
      <c r="M12" s="596"/>
      <c r="N12" s="596"/>
      <c r="O12" s="596"/>
      <c r="P12" s="596"/>
      <c r="Q12" s="596"/>
      <c r="R12" s="596"/>
      <c r="S12" s="596"/>
      <c r="T12" s="596"/>
      <c r="U12" s="596"/>
      <c r="V12" s="596"/>
      <c r="W12" s="596"/>
      <c r="X12" s="596"/>
      <c r="Y12" s="596"/>
      <c r="Z12" s="596"/>
      <c r="AA12" s="596"/>
      <c r="AB12" s="596"/>
      <c r="AC12" s="596"/>
      <c r="AD12" s="645"/>
      <c r="AE12" s="26"/>
      <c r="AF12" s="24"/>
      <c r="AG12" s="23"/>
      <c r="AH12" s="642"/>
      <c r="AI12" s="642"/>
      <c r="AJ12" s="642"/>
      <c r="AK12" s="642"/>
      <c r="AL12" s="642"/>
      <c r="AM12" s="642"/>
      <c r="AN12" s="642"/>
      <c r="AO12" s="642"/>
      <c r="AP12" s="642"/>
      <c r="AQ12" s="642"/>
      <c r="AR12" s="642"/>
      <c r="AS12" s="642"/>
      <c r="AT12" s="642"/>
      <c r="AU12" s="642"/>
      <c r="AV12" s="642"/>
      <c r="AW12" s="642"/>
      <c r="AX12" s="642"/>
      <c r="AY12" s="642"/>
      <c r="AZ12" s="642"/>
      <c r="BA12" s="642"/>
      <c r="BB12" s="642"/>
      <c r="BC12" s="642"/>
      <c r="BD12" s="642"/>
      <c r="BE12" s="642"/>
      <c r="BF12" s="642"/>
      <c r="BG12" s="642"/>
      <c r="BH12" s="642"/>
      <c r="BI12" s="642"/>
      <c r="BJ12" s="306"/>
    </row>
    <row r="13" spans="1:62" ht="15.95" customHeight="1">
      <c r="A13" s="44"/>
      <c r="B13" s="596"/>
      <c r="C13" s="596"/>
      <c r="D13" s="596"/>
      <c r="E13" s="596"/>
      <c r="F13" s="596"/>
      <c r="G13" s="596"/>
      <c r="H13" s="596"/>
      <c r="I13" s="596"/>
      <c r="J13" s="596"/>
      <c r="K13" s="596"/>
      <c r="L13" s="596"/>
      <c r="M13" s="596"/>
      <c r="N13" s="596"/>
      <c r="O13" s="596"/>
      <c r="P13" s="596"/>
      <c r="Q13" s="596"/>
      <c r="R13" s="596"/>
      <c r="S13" s="596"/>
      <c r="T13" s="596"/>
      <c r="U13" s="596"/>
      <c r="V13" s="596"/>
      <c r="W13" s="596"/>
      <c r="X13" s="596"/>
      <c r="Y13" s="596"/>
      <c r="Z13" s="596"/>
      <c r="AA13" s="596"/>
      <c r="AB13" s="596"/>
      <c r="AC13" s="596"/>
      <c r="AD13" s="645"/>
      <c r="AE13" s="26"/>
      <c r="AF13" s="24"/>
      <c r="AG13" s="23"/>
      <c r="AH13" s="642"/>
      <c r="AI13" s="642"/>
      <c r="AJ13" s="642"/>
      <c r="AK13" s="642"/>
      <c r="AL13" s="642"/>
      <c r="AM13" s="642"/>
      <c r="AN13" s="642"/>
      <c r="AO13" s="642"/>
      <c r="AP13" s="642"/>
      <c r="AQ13" s="642"/>
      <c r="AR13" s="642"/>
      <c r="AS13" s="642"/>
      <c r="AT13" s="642"/>
      <c r="AU13" s="642"/>
      <c r="AV13" s="642"/>
      <c r="AW13" s="642"/>
      <c r="AX13" s="642"/>
      <c r="AY13" s="642"/>
      <c r="AZ13" s="642"/>
      <c r="BA13" s="642"/>
      <c r="BB13" s="642"/>
      <c r="BC13" s="642"/>
      <c r="BD13" s="642"/>
      <c r="BE13" s="642"/>
      <c r="BF13" s="642"/>
      <c r="BG13" s="642"/>
      <c r="BH13" s="642"/>
      <c r="BI13" s="642"/>
      <c r="BJ13" s="306"/>
    </row>
    <row r="14" spans="1:62" ht="15.95" customHeight="1">
      <c r="A14" s="44"/>
      <c r="B14" s="596" t="s">
        <v>573</v>
      </c>
      <c r="C14" s="596"/>
      <c r="D14" s="596"/>
      <c r="E14" s="596"/>
      <c r="F14" s="596"/>
      <c r="G14" s="596"/>
      <c r="H14" s="596"/>
      <c r="I14" s="596"/>
      <c r="J14" s="596"/>
      <c r="K14" s="596"/>
      <c r="L14" s="596"/>
      <c r="M14" s="596"/>
      <c r="N14" s="596"/>
      <c r="O14" s="596"/>
      <c r="P14" s="596"/>
      <c r="Q14" s="596"/>
      <c r="R14" s="596"/>
      <c r="S14" s="596"/>
      <c r="T14" s="596"/>
      <c r="U14" s="596"/>
      <c r="V14" s="596"/>
      <c r="W14" s="596"/>
      <c r="X14" s="596"/>
      <c r="Y14" s="596"/>
      <c r="Z14" s="596"/>
      <c r="AA14" s="596"/>
      <c r="AB14" s="596"/>
      <c r="AC14" s="596"/>
      <c r="AD14" s="645"/>
      <c r="AE14" s="26"/>
      <c r="AF14" s="24"/>
      <c r="AG14" s="31"/>
      <c r="AH14" s="642"/>
      <c r="AI14" s="642"/>
      <c r="AJ14" s="642"/>
      <c r="AK14" s="642"/>
      <c r="AL14" s="642"/>
      <c r="AM14" s="642"/>
      <c r="AN14" s="642"/>
      <c r="AO14" s="642"/>
      <c r="AP14" s="642"/>
      <c r="AQ14" s="642"/>
      <c r="AR14" s="642"/>
      <c r="AS14" s="642"/>
      <c r="AT14" s="642"/>
      <c r="AU14" s="642"/>
      <c r="AV14" s="642"/>
      <c r="AW14" s="642"/>
      <c r="AX14" s="642"/>
      <c r="AY14" s="642"/>
      <c r="AZ14" s="642"/>
      <c r="BA14" s="642"/>
      <c r="BB14" s="642"/>
      <c r="BC14" s="642"/>
      <c r="BD14" s="642"/>
      <c r="BE14" s="642"/>
      <c r="BF14" s="642"/>
      <c r="BG14" s="642"/>
      <c r="BH14" s="642"/>
      <c r="BI14" s="642"/>
      <c r="BJ14" s="306"/>
    </row>
    <row r="15" spans="1:62" ht="15.95" customHeight="1">
      <c r="A15" s="44"/>
      <c r="B15" s="596"/>
      <c r="C15" s="596"/>
      <c r="D15" s="596"/>
      <c r="E15" s="596"/>
      <c r="F15" s="596"/>
      <c r="G15" s="596"/>
      <c r="H15" s="596"/>
      <c r="I15" s="596"/>
      <c r="J15" s="596"/>
      <c r="K15" s="596"/>
      <c r="L15" s="596"/>
      <c r="M15" s="596"/>
      <c r="N15" s="596"/>
      <c r="O15" s="596"/>
      <c r="P15" s="596"/>
      <c r="Q15" s="596"/>
      <c r="R15" s="596"/>
      <c r="S15" s="596"/>
      <c r="T15" s="596"/>
      <c r="U15" s="596"/>
      <c r="V15" s="596"/>
      <c r="W15" s="596"/>
      <c r="X15" s="596"/>
      <c r="Y15" s="596"/>
      <c r="Z15" s="596"/>
      <c r="AA15" s="596"/>
      <c r="AB15" s="596"/>
      <c r="AC15" s="596"/>
      <c r="AD15" s="645"/>
      <c r="AE15" s="26"/>
      <c r="AF15" s="24">
        <v>26</v>
      </c>
      <c r="AG15" s="23"/>
      <c r="AH15" s="571" t="s">
        <v>85</v>
      </c>
      <c r="AI15" s="571"/>
      <c r="AJ15" s="571"/>
      <c r="AK15" s="571"/>
      <c r="AL15" s="571"/>
      <c r="AM15" s="571"/>
      <c r="AN15" s="571"/>
      <c r="AO15" s="571"/>
      <c r="AP15" s="571"/>
      <c r="AQ15" s="571"/>
      <c r="AR15" s="571"/>
      <c r="AS15" s="571"/>
      <c r="AT15" s="571"/>
      <c r="AU15" s="571"/>
      <c r="AV15" s="571"/>
      <c r="AW15" s="571"/>
      <c r="AX15" s="571"/>
      <c r="AY15" s="571"/>
      <c r="AZ15" s="571"/>
      <c r="BA15" s="571"/>
      <c r="BB15" s="571"/>
      <c r="BC15" s="571"/>
      <c r="BD15" s="571"/>
      <c r="BE15" s="571"/>
      <c r="BF15" s="571"/>
      <c r="BG15" s="571"/>
      <c r="BH15" s="571"/>
      <c r="BI15" s="571"/>
      <c r="BJ15" s="306"/>
    </row>
    <row r="16" spans="1:62" ht="15.95" customHeight="1">
      <c r="A16" s="44"/>
      <c r="B16" s="596"/>
      <c r="C16" s="596"/>
      <c r="D16" s="596"/>
      <c r="E16" s="596"/>
      <c r="F16" s="596"/>
      <c r="G16" s="596"/>
      <c r="H16" s="596"/>
      <c r="I16" s="596"/>
      <c r="J16" s="596"/>
      <c r="K16" s="596"/>
      <c r="L16" s="596"/>
      <c r="M16" s="596"/>
      <c r="N16" s="596"/>
      <c r="O16" s="596"/>
      <c r="P16" s="596"/>
      <c r="Q16" s="596"/>
      <c r="R16" s="596"/>
      <c r="S16" s="596"/>
      <c r="T16" s="596"/>
      <c r="U16" s="596"/>
      <c r="V16" s="596"/>
      <c r="W16" s="596"/>
      <c r="X16" s="596"/>
      <c r="Y16" s="596"/>
      <c r="Z16" s="596"/>
      <c r="AA16" s="596"/>
      <c r="AB16" s="596"/>
      <c r="AC16" s="596"/>
      <c r="AD16" s="645"/>
      <c r="AE16" s="26"/>
      <c r="AF16" s="24"/>
      <c r="AG16" s="23"/>
      <c r="AH16" s="571"/>
      <c r="AI16" s="571"/>
      <c r="AJ16" s="571"/>
      <c r="AK16" s="571"/>
      <c r="AL16" s="571"/>
      <c r="AM16" s="571"/>
      <c r="AN16" s="571"/>
      <c r="AO16" s="571"/>
      <c r="AP16" s="571"/>
      <c r="AQ16" s="571"/>
      <c r="AR16" s="571"/>
      <c r="AS16" s="571"/>
      <c r="AT16" s="571"/>
      <c r="AU16" s="571"/>
      <c r="AV16" s="571"/>
      <c r="AW16" s="571"/>
      <c r="AX16" s="571"/>
      <c r="AY16" s="571"/>
      <c r="AZ16" s="571"/>
      <c r="BA16" s="571"/>
      <c r="BB16" s="571"/>
      <c r="BC16" s="571"/>
      <c r="BD16" s="571"/>
      <c r="BE16" s="571"/>
      <c r="BF16" s="571"/>
      <c r="BG16" s="571"/>
      <c r="BH16" s="571"/>
      <c r="BI16" s="571"/>
      <c r="BJ16" s="306"/>
    </row>
    <row r="17" spans="1:62" ht="15.95" customHeight="1">
      <c r="A17" s="44"/>
      <c r="B17" s="596"/>
      <c r="C17" s="596"/>
      <c r="D17" s="596"/>
      <c r="E17" s="596"/>
      <c r="F17" s="596"/>
      <c r="G17" s="596"/>
      <c r="H17" s="596"/>
      <c r="I17" s="596"/>
      <c r="J17" s="596"/>
      <c r="K17" s="596"/>
      <c r="L17" s="596"/>
      <c r="M17" s="596"/>
      <c r="N17" s="596"/>
      <c r="O17" s="596"/>
      <c r="P17" s="596"/>
      <c r="Q17" s="596"/>
      <c r="R17" s="596"/>
      <c r="S17" s="596"/>
      <c r="T17" s="596"/>
      <c r="U17" s="596"/>
      <c r="V17" s="596"/>
      <c r="W17" s="596"/>
      <c r="X17" s="596"/>
      <c r="Y17" s="596"/>
      <c r="Z17" s="596"/>
      <c r="AA17" s="596"/>
      <c r="AB17" s="596"/>
      <c r="AC17" s="596"/>
      <c r="AD17" s="645"/>
      <c r="AE17" s="26"/>
      <c r="AF17" s="31">
        <v>27</v>
      </c>
      <c r="AG17" s="31"/>
      <c r="AH17" s="571" t="s">
        <v>86</v>
      </c>
      <c r="AI17" s="571"/>
      <c r="AJ17" s="571"/>
      <c r="AK17" s="571"/>
      <c r="AL17" s="571"/>
      <c r="AM17" s="571"/>
      <c r="AN17" s="571"/>
      <c r="AO17" s="571"/>
      <c r="AP17" s="571"/>
      <c r="AQ17" s="571"/>
      <c r="AR17" s="571"/>
      <c r="AS17" s="571"/>
      <c r="AT17" s="571"/>
      <c r="AU17" s="571"/>
      <c r="AV17" s="571"/>
      <c r="AW17" s="571"/>
      <c r="AX17" s="571"/>
      <c r="AY17" s="571"/>
      <c r="AZ17" s="571"/>
      <c r="BA17" s="571"/>
      <c r="BB17" s="571"/>
      <c r="BC17" s="571"/>
      <c r="BD17" s="571"/>
      <c r="BE17" s="571"/>
      <c r="BF17" s="571"/>
      <c r="BG17" s="571"/>
      <c r="BH17" s="571"/>
      <c r="BI17" s="571"/>
      <c r="BJ17" s="306"/>
    </row>
    <row r="18" spans="1:62" ht="15.95" customHeight="1">
      <c r="A18" s="44"/>
      <c r="B18" s="596"/>
      <c r="C18" s="596"/>
      <c r="D18" s="596"/>
      <c r="E18" s="596"/>
      <c r="F18" s="596"/>
      <c r="G18" s="596"/>
      <c r="H18" s="596"/>
      <c r="I18" s="596"/>
      <c r="J18" s="596"/>
      <c r="K18" s="596"/>
      <c r="L18" s="596"/>
      <c r="M18" s="596"/>
      <c r="N18" s="596"/>
      <c r="O18" s="596"/>
      <c r="P18" s="596"/>
      <c r="Q18" s="596"/>
      <c r="R18" s="596"/>
      <c r="S18" s="596"/>
      <c r="T18" s="596"/>
      <c r="U18" s="596"/>
      <c r="V18" s="596"/>
      <c r="W18" s="596"/>
      <c r="X18" s="596"/>
      <c r="Y18" s="596"/>
      <c r="Z18" s="596"/>
      <c r="AA18" s="596"/>
      <c r="AB18" s="596"/>
      <c r="AC18" s="596"/>
      <c r="AD18" s="645"/>
      <c r="AE18" s="26"/>
      <c r="AF18" s="23"/>
      <c r="AG18" s="23"/>
      <c r="AH18" s="571"/>
      <c r="AI18" s="571"/>
      <c r="AJ18" s="571"/>
      <c r="AK18" s="571"/>
      <c r="AL18" s="571"/>
      <c r="AM18" s="571"/>
      <c r="AN18" s="571"/>
      <c r="AO18" s="571"/>
      <c r="AP18" s="571"/>
      <c r="AQ18" s="571"/>
      <c r="AR18" s="571"/>
      <c r="AS18" s="571"/>
      <c r="AT18" s="571"/>
      <c r="AU18" s="571"/>
      <c r="AV18" s="571"/>
      <c r="AW18" s="571"/>
      <c r="AX18" s="571"/>
      <c r="AY18" s="571"/>
      <c r="AZ18" s="571"/>
      <c r="BA18" s="571"/>
      <c r="BB18" s="571"/>
      <c r="BC18" s="571"/>
      <c r="BD18" s="571"/>
      <c r="BE18" s="571"/>
      <c r="BF18" s="571"/>
      <c r="BG18" s="571"/>
      <c r="BH18" s="571"/>
      <c r="BI18" s="571"/>
      <c r="BJ18" s="23"/>
    </row>
    <row r="19" spans="1:62" ht="15.95" customHeight="1">
      <c r="A19" s="44"/>
      <c r="B19" s="596" t="s">
        <v>572</v>
      </c>
      <c r="C19" s="596"/>
      <c r="D19" s="596"/>
      <c r="E19" s="596"/>
      <c r="F19" s="596"/>
      <c r="G19" s="596"/>
      <c r="H19" s="596"/>
      <c r="I19" s="596"/>
      <c r="J19" s="596"/>
      <c r="K19" s="596"/>
      <c r="L19" s="596"/>
      <c r="M19" s="596"/>
      <c r="N19" s="596"/>
      <c r="O19" s="596"/>
      <c r="P19" s="596"/>
      <c r="Q19" s="596"/>
      <c r="R19" s="596"/>
      <c r="S19" s="596"/>
      <c r="T19" s="596"/>
      <c r="U19" s="596"/>
      <c r="V19" s="596"/>
      <c r="W19" s="596"/>
      <c r="X19" s="596"/>
      <c r="Y19" s="596"/>
      <c r="Z19" s="596"/>
      <c r="AA19" s="596"/>
      <c r="AB19" s="596"/>
      <c r="AC19" s="596"/>
      <c r="AD19" s="645"/>
      <c r="AE19" s="26"/>
      <c r="AF19" s="46">
        <v>28</v>
      </c>
      <c r="AG19" s="46"/>
      <c r="AH19" s="648" t="s">
        <v>705</v>
      </c>
      <c r="AI19" s="648"/>
      <c r="AJ19" s="648"/>
      <c r="AK19" s="648"/>
      <c r="AL19" s="648"/>
      <c r="AM19" s="648"/>
      <c r="AN19" s="648"/>
      <c r="AO19" s="648"/>
      <c r="AP19" s="648"/>
      <c r="AQ19" s="648"/>
      <c r="AR19" s="648"/>
      <c r="AS19" s="648"/>
      <c r="AT19" s="648"/>
      <c r="AU19" s="648"/>
      <c r="AV19" s="648"/>
      <c r="AW19" s="648"/>
      <c r="AX19" s="648"/>
      <c r="AY19" s="648"/>
      <c r="AZ19" s="648"/>
      <c r="BA19" s="648"/>
      <c r="BB19" s="648"/>
      <c r="BC19" s="648"/>
      <c r="BD19" s="648"/>
      <c r="BE19" s="648"/>
      <c r="BF19" s="648"/>
      <c r="BG19" s="648"/>
      <c r="BH19" s="648"/>
      <c r="BI19" s="648"/>
      <c r="BJ19" s="23"/>
    </row>
    <row r="20" spans="1:62" ht="15.95" customHeight="1">
      <c r="A20" s="44"/>
      <c r="B20" s="596"/>
      <c r="C20" s="596"/>
      <c r="D20" s="596"/>
      <c r="E20" s="596"/>
      <c r="F20" s="596"/>
      <c r="G20" s="596"/>
      <c r="H20" s="596"/>
      <c r="I20" s="596"/>
      <c r="J20" s="596"/>
      <c r="K20" s="596"/>
      <c r="L20" s="596"/>
      <c r="M20" s="596"/>
      <c r="N20" s="596"/>
      <c r="O20" s="596"/>
      <c r="P20" s="596"/>
      <c r="Q20" s="596"/>
      <c r="R20" s="596"/>
      <c r="S20" s="596"/>
      <c r="T20" s="596"/>
      <c r="U20" s="596"/>
      <c r="V20" s="596"/>
      <c r="W20" s="596"/>
      <c r="X20" s="596"/>
      <c r="Y20" s="596"/>
      <c r="Z20" s="596"/>
      <c r="AA20" s="596"/>
      <c r="AB20" s="596"/>
      <c r="AC20" s="596"/>
      <c r="AD20" s="645"/>
      <c r="AE20" s="26"/>
      <c r="AF20" s="53"/>
      <c r="AG20" s="46"/>
      <c r="AH20" s="648"/>
      <c r="AI20" s="648"/>
      <c r="AJ20" s="648"/>
      <c r="AK20" s="648"/>
      <c r="AL20" s="648"/>
      <c r="AM20" s="648"/>
      <c r="AN20" s="648"/>
      <c r="AO20" s="648"/>
      <c r="AP20" s="648"/>
      <c r="AQ20" s="648"/>
      <c r="AR20" s="648"/>
      <c r="AS20" s="648"/>
      <c r="AT20" s="648"/>
      <c r="AU20" s="648"/>
      <c r="AV20" s="648"/>
      <c r="AW20" s="648"/>
      <c r="AX20" s="648"/>
      <c r="AY20" s="648"/>
      <c r="AZ20" s="648"/>
      <c r="BA20" s="648"/>
      <c r="BB20" s="648"/>
      <c r="BC20" s="648"/>
      <c r="BD20" s="648"/>
      <c r="BE20" s="648"/>
      <c r="BF20" s="648"/>
      <c r="BG20" s="648"/>
      <c r="BH20" s="648"/>
      <c r="BI20" s="648"/>
      <c r="BJ20" s="36"/>
    </row>
    <row r="21" spans="1:62" ht="15.95" customHeight="1">
      <c r="A21" s="44"/>
      <c r="B21" s="596"/>
      <c r="C21" s="596"/>
      <c r="D21" s="596"/>
      <c r="E21" s="596"/>
      <c r="F21" s="596"/>
      <c r="G21" s="596"/>
      <c r="H21" s="596"/>
      <c r="I21" s="596"/>
      <c r="J21" s="596"/>
      <c r="K21" s="596"/>
      <c r="L21" s="596"/>
      <c r="M21" s="596"/>
      <c r="N21" s="596"/>
      <c r="O21" s="596"/>
      <c r="P21" s="596"/>
      <c r="Q21" s="596"/>
      <c r="R21" s="596"/>
      <c r="S21" s="596"/>
      <c r="T21" s="596"/>
      <c r="U21" s="596"/>
      <c r="V21" s="596"/>
      <c r="W21" s="596"/>
      <c r="X21" s="596"/>
      <c r="Y21" s="596"/>
      <c r="Z21" s="596"/>
      <c r="AA21" s="596"/>
      <c r="AB21" s="596"/>
      <c r="AC21" s="596"/>
      <c r="AD21" s="645"/>
      <c r="AE21" s="26"/>
      <c r="AF21" s="31"/>
      <c r="AG21" s="31"/>
      <c r="AH21" s="648"/>
      <c r="AI21" s="648"/>
      <c r="AJ21" s="648"/>
      <c r="AK21" s="648"/>
      <c r="AL21" s="648"/>
      <c r="AM21" s="648"/>
      <c r="AN21" s="648"/>
      <c r="AO21" s="648"/>
      <c r="AP21" s="648"/>
      <c r="AQ21" s="648"/>
      <c r="AR21" s="648"/>
      <c r="AS21" s="648"/>
      <c r="AT21" s="648"/>
      <c r="AU21" s="648"/>
      <c r="AV21" s="648"/>
      <c r="AW21" s="648"/>
      <c r="AX21" s="648"/>
      <c r="AY21" s="648"/>
      <c r="AZ21" s="648"/>
      <c r="BA21" s="648"/>
      <c r="BB21" s="648"/>
      <c r="BC21" s="648"/>
      <c r="BD21" s="648"/>
      <c r="BE21" s="648"/>
      <c r="BF21" s="648"/>
      <c r="BG21" s="648"/>
      <c r="BH21" s="648"/>
      <c r="BI21" s="648"/>
      <c r="BJ21" s="23"/>
    </row>
    <row r="22" spans="1:62" ht="15.95" customHeight="1">
      <c r="A22" s="44"/>
      <c r="B22" s="596"/>
      <c r="C22" s="596"/>
      <c r="D22" s="596"/>
      <c r="E22" s="596"/>
      <c r="F22" s="596"/>
      <c r="G22" s="596"/>
      <c r="H22" s="596"/>
      <c r="I22" s="596"/>
      <c r="J22" s="596"/>
      <c r="K22" s="596"/>
      <c r="L22" s="596"/>
      <c r="M22" s="596"/>
      <c r="N22" s="596"/>
      <c r="O22" s="596"/>
      <c r="P22" s="596"/>
      <c r="Q22" s="596"/>
      <c r="R22" s="596"/>
      <c r="S22" s="596"/>
      <c r="T22" s="596"/>
      <c r="U22" s="596"/>
      <c r="V22" s="596"/>
      <c r="W22" s="596"/>
      <c r="X22" s="596"/>
      <c r="Y22" s="596"/>
      <c r="Z22" s="596"/>
      <c r="AA22" s="596"/>
      <c r="AB22" s="596"/>
      <c r="AC22" s="596"/>
      <c r="AD22" s="645"/>
      <c r="AE22" s="26"/>
      <c r="AF22" s="53"/>
      <c r="AG22" s="46"/>
      <c r="AH22" s="648"/>
      <c r="AI22" s="648"/>
      <c r="AJ22" s="648"/>
      <c r="AK22" s="648"/>
      <c r="AL22" s="648"/>
      <c r="AM22" s="648"/>
      <c r="AN22" s="648"/>
      <c r="AO22" s="648"/>
      <c r="AP22" s="648"/>
      <c r="AQ22" s="648"/>
      <c r="AR22" s="648"/>
      <c r="AS22" s="648"/>
      <c r="AT22" s="648"/>
      <c r="AU22" s="648"/>
      <c r="AV22" s="648"/>
      <c r="AW22" s="648"/>
      <c r="AX22" s="648"/>
      <c r="AY22" s="648"/>
      <c r="AZ22" s="648"/>
      <c r="BA22" s="648"/>
      <c r="BB22" s="648"/>
      <c r="BC22" s="648"/>
      <c r="BD22" s="648"/>
      <c r="BE22" s="648"/>
      <c r="BF22" s="648"/>
      <c r="BG22" s="648"/>
      <c r="BH22" s="648"/>
      <c r="BI22" s="648"/>
      <c r="BJ22" s="37"/>
    </row>
    <row r="23" spans="1:62" ht="15.75" customHeight="1">
      <c r="A23" s="44"/>
      <c r="B23" s="596"/>
      <c r="C23" s="596"/>
      <c r="D23" s="596"/>
      <c r="E23" s="596"/>
      <c r="F23" s="596"/>
      <c r="G23" s="596"/>
      <c r="H23" s="596"/>
      <c r="I23" s="596"/>
      <c r="J23" s="596"/>
      <c r="K23" s="596"/>
      <c r="L23" s="596"/>
      <c r="M23" s="596"/>
      <c r="N23" s="596"/>
      <c r="O23" s="596"/>
      <c r="P23" s="596"/>
      <c r="Q23" s="596"/>
      <c r="R23" s="596"/>
      <c r="S23" s="596"/>
      <c r="T23" s="596"/>
      <c r="U23" s="596"/>
      <c r="V23" s="596"/>
      <c r="W23" s="596"/>
      <c r="X23" s="596"/>
      <c r="Y23" s="596"/>
      <c r="Z23" s="596"/>
      <c r="AA23" s="596"/>
      <c r="AB23" s="596"/>
      <c r="AC23" s="596"/>
      <c r="AD23" s="645"/>
      <c r="AE23" s="26"/>
      <c r="AF23" s="46"/>
      <c r="AG23" s="46"/>
      <c r="AH23" s="648"/>
      <c r="AI23" s="648"/>
      <c r="AJ23" s="648"/>
      <c r="AK23" s="648"/>
      <c r="AL23" s="648"/>
      <c r="AM23" s="648"/>
      <c r="AN23" s="648"/>
      <c r="AO23" s="648"/>
      <c r="AP23" s="648"/>
      <c r="AQ23" s="648"/>
      <c r="AR23" s="648"/>
      <c r="AS23" s="648"/>
      <c r="AT23" s="648"/>
      <c r="AU23" s="648"/>
      <c r="AV23" s="648"/>
      <c r="AW23" s="648"/>
      <c r="AX23" s="648"/>
      <c r="AY23" s="648"/>
      <c r="AZ23" s="648"/>
      <c r="BA23" s="648"/>
      <c r="BB23" s="648"/>
      <c r="BC23" s="648"/>
      <c r="BD23" s="648"/>
      <c r="BE23" s="648"/>
      <c r="BF23" s="648"/>
      <c r="BG23" s="648"/>
      <c r="BH23" s="648"/>
      <c r="BI23" s="648"/>
      <c r="BJ23" s="37"/>
    </row>
    <row r="24" spans="1:62" ht="15.95" customHeight="1">
      <c r="A24" s="44"/>
      <c r="B24" s="314" t="s">
        <v>166</v>
      </c>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223"/>
      <c r="AE24" s="26"/>
      <c r="AF24" s="46"/>
      <c r="AG24" s="46"/>
      <c r="AH24" s="648"/>
      <c r="AI24" s="648"/>
      <c r="AJ24" s="648"/>
      <c r="AK24" s="648"/>
      <c r="AL24" s="648"/>
      <c r="AM24" s="648"/>
      <c r="AN24" s="648"/>
      <c r="AO24" s="648"/>
      <c r="AP24" s="648"/>
      <c r="AQ24" s="648"/>
      <c r="AR24" s="648"/>
      <c r="AS24" s="648"/>
      <c r="AT24" s="648"/>
      <c r="AU24" s="648"/>
      <c r="AV24" s="648"/>
      <c r="AW24" s="648"/>
      <c r="AX24" s="648"/>
      <c r="AY24" s="648"/>
      <c r="AZ24" s="648"/>
      <c r="BA24" s="648"/>
      <c r="BB24" s="648"/>
      <c r="BC24" s="648"/>
      <c r="BD24" s="648"/>
      <c r="BE24" s="648"/>
      <c r="BF24" s="648"/>
      <c r="BG24" s="648"/>
      <c r="BH24" s="648"/>
      <c r="BI24" s="648"/>
      <c r="BJ24" s="37"/>
    </row>
    <row r="25" spans="1:62" ht="15.95" customHeight="1">
      <c r="A25" s="44"/>
      <c r="B25" s="503" t="s">
        <v>500</v>
      </c>
      <c r="C25" s="502"/>
      <c r="D25" s="502"/>
      <c r="E25" s="502"/>
      <c r="F25" s="502"/>
      <c r="G25" s="502"/>
      <c r="H25" s="502"/>
      <c r="I25" s="502"/>
      <c r="J25" s="502"/>
      <c r="K25" s="502"/>
      <c r="L25" s="502"/>
      <c r="M25" s="502"/>
      <c r="N25" s="502"/>
      <c r="O25" s="502"/>
      <c r="P25" s="502"/>
      <c r="Q25" s="502"/>
      <c r="R25" s="502"/>
      <c r="S25" s="502"/>
      <c r="T25" s="502"/>
      <c r="U25" s="502"/>
      <c r="V25" s="502"/>
      <c r="W25" s="502"/>
      <c r="X25" s="502"/>
      <c r="Y25" s="502"/>
      <c r="Z25" s="502"/>
      <c r="AA25" s="502"/>
      <c r="AB25" s="502"/>
      <c r="AC25" s="502"/>
      <c r="AD25" s="644"/>
      <c r="AE25" s="26"/>
      <c r="AF25" s="46"/>
      <c r="AG25" s="46"/>
      <c r="AH25" s="648"/>
      <c r="AI25" s="648"/>
      <c r="AJ25" s="648"/>
      <c r="AK25" s="648"/>
      <c r="AL25" s="648"/>
      <c r="AM25" s="648"/>
      <c r="AN25" s="648"/>
      <c r="AO25" s="648"/>
      <c r="AP25" s="648"/>
      <c r="AQ25" s="648"/>
      <c r="AR25" s="648"/>
      <c r="AS25" s="648"/>
      <c r="AT25" s="648"/>
      <c r="AU25" s="648"/>
      <c r="AV25" s="648"/>
      <c r="AW25" s="648"/>
      <c r="AX25" s="648"/>
      <c r="AY25" s="648"/>
      <c r="AZ25" s="648"/>
      <c r="BA25" s="648"/>
      <c r="BB25" s="648"/>
      <c r="BC25" s="648"/>
      <c r="BD25" s="648"/>
      <c r="BE25" s="648"/>
      <c r="BF25" s="648"/>
      <c r="BG25" s="648"/>
      <c r="BH25" s="648"/>
      <c r="BI25" s="648"/>
      <c r="BJ25" s="25"/>
    </row>
    <row r="26" spans="1:62" ht="15.95" customHeight="1">
      <c r="A26" s="44"/>
      <c r="B26" s="502"/>
      <c r="C26" s="502"/>
      <c r="D26" s="502"/>
      <c r="E26" s="502"/>
      <c r="F26" s="502"/>
      <c r="G26" s="502"/>
      <c r="H26" s="502"/>
      <c r="I26" s="502"/>
      <c r="J26" s="502"/>
      <c r="K26" s="502"/>
      <c r="L26" s="502"/>
      <c r="M26" s="502"/>
      <c r="N26" s="502"/>
      <c r="O26" s="502"/>
      <c r="P26" s="502"/>
      <c r="Q26" s="502"/>
      <c r="R26" s="502"/>
      <c r="S26" s="502"/>
      <c r="T26" s="502"/>
      <c r="U26" s="502"/>
      <c r="V26" s="502"/>
      <c r="W26" s="502"/>
      <c r="X26" s="502"/>
      <c r="Y26" s="502"/>
      <c r="Z26" s="502"/>
      <c r="AA26" s="502"/>
      <c r="AB26" s="502"/>
      <c r="AC26" s="502"/>
      <c r="AD26" s="644"/>
      <c r="AE26" s="26"/>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48"/>
      <c r="BG26" s="648"/>
      <c r="BH26" s="648"/>
      <c r="BI26" s="648"/>
      <c r="BJ26" s="25"/>
    </row>
    <row r="27" spans="1:62" ht="15.95" customHeight="1">
      <c r="A27" s="44"/>
      <c r="B27" s="502"/>
      <c r="C27" s="502"/>
      <c r="D27" s="502"/>
      <c r="E27" s="502"/>
      <c r="F27" s="502"/>
      <c r="G27" s="502"/>
      <c r="H27" s="502"/>
      <c r="I27" s="502"/>
      <c r="J27" s="502"/>
      <c r="K27" s="502"/>
      <c r="L27" s="502"/>
      <c r="M27" s="502"/>
      <c r="N27" s="502"/>
      <c r="O27" s="502"/>
      <c r="P27" s="502"/>
      <c r="Q27" s="502"/>
      <c r="R27" s="502"/>
      <c r="S27" s="502"/>
      <c r="T27" s="502"/>
      <c r="U27" s="502"/>
      <c r="V27" s="502"/>
      <c r="W27" s="502"/>
      <c r="X27" s="502"/>
      <c r="Y27" s="502"/>
      <c r="Z27" s="502"/>
      <c r="AA27" s="502"/>
      <c r="AB27" s="502"/>
      <c r="AC27" s="502"/>
      <c r="AD27" s="644"/>
      <c r="AE27" s="26"/>
      <c r="AF27" s="302"/>
      <c r="AG27" s="46"/>
      <c r="AH27" s="649" t="s">
        <v>139</v>
      </c>
      <c r="AI27" s="649"/>
      <c r="AJ27" s="649"/>
      <c r="AK27" s="649"/>
      <c r="AL27" s="649"/>
      <c r="AM27" s="649"/>
      <c r="AN27" s="649"/>
      <c r="AO27" s="649"/>
      <c r="AP27" s="649"/>
      <c r="AQ27" s="649"/>
      <c r="AR27" s="649"/>
      <c r="AS27" s="649"/>
      <c r="AT27" s="649"/>
      <c r="AU27" s="649"/>
      <c r="AV27" s="649"/>
      <c r="AW27" s="649"/>
      <c r="AX27" s="649"/>
      <c r="AY27" s="649"/>
      <c r="AZ27" s="649"/>
      <c r="BA27" s="649"/>
      <c r="BB27" s="649"/>
      <c r="BC27" s="649"/>
      <c r="BD27" s="649"/>
      <c r="BE27" s="649"/>
      <c r="BF27" s="649"/>
      <c r="BG27" s="649"/>
      <c r="BH27" s="649"/>
      <c r="BI27" s="649"/>
      <c r="BJ27" s="25"/>
    </row>
    <row r="28" spans="1:62" ht="15.95" customHeight="1">
      <c r="A28" s="44"/>
      <c r="B28" s="502"/>
      <c r="C28" s="502"/>
      <c r="D28" s="502"/>
      <c r="E28" s="502"/>
      <c r="F28" s="502"/>
      <c r="G28" s="502"/>
      <c r="H28" s="502"/>
      <c r="I28" s="502"/>
      <c r="J28" s="502"/>
      <c r="K28" s="502"/>
      <c r="L28" s="502"/>
      <c r="M28" s="502"/>
      <c r="N28" s="502"/>
      <c r="O28" s="502"/>
      <c r="P28" s="502"/>
      <c r="Q28" s="502"/>
      <c r="R28" s="502"/>
      <c r="S28" s="502"/>
      <c r="T28" s="502"/>
      <c r="U28" s="502"/>
      <c r="V28" s="502"/>
      <c r="W28" s="502"/>
      <c r="X28" s="502"/>
      <c r="Y28" s="502"/>
      <c r="Z28" s="502"/>
      <c r="AA28" s="502"/>
      <c r="AB28" s="502"/>
      <c r="AC28" s="502"/>
      <c r="AD28" s="644"/>
      <c r="AE28" s="26"/>
      <c r="AF28" s="53">
        <v>29</v>
      </c>
      <c r="AG28" s="46"/>
      <c r="AH28" s="649"/>
      <c r="AI28" s="649"/>
      <c r="AJ28" s="649"/>
      <c r="AK28" s="649"/>
      <c r="AL28" s="649"/>
      <c r="AM28" s="649"/>
      <c r="AN28" s="649"/>
      <c r="AO28" s="649"/>
      <c r="AP28" s="649"/>
      <c r="AQ28" s="649"/>
      <c r="AR28" s="649"/>
      <c r="AS28" s="649"/>
      <c r="AT28" s="649"/>
      <c r="AU28" s="649"/>
      <c r="AV28" s="649"/>
      <c r="AW28" s="649"/>
      <c r="AX28" s="649"/>
      <c r="AY28" s="649"/>
      <c r="AZ28" s="649"/>
      <c r="BA28" s="649"/>
      <c r="BB28" s="649"/>
      <c r="BC28" s="649"/>
      <c r="BD28" s="649"/>
      <c r="BE28" s="649"/>
      <c r="BF28" s="649"/>
      <c r="BG28" s="649"/>
      <c r="BH28" s="649"/>
      <c r="BI28" s="649"/>
      <c r="BJ28" s="37"/>
    </row>
    <row r="29" spans="1:62" ht="15.95" customHeight="1">
      <c r="A29" s="44"/>
      <c r="B29" s="502"/>
      <c r="C29" s="502"/>
      <c r="D29" s="502"/>
      <c r="E29" s="502"/>
      <c r="F29" s="502"/>
      <c r="G29" s="502"/>
      <c r="H29" s="502"/>
      <c r="I29" s="502"/>
      <c r="J29" s="502"/>
      <c r="K29" s="502"/>
      <c r="L29" s="502"/>
      <c r="M29" s="502"/>
      <c r="N29" s="502"/>
      <c r="O29" s="502"/>
      <c r="P29" s="502"/>
      <c r="Q29" s="502"/>
      <c r="R29" s="502"/>
      <c r="S29" s="502"/>
      <c r="T29" s="502"/>
      <c r="U29" s="502"/>
      <c r="V29" s="502"/>
      <c r="W29" s="502"/>
      <c r="X29" s="502"/>
      <c r="Y29" s="502"/>
      <c r="Z29" s="502"/>
      <c r="AA29" s="502"/>
      <c r="AB29" s="502"/>
      <c r="AC29" s="502"/>
      <c r="AD29" s="644"/>
      <c r="AE29" s="26"/>
      <c r="AH29" s="649"/>
      <c r="AI29" s="649"/>
      <c r="AJ29" s="649"/>
      <c r="AK29" s="649"/>
      <c r="AL29" s="649"/>
      <c r="AM29" s="649"/>
      <c r="AN29" s="649"/>
      <c r="AO29" s="649"/>
      <c r="AP29" s="649"/>
      <c r="AQ29" s="649"/>
      <c r="AR29" s="649"/>
      <c r="AS29" s="649"/>
      <c r="AT29" s="649"/>
      <c r="AU29" s="649"/>
      <c r="AV29" s="649"/>
      <c r="AW29" s="649"/>
      <c r="AX29" s="649"/>
      <c r="AY29" s="649"/>
      <c r="AZ29" s="649"/>
      <c r="BA29" s="649"/>
      <c r="BB29" s="649"/>
      <c r="BC29" s="649"/>
      <c r="BD29" s="649"/>
      <c r="BE29" s="649"/>
      <c r="BF29" s="649"/>
      <c r="BG29" s="649"/>
      <c r="BH29" s="649"/>
      <c r="BI29" s="649"/>
      <c r="BJ29" s="37"/>
    </row>
    <row r="30" spans="1:62" ht="15.95" customHeight="1">
      <c r="A30" s="44"/>
      <c r="B30" s="502"/>
      <c r="C30" s="502"/>
      <c r="D30" s="502"/>
      <c r="E30" s="502"/>
      <c r="F30" s="502"/>
      <c r="G30" s="502"/>
      <c r="H30" s="502"/>
      <c r="I30" s="502"/>
      <c r="J30" s="502"/>
      <c r="K30" s="502"/>
      <c r="L30" s="502"/>
      <c r="M30" s="502"/>
      <c r="N30" s="502"/>
      <c r="O30" s="502"/>
      <c r="P30" s="502"/>
      <c r="Q30" s="502"/>
      <c r="R30" s="502"/>
      <c r="S30" s="502"/>
      <c r="T30" s="502"/>
      <c r="U30" s="502"/>
      <c r="V30" s="502"/>
      <c r="W30" s="502"/>
      <c r="X30" s="502"/>
      <c r="Y30" s="502"/>
      <c r="Z30" s="502"/>
      <c r="AA30" s="502"/>
      <c r="AB30" s="502"/>
      <c r="AC30" s="502"/>
      <c r="AD30" s="644"/>
      <c r="AE30" s="26"/>
      <c r="AH30" s="649"/>
      <c r="AI30" s="649"/>
      <c r="AJ30" s="649"/>
      <c r="AK30" s="649"/>
      <c r="AL30" s="649"/>
      <c r="AM30" s="649"/>
      <c r="AN30" s="649"/>
      <c r="AO30" s="649"/>
      <c r="AP30" s="649"/>
      <c r="AQ30" s="649"/>
      <c r="AR30" s="649"/>
      <c r="AS30" s="649"/>
      <c r="AT30" s="649"/>
      <c r="AU30" s="649"/>
      <c r="AV30" s="649"/>
      <c r="AW30" s="649"/>
      <c r="AX30" s="649"/>
      <c r="AY30" s="649"/>
      <c r="AZ30" s="649"/>
      <c r="BA30" s="649"/>
      <c r="BB30" s="649"/>
      <c r="BC30" s="649"/>
      <c r="BD30" s="649"/>
      <c r="BE30" s="649"/>
      <c r="BF30" s="649"/>
      <c r="BG30" s="649"/>
      <c r="BH30" s="649"/>
      <c r="BI30" s="649"/>
      <c r="BJ30" s="23"/>
    </row>
    <row r="31" spans="1:62" ht="15.95" customHeight="1">
      <c r="A31" s="44"/>
      <c r="B31" s="502"/>
      <c r="C31" s="502"/>
      <c r="D31" s="502"/>
      <c r="E31" s="502"/>
      <c r="F31" s="502"/>
      <c r="G31" s="502"/>
      <c r="H31" s="502"/>
      <c r="I31" s="502"/>
      <c r="J31" s="502"/>
      <c r="K31" s="502"/>
      <c r="L31" s="502"/>
      <c r="M31" s="502"/>
      <c r="N31" s="502"/>
      <c r="O31" s="502"/>
      <c r="P31" s="502"/>
      <c r="Q31" s="502"/>
      <c r="R31" s="502"/>
      <c r="S31" s="502"/>
      <c r="T31" s="502"/>
      <c r="U31" s="502"/>
      <c r="V31" s="502"/>
      <c r="W31" s="502"/>
      <c r="X31" s="502"/>
      <c r="Y31" s="502"/>
      <c r="Z31" s="502"/>
      <c r="AA31" s="502"/>
      <c r="AB31" s="502"/>
      <c r="AC31" s="502"/>
      <c r="AD31" s="644"/>
      <c r="AE31" s="26"/>
      <c r="AF31" s="21">
        <v>30</v>
      </c>
      <c r="AH31" s="646" t="s">
        <v>481</v>
      </c>
      <c r="AI31" s="647"/>
      <c r="AJ31" s="647"/>
      <c r="AK31" s="647"/>
      <c r="AL31" s="647"/>
      <c r="AM31" s="647"/>
      <c r="AN31" s="647"/>
      <c r="AO31" s="647"/>
      <c r="AP31" s="647"/>
      <c r="AQ31" s="647"/>
      <c r="AR31" s="647"/>
      <c r="AS31" s="647"/>
      <c r="AT31" s="647"/>
      <c r="AU31" s="647"/>
      <c r="AV31" s="647"/>
      <c r="AW31" s="647"/>
      <c r="AX31" s="647"/>
      <c r="AY31" s="647"/>
      <c r="AZ31" s="647"/>
      <c r="BA31" s="647"/>
      <c r="BB31" s="647"/>
      <c r="BC31" s="647"/>
      <c r="BD31" s="647"/>
      <c r="BE31" s="647"/>
      <c r="BF31" s="647"/>
      <c r="BG31" s="647"/>
      <c r="BH31" s="647"/>
      <c r="BI31" s="647"/>
      <c r="BJ31" s="23"/>
    </row>
    <row r="32" spans="1:62" ht="15.95" customHeight="1">
      <c r="A32" s="44"/>
      <c r="B32" s="502"/>
      <c r="C32" s="502"/>
      <c r="D32" s="502"/>
      <c r="E32" s="502"/>
      <c r="F32" s="502"/>
      <c r="G32" s="502"/>
      <c r="H32" s="502"/>
      <c r="I32" s="502"/>
      <c r="J32" s="502"/>
      <c r="K32" s="502"/>
      <c r="L32" s="502"/>
      <c r="M32" s="502"/>
      <c r="N32" s="502"/>
      <c r="O32" s="502"/>
      <c r="P32" s="502"/>
      <c r="Q32" s="502"/>
      <c r="R32" s="502"/>
      <c r="S32" s="502"/>
      <c r="T32" s="502"/>
      <c r="U32" s="502"/>
      <c r="V32" s="502"/>
      <c r="W32" s="502"/>
      <c r="X32" s="502"/>
      <c r="Y32" s="502"/>
      <c r="Z32" s="502"/>
      <c r="AA32" s="502"/>
      <c r="AB32" s="502"/>
      <c r="AC32" s="502"/>
      <c r="AD32" s="644"/>
      <c r="AE32" s="26"/>
      <c r="AH32" s="647"/>
      <c r="AI32" s="647"/>
      <c r="AJ32" s="647"/>
      <c r="AK32" s="647"/>
      <c r="AL32" s="647"/>
      <c r="AM32" s="647"/>
      <c r="AN32" s="647"/>
      <c r="AO32" s="647"/>
      <c r="AP32" s="647"/>
      <c r="AQ32" s="647"/>
      <c r="AR32" s="647"/>
      <c r="AS32" s="647"/>
      <c r="AT32" s="647"/>
      <c r="AU32" s="647"/>
      <c r="AV32" s="647"/>
      <c r="AW32" s="647"/>
      <c r="AX32" s="647"/>
      <c r="AY32" s="647"/>
      <c r="AZ32" s="647"/>
      <c r="BA32" s="647"/>
      <c r="BB32" s="647"/>
      <c r="BC32" s="647"/>
      <c r="BD32" s="647"/>
      <c r="BE32" s="647"/>
      <c r="BF32" s="647"/>
      <c r="BG32" s="647"/>
      <c r="BH32" s="647"/>
      <c r="BI32" s="647"/>
      <c r="BJ32" s="37"/>
    </row>
    <row r="33" spans="1:62" ht="15.95" customHeight="1">
      <c r="A33" s="44"/>
      <c r="B33" s="502"/>
      <c r="C33" s="502"/>
      <c r="D33" s="502"/>
      <c r="E33" s="502"/>
      <c r="F33" s="502"/>
      <c r="G33" s="502"/>
      <c r="H33" s="502"/>
      <c r="I33" s="502"/>
      <c r="J33" s="502"/>
      <c r="K33" s="502"/>
      <c r="L33" s="502"/>
      <c r="M33" s="502"/>
      <c r="N33" s="502"/>
      <c r="O33" s="502"/>
      <c r="P33" s="502"/>
      <c r="Q33" s="502"/>
      <c r="R33" s="502"/>
      <c r="S33" s="502"/>
      <c r="T33" s="502"/>
      <c r="U33" s="502"/>
      <c r="V33" s="502"/>
      <c r="W33" s="502"/>
      <c r="X33" s="502"/>
      <c r="Y33" s="502"/>
      <c r="Z33" s="502"/>
      <c r="AA33" s="502"/>
      <c r="AB33" s="502"/>
      <c r="AC33" s="502"/>
      <c r="AD33" s="644"/>
      <c r="AE33" s="26"/>
      <c r="AH33" s="647"/>
      <c r="AI33" s="647"/>
      <c r="AJ33" s="647"/>
      <c r="AK33" s="647"/>
      <c r="AL33" s="647"/>
      <c r="AM33" s="647"/>
      <c r="AN33" s="647"/>
      <c r="AO33" s="647"/>
      <c r="AP33" s="647"/>
      <c r="AQ33" s="647"/>
      <c r="AR33" s="647"/>
      <c r="AS33" s="647"/>
      <c r="AT33" s="647"/>
      <c r="AU33" s="647"/>
      <c r="AV33" s="647"/>
      <c r="AW33" s="647"/>
      <c r="AX33" s="647"/>
      <c r="AY33" s="647"/>
      <c r="AZ33" s="647"/>
      <c r="BA33" s="647"/>
      <c r="BB33" s="647"/>
      <c r="BC33" s="647"/>
      <c r="BD33" s="647"/>
      <c r="BE33" s="647"/>
      <c r="BF33" s="647"/>
      <c r="BG33" s="647"/>
      <c r="BH33" s="647"/>
      <c r="BI33" s="647"/>
      <c r="BJ33" s="37"/>
    </row>
    <row r="34" spans="1:62" ht="15.95" customHeight="1">
      <c r="A34" s="44"/>
      <c r="B34" s="502"/>
      <c r="C34" s="502"/>
      <c r="D34" s="502"/>
      <c r="E34" s="502"/>
      <c r="F34" s="502"/>
      <c r="G34" s="502"/>
      <c r="H34" s="502"/>
      <c r="I34" s="502"/>
      <c r="J34" s="502"/>
      <c r="K34" s="502"/>
      <c r="L34" s="502"/>
      <c r="M34" s="502"/>
      <c r="N34" s="502"/>
      <c r="O34" s="502"/>
      <c r="P34" s="502"/>
      <c r="Q34" s="502"/>
      <c r="R34" s="502"/>
      <c r="S34" s="502"/>
      <c r="T34" s="502"/>
      <c r="U34" s="502"/>
      <c r="V34" s="502"/>
      <c r="W34" s="502"/>
      <c r="X34" s="502"/>
      <c r="Y34" s="502"/>
      <c r="Z34" s="502"/>
      <c r="AA34" s="502"/>
      <c r="AB34" s="502"/>
      <c r="AC34" s="502"/>
      <c r="AD34" s="644"/>
      <c r="AE34" s="26"/>
      <c r="AH34" s="647"/>
      <c r="AI34" s="647"/>
      <c r="AJ34" s="647"/>
      <c r="AK34" s="647"/>
      <c r="AL34" s="647"/>
      <c r="AM34" s="647"/>
      <c r="AN34" s="647"/>
      <c r="AO34" s="647"/>
      <c r="AP34" s="647"/>
      <c r="AQ34" s="647"/>
      <c r="AR34" s="647"/>
      <c r="AS34" s="647"/>
      <c r="AT34" s="647"/>
      <c r="AU34" s="647"/>
      <c r="AV34" s="647"/>
      <c r="AW34" s="647"/>
      <c r="AX34" s="647"/>
      <c r="AY34" s="647"/>
      <c r="AZ34" s="647"/>
      <c r="BA34" s="647"/>
      <c r="BB34" s="647"/>
      <c r="BC34" s="647"/>
      <c r="BD34" s="647"/>
      <c r="BE34" s="647"/>
      <c r="BF34" s="647"/>
      <c r="BG34" s="647"/>
      <c r="BH34" s="647"/>
      <c r="BI34" s="647"/>
      <c r="BJ34" s="37"/>
    </row>
    <row r="35" spans="1:62" ht="15.95" customHeight="1">
      <c r="A35" s="44"/>
      <c r="B35" s="502"/>
      <c r="C35" s="502"/>
      <c r="D35" s="502"/>
      <c r="E35" s="502"/>
      <c r="F35" s="502"/>
      <c r="G35" s="502"/>
      <c r="H35" s="502"/>
      <c r="I35" s="502"/>
      <c r="J35" s="502"/>
      <c r="K35" s="502"/>
      <c r="L35" s="502"/>
      <c r="M35" s="502"/>
      <c r="N35" s="502"/>
      <c r="O35" s="502"/>
      <c r="P35" s="502"/>
      <c r="Q35" s="502"/>
      <c r="R35" s="502"/>
      <c r="S35" s="502"/>
      <c r="T35" s="502"/>
      <c r="U35" s="502"/>
      <c r="V35" s="502"/>
      <c r="W35" s="502"/>
      <c r="X35" s="502"/>
      <c r="Y35" s="502"/>
      <c r="Z35" s="502"/>
      <c r="AA35" s="502"/>
      <c r="AB35" s="502"/>
      <c r="AC35" s="502"/>
      <c r="AD35" s="644"/>
      <c r="AE35" s="26"/>
      <c r="AH35" s="647"/>
      <c r="AI35" s="647"/>
      <c r="AJ35" s="647"/>
      <c r="AK35" s="647"/>
      <c r="AL35" s="647"/>
      <c r="AM35" s="647"/>
      <c r="AN35" s="647"/>
      <c r="AO35" s="647"/>
      <c r="AP35" s="647"/>
      <c r="AQ35" s="647"/>
      <c r="AR35" s="647"/>
      <c r="AS35" s="647"/>
      <c r="AT35" s="647"/>
      <c r="AU35" s="647"/>
      <c r="AV35" s="647"/>
      <c r="AW35" s="647"/>
      <c r="AX35" s="647"/>
      <c r="AY35" s="647"/>
      <c r="AZ35" s="647"/>
      <c r="BA35" s="647"/>
      <c r="BB35" s="647"/>
      <c r="BC35" s="647"/>
      <c r="BD35" s="647"/>
      <c r="BE35" s="647"/>
      <c r="BF35" s="647"/>
      <c r="BG35" s="647"/>
      <c r="BH35" s="647"/>
      <c r="BI35" s="647"/>
      <c r="BJ35" s="37"/>
    </row>
    <row r="36" spans="1:62" ht="15.95" customHeight="1">
      <c r="A36" s="44"/>
      <c r="B36" s="502"/>
      <c r="C36" s="502"/>
      <c r="D36" s="502"/>
      <c r="E36" s="502"/>
      <c r="F36" s="502"/>
      <c r="G36" s="502"/>
      <c r="H36" s="502"/>
      <c r="I36" s="502"/>
      <c r="J36" s="502"/>
      <c r="K36" s="502"/>
      <c r="L36" s="502"/>
      <c r="M36" s="502"/>
      <c r="N36" s="502"/>
      <c r="O36" s="502"/>
      <c r="P36" s="502"/>
      <c r="Q36" s="502"/>
      <c r="R36" s="502"/>
      <c r="S36" s="502"/>
      <c r="T36" s="502"/>
      <c r="U36" s="502"/>
      <c r="V36" s="502"/>
      <c r="W36" s="502"/>
      <c r="X36" s="502"/>
      <c r="Y36" s="502"/>
      <c r="Z36" s="502"/>
      <c r="AA36" s="502"/>
      <c r="AB36" s="502"/>
      <c r="AC36" s="502"/>
      <c r="AD36" s="644"/>
      <c r="AE36" s="26"/>
      <c r="AH36" s="647"/>
      <c r="AI36" s="647"/>
      <c r="AJ36" s="647"/>
      <c r="AK36" s="647"/>
      <c r="AL36" s="647"/>
      <c r="AM36" s="647"/>
      <c r="AN36" s="647"/>
      <c r="AO36" s="647"/>
      <c r="AP36" s="647"/>
      <c r="AQ36" s="647"/>
      <c r="AR36" s="647"/>
      <c r="AS36" s="647"/>
      <c r="AT36" s="647"/>
      <c r="AU36" s="647"/>
      <c r="AV36" s="647"/>
      <c r="AW36" s="647"/>
      <c r="AX36" s="647"/>
      <c r="AY36" s="647"/>
      <c r="AZ36" s="647"/>
      <c r="BA36" s="647"/>
      <c r="BB36" s="647"/>
      <c r="BC36" s="647"/>
      <c r="BD36" s="647"/>
      <c r="BE36" s="647"/>
      <c r="BF36" s="647"/>
      <c r="BG36" s="647"/>
      <c r="BH36" s="647"/>
      <c r="BI36" s="647"/>
      <c r="BJ36" s="37"/>
    </row>
    <row r="37" spans="1:62" ht="15.95" customHeight="1">
      <c r="A37" s="44"/>
      <c r="B37" s="502"/>
      <c r="C37" s="502"/>
      <c r="D37" s="502"/>
      <c r="E37" s="502"/>
      <c r="F37" s="502"/>
      <c r="G37" s="502"/>
      <c r="H37" s="502"/>
      <c r="I37" s="502"/>
      <c r="J37" s="502"/>
      <c r="K37" s="502"/>
      <c r="L37" s="502"/>
      <c r="M37" s="502"/>
      <c r="N37" s="502"/>
      <c r="O37" s="502"/>
      <c r="P37" s="502"/>
      <c r="Q37" s="502"/>
      <c r="R37" s="502"/>
      <c r="S37" s="502"/>
      <c r="T37" s="502"/>
      <c r="U37" s="502"/>
      <c r="V37" s="502"/>
      <c r="W37" s="502"/>
      <c r="X37" s="502"/>
      <c r="Y37" s="502"/>
      <c r="Z37" s="502"/>
      <c r="AA37" s="502"/>
      <c r="AB37" s="502"/>
      <c r="AC37" s="502"/>
      <c r="AD37" s="644"/>
      <c r="AE37" s="26"/>
      <c r="AF37" s="31">
        <v>31</v>
      </c>
      <c r="AG37" s="31"/>
      <c r="AH37" s="646" t="s">
        <v>488</v>
      </c>
      <c r="AI37" s="646"/>
      <c r="AJ37" s="646"/>
      <c r="AK37" s="646"/>
      <c r="AL37" s="646"/>
      <c r="AM37" s="646"/>
      <c r="AN37" s="646"/>
      <c r="AO37" s="646"/>
      <c r="AP37" s="646"/>
      <c r="AQ37" s="646"/>
      <c r="AR37" s="646"/>
      <c r="AS37" s="646"/>
      <c r="AT37" s="646"/>
      <c r="AU37" s="646"/>
      <c r="AV37" s="646"/>
      <c r="AW37" s="646"/>
      <c r="AX37" s="646"/>
      <c r="AY37" s="646"/>
      <c r="AZ37" s="646"/>
      <c r="BA37" s="646"/>
      <c r="BB37" s="646"/>
      <c r="BC37" s="646"/>
      <c r="BD37" s="646"/>
      <c r="BE37" s="646"/>
      <c r="BF37" s="646"/>
      <c r="BG37" s="646"/>
      <c r="BH37" s="646"/>
      <c r="BI37" s="646"/>
      <c r="BJ37" s="37"/>
    </row>
    <row r="38" spans="1:62" ht="15.95" customHeight="1">
      <c r="A38" s="44"/>
      <c r="B38" s="502"/>
      <c r="C38" s="502"/>
      <c r="D38" s="502"/>
      <c r="E38" s="502"/>
      <c r="F38" s="502"/>
      <c r="G38" s="502"/>
      <c r="H38" s="502"/>
      <c r="I38" s="502"/>
      <c r="J38" s="502"/>
      <c r="K38" s="502"/>
      <c r="L38" s="502"/>
      <c r="M38" s="502"/>
      <c r="N38" s="502"/>
      <c r="O38" s="502"/>
      <c r="P38" s="502"/>
      <c r="Q38" s="502"/>
      <c r="R38" s="502"/>
      <c r="S38" s="502"/>
      <c r="T38" s="502"/>
      <c r="U38" s="502"/>
      <c r="V38" s="502"/>
      <c r="W38" s="502"/>
      <c r="X38" s="502"/>
      <c r="Y38" s="502"/>
      <c r="Z38" s="502"/>
      <c r="AA38" s="502"/>
      <c r="AB38" s="502"/>
      <c r="AC38" s="502"/>
      <c r="AD38" s="644"/>
      <c r="AE38" s="26"/>
      <c r="AF38" s="31"/>
      <c r="AG38" s="31"/>
      <c r="AH38" s="646"/>
      <c r="AI38" s="646"/>
      <c r="AJ38" s="646"/>
      <c r="AK38" s="646"/>
      <c r="AL38" s="646"/>
      <c r="AM38" s="646"/>
      <c r="AN38" s="646"/>
      <c r="AO38" s="646"/>
      <c r="AP38" s="646"/>
      <c r="AQ38" s="646"/>
      <c r="AR38" s="646"/>
      <c r="AS38" s="646"/>
      <c r="AT38" s="646"/>
      <c r="AU38" s="646"/>
      <c r="AV38" s="646"/>
      <c r="AW38" s="646"/>
      <c r="AX38" s="646"/>
      <c r="AY38" s="646"/>
      <c r="AZ38" s="646"/>
      <c r="BA38" s="646"/>
      <c r="BB38" s="646"/>
      <c r="BC38" s="646"/>
      <c r="BD38" s="646"/>
      <c r="BE38" s="646"/>
      <c r="BF38" s="646"/>
      <c r="BG38" s="646"/>
      <c r="BH38" s="646"/>
      <c r="BI38" s="646"/>
      <c r="BJ38" s="23"/>
    </row>
    <row r="39" spans="1:62" ht="15.95" customHeight="1">
      <c r="A39" s="44"/>
      <c r="B39" s="502"/>
      <c r="C39" s="502"/>
      <c r="D39" s="502"/>
      <c r="E39" s="502"/>
      <c r="F39" s="502"/>
      <c r="G39" s="502"/>
      <c r="H39" s="502"/>
      <c r="I39" s="502"/>
      <c r="J39" s="502"/>
      <c r="K39" s="502"/>
      <c r="L39" s="502"/>
      <c r="M39" s="502"/>
      <c r="N39" s="502"/>
      <c r="O39" s="502"/>
      <c r="P39" s="502"/>
      <c r="Q39" s="502"/>
      <c r="R39" s="502"/>
      <c r="S39" s="502"/>
      <c r="T39" s="502"/>
      <c r="U39" s="502"/>
      <c r="V39" s="502"/>
      <c r="W39" s="502"/>
      <c r="X39" s="502"/>
      <c r="Y39" s="502"/>
      <c r="Z39" s="502"/>
      <c r="AA39" s="502"/>
      <c r="AB39" s="502"/>
      <c r="AC39" s="502"/>
      <c r="AD39" s="644"/>
      <c r="AE39" s="26"/>
      <c r="AF39" s="31"/>
      <c r="AG39" s="31"/>
      <c r="AH39" s="646"/>
      <c r="AI39" s="646"/>
      <c r="AJ39" s="646"/>
      <c r="AK39" s="646"/>
      <c r="AL39" s="646"/>
      <c r="AM39" s="646"/>
      <c r="AN39" s="646"/>
      <c r="AO39" s="646"/>
      <c r="AP39" s="646"/>
      <c r="AQ39" s="646"/>
      <c r="AR39" s="646"/>
      <c r="AS39" s="646"/>
      <c r="AT39" s="646"/>
      <c r="AU39" s="646"/>
      <c r="AV39" s="646"/>
      <c r="AW39" s="646"/>
      <c r="AX39" s="646"/>
      <c r="AY39" s="646"/>
      <c r="AZ39" s="646"/>
      <c r="BA39" s="646"/>
      <c r="BB39" s="646"/>
      <c r="BC39" s="646"/>
      <c r="BD39" s="646"/>
      <c r="BE39" s="646"/>
      <c r="BF39" s="646"/>
      <c r="BG39" s="646"/>
      <c r="BH39" s="646"/>
      <c r="BI39" s="646"/>
      <c r="BJ39" s="23"/>
    </row>
    <row r="40" spans="1:62" ht="15.95" customHeight="1">
      <c r="A40" s="44"/>
      <c r="B40" s="502"/>
      <c r="C40" s="502"/>
      <c r="D40" s="502"/>
      <c r="E40" s="502"/>
      <c r="F40" s="502"/>
      <c r="G40" s="502"/>
      <c r="H40" s="502"/>
      <c r="I40" s="502"/>
      <c r="J40" s="502"/>
      <c r="K40" s="502"/>
      <c r="L40" s="502"/>
      <c r="M40" s="502"/>
      <c r="N40" s="502"/>
      <c r="O40" s="502"/>
      <c r="P40" s="502"/>
      <c r="Q40" s="502"/>
      <c r="R40" s="502"/>
      <c r="S40" s="502"/>
      <c r="T40" s="502"/>
      <c r="U40" s="502"/>
      <c r="V40" s="502"/>
      <c r="W40" s="502"/>
      <c r="X40" s="502"/>
      <c r="Y40" s="502"/>
      <c r="Z40" s="502"/>
      <c r="AA40" s="502"/>
      <c r="AB40" s="502"/>
      <c r="AC40" s="502"/>
      <c r="AD40" s="644"/>
      <c r="AE40" s="26"/>
      <c r="AF40" s="21">
        <v>32</v>
      </c>
      <c r="AH40" s="646" t="s">
        <v>483</v>
      </c>
      <c r="AI40" s="647"/>
      <c r="AJ40" s="647"/>
      <c r="AK40" s="647"/>
      <c r="AL40" s="647"/>
      <c r="AM40" s="647"/>
      <c r="AN40" s="647"/>
      <c r="AO40" s="647"/>
      <c r="AP40" s="647"/>
      <c r="AQ40" s="647"/>
      <c r="AR40" s="647"/>
      <c r="AS40" s="647"/>
      <c r="AT40" s="647"/>
      <c r="AU40" s="647"/>
      <c r="AV40" s="647"/>
      <c r="AW40" s="647"/>
      <c r="AX40" s="647"/>
      <c r="AY40" s="647"/>
      <c r="AZ40" s="647"/>
      <c r="BA40" s="647"/>
      <c r="BB40" s="647"/>
      <c r="BC40" s="647"/>
      <c r="BD40" s="647"/>
      <c r="BE40" s="647"/>
      <c r="BF40" s="647"/>
      <c r="BG40" s="647"/>
      <c r="BH40" s="647"/>
      <c r="BI40" s="647"/>
      <c r="BJ40" s="23"/>
    </row>
    <row r="41" spans="1:62" ht="15.95" customHeight="1">
      <c r="A41" s="94"/>
      <c r="B41" s="502"/>
      <c r="C41" s="502"/>
      <c r="D41" s="502"/>
      <c r="E41" s="502"/>
      <c r="F41" s="502"/>
      <c r="G41" s="502"/>
      <c r="H41" s="502"/>
      <c r="I41" s="502"/>
      <c r="J41" s="502"/>
      <c r="K41" s="502"/>
      <c r="L41" s="502"/>
      <c r="M41" s="502"/>
      <c r="N41" s="502"/>
      <c r="O41" s="502"/>
      <c r="P41" s="502"/>
      <c r="Q41" s="502"/>
      <c r="R41" s="502"/>
      <c r="S41" s="502"/>
      <c r="T41" s="502"/>
      <c r="U41" s="502"/>
      <c r="V41" s="502"/>
      <c r="W41" s="502"/>
      <c r="X41" s="502"/>
      <c r="Y41" s="502"/>
      <c r="Z41" s="502"/>
      <c r="AA41" s="502"/>
      <c r="AB41" s="502"/>
      <c r="AC41" s="502"/>
      <c r="AD41" s="644"/>
      <c r="AE41" s="26"/>
      <c r="AF41" s="31"/>
      <c r="AH41" s="647"/>
      <c r="AI41" s="647"/>
      <c r="AJ41" s="647"/>
      <c r="AK41" s="647"/>
      <c r="AL41" s="647"/>
      <c r="AM41" s="647"/>
      <c r="AN41" s="647"/>
      <c r="AO41" s="647"/>
      <c r="AP41" s="647"/>
      <c r="AQ41" s="647"/>
      <c r="AR41" s="647"/>
      <c r="AS41" s="647"/>
      <c r="AT41" s="647"/>
      <c r="AU41" s="647"/>
      <c r="AV41" s="647"/>
      <c r="AW41" s="647"/>
      <c r="AX41" s="647"/>
      <c r="AY41" s="647"/>
      <c r="AZ41" s="647"/>
      <c r="BA41" s="647"/>
      <c r="BB41" s="647"/>
      <c r="BC41" s="647"/>
      <c r="BD41" s="647"/>
      <c r="BE41" s="647"/>
      <c r="BF41" s="647"/>
      <c r="BG41" s="647"/>
      <c r="BH41" s="647"/>
      <c r="BI41" s="647"/>
      <c r="BJ41" s="23"/>
    </row>
    <row r="42" spans="1:62" ht="15.95" customHeight="1">
      <c r="A42" s="94"/>
      <c r="B42" s="502"/>
      <c r="C42" s="502"/>
      <c r="D42" s="502"/>
      <c r="E42" s="502"/>
      <c r="F42" s="502"/>
      <c r="G42" s="502"/>
      <c r="H42" s="502"/>
      <c r="I42" s="502"/>
      <c r="J42" s="502"/>
      <c r="K42" s="502"/>
      <c r="L42" s="502"/>
      <c r="M42" s="502"/>
      <c r="N42" s="502"/>
      <c r="O42" s="502"/>
      <c r="P42" s="502"/>
      <c r="Q42" s="502"/>
      <c r="R42" s="502"/>
      <c r="S42" s="502"/>
      <c r="T42" s="502"/>
      <c r="U42" s="502"/>
      <c r="V42" s="502"/>
      <c r="W42" s="502"/>
      <c r="X42" s="502"/>
      <c r="Y42" s="502"/>
      <c r="Z42" s="502"/>
      <c r="AA42" s="502"/>
      <c r="AB42" s="502"/>
      <c r="AC42" s="502"/>
      <c r="AD42" s="644"/>
      <c r="AE42" s="26"/>
      <c r="AF42" s="31"/>
      <c r="AH42" s="647"/>
      <c r="AI42" s="647"/>
      <c r="AJ42" s="647"/>
      <c r="AK42" s="647"/>
      <c r="AL42" s="647"/>
      <c r="AM42" s="647"/>
      <c r="AN42" s="647"/>
      <c r="AO42" s="647"/>
      <c r="AP42" s="647"/>
      <c r="AQ42" s="647"/>
      <c r="AR42" s="647"/>
      <c r="AS42" s="647"/>
      <c r="AT42" s="647"/>
      <c r="AU42" s="647"/>
      <c r="AV42" s="647"/>
      <c r="AW42" s="647"/>
      <c r="AX42" s="647"/>
      <c r="AY42" s="647"/>
      <c r="AZ42" s="647"/>
      <c r="BA42" s="647"/>
      <c r="BB42" s="647"/>
      <c r="BC42" s="647"/>
      <c r="BD42" s="647"/>
      <c r="BE42" s="647"/>
      <c r="BF42" s="647"/>
      <c r="BG42" s="647"/>
      <c r="BH42" s="647"/>
      <c r="BI42" s="647"/>
      <c r="BJ42" s="23"/>
    </row>
    <row r="43" spans="1:62" ht="15.95" customHeight="1">
      <c r="A43" s="94"/>
      <c r="B43" s="502"/>
      <c r="C43" s="502"/>
      <c r="D43" s="502"/>
      <c r="E43" s="502"/>
      <c r="F43" s="502"/>
      <c r="G43" s="502"/>
      <c r="H43" s="502"/>
      <c r="I43" s="502"/>
      <c r="J43" s="502"/>
      <c r="K43" s="502"/>
      <c r="L43" s="502"/>
      <c r="M43" s="502"/>
      <c r="N43" s="502"/>
      <c r="O43" s="502"/>
      <c r="P43" s="502"/>
      <c r="Q43" s="502"/>
      <c r="R43" s="502"/>
      <c r="S43" s="502"/>
      <c r="T43" s="502"/>
      <c r="U43" s="502"/>
      <c r="V43" s="502"/>
      <c r="W43" s="502"/>
      <c r="X43" s="502"/>
      <c r="Y43" s="502"/>
      <c r="Z43" s="502"/>
      <c r="AA43" s="502"/>
      <c r="AB43" s="502"/>
      <c r="AC43" s="502"/>
      <c r="AD43" s="644"/>
      <c r="AE43" s="26"/>
      <c r="AF43" s="322">
        <v>33</v>
      </c>
      <c r="AG43" s="31"/>
      <c r="AH43" s="548" t="s">
        <v>713</v>
      </c>
      <c r="AI43" s="548"/>
      <c r="AJ43" s="548"/>
      <c r="AK43" s="548"/>
      <c r="AL43" s="548"/>
      <c r="AM43" s="548"/>
      <c r="AN43" s="548"/>
      <c r="AO43" s="548"/>
      <c r="AP43" s="548"/>
      <c r="AQ43" s="548"/>
      <c r="AR43" s="548"/>
      <c r="AS43" s="548"/>
      <c r="AT43" s="548"/>
      <c r="AU43" s="548"/>
      <c r="AV43" s="548"/>
      <c r="AW43" s="548"/>
      <c r="AX43" s="548"/>
      <c r="AY43" s="548"/>
      <c r="AZ43" s="548"/>
      <c r="BA43" s="548"/>
      <c r="BB43" s="548"/>
      <c r="BC43" s="548"/>
      <c r="BD43" s="548"/>
      <c r="BE43" s="548"/>
      <c r="BF43" s="548"/>
      <c r="BG43" s="548"/>
      <c r="BH43" s="548"/>
      <c r="BI43" s="548"/>
      <c r="BJ43" s="23"/>
    </row>
    <row r="44" spans="1:62" ht="15.95" customHeight="1">
      <c r="A44" s="94"/>
      <c r="B44" s="502"/>
      <c r="C44" s="502"/>
      <c r="D44" s="502"/>
      <c r="E44" s="502"/>
      <c r="F44" s="502"/>
      <c r="G44" s="502"/>
      <c r="H44" s="502"/>
      <c r="I44" s="502"/>
      <c r="J44" s="502"/>
      <c r="K44" s="502"/>
      <c r="L44" s="502"/>
      <c r="M44" s="502"/>
      <c r="N44" s="502"/>
      <c r="O44" s="502"/>
      <c r="P44" s="502"/>
      <c r="Q44" s="502"/>
      <c r="R44" s="502"/>
      <c r="S44" s="502"/>
      <c r="T44" s="502"/>
      <c r="U44" s="502"/>
      <c r="V44" s="502"/>
      <c r="W44" s="502"/>
      <c r="X44" s="502"/>
      <c r="Y44" s="502"/>
      <c r="Z44" s="502"/>
      <c r="AA44" s="502"/>
      <c r="AB44" s="502"/>
      <c r="AC44" s="502"/>
      <c r="AD44" s="644"/>
      <c r="AE44" s="26"/>
      <c r="AF44" s="31"/>
      <c r="AG44" s="31"/>
      <c r="AH44" s="548"/>
      <c r="AI44" s="548"/>
      <c r="AJ44" s="548"/>
      <c r="AK44" s="548"/>
      <c r="AL44" s="548"/>
      <c r="AM44" s="548"/>
      <c r="AN44" s="548"/>
      <c r="AO44" s="548"/>
      <c r="AP44" s="548"/>
      <c r="AQ44" s="548"/>
      <c r="AR44" s="548"/>
      <c r="AS44" s="548"/>
      <c r="AT44" s="548"/>
      <c r="AU44" s="548"/>
      <c r="AV44" s="548"/>
      <c r="AW44" s="548"/>
      <c r="AX44" s="548"/>
      <c r="AY44" s="548"/>
      <c r="AZ44" s="548"/>
      <c r="BA44" s="548"/>
      <c r="BB44" s="548"/>
      <c r="BC44" s="548"/>
      <c r="BD44" s="548"/>
      <c r="BE44" s="548"/>
      <c r="BF44" s="548"/>
      <c r="BG44" s="548"/>
      <c r="BH44" s="548"/>
      <c r="BI44" s="548"/>
      <c r="BJ44" s="23"/>
    </row>
    <row r="45" spans="1:62" ht="17.25" customHeight="1">
      <c r="A45" s="94"/>
      <c r="B45" s="502"/>
      <c r="C45" s="502"/>
      <c r="D45" s="502"/>
      <c r="E45" s="502"/>
      <c r="F45" s="502"/>
      <c r="G45" s="502"/>
      <c r="H45" s="502"/>
      <c r="I45" s="502"/>
      <c r="J45" s="502"/>
      <c r="K45" s="502"/>
      <c r="L45" s="502"/>
      <c r="M45" s="502"/>
      <c r="N45" s="502"/>
      <c r="O45" s="502"/>
      <c r="P45" s="502"/>
      <c r="Q45" s="502"/>
      <c r="R45" s="502"/>
      <c r="S45" s="502"/>
      <c r="T45" s="502"/>
      <c r="U45" s="502"/>
      <c r="V45" s="502"/>
      <c r="W45" s="502"/>
      <c r="X45" s="502"/>
      <c r="Y45" s="502"/>
      <c r="Z45" s="502"/>
      <c r="AA45" s="502"/>
      <c r="AB45" s="502"/>
      <c r="AC45" s="502"/>
      <c r="AD45" s="644"/>
      <c r="AE45" s="26"/>
      <c r="AH45" s="548"/>
      <c r="AI45" s="548"/>
      <c r="AJ45" s="548"/>
      <c r="AK45" s="548"/>
      <c r="AL45" s="548"/>
      <c r="AM45" s="548"/>
      <c r="AN45" s="548"/>
      <c r="AO45" s="548"/>
      <c r="AP45" s="548"/>
      <c r="AQ45" s="548"/>
      <c r="AR45" s="548"/>
      <c r="AS45" s="548"/>
      <c r="AT45" s="548"/>
      <c r="AU45" s="548"/>
      <c r="AV45" s="548"/>
      <c r="AW45" s="548"/>
      <c r="AX45" s="548"/>
      <c r="AY45" s="548"/>
      <c r="AZ45" s="548"/>
      <c r="BA45" s="548"/>
      <c r="BB45" s="548"/>
      <c r="BC45" s="548"/>
      <c r="BD45" s="548"/>
      <c r="BE45" s="548"/>
      <c r="BF45" s="548"/>
      <c r="BG45" s="548"/>
      <c r="BH45" s="548"/>
      <c r="BI45" s="548"/>
      <c r="BJ45" s="23"/>
    </row>
    <row r="46" spans="1:62" ht="17.25" customHeight="1">
      <c r="A46" s="94"/>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223"/>
      <c r="AE46" s="26"/>
      <c r="AF46" s="322">
        <v>34</v>
      </c>
      <c r="AG46" s="31"/>
      <c r="AH46" s="548" t="s">
        <v>714</v>
      </c>
      <c r="AI46" s="548"/>
      <c r="AJ46" s="548"/>
      <c r="AK46" s="548"/>
      <c r="AL46" s="548"/>
      <c r="AM46" s="548"/>
      <c r="AN46" s="548"/>
      <c r="AO46" s="548"/>
      <c r="AP46" s="548"/>
      <c r="AQ46" s="548"/>
      <c r="AR46" s="548"/>
      <c r="AS46" s="548"/>
      <c r="AT46" s="548"/>
      <c r="AU46" s="548"/>
      <c r="AV46" s="548"/>
      <c r="AW46" s="548"/>
      <c r="AX46" s="548"/>
      <c r="AY46" s="548"/>
      <c r="AZ46" s="548"/>
      <c r="BA46" s="548"/>
      <c r="BB46" s="548"/>
      <c r="BC46" s="548"/>
      <c r="BD46" s="548"/>
      <c r="BE46" s="548"/>
      <c r="BF46" s="548"/>
      <c r="BG46" s="548"/>
      <c r="BH46" s="548"/>
      <c r="BI46" s="548"/>
      <c r="BJ46" s="23"/>
    </row>
    <row r="47" spans="1:62" ht="17.25" customHeight="1">
      <c r="A47" s="94"/>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223"/>
      <c r="AE47" s="26"/>
      <c r="AF47" s="31"/>
      <c r="AG47" s="31"/>
      <c r="AH47" s="548"/>
      <c r="AI47" s="548"/>
      <c r="AJ47" s="548"/>
      <c r="AK47" s="548"/>
      <c r="AL47" s="548"/>
      <c r="AM47" s="548"/>
      <c r="AN47" s="548"/>
      <c r="AO47" s="548"/>
      <c r="AP47" s="548"/>
      <c r="AQ47" s="548"/>
      <c r="AR47" s="548"/>
      <c r="AS47" s="548"/>
      <c r="AT47" s="548"/>
      <c r="AU47" s="548"/>
      <c r="AV47" s="548"/>
      <c r="AW47" s="548"/>
      <c r="AX47" s="548"/>
      <c r="AY47" s="548"/>
      <c r="AZ47" s="548"/>
      <c r="BA47" s="548"/>
      <c r="BB47" s="548"/>
      <c r="BC47" s="548"/>
      <c r="BD47" s="548"/>
      <c r="BE47" s="548"/>
      <c r="BF47" s="548"/>
      <c r="BG47" s="548"/>
      <c r="BH47" s="548"/>
      <c r="BI47" s="548"/>
      <c r="BJ47" s="23"/>
    </row>
    <row r="48" spans="1:62" ht="17.25" customHeight="1">
      <c r="A48" s="224"/>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313"/>
      <c r="AE48" s="26"/>
      <c r="AH48" s="548"/>
      <c r="AI48" s="548"/>
      <c r="AJ48" s="548"/>
      <c r="AK48" s="548"/>
      <c r="AL48" s="548"/>
      <c r="AM48" s="548"/>
      <c r="AN48" s="548"/>
      <c r="AO48" s="548"/>
      <c r="AP48" s="548"/>
      <c r="AQ48" s="548"/>
      <c r="AR48" s="548"/>
      <c r="AS48" s="548"/>
      <c r="AT48" s="548"/>
      <c r="AU48" s="548"/>
      <c r="AV48" s="548"/>
      <c r="AW48" s="548"/>
      <c r="AX48" s="548"/>
      <c r="AY48" s="548"/>
      <c r="AZ48" s="548"/>
      <c r="BA48" s="548"/>
      <c r="BB48" s="548"/>
      <c r="BC48" s="548"/>
      <c r="BD48" s="548"/>
      <c r="BE48" s="548"/>
      <c r="BF48" s="548"/>
      <c r="BG48" s="548"/>
      <c r="BH48" s="548"/>
      <c r="BI48" s="548"/>
      <c r="BJ48" s="23"/>
    </row>
    <row r="49" spans="1:62" ht="17.25" customHeight="1" thickBo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3"/>
      <c r="AF49" s="305"/>
      <c r="AG49" s="38"/>
      <c r="AH49" s="316"/>
      <c r="AI49" s="316"/>
      <c r="AJ49" s="316"/>
      <c r="AK49" s="316"/>
      <c r="AL49" s="316"/>
      <c r="AM49" s="316"/>
      <c r="AN49" s="316"/>
      <c r="AO49" s="316"/>
      <c r="AP49" s="316"/>
      <c r="AQ49" s="316"/>
      <c r="AR49" s="316"/>
      <c r="AS49" s="316"/>
      <c r="AT49" s="316"/>
      <c r="AU49" s="316"/>
      <c r="AV49" s="316"/>
      <c r="AW49" s="316"/>
      <c r="AX49" s="316"/>
      <c r="AY49" s="316"/>
      <c r="AZ49" s="316"/>
      <c r="BA49" s="316"/>
      <c r="BB49" s="316"/>
      <c r="BC49" s="316"/>
      <c r="BD49" s="316"/>
      <c r="BE49" s="316"/>
      <c r="BF49" s="316"/>
      <c r="BG49" s="316"/>
      <c r="BH49" s="316"/>
      <c r="BI49" s="316"/>
      <c r="BJ49" s="38"/>
    </row>
    <row r="50" spans="1:62" ht="17.25" customHeight="1">
      <c r="AF50" s="306"/>
      <c r="AG50" s="306"/>
      <c r="AH50" s="306"/>
      <c r="AI50" s="306"/>
      <c r="AJ50" s="306"/>
      <c r="AK50" s="306"/>
      <c r="AL50" s="306"/>
      <c r="AM50" s="306"/>
      <c r="AN50" s="306"/>
      <c r="AO50" s="306"/>
      <c r="AP50" s="306"/>
      <c r="AQ50" s="306"/>
      <c r="AR50" s="306"/>
      <c r="AS50" s="306"/>
      <c r="AT50" s="306"/>
      <c r="AU50" s="306"/>
      <c r="AV50" s="306"/>
      <c r="AW50" s="306"/>
      <c r="AX50" s="306"/>
      <c r="AY50" s="306"/>
      <c r="AZ50" s="306"/>
      <c r="BA50" s="306"/>
      <c r="BB50" s="306"/>
      <c r="BC50" s="306"/>
      <c r="BD50" s="306"/>
      <c r="BE50" s="306"/>
      <c r="BF50" s="306"/>
      <c r="BG50" s="306"/>
      <c r="BH50" s="306"/>
      <c r="BI50" s="306"/>
      <c r="BJ50" s="25"/>
    </row>
    <row r="51" spans="1:62" ht="17.25" customHeight="1">
      <c r="BJ51" s="25"/>
    </row>
    <row r="52" spans="1:62" ht="17.25" customHeight="1"/>
    <row r="53" spans="1:62" ht="17.25" customHeight="1"/>
    <row r="54" spans="1:62" ht="17.25" customHeight="1">
      <c r="BJ54" s="306"/>
    </row>
    <row r="55" spans="1:62" ht="17.25" customHeight="1">
      <c r="BJ55" s="306"/>
    </row>
    <row r="56" spans="1:62">
      <c r="BJ56" s="306"/>
    </row>
    <row r="57" spans="1:62">
      <c r="BJ57" s="306"/>
    </row>
    <row r="58" spans="1:62">
      <c r="BJ58" s="306"/>
    </row>
    <row r="59" spans="1:62">
      <c r="BJ59" s="306"/>
    </row>
    <row r="60" spans="1:62">
      <c r="BJ60" s="306"/>
    </row>
    <row r="61" spans="1:62">
      <c r="BJ61" s="306"/>
    </row>
    <row r="62" spans="1:62">
      <c r="BJ62" s="306"/>
    </row>
    <row r="63" spans="1:62">
      <c r="AL63" s="306"/>
      <c r="AM63" s="306"/>
      <c r="AN63" s="306"/>
      <c r="AO63" s="306"/>
      <c r="AP63" s="306"/>
      <c r="AQ63" s="306"/>
      <c r="AR63" s="306"/>
      <c r="AS63" s="306"/>
      <c r="AT63" s="306"/>
      <c r="AU63" s="306"/>
      <c r="AV63" s="306"/>
      <c r="AW63" s="306"/>
      <c r="AX63" s="306"/>
      <c r="AY63" s="306"/>
      <c r="AZ63" s="306"/>
      <c r="BA63" s="306"/>
      <c r="BB63" s="306"/>
      <c r="BC63" s="306"/>
      <c r="BD63" s="306"/>
      <c r="BE63" s="306"/>
      <c r="BF63" s="306"/>
      <c r="BG63" s="306"/>
      <c r="BH63" s="306"/>
      <c r="BI63" s="306"/>
      <c r="BJ63" s="306"/>
    </row>
    <row r="64" spans="1:62">
      <c r="AL64" s="306"/>
      <c r="AM64" s="306"/>
      <c r="AN64" s="306"/>
      <c r="AO64" s="306"/>
      <c r="AP64" s="306"/>
      <c r="AQ64" s="306"/>
      <c r="AR64" s="306"/>
      <c r="AS64" s="306"/>
      <c r="AT64" s="306"/>
      <c r="AU64" s="306"/>
      <c r="AV64" s="306"/>
      <c r="AW64" s="306"/>
      <c r="AX64" s="306"/>
      <c r="AY64" s="306"/>
      <c r="AZ64" s="306"/>
      <c r="BA64" s="306"/>
      <c r="BB64" s="306"/>
      <c r="BC64" s="306"/>
      <c r="BD64" s="306"/>
      <c r="BE64" s="306"/>
      <c r="BF64" s="306"/>
      <c r="BG64" s="306"/>
      <c r="BH64" s="306"/>
      <c r="BI64" s="306"/>
      <c r="BJ64" s="306"/>
    </row>
    <row r="65" spans="60:62">
      <c r="BH65" s="306"/>
      <c r="BI65" s="306"/>
      <c r="BJ65" s="306"/>
    </row>
    <row r="66" spans="60:62">
      <c r="BH66" s="306"/>
      <c r="BI66" s="306"/>
      <c r="BJ66" s="306"/>
    </row>
  </sheetData>
  <sheetProtection password="D462" sheet="1" objects="1" scenarios="1" selectLockedCells="1"/>
  <mergeCells count="23">
    <mergeCell ref="AH3:BI4"/>
    <mergeCell ref="AH5:BI7"/>
    <mergeCell ref="AH8:BI10"/>
    <mergeCell ref="C6:I7"/>
    <mergeCell ref="A1:BJ1"/>
    <mergeCell ref="J2:AD2"/>
    <mergeCell ref="AF2:BJ2"/>
    <mergeCell ref="J3:AD3"/>
    <mergeCell ref="J4:AD4"/>
    <mergeCell ref="AH46:BI48"/>
    <mergeCell ref="B25:AD45"/>
    <mergeCell ref="B9:AD13"/>
    <mergeCell ref="AH40:BI42"/>
    <mergeCell ref="B14:AD18"/>
    <mergeCell ref="B19:AD23"/>
    <mergeCell ref="AH17:BI18"/>
    <mergeCell ref="AH19:BI26"/>
    <mergeCell ref="AH27:BI30"/>
    <mergeCell ref="AH31:BI36"/>
    <mergeCell ref="AH37:BI39"/>
    <mergeCell ref="AH43:BI45"/>
    <mergeCell ref="AH11:BI14"/>
    <mergeCell ref="AH15:BI16"/>
  </mergeCells>
  <pageMargins left="0.25" right="0.25" top="0.2" bottom="0.25" header="0.25" footer="0.22"/>
  <pageSetup paperSize="9" scale="70" orientation="landscape" r:id="rId1"/>
  <headerFooter>
    <oddFooter>&amp;L&amp;8Email: saki.mohsen@gmail.com
Linked-in: https://www.linkedin.com/in/mohsen-saki-81770253&amp;RPAGE  5  OF  11</oddFooter>
  </headerFooter>
</worksheet>
</file>

<file path=xl/worksheets/sheet6.xml><?xml version="1.0" encoding="utf-8"?>
<worksheet xmlns="http://schemas.openxmlformats.org/spreadsheetml/2006/main" xmlns:r="http://schemas.openxmlformats.org/officeDocument/2006/relationships">
  <sheetPr codeName="Sheet6">
    <tabColor rgb="FFFFFF00"/>
  </sheetPr>
  <dimension ref="A1:BJ58"/>
  <sheetViews>
    <sheetView showGridLines="0" view="pageBreakPreview" zoomScaleNormal="90" zoomScaleSheetLayoutView="100" workbookViewId="0">
      <selection activeCell="A2" sqref="A2"/>
    </sheetView>
  </sheetViews>
  <sheetFormatPr defaultRowHeight="12.75"/>
  <cols>
    <col min="1" max="60" width="3.28515625" style="21" customWidth="1"/>
    <col min="61" max="72" width="3.42578125" style="21" customWidth="1"/>
    <col min="73" max="16384" width="9.140625" style="21"/>
  </cols>
  <sheetData>
    <row r="1" spans="1:62" ht="17.25" customHeight="1" thickBot="1">
      <c r="A1" s="610" t="s">
        <v>19</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1"/>
      <c r="AH1" s="611"/>
      <c r="AI1" s="611"/>
      <c r="AJ1" s="611"/>
      <c r="AK1" s="611"/>
      <c r="AL1" s="611"/>
      <c r="AM1" s="611"/>
      <c r="AN1" s="611"/>
      <c r="AO1" s="611"/>
      <c r="AP1" s="611"/>
      <c r="AQ1" s="611"/>
      <c r="AR1" s="611"/>
      <c r="AS1" s="611"/>
      <c r="AT1" s="611"/>
      <c r="AU1" s="611"/>
      <c r="AV1" s="611"/>
      <c r="AW1" s="611"/>
      <c r="AX1" s="611"/>
      <c r="AY1" s="611"/>
      <c r="AZ1" s="611"/>
      <c r="BA1" s="611"/>
      <c r="BB1" s="611"/>
      <c r="BC1" s="611"/>
      <c r="BD1" s="611"/>
      <c r="BE1" s="611"/>
      <c r="BF1" s="611"/>
      <c r="BG1" s="611"/>
      <c r="BH1" s="611"/>
      <c r="BI1" s="611"/>
      <c r="BJ1" s="611"/>
    </row>
    <row r="2" spans="1:62" ht="17.25" customHeight="1" thickBot="1">
      <c r="A2" s="400"/>
      <c r="B2" s="400"/>
      <c r="C2" s="400"/>
      <c r="D2" s="400"/>
      <c r="E2" s="400"/>
      <c r="F2" s="400"/>
      <c r="G2" s="400"/>
      <c r="H2" s="401" t="s">
        <v>69</v>
      </c>
      <c r="I2" s="402" t="s">
        <v>72</v>
      </c>
      <c r="J2" s="612"/>
      <c r="K2" s="612"/>
      <c r="L2" s="612"/>
      <c r="M2" s="612"/>
      <c r="N2" s="612"/>
      <c r="O2" s="612"/>
      <c r="P2" s="612"/>
      <c r="Q2" s="612"/>
      <c r="R2" s="612"/>
      <c r="S2" s="612"/>
      <c r="T2" s="612"/>
      <c r="U2" s="612"/>
      <c r="V2" s="612"/>
      <c r="W2" s="612"/>
      <c r="X2" s="612"/>
      <c r="Y2" s="612"/>
      <c r="Z2" s="612"/>
      <c r="AA2" s="612"/>
      <c r="AB2" s="612"/>
      <c r="AC2" s="612"/>
      <c r="AD2" s="612"/>
      <c r="AE2" s="403"/>
      <c r="AF2" s="507" t="s">
        <v>6</v>
      </c>
      <c r="AG2" s="508"/>
      <c r="AH2" s="508"/>
      <c r="AI2" s="508"/>
      <c r="AJ2" s="508"/>
      <c r="AK2" s="508"/>
      <c r="AL2" s="508"/>
      <c r="AM2" s="508"/>
      <c r="AN2" s="508"/>
      <c r="AO2" s="508"/>
      <c r="AP2" s="508"/>
      <c r="AQ2" s="508"/>
      <c r="AR2" s="508"/>
      <c r="AS2" s="508"/>
      <c r="AT2" s="508"/>
      <c r="AU2" s="508"/>
      <c r="AV2" s="508"/>
      <c r="AW2" s="508"/>
      <c r="AX2" s="508"/>
      <c r="AY2" s="508"/>
      <c r="AZ2" s="508"/>
      <c r="BA2" s="508"/>
      <c r="BB2" s="508"/>
      <c r="BC2" s="508"/>
      <c r="BD2" s="508"/>
      <c r="BE2" s="508"/>
      <c r="BF2" s="508"/>
      <c r="BG2" s="508"/>
      <c r="BH2" s="508"/>
      <c r="BI2" s="508"/>
      <c r="BJ2" s="508"/>
    </row>
    <row r="3" spans="1:62" ht="17.25" customHeight="1">
      <c r="A3" s="404"/>
      <c r="B3" s="404"/>
      <c r="C3" s="404"/>
      <c r="D3" s="404"/>
      <c r="E3" s="404"/>
      <c r="F3" s="404"/>
      <c r="G3" s="404"/>
      <c r="H3" s="393" t="s">
        <v>70</v>
      </c>
      <c r="I3" s="405" t="s">
        <v>72</v>
      </c>
      <c r="J3" s="613"/>
      <c r="K3" s="613"/>
      <c r="L3" s="613"/>
      <c r="M3" s="613"/>
      <c r="N3" s="613"/>
      <c r="O3" s="613"/>
      <c r="P3" s="613"/>
      <c r="Q3" s="613"/>
      <c r="R3" s="613"/>
      <c r="S3" s="613"/>
      <c r="T3" s="613"/>
      <c r="U3" s="613"/>
      <c r="V3" s="613"/>
      <c r="W3" s="613"/>
      <c r="X3" s="613"/>
      <c r="Y3" s="613"/>
      <c r="Z3" s="613"/>
      <c r="AA3" s="613"/>
      <c r="AB3" s="613"/>
      <c r="AC3" s="613"/>
      <c r="AD3" s="613"/>
      <c r="AE3" s="406"/>
      <c r="AF3" s="28">
        <v>40</v>
      </c>
      <c r="AH3" s="304" t="s">
        <v>486</v>
      </c>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row>
    <row r="4" spans="1:62" ht="17.25" customHeight="1" thickBot="1">
      <c r="A4" s="407"/>
      <c r="B4" s="407"/>
      <c r="C4" s="407"/>
      <c r="D4" s="407"/>
      <c r="E4" s="407"/>
      <c r="F4" s="407"/>
      <c r="G4" s="407"/>
      <c r="H4" s="397" t="s">
        <v>71</v>
      </c>
      <c r="I4" s="408" t="s">
        <v>72</v>
      </c>
      <c r="J4" s="614"/>
      <c r="K4" s="614"/>
      <c r="L4" s="614"/>
      <c r="M4" s="614"/>
      <c r="N4" s="614"/>
      <c r="O4" s="614"/>
      <c r="P4" s="614"/>
      <c r="Q4" s="614"/>
      <c r="R4" s="614"/>
      <c r="S4" s="614"/>
      <c r="T4" s="614"/>
      <c r="U4" s="614"/>
      <c r="V4" s="614"/>
      <c r="W4" s="614"/>
      <c r="X4" s="614"/>
      <c r="Y4" s="614"/>
      <c r="Z4" s="614"/>
      <c r="AA4" s="614"/>
      <c r="AB4" s="614"/>
      <c r="AC4" s="614"/>
      <c r="AD4" s="614"/>
      <c r="AE4" s="409"/>
      <c r="AF4" s="317">
        <v>41</v>
      </c>
      <c r="AG4" s="131"/>
      <c r="AH4" s="673" t="s">
        <v>272</v>
      </c>
      <c r="AI4" s="673"/>
      <c r="AJ4" s="673"/>
      <c r="AK4" s="673"/>
      <c r="AL4" s="673"/>
      <c r="AM4" s="673"/>
      <c r="AN4" s="673"/>
      <c r="AO4" s="673"/>
      <c r="AP4" s="673"/>
      <c r="AQ4" s="673"/>
      <c r="AR4" s="673"/>
      <c r="AS4" s="673"/>
      <c r="AT4" s="673"/>
      <c r="AU4" s="673"/>
      <c r="AV4" s="673"/>
      <c r="AW4" s="673"/>
      <c r="AX4" s="673"/>
      <c r="AY4" s="673"/>
      <c r="AZ4" s="673"/>
      <c r="BA4" s="673"/>
      <c r="BB4" s="673"/>
      <c r="BC4" s="673"/>
      <c r="BD4" s="673"/>
      <c r="BE4" s="673"/>
      <c r="BF4" s="673"/>
      <c r="BG4" s="673"/>
      <c r="BH4" s="673"/>
      <c r="BI4" s="673"/>
    </row>
    <row r="5" spans="1:62" ht="17.25" customHeight="1">
      <c r="B5" s="290">
        <v>7</v>
      </c>
      <c r="C5" s="291" t="s">
        <v>105</v>
      </c>
      <c r="D5" s="46"/>
      <c r="E5" s="46"/>
      <c r="F5" s="46"/>
      <c r="G5" s="46"/>
      <c r="H5" s="46"/>
      <c r="I5" s="46"/>
      <c r="J5" s="46"/>
      <c r="K5" s="46"/>
      <c r="L5" s="46"/>
      <c r="M5" s="46"/>
      <c r="N5" s="46"/>
      <c r="O5" s="46"/>
      <c r="P5" s="46"/>
      <c r="Q5" s="702" t="s">
        <v>14</v>
      </c>
      <c r="R5" s="703"/>
      <c r="S5" s="703"/>
      <c r="T5" s="703"/>
      <c r="U5" s="703"/>
      <c r="V5" s="703"/>
      <c r="W5" s="703"/>
      <c r="X5" s="704"/>
      <c r="Y5" s="46"/>
      <c r="Z5" s="46"/>
      <c r="AA5" s="40" t="s">
        <v>138</v>
      </c>
      <c r="AB5" s="46"/>
      <c r="AC5" s="46"/>
      <c r="AD5" s="46"/>
      <c r="AE5" s="47"/>
      <c r="AF5" s="318"/>
      <c r="AG5" s="131"/>
      <c r="AH5" s="673"/>
      <c r="AI5" s="673"/>
      <c r="AJ5" s="673"/>
      <c r="AK5" s="673"/>
      <c r="AL5" s="673"/>
      <c r="AM5" s="673"/>
      <c r="AN5" s="673"/>
      <c r="AO5" s="673"/>
      <c r="AP5" s="673"/>
      <c r="AQ5" s="673"/>
      <c r="AR5" s="673"/>
      <c r="AS5" s="673"/>
      <c r="AT5" s="673"/>
      <c r="AU5" s="673"/>
      <c r="AV5" s="673"/>
      <c r="AW5" s="673"/>
      <c r="AX5" s="673"/>
      <c r="AY5" s="673"/>
      <c r="AZ5" s="673"/>
      <c r="BA5" s="673"/>
      <c r="BB5" s="673"/>
      <c r="BC5" s="673"/>
      <c r="BD5" s="673"/>
      <c r="BE5" s="673"/>
      <c r="BF5" s="673"/>
      <c r="BG5" s="673"/>
      <c r="BH5" s="673"/>
      <c r="BI5" s="673"/>
    </row>
    <row r="6" spans="1:62" ht="15.95" customHeight="1">
      <c r="B6" s="31"/>
      <c r="AC6" s="31"/>
      <c r="AD6" s="31"/>
      <c r="AE6" s="26"/>
      <c r="AF6" s="318">
        <v>42</v>
      </c>
      <c r="AG6" s="131"/>
      <c r="AH6" s="672" t="s">
        <v>285</v>
      </c>
      <c r="AI6" s="673"/>
      <c r="AJ6" s="673"/>
      <c r="AK6" s="673"/>
      <c r="AL6" s="673"/>
      <c r="AM6" s="673"/>
      <c r="AN6" s="673"/>
      <c r="AO6" s="673"/>
      <c r="AP6" s="673"/>
      <c r="AQ6" s="673"/>
      <c r="AR6" s="673"/>
      <c r="AS6" s="673"/>
      <c r="AT6" s="673"/>
      <c r="AU6" s="673"/>
      <c r="AV6" s="673"/>
      <c r="AW6" s="673"/>
      <c r="AX6" s="673"/>
      <c r="AY6" s="673"/>
      <c r="AZ6" s="673"/>
      <c r="BA6" s="673"/>
      <c r="BB6" s="673"/>
      <c r="BC6" s="673"/>
      <c r="BD6" s="673"/>
      <c r="BE6" s="673"/>
      <c r="BF6" s="673"/>
      <c r="BG6" s="673"/>
      <c r="BH6" s="673"/>
      <c r="BI6" s="673"/>
    </row>
    <row r="7" spans="1:62" ht="15.95" customHeight="1">
      <c r="A7" s="46"/>
      <c r="B7" s="46"/>
      <c r="C7" s="51" t="s">
        <v>111</v>
      </c>
      <c r="E7" s="31"/>
      <c r="F7" s="31"/>
      <c r="G7" s="31"/>
      <c r="H7" s="31"/>
      <c r="I7" s="31"/>
      <c r="J7" s="31"/>
      <c r="K7" s="31"/>
      <c r="L7" s="31"/>
      <c r="M7" s="31"/>
      <c r="N7" s="31"/>
      <c r="O7" s="31"/>
      <c r="P7" s="31"/>
      <c r="Q7" s="519" t="s">
        <v>113</v>
      </c>
      <c r="R7" s="513"/>
      <c r="S7" s="513"/>
      <c r="T7" s="513"/>
      <c r="U7" s="513"/>
      <c r="V7" s="513"/>
      <c r="W7" s="513"/>
      <c r="X7" s="520"/>
      <c r="Y7" s="31"/>
      <c r="AA7" s="40" t="s">
        <v>559</v>
      </c>
      <c r="AB7" s="40"/>
      <c r="AC7" s="40"/>
      <c r="AD7" s="46"/>
      <c r="AE7" s="47"/>
      <c r="AF7" s="318"/>
      <c r="AG7" s="131"/>
      <c r="AH7" s="673"/>
      <c r="AI7" s="673"/>
      <c r="AJ7" s="673"/>
      <c r="AK7" s="673"/>
      <c r="AL7" s="673"/>
      <c r="AM7" s="673"/>
      <c r="AN7" s="673"/>
      <c r="AO7" s="673"/>
      <c r="AP7" s="673"/>
      <c r="AQ7" s="673"/>
      <c r="AR7" s="673"/>
      <c r="AS7" s="673"/>
      <c r="AT7" s="673"/>
      <c r="AU7" s="673"/>
      <c r="AV7" s="673"/>
      <c r="AW7" s="673"/>
      <c r="AX7" s="673"/>
      <c r="AY7" s="673"/>
      <c r="AZ7" s="673"/>
      <c r="BA7" s="673"/>
      <c r="BB7" s="673"/>
      <c r="BC7" s="673"/>
      <c r="BD7" s="673"/>
      <c r="BE7" s="673"/>
      <c r="BF7" s="673"/>
      <c r="BG7" s="673"/>
      <c r="BH7" s="673"/>
      <c r="BI7" s="673"/>
    </row>
    <row r="8" spans="1:62" ht="15.95" customHeight="1">
      <c r="A8" s="46"/>
      <c r="B8" s="46"/>
      <c r="C8" s="49" t="s">
        <v>108</v>
      </c>
      <c r="E8" s="46"/>
      <c r="F8" s="46"/>
      <c r="G8" s="46"/>
      <c r="H8" s="46"/>
      <c r="I8" s="46"/>
      <c r="J8" s="46"/>
      <c r="K8" s="46"/>
      <c r="L8" s="46"/>
      <c r="M8" s="46"/>
      <c r="N8" s="46"/>
      <c r="O8" s="46"/>
      <c r="P8" s="46"/>
      <c r="Q8" s="519" t="s">
        <v>116</v>
      </c>
      <c r="R8" s="513"/>
      <c r="S8" s="513"/>
      <c r="T8" s="513"/>
      <c r="U8" s="513"/>
      <c r="V8" s="513"/>
      <c r="W8" s="513"/>
      <c r="X8" s="520"/>
      <c r="Y8" s="46"/>
      <c r="Z8" s="46"/>
      <c r="AA8" s="40" t="s">
        <v>106</v>
      </c>
      <c r="AB8" s="40"/>
      <c r="AC8" s="40"/>
      <c r="AD8" s="46"/>
      <c r="AE8" s="47"/>
      <c r="AF8" s="318"/>
      <c r="AG8" s="131"/>
      <c r="AH8" s="673"/>
      <c r="AI8" s="673"/>
      <c r="AJ8" s="673"/>
      <c r="AK8" s="673"/>
      <c r="AL8" s="673"/>
      <c r="AM8" s="673"/>
      <c r="AN8" s="673"/>
      <c r="AO8" s="673"/>
      <c r="AP8" s="673"/>
      <c r="AQ8" s="673"/>
      <c r="AR8" s="673"/>
      <c r="AS8" s="673"/>
      <c r="AT8" s="673"/>
      <c r="AU8" s="673"/>
      <c r="AV8" s="673"/>
      <c r="AW8" s="673"/>
      <c r="AX8" s="673"/>
      <c r="AY8" s="673"/>
      <c r="AZ8" s="673"/>
      <c r="BA8" s="673"/>
      <c r="BB8" s="673"/>
      <c r="BC8" s="673"/>
      <c r="BD8" s="673"/>
      <c r="BE8" s="673"/>
      <c r="BF8" s="673"/>
      <c r="BG8" s="673"/>
      <c r="BH8" s="673"/>
      <c r="BI8" s="673"/>
    </row>
    <row r="9" spans="1:62" ht="15.95" customHeight="1">
      <c r="A9" s="46"/>
      <c r="B9" s="46"/>
      <c r="C9" s="50" t="s">
        <v>109</v>
      </c>
      <c r="E9" s="46"/>
      <c r="F9" s="46"/>
      <c r="G9" s="46"/>
      <c r="H9" s="46"/>
      <c r="I9" s="46"/>
      <c r="J9" s="46"/>
      <c r="K9" s="46"/>
      <c r="L9" s="46"/>
      <c r="M9" s="46"/>
      <c r="N9" s="46"/>
      <c r="O9" s="46"/>
      <c r="P9" s="46"/>
      <c r="Q9" s="519" t="s">
        <v>14</v>
      </c>
      <c r="R9" s="513"/>
      <c r="S9" s="513"/>
      <c r="T9" s="513"/>
      <c r="U9" s="513"/>
      <c r="V9" s="513"/>
      <c r="W9" s="513"/>
      <c r="X9" s="520"/>
      <c r="Y9" s="46"/>
      <c r="Z9" s="46"/>
      <c r="AA9" s="40" t="s">
        <v>112</v>
      </c>
      <c r="AB9" s="40"/>
      <c r="AC9" s="40"/>
      <c r="AD9" s="46"/>
      <c r="AE9" s="47"/>
      <c r="AF9" s="318"/>
      <c r="AG9" s="129"/>
      <c r="AH9" s="674" t="s">
        <v>273</v>
      </c>
      <c r="AI9" s="674"/>
      <c r="AJ9" s="674"/>
      <c r="AK9" s="674"/>
      <c r="AL9" s="674"/>
      <c r="AM9" s="675" t="s">
        <v>274</v>
      </c>
      <c r="AN9" s="674"/>
      <c r="AO9" s="674"/>
      <c r="AP9" s="674"/>
      <c r="AQ9" s="674"/>
      <c r="AR9" s="676"/>
      <c r="AS9" s="675" t="s">
        <v>277</v>
      </c>
      <c r="AT9" s="674"/>
      <c r="AU9" s="674"/>
      <c r="AV9" s="674"/>
      <c r="AW9" s="676"/>
      <c r="AX9" s="677" t="s">
        <v>330</v>
      </c>
      <c r="AY9" s="678"/>
      <c r="AZ9" s="678"/>
      <c r="BA9" s="678"/>
      <c r="BB9" s="678"/>
      <c r="BC9" s="678"/>
      <c r="BD9" s="678"/>
      <c r="BE9" s="678"/>
      <c r="BF9" s="678"/>
      <c r="BG9" s="678"/>
      <c r="BH9" s="678"/>
      <c r="BI9" s="678"/>
    </row>
    <row r="10" spans="1:62" ht="15.95" customHeight="1">
      <c r="A10" s="46"/>
      <c r="B10" s="46"/>
      <c r="C10" s="50" t="s">
        <v>110</v>
      </c>
      <c r="E10" s="46"/>
      <c r="F10" s="46"/>
      <c r="G10" s="46"/>
      <c r="H10" s="46"/>
      <c r="I10" s="46"/>
      <c r="J10" s="46"/>
      <c r="K10" s="46"/>
      <c r="L10" s="46"/>
      <c r="M10" s="46"/>
      <c r="N10" s="46"/>
      <c r="O10" s="46"/>
      <c r="P10" s="46"/>
      <c r="Q10" s="519" t="s">
        <v>723</v>
      </c>
      <c r="R10" s="513"/>
      <c r="S10" s="513"/>
      <c r="T10" s="513"/>
      <c r="U10" s="513"/>
      <c r="V10" s="513"/>
      <c r="W10" s="513"/>
      <c r="X10" s="520"/>
      <c r="Y10" s="46"/>
      <c r="Z10" s="46"/>
      <c r="AA10" s="40" t="s">
        <v>114</v>
      </c>
      <c r="AB10" s="40"/>
      <c r="AC10" s="40"/>
      <c r="AD10" s="46"/>
      <c r="AE10" s="47"/>
      <c r="AF10" s="318"/>
      <c r="AG10" s="129"/>
      <c r="AH10" s="692" t="s">
        <v>275</v>
      </c>
      <c r="AI10" s="680"/>
      <c r="AJ10" s="680"/>
      <c r="AK10" s="680"/>
      <c r="AL10" s="680"/>
      <c r="AM10" s="695" t="s">
        <v>276</v>
      </c>
      <c r="AN10" s="695"/>
      <c r="AO10" s="695"/>
      <c r="AP10" s="695"/>
      <c r="AQ10" s="695"/>
      <c r="AR10" s="695"/>
      <c r="AS10" s="680" t="s">
        <v>275</v>
      </c>
      <c r="AT10" s="680"/>
      <c r="AU10" s="680"/>
      <c r="AV10" s="680"/>
      <c r="AW10" s="680"/>
      <c r="AX10" s="683" t="s">
        <v>331</v>
      </c>
      <c r="AY10" s="683"/>
      <c r="AZ10" s="683"/>
      <c r="BA10" s="683"/>
      <c r="BB10" s="683"/>
      <c r="BC10" s="683"/>
      <c r="BD10" s="683"/>
      <c r="BE10" s="683"/>
      <c r="BF10" s="683"/>
      <c r="BG10" s="683"/>
      <c r="BH10" s="683"/>
      <c r="BI10" s="684"/>
    </row>
    <row r="11" spans="1:62" ht="15.95" customHeight="1">
      <c r="A11" s="46"/>
      <c r="B11" s="46"/>
      <c r="C11" s="52" t="s">
        <v>119</v>
      </c>
      <c r="D11" s="46"/>
      <c r="E11" s="46"/>
      <c r="F11" s="46"/>
      <c r="G11" s="46"/>
      <c r="H11" s="46"/>
      <c r="I11" s="46"/>
      <c r="J11" s="46"/>
      <c r="K11" s="46"/>
      <c r="L11" s="46"/>
      <c r="M11" s="46"/>
      <c r="N11" s="46"/>
      <c r="O11" s="46"/>
      <c r="P11" s="46"/>
      <c r="Q11" s="519" t="s">
        <v>283</v>
      </c>
      <c r="R11" s="513"/>
      <c r="S11" s="513"/>
      <c r="T11" s="513"/>
      <c r="U11" s="513"/>
      <c r="V11" s="513"/>
      <c r="W11" s="513"/>
      <c r="X11" s="520"/>
      <c r="Y11" s="46"/>
      <c r="Z11" s="46"/>
      <c r="AA11" s="40" t="s">
        <v>115</v>
      </c>
      <c r="AB11" s="40"/>
      <c r="AC11" s="40"/>
      <c r="AD11" s="46"/>
      <c r="AE11" s="47"/>
      <c r="AF11" s="318"/>
      <c r="AG11" s="129"/>
      <c r="AH11" s="693"/>
      <c r="AI11" s="681"/>
      <c r="AJ11" s="681"/>
      <c r="AK11" s="681"/>
      <c r="AL11" s="681"/>
      <c r="AM11" s="696"/>
      <c r="AN11" s="696"/>
      <c r="AO11" s="696"/>
      <c r="AP11" s="696"/>
      <c r="AQ11" s="696"/>
      <c r="AR11" s="696"/>
      <c r="AS11" s="681"/>
      <c r="AT11" s="681"/>
      <c r="AU11" s="681"/>
      <c r="AV11" s="681"/>
      <c r="AW11" s="681"/>
      <c r="AX11" s="685"/>
      <c r="AY11" s="685"/>
      <c r="AZ11" s="685"/>
      <c r="BA11" s="685"/>
      <c r="BB11" s="685"/>
      <c r="BC11" s="685"/>
      <c r="BD11" s="685"/>
      <c r="BE11" s="685"/>
      <c r="BF11" s="685"/>
      <c r="BG11" s="685"/>
      <c r="BH11" s="685"/>
      <c r="BI11" s="686"/>
    </row>
    <row r="12" spans="1:62" ht="15.75" customHeight="1">
      <c r="A12" s="46"/>
      <c r="B12" s="46"/>
      <c r="C12" s="52" t="s">
        <v>121</v>
      </c>
      <c r="D12" s="46"/>
      <c r="E12" s="46"/>
      <c r="F12" s="46"/>
      <c r="G12" s="46"/>
      <c r="H12" s="46"/>
      <c r="I12" s="46"/>
      <c r="J12" s="46"/>
      <c r="K12" s="46"/>
      <c r="L12" s="46"/>
      <c r="M12" s="46"/>
      <c r="N12" s="46"/>
      <c r="O12" s="46"/>
      <c r="P12" s="46"/>
      <c r="Q12" s="519" t="s">
        <v>36</v>
      </c>
      <c r="R12" s="513"/>
      <c r="S12" s="513"/>
      <c r="T12" s="513"/>
      <c r="U12" s="513"/>
      <c r="V12" s="513"/>
      <c r="W12" s="513"/>
      <c r="X12" s="520"/>
      <c r="Y12" s="46"/>
      <c r="Z12" s="46"/>
      <c r="AA12" s="40" t="s">
        <v>123</v>
      </c>
      <c r="AB12" s="40"/>
      <c r="AC12" s="40"/>
      <c r="AD12" s="46"/>
      <c r="AE12" s="47"/>
      <c r="AF12" s="318"/>
      <c r="AG12" s="129"/>
      <c r="AH12" s="694"/>
      <c r="AI12" s="682"/>
      <c r="AJ12" s="682"/>
      <c r="AK12" s="682"/>
      <c r="AL12" s="682"/>
      <c r="AM12" s="697"/>
      <c r="AN12" s="697"/>
      <c r="AO12" s="697"/>
      <c r="AP12" s="697"/>
      <c r="AQ12" s="697"/>
      <c r="AR12" s="697"/>
      <c r="AS12" s="682"/>
      <c r="AT12" s="682"/>
      <c r="AU12" s="682"/>
      <c r="AV12" s="682"/>
      <c r="AW12" s="682"/>
      <c r="AX12" s="687"/>
      <c r="AY12" s="687"/>
      <c r="AZ12" s="687"/>
      <c r="BA12" s="687"/>
      <c r="BB12" s="687"/>
      <c r="BC12" s="687"/>
      <c r="BD12" s="687"/>
      <c r="BE12" s="687"/>
      <c r="BF12" s="687"/>
      <c r="BG12" s="687"/>
      <c r="BH12" s="687"/>
      <c r="BI12" s="688"/>
    </row>
    <row r="13" spans="1:62" ht="15.95" customHeight="1">
      <c r="A13" s="46"/>
      <c r="B13" s="46"/>
      <c r="C13" s="52" t="s">
        <v>125</v>
      </c>
      <c r="D13" s="46"/>
      <c r="E13" s="46"/>
      <c r="F13" s="46"/>
      <c r="G13" s="46"/>
      <c r="H13" s="46"/>
      <c r="I13" s="46"/>
      <c r="J13" s="46"/>
      <c r="K13" s="46"/>
      <c r="L13" s="46"/>
      <c r="M13" s="46"/>
      <c r="N13" s="46"/>
      <c r="O13" s="46"/>
      <c r="P13" s="46"/>
      <c r="Q13" s="519" t="s">
        <v>124</v>
      </c>
      <c r="R13" s="513"/>
      <c r="S13" s="513"/>
      <c r="T13" s="513"/>
      <c r="U13" s="513"/>
      <c r="V13" s="513"/>
      <c r="W13" s="513"/>
      <c r="X13" s="520"/>
      <c r="Y13" s="46"/>
      <c r="Z13" s="46"/>
      <c r="AA13" s="40" t="s">
        <v>127</v>
      </c>
      <c r="AB13" s="40"/>
      <c r="AC13" s="40"/>
      <c r="AD13" s="46"/>
      <c r="AE13" s="47"/>
      <c r="AF13" s="324">
        <v>43</v>
      </c>
      <c r="AG13" s="131"/>
      <c r="AH13" s="698" t="s">
        <v>489</v>
      </c>
      <c r="AI13" s="699"/>
      <c r="AJ13" s="699"/>
      <c r="AK13" s="699"/>
      <c r="AL13" s="699"/>
      <c r="AM13" s="699"/>
      <c r="AN13" s="699"/>
      <c r="AO13" s="699"/>
      <c r="AP13" s="699"/>
      <c r="AQ13" s="699"/>
      <c r="AR13" s="699"/>
      <c r="AS13" s="699"/>
      <c r="AT13" s="699"/>
      <c r="AU13" s="699"/>
      <c r="AV13" s="699"/>
      <c r="AW13" s="699"/>
      <c r="AX13" s="699"/>
      <c r="AY13" s="699"/>
      <c r="AZ13" s="699"/>
      <c r="BA13" s="699"/>
      <c r="BB13" s="699"/>
      <c r="BC13" s="699"/>
      <c r="BD13" s="699"/>
      <c r="BE13" s="699"/>
      <c r="BF13" s="699"/>
      <c r="BG13" s="699"/>
      <c r="BH13" s="699"/>
      <c r="BI13" s="699"/>
    </row>
    <row r="14" spans="1:62" ht="15.95" customHeight="1">
      <c r="A14" s="46"/>
      <c r="B14" s="46"/>
      <c r="C14" s="52" t="s">
        <v>126</v>
      </c>
      <c r="D14" s="46"/>
      <c r="E14" s="46"/>
      <c r="F14" s="46"/>
      <c r="G14" s="46"/>
      <c r="H14" s="46"/>
      <c r="I14" s="46"/>
      <c r="J14" s="46"/>
      <c r="K14" s="46"/>
      <c r="L14" s="46"/>
      <c r="M14" s="46"/>
      <c r="N14" s="46"/>
      <c r="O14" s="46"/>
      <c r="P14" s="46"/>
      <c r="Q14" s="519" t="s">
        <v>18</v>
      </c>
      <c r="R14" s="513"/>
      <c r="S14" s="513"/>
      <c r="T14" s="513"/>
      <c r="U14" s="513"/>
      <c r="V14" s="513"/>
      <c r="W14" s="513"/>
      <c r="X14" s="520"/>
      <c r="Y14" s="46"/>
      <c r="Z14" s="46"/>
      <c r="AA14" s="40" t="s">
        <v>131</v>
      </c>
      <c r="AB14" s="40"/>
      <c r="AC14" s="40"/>
      <c r="AD14" s="46"/>
      <c r="AE14" s="46"/>
      <c r="AF14" s="325">
        <v>44</v>
      </c>
      <c r="AG14" s="129"/>
      <c r="AH14" s="705" t="s">
        <v>560</v>
      </c>
      <c r="AI14" s="705"/>
      <c r="AJ14" s="705"/>
      <c r="AK14" s="705"/>
      <c r="AL14" s="705"/>
      <c r="AM14" s="705"/>
      <c r="AN14" s="705"/>
      <c r="AO14" s="705"/>
      <c r="AP14" s="705"/>
      <c r="AQ14" s="705"/>
      <c r="AR14" s="705"/>
      <c r="AS14" s="705"/>
      <c r="AT14" s="705"/>
      <c r="AU14" s="705"/>
      <c r="AV14" s="705"/>
      <c r="AW14" s="705"/>
      <c r="AX14" s="705"/>
      <c r="AY14" s="705"/>
      <c r="AZ14" s="705"/>
      <c r="BA14" s="705"/>
      <c r="BB14" s="705"/>
      <c r="BC14" s="705"/>
      <c r="BD14" s="705"/>
      <c r="BE14" s="705"/>
      <c r="BF14" s="705"/>
      <c r="BG14" s="705"/>
      <c r="BH14" s="705"/>
      <c r="BI14" s="705"/>
    </row>
    <row r="15" spans="1:62" ht="15.95" customHeight="1">
      <c r="A15" s="46"/>
      <c r="B15" s="46"/>
      <c r="C15" s="54" t="s">
        <v>133</v>
      </c>
      <c r="D15" s="46"/>
      <c r="E15" s="46"/>
      <c r="F15" s="46"/>
      <c r="G15" s="46"/>
      <c r="H15" s="46"/>
      <c r="I15" s="46"/>
      <c r="J15" s="46"/>
      <c r="K15" s="46"/>
      <c r="L15" s="46"/>
      <c r="M15" s="46"/>
      <c r="N15" s="46"/>
      <c r="O15" s="46"/>
      <c r="P15" s="46"/>
      <c r="Q15" s="519" t="s">
        <v>128</v>
      </c>
      <c r="R15" s="513"/>
      <c r="S15" s="513"/>
      <c r="T15" s="513"/>
      <c r="U15" s="513"/>
      <c r="V15" s="513"/>
      <c r="W15" s="513"/>
      <c r="X15" s="520"/>
      <c r="Y15" s="46"/>
      <c r="Z15" s="46"/>
      <c r="AA15" s="40" t="s">
        <v>120</v>
      </c>
      <c r="AB15" s="40"/>
      <c r="AC15" s="40"/>
      <c r="AD15" s="46"/>
      <c r="AE15" s="46"/>
      <c r="AF15" s="318"/>
      <c r="AG15" s="129"/>
      <c r="AH15" s="705"/>
      <c r="AI15" s="705"/>
      <c r="AJ15" s="705"/>
      <c r="AK15" s="705"/>
      <c r="AL15" s="705"/>
      <c r="AM15" s="705"/>
      <c r="AN15" s="705"/>
      <c r="AO15" s="705"/>
      <c r="AP15" s="705"/>
      <c r="AQ15" s="705"/>
      <c r="AR15" s="705"/>
      <c r="AS15" s="705"/>
      <c r="AT15" s="705"/>
      <c r="AU15" s="705"/>
      <c r="AV15" s="705"/>
      <c r="AW15" s="705"/>
      <c r="AX15" s="705"/>
      <c r="AY15" s="705"/>
      <c r="AZ15" s="705"/>
      <c r="BA15" s="705"/>
      <c r="BB15" s="705"/>
      <c r="BC15" s="705"/>
      <c r="BD15" s="705"/>
      <c r="BE15" s="705"/>
      <c r="BF15" s="705"/>
      <c r="BG15" s="705"/>
      <c r="BH15" s="705"/>
      <c r="BI15" s="705"/>
    </row>
    <row r="16" spans="1:62" ht="15.95" customHeight="1">
      <c r="A16" s="46"/>
      <c r="B16" s="46"/>
      <c r="C16" s="55" t="s">
        <v>129</v>
      </c>
      <c r="D16" s="46"/>
      <c r="E16" s="46"/>
      <c r="F16" s="46"/>
      <c r="G16" s="46"/>
      <c r="H16" s="46"/>
      <c r="I16" s="46"/>
      <c r="J16" s="46"/>
      <c r="K16" s="46"/>
      <c r="L16" s="46"/>
      <c r="M16" s="46"/>
      <c r="N16" s="46"/>
      <c r="O16" s="46"/>
      <c r="P16" s="46"/>
      <c r="Q16" s="519" t="s">
        <v>130</v>
      </c>
      <c r="R16" s="513"/>
      <c r="S16" s="513"/>
      <c r="T16" s="513"/>
      <c r="U16" s="513"/>
      <c r="V16" s="513"/>
      <c r="W16" s="513"/>
      <c r="X16" s="520"/>
      <c r="Y16" s="46"/>
      <c r="Z16" s="46"/>
      <c r="AA16" s="40" t="s">
        <v>122</v>
      </c>
      <c r="AB16" s="40"/>
      <c r="AC16" s="40"/>
      <c r="AD16" s="46"/>
      <c r="AE16" s="46"/>
      <c r="AF16" s="318"/>
      <c r="AG16" s="129"/>
      <c r="AH16" s="705"/>
      <c r="AI16" s="705"/>
      <c r="AJ16" s="705"/>
      <c r="AK16" s="705"/>
      <c r="AL16" s="705"/>
      <c r="AM16" s="705"/>
      <c r="AN16" s="705"/>
      <c r="AO16" s="705"/>
      <c r="AP16" s="705"/>
      <c r="AQ16" s="705"/>
      <c r="AR16" s="705"/>
      <c r="AS16" s="705"/>
      <c r="AT16" s="705"/>
      <c r="AU16" s="705"/>
      <c r="AV16" s="705"/>
      <c r="AW16" s="705"/>
      <c r="AX16" s="705"/>
      <c r="AY16" s="705"/>
      <c r="AZ16" s="705"/>
      <c r="BA16" s="705"/>
      <c r="BB16" s="705"/>
      <c r="BC16" s="705"/>
      <c r="BD16" s="705"/>
      <c r="BE16" s="705"/>
      <c r="BF16" s="705"/>
      <c r="BG16" s="705"/>
      <c r="BH16" s="705"/>
      <c r="BI16" s="705"/>
    </row>
    <row r="17" spans="1:62" ht="15.95" customHeight="1">
      <c r="A17" s="46"/>
      <c r="B17" s="46"/>
      <c r="C17" s="54" t="s">
        <v>134</v>
      </c>
      <c r="D17" s="46"/>
      <c r="E17" s="46"/>
      <c r="F17" s="46"/>
      <c r="G17" s="46"/>
      <c r="H17" s="46"/>
      <c r="I17" s="46"/>
      <c r="J17" s="46"/>
      <c r="K17" s="46"/>
      <c r="L17" s="46"/>
      <c r="M17" s="46"/>
      <c r="N17" s="46"/>
      <c r="O17" s="46"/>
      <c r="P17" s="46"/>
      <c r="Q17" s="519" t="s">
        <v>136</v>
      </c>
      <c r="R17" s="513"/>
      <c r="S17" s="513"/>
      <c r="T17" s="513"/>
      <c r="U17" s="513"/>
      <c r="V17" s="513"/>
      <c r="W17" s="513"/>
      <c r="X17" s="520"/>
      <c r="Y17" s="46"/>
      <c r="Z17" s="46"/>
      <c r="AA17" s="40" t="s">
        <v>132</v>
      </c>
      <c r="AB17" s="40"/>
      <c r="AC17" s="40"/>
      <c r="AD17" s="46"/>
      <c r="AE17" s="46"/>
      <c r="AF17" s="318"/>
      <c r="AG17" s="129"/>
      <c r="AH17" s="705"/>
      <c r="AI17" s="705"/>
      <c r="AJ17" s="705"/>
      <c r="AK17" s="705"/>
      <c r="AL17" s="705"/>
      <c r="AM17" s="705"/>
      <c r="AN17" s="705"/>
      <c r="AO17" s="705"/>
      <c r="AP17" s="705"/>
      <c r="AQ17" s="705"/>
      <c r="AR17" s="705"/>
      <c r="AS17" s="705"/>
      <c r="AT17" s="705"/>
      <c r="AU17" s="705"/>
      <c r="AV17" s="705"/>
      <c r="AW17" s="705"/>
      <c r="AX17" s="705"/>
      <c r="AY17" s="705"/>
      <c r="AZ17" s="705"/>
      <c r="BA17" s="705"/>
      <c r="BB17" s="705"/>
      <c r="BC17" s="705"/>
      <c r="BD17" s="705"/>
      <c r="BE17" s="705"/>
      <c r="BF17" s="705"/>
      <c r="BG17" s="705"/>
      <c r="BH17" s="705"/>
      <c r="BI17" s="705"/>
    </row>
    <row r="18" spans="1:62" ht="15.95" customHeight="1">
      <c r="A18" s="46"/>
      <c r="B18" s="46"/>
      <c r="C18" s="52" t="s">
        <v>118</v>
      </c>
      <c r="D18" s="46"/>
      <c r="E18" s="46"/>
      <c r="F18" s="46"/>
      <c r="G18" s="46"/>
      <c r="H18" s="46"/>
      <c r="I18" s="46"/>
      <c r="J18" s="46"/>
      <c r="K18" s="46"/>
      <c r="L18" s="46"/>
      <c r="M18" s="46"/>
      <c r="N18" s="46"/>
      <c r="O18" s="46"/>
      <c r="P18" s="46"/>
      <c r="Q18" s="519" t="s">
        <v>283</v>
      </c>
      <c r="R18" s="513"/>
      <c r="S18" s="513"/>
      <c r="T18" s="513"/>
      <c r="U18" s="513"/>
      <c r="V18" s="513"/>
      <c r="W18" s="513"/>
      <c r="X18" s="520"/>
      <c r="Y18" s="46"/>
      <c r="Z18" s="46"/>
      <c r="AA18" s="40" t="s">
        <v>135</v>
      </c>
      <c r="AB18" s="40"/>
      <c r="AC18" s="40"/>
      <c r="AD18" s="46"/>
      <c r="AE18" s="46"/>
      <c r="AF18" s="318"/>
      <c r="AG18" s="129"/>
      <c r="AH18" s="705"/>
      <c r="AI18" s="705"/>
      <c r="AJ18" s="705"/>
      <c r="AK18" s="705"/>
      <c r="AL18" s="705"/>
      <c r="AM18" s="705"/>
      <c r="AN18" s="705"/>
      <c r="AO18" s="705"/>
      <c r="AP18" s="705"/>
      <c r="AQ18" s="705"/>
      <c r="AR18" s="705"/>
      <c r="AS18" s="705"/>
      <c r="AT18" s="705"/>
      <c r="AU18" s="705"/>
      <c r="AV18" s="705"/>
      <c r="AW18" s="705"/>
      <c r="AX18" s="705"/>
      <c r="AY18" s="705"/>
      <c r="AZ18" s="705"/>
      <c r="BA18" s="705"/>
      <c r="BB18" s="705"/>
      <c r="BC18" s="705"/>
      <c r="BD18" s="705"/>
      <c r="BE18" s="705"/>
      <c r="BF18" s="705"/>
      <c r="BG18" s="705"/>
      <c r="BH18" s="705"/>
      <c r="BI18" s="705"/>
      <c r="BJ18" s="48"/>
    </row>
    <row r="19" spans="1:62" ht="15.95" customHeight="1" thickBot="1">
      <c r="A19" s="46"/>
      <c r="B19" s="46"/>
      <c r="C19" s="31"/>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318"/>
      <c r="AG19" s="129"/>
      <c r="AH19" s="705"/>
      <c r="AI19" s="705"/>
      <c r="AJ19" s="705"/>
      <c r="AK19" s="705"/>
      <c r="AL19" s="705"/>
      <c r="AM19" s="705"/>
      <c r="AN19" s="705"/>
      <c r="AO19" s="705"/>
      <c r="AP19" s="705"/>
      <c r="AQ19" s="705"/>
      <c r="AR19" s="705"/>
      <c r="AS19" s="705"/>
      <c r="AT19" s="705"/>
      <c r="AU19" s="705"/>
      <c r="AV19" s="705"/>
      <c r="AW19" s="705"/>
      <c r="AX19" s="705"/>
      <c r="AY19" s="705"/>
      <c r="AZ19" s="705"/>
      <c r="BA19" s="705"/>
      <c r="BB19" s="705"/>
      <c r="BC19" s="705"/>
      <c r="BD19" s="705"/>
      <c r="BE19" s="705"/>
      <c r="BF19" s="705"/>
      <c r="BG19" s="705"/>
      <c r="BH19" s="705"/>
      <c r="BI19" s="705"/>
      <c r="BJ19" s="48"/>
    </row>
    <row r="20" spans="1:62" ht="15.95" customHeight="1" thickBot="1">
      <c r="A20" s="508" t="s">
        <v>6</v>
      </c>
      <c r="B20" s="508"/>
      <c r="C20" s="508"/>
      <c r="D20" s="508"/>
      <c r="E20" s="508"/>
      <c r="F20" s="508"/>
      <c r="G20" s="508"/>
      <c r="H20" s="508"/>
      <c r="I20" s="508"/>
      <c r="J20" s="508"/>
      <c r="K20" s="508"/>
      <c r="L20" s="508"/>
      <c r="M20" s="508"/>
      <c r="N20" s="508"/>
      <c r="O20" s="508"/>
      <c r="P20" s="508"/>
      <c r="Q20" s="508"/>
      <c r="R20" s="508"/>
      <c r="S20" s="508"/>
      <c r="T20" s="508"/>
      <c r="U20" s="508"/>
      <c r="V20" s="508"/>
      <c r="W20" s="508"/>
      <c r="X20" s="508"/>
      <c r="Y20" s="508"/>
      <c r="Z20" s="508"/>
      <c r="AA20" s="508"/>
      <c r="AB20" s="508"/>
      <c r="AC20" s="508"/>
      <c r="AD20" s="508"/>
      <c r="AE20" s="508"/>
      <c r="AF20" s="318"/>
      <c r="AG20" s="129"/>
      <c r="AH20" s="679" t="s">
        <v>561</v>
      </c>
      <c r="AI20" s="679"/>
      <c r="AJ20" s="679"/>
      <c r="AK20" s="679"/>
      <c r="AL20" s="679"/>
      <c r="AM20" s="679"/>
      <c r="AN20" s="679"/>
      <c r="AO20" s="679"/>
      <c r="AP20" s="679"/>
      <c r="AQ20" s="679"/>
      <c r="AR20" s="679"/>
      <c r="AS20" s="679"/>
      <c r="AT20" s="679"/>
      <c r="AU20" s="679"/>
      <c r="AV20" s="679"/>
      <c r="AW20" s="679"/>
      <c r="AX20" s="679"/>
      <c r="AY20" s="679"/>
      <c r="AZ20" s="679"/>
      <c r="BA20" s="679"/>
      <c r="BB20" s="679"/>
      <c r="BC20" s="679"/>
      <c r="BD20" s="679"/>
      <c r="BE20" s="679"/>
      <c r="BF20" s="679"/>
      <c r="BG20" s="679"/>
      <c r="BH20" s="679"/>
      <c r="BI20" s="679"/>
      <c r="BJ20" s="48"/>
    </row>
    <row r="21" spans="1:62" ht="15.95" customHeight="1">
      <c r="A21" s="31">
        <v>35</v>
      </c>
      <c r="C21" s="530" t="s">
        <v>712</v>
      </c>
      <c r="D21" s="689"/>
      <c r="E21" s="689"/>
      <c r="F21" s="689"/>
      <c r="G21" s="689"/>
      <c r="H21" s="689"/>
      <c r="I21" s="689"/>
      <c r="J21" s="689"/>
      <c r="K21" s="689"/>
      <c r="L21" s="689"/>
      <c r="M21" s="689"/>
      <c r="N21" s="689"/>
      <c r="O21" s="689"/>
      <c r="P21" s="689"/>
      <c r="Q21" s="689"/>
      <c r="R21" s="689"/>
      <c r="S21" s="689"/>
      <c r="T21" s="689"/>
      <c r="U21" s="689"/>
      <c r="V21" s="689"/>
      <c r="W21" s="689"/>
      <c r="X21" s="689"/>
      <c r="Y21" s="689"/>
      <c r="Z21" s="689"/>
      <c r="AA21" s="689"/>
      <c r="AB21" s="689"/>
      <c r="AC21" s="689"/>
      <c r="AD21" s="689"/>
      <c r="AE21"/>
      <c r="AF21" s="318"/>
      <c r="AG21" s="129"/>
      <c r="AH21" s="679"/>
      <c r="AI21" s="679"/>
      <c r="AJ21" s="679"/>
      <c r="AK21" s="679"/>
      <c r="AL21" s="679"/>
      <c r="AM21" s="679"/>
      <c r="AN21" s="679"/>
      <c r="AO21" s="679"/>
      <c r="AP21" s="679"/>
      <c r="AQ21" s="679"/>
      <c r="AR21" s="679"/>
      <c r="AS21" s="679"/>
      <c r="AT21" s="679"/>
      <c r="AU21" s="679"/>
      <c r="AV21" s="679"/>
      <c r="AW21" s="679"/>
      <c r="AX21" s="679"/>
      <c r="AY21" s="679"/>
      <c r="AZ21" s="679"/>
      <c r="BA21" s="679"/>
      <c r="BB21" s="679"/>
      <c r="BC21" s="679"/>
      <c r="BD21" s="679"/>
      <c r="BE21" s="679"/>
      <c r="BF21" s="679"/>
      <c r="BG21" s="679"/>
      <c r="BH21" s="679"/>
      <c r="BI21" s="679"/>
      <c r="BJ21" s="48"/>
    </row>
    <row r="22" spans="1:62" ht="15.95" customHeight="1">
      <c r="A22" s="46"/>
      <c r="B22" s="48"/>
      <c r="C22" s="689"/>
      <c r="D22" s="689"/>
      <c r="E22" s="689"/>
      <c r="F22" s="689"/>
      <c r="G22" s="689"/>
      <c r="H22" s="689"/>
      <c r="I22" s="689"/>
      <c r="J22" s="689"/>
      <c r="K22" s="689"/>
      <c r="L22" s="689"/>
      <c r="M22" s="689"/>
      <c r="N22" s="689"/>
      <c r="O22" s="689"/>
      <c r="P22" s="689"/>
      <c r="Q22" s="689"/>
      <c r="R22" s="689"/>
      <c r="S22" s="689"/>
      <c r="T22" s="689"/>
      <c r="U22" s="689"/>
      <c r="V22" s="689"/>
      <c r="W22" s="689"/>
      <c r="X22" s="689"/>
      <c r="Y22" s="689"/>
      <c r="Z22" s="689"/>
      <c r="AA22" s="689"/>
      <c r="AB22" s="689"/>
      <c r="AC22" s="689"/>
      <c r="AD22" s="689"/>
      <c r="AE22"/>
      <c r="AF22" s="318"/>
      <c r="AG22" s="127"/>
      <c r="AH22" s="679"/>
      <c r="AI22" s="679"/>
      <c r="AJ22" s="679"/>
      <c r="AK22" s="679"/>
      <c r="AL22" s="679"/>
      <c r="AM22" s="679"/>
      <c r="AN22" s="679"/>
      <c r="AO22" s="679"/>
      <c r="AP22" s="679"/>
      <c r="AQ22" s="679"/>
      <c r="AR22" s="679"/>
      <c r="AS22" s="679"/>
      <c r="AT22" s="679"/>
      <c r="AU22" s="679"/>
      <c r="AV22" s="679"/>
      <c r="AW22" s="679"/>
      <c r="AX22" s="679"/>
      <c r="AY22" s="679"/>
      <c r="AZ22" s="679"/>
      <c r="BA22" s="679"/>
      <c r="BB22" s="679"/>
      <c r="BC22" s="679"/>
      <c r="BD22" s="679"/>
      <c r="BE22" s="679"/>
      <c r="BF22" s="679"/>
      <c r="BG22" s="679"/>
      <c r="BH22" s="679"/>
      <c r="BI22" s="679"/>
      <c r="BJ22" s="48"/>
    </row>
    <row r="23" spans="1:62" ht="15.95" customHeight="1">
      <c r="A23" s="46"/>
      <c r="B23" s="48"/>
      <c r="C23" s="689"/>
      <c r="D23" s="689"/>
      <c r="E23" s="689"/>
      <c r="F23" s="689"/>
      <c r="G23" s="689"/>
      <c r="H23" s="689"/>
      <c r="I23" s="689"/>
      <c r="J23" s="689"/>
      <c r="K23" s="689"/>
      <c r="L23" s="689"/>
      <c r="M23" s="689"/>
      <c r="N23" s="689"/>
      <c r="O23" s="689"/>
      <c r="P23" s="689"/>
      <c r="Q23" s="689"/>
      <c r="R23" s="689"/>
      <c r="S23" s="689"/>
      <c r="T23" s="689"/>
      <c r="U23" s="689"/>
      <c r="V23" s="689"/>
      <c r="W23" s="689"/>
      <c r="X23" s="689"/>
      <c r="Y23" s="689"/>
      <c r="Z23" s="689"/>
      <c r="AA23" s="689"/>
      <c r="AB23" s="689"/>
      <c r="AC23" s="689"/>
      <c r="AD23" s="689"/>
      <c r="AE23"/>
      <c r="AF23" s="318"/>
      <c r="AG23" s="127"/>
      <c r="AH23" s="679"/>
      <c r="AI23" s="679"/>
      <c r="AJ23" s="679"/>
      <c r="AK23" s="679"/>
      <c r="AL23" s="679"/>
      <c r="AM23" s="679"/>
      <c r="AN23" s="679"/>
      <c r="AO23" s="679"/>
      <c r="AP23" s="679"/>
      <c r="AQ23" s="679"/>
      <c r="AR23" s="679"/>
      <c r="AS23" s="679"/>
      <c r="AT23" s="679"/>
      <c r="AU23" s="679"/>
      <c r="AV23" s="679"/>
      <c r="AW23" s="679"/>
      <c r="AX23" s="679"/>
      <c r="AY23" s="679"/>
      <c r="AZ23" s="679"/>
      <c r="BA23" s="679"/>
      <c r="BB23" s="679"/>
      <c r="BC23" s="679"/>
      <c r="BD23" s="679"/>
      <c r="BE23" s="679"/>
      <c r="BF23" s="679"/>
      <c r="BG23" s="679"/>
      <c r="BH23" s="679"/>
      <c r="BI23" s="679"/>
      <c r="BJ23" s="48"/>
    </row>
    <row r="24" spans="1:62" ht="15.95" customHeight="1">
      <c r="A24" s="46"/>
      <c r="B24" s="48"/>
      <c r="C24" s="689"/>
      <c r="D24" s="689"/>
      <c r="E24" s="689"/>
      <c r="F24" s="689"/>
      <c r="G24" s="689"/>
      <c r="H24" s="689"/>
      <c r="I24" s="689"/>
      <c r="J24" s="689"/>
      <c r="K24" s="689"/>
      <c r="L24" s="689"/>
      <c r="M24" s="689"/>
      <c r="N24" s="689"/>
      <c r="O24" s="689"/>
      <c r="P24" s="689"/>
      <c r="Q24" s="689"/>
      <c r="R24" s="689"/>
      <c r="S24" s="689"/>
      <c r="T24" s="689"/>
      <c r="U24" s="689"/>
      <c r="V24" s="689"/>
      <c r="W24" s="689"/>
      <c r="X24" s="689"/>
      <c r="Y24" s="689"/>
      <c r="Z24" s="689"/>
      <c r="AA24" s="689"/>
      <c r="AB24" s="689"/>
      <c r="AC24" s="689"/>
      <c r="AD24" s="689"/>
      <c r="AE24"/>
      <c r="AF24" s="318"/>
      <c r="AG24" s="127"/>
      <c r="AH24" s="679"/>
      <c r="AI24" s="679"/>
      <c r="AJ24" s="679"/>
      <c r="AK24" s="679"/>
      <c r="AL24" s="679"/>
      <c r="AM24" s="679"/>
      <c r="AN24" s="679"/>
      <c r="AO24" s="679"/>
      <c r="AP24" s="679"/>
      <c r="AQ24" s="679"/>
      <c r="AR24" s="679"/>
      <c r="AS24" s="679"/>
      <c r="AT24" s="679"/>
      <c r="AU24" s="679"/>
      <c r="AV24" s="679"/>
      <c r="AW24" s="679"/>
      <c r="AX24" s="679"/>
      <c r="AY24" s="679"/>
      <c r="AZ24" s="679"/>
      <c r="BA24" s="679"/>
      <c r="BB24" s="679"/>
      <c r="BC24" s="679"/>
      <c r="BD24" s="679"/>
      <c r="BE24" s="679"/>
      <c r="BF24" s="679"/>
      <c r="BG24" s="679"/>
      <c r="BH24" s="679"/>
      <c r="BI24" s="679"/>
      <c r="BJ24" s="48"/>
    </row>
    <row r="25" spans="1:62" ht="15.95" customHeight="1">
      <c r="A25" s="46"/>
      <c r="B25" s="46"/>
      <c r="C25" s="689"/>
      <c r="D25" s="689"/>
      <c r="E25" s="689"/>
      <c r="F25" s="689"/>
      <c r="G25" s="689"/>
      <c r="H25" s="689"/>
      <c r="I25" s="689"/>
      <c r="J25" s="689"/>
      <c r="K25" s="689"/>
      <c r="L25" s="689"/>
      <c r="M25" s="689"/>
      <c r="N25" s="689"/>
      <c r="O25" s="689"/>
      <c r="P25" s="689"/>
      <c r="Q25" s="689"/>
      <c r="R25" s="689"/>
      <c r="S25" s="689"/>
      <c r="T25" s="689"/>
      <c r="U25" s="689"/>
      <c r="V25" s="689"/>
      <c r="W25" s="689"/>
      <c r="X25" s="689"/>
      <c r="Y25" s="689"/>
      <c r="Z25" s="689"/>
      <c r="AA25" s="689"/>
      <c r="AB25" s="689"/>
      <c r="AC25" s="689"/>
      <c r="AD25" s="689"/>
      <c r="AE25"/>
      <c r="AF25" s="318"/>
      <c r="AG25" s="127"/>
      <c r="AH25" s="679"/>
      <c r="AI25" s="679"/>
      <c r="AJ25" s="679"/>
      <c r="AK25" s="679"/>
      <c r="AL25" s="679"/>
      <c r="AM25" s="679"/>
      <c r="AN25" s="679"/>
      <c r="AO25" s="679"/>
      <c r="AP25" s="679"/>
      <c r="AQ25" s="679"/>
      <c r="AR25" s="679"/>
      <c r="AS25" s="679"/>
      <c r="AT25" s="679"/>
      <c r="AU25" s="679"/>
      <c r="AV25" s="679"/>
      <c r="AW25" s="679"/>
      <c r="AX25" s="679"/>
      <c r="AY25" s="679"/>
      <c r="AZ25" s="679"/>
      <c r="BA25" s="679"/>
      <c r="BB25" s="679"/>
      <c r="BC25" s="679"/>
      <c r="BD25" s="679"/>
      <c r="BE25" s="679"/>
      <c r="BF25" s="679"/>
      <c r="BG25" s="679"/>
      <c r="BH25" s="679"/>
      <c r="BI25" s="679"/>
      <c r="BJ25" s="48"/>
    </row>
    <row r="26" spans="1:62" ht="15.95" customHeight="1">
      <c r="A26" s="46"/>
      <c r="B26" s="46"/>
      <c r="C26" s="689"/>
      <c r="D26" s="689"/>
      <c r="E26" s="689"/>
      <c r="F26" s="689"/>
      <c r="G26" s="689"/>
      <c r="H26" s="689"/>
      <c r="I26" s="689"/>
      <c r="J26" s="689"/>
      <c r="K26" s="689"/>
      <c r="L26" s="689"/>
      <c r="M26" s="689"/>
      <c r="N26" s="689"/>
      <c r="O26" s="689"/>
      <c r="P26" s="689"/>
      <c r="Q26" s="689"/>
      <c r="R26" s="689"/>
      <c r="S26" s="689"/>
      <c r="T26" s="689"/>
      <c r="U26" s="689"/>
      <c r="V26" s="689"/>
      <c r="W26" s="689"/>
      <c r="X26" s="689"/>
      <c r="Y26" s="689"/>
      <c r="Z26" s="689"/>
      <c r="AA26" s="689"/>
      <c r="AB26" s="689"/>
      <c r="AC26" s="689"/>
      <c r="AD26" s="689"/>
      <c r="AE26"/>
      <c r="AF26" s="318"/>
      <c r="AG26" s="127"/>
      <c r="AH26" s="679"/>
      <c r="AI26" s="679"/>
      <c r="AJ26" s="679"/>
      <c r="AK26" s="679"/>
      <c r="AL26" s="679"/>
      <c r="AM26" s="679"/>
      <c r="AN26" s="679"/>
      <c r="AO26" s="679"/>
      <c r="AP26" s="679"/>
      <c r="AQ26" s="679"/>
      <c r="AR26" s="679"/>
      <c r="AS26" s="679"/>
      <c r="AT26" s="679"/>
      <c r="AU26" s="679"/>
      <c r="AV26" s="679"/>
      <c r="AW26" s="679"/>
      <c r="AX26" s="679"/>
      <c r="AY26" s="679"/>
      <c r="AZ26" s="679"/>
      <c r="BA26" s="679"/>
      <c r="BB26" s="679"/>
      <c r="BC26" s="679"/>
      <c r="BD26" s="679"/>
      <c r="BE26" s="679"/>
      <c r="BF26" s="679"/>
      <c r="BG26" s="679"/>
      <c r="BH26" s="679"/>
      <c r="BI26" s="679"/>
    </row>
    <row r="27" spans="1:62" ht="15.95" customHeight="1">
      <c r="A27" s="46"/>
      <c r="B27" s="46"/>
      <c r="C27" s="689"/>
      <c r="D27" s="689"/>
      <c r="E27" s="689"/>
      <c r="F27" s="689"/>
      <c r="G27" s="689"/>
      <c r="H27" s="689"/>
      <c r="I27" s="689"/>
      <c r="J27" s="689"/>
      <c r="K27" s="689"/>
      <c r="L27" s="689"/>
      <c r="M27" s="689"/>
      <c r="N27" s="689"/>
      <c r="O27" s="689"/>
      <c r="P27" s="689"/>
      <c r="Q27" s="689"/>
      <c r="R27" s="689"/>
      <c r="S27" s="689"/>
      <c r="T27" s="689"/>
      <c r="U27" s="689"/>
      <c r="V27" s="689"/>
      <c r="W27" s="689"/>
      <c r="X27" s="689"/>
      <c r="Y27" s="689"/>
      <c r="Z27" s="689"/>
      <c r="AA27" s="689"/>
      <c r="AB27" s="689"/>
      <c r="AC27" s="689"/>
      <c r="AD27" s="689"/>
      <c r="AE27"/>
      <c r="AF27" s="318">
        <v>45</v>
      </c>
      <c r="AG27" s="127"/>
      <c r="AH27" s="672" t="s">
        <v>286</v>
      </c>
      <c r="AI27" s="673"/>
      <c r="AJ27" s="673"/>
      <c r="AK27" s="673"/>
      <c r="AL27" s="673"/>
      <c r="AM27" s="673"/>
      <c r="AN27" s="673"/>
      <c r="AO27" s="673"/>
      <c r="AP27" s="673"/>
      <c r="AQ27" s="673"/>
      <c r="AR27" s="673"/>
      <c r="AS27" s="673"/>
      <c r="AT27" s="673"/>
      <c r="AU27" s="673"/>
      <c r="AV27" s="673"/>
      <c r="AW27" s="673"/>
      <c r="AX27" s="673"/>
      <c r="AY27" s="673"/>
      <c r="AZ27" s="673"/>
      <c r="BA27" s="673"/>
      <c r="BB27" s="673"/>
      <c r="BC27" s="673"/>
      <c r="BD27" s="673"/>
      <c r="BE27" s="673"/>
      <c r="BF27" s="673"/>
      <c r="BG27" s="673"/>
      <c r="BH27" s="673"/>
      <c r="BI27" s="673"/>
    </row>
    <row r="28" spans="1:62" ht="15.95" customHeight="1">
      <c r="A28" s="46"/>
      <c r="B28" s="46"/>
      <c r="C28" s="689"/>
      <c r="D28" s="689"/>
      <c r="E28" s="689"/>
      <c r="F28" s="689"/>
      <c r="G28" s="689"/>
      <c r="H28" s="689"/>
      <c r="I28" s="689"/>
      <c r="J28" s="689"/>
      <c r="K28" s="689"/>
      <c r="L28" s="689"/>
      <c r="M28" s="689"/>
      <c r="N28" s="689"/>
      <c r="O28" s="689"/>
      <c r="P28" s="689"/>
      <c r="Q28" s="689"/>
      <c r="R28" s="689"/>
      <c r="S28" s="689"/>
      <c r="T28" s="689"/>
      <c r="U28" s="689"/>
      <c r="V28" s="689"/>
      <c r="W28" s="689"/>
      <c r="X28" s="689"/>
      <c r="Y28" s="689"/>
      <c r="Z28" s="689"/>
      <c r="AA28" s="689"/>
      <c r="AB28" s="689"/>
      <c r="AC28" s="689"/>
      <c r="AD28" s="689"/>
      <c r="AE28"/>
      <c r="AF28" s="318">
        <v>46</v>
      </c>
      <c r="AG28" s="127"/>
      <c r="AH28" s="654" t="s">
        <v>579</v>
      </c>
      <c r="AI28" s="654"/>
      <c r="AJ28" s="654"/>
      <c r="AK28" s="654"/>
      <c r="AL28" s="654"/>
      <c r="AM28" s="654"/>
      <c r="AN28" s="654"/>
      <c r="AO28" s="654"/>
      <c r="AP28" s="654"/>
      <c r="AQ28" s="654"/>
      <c r="AR28" s="654"/>
      <c r="AS28" s="654"/>
      <c r="AT28" s="654"/>
      <c r="AU28" s="654"/>
      <c r="AV28" s="654"/>
      <c r="AW28" s="654"/>
      <c r="AX28" s="654"/>
      <c r="AY28" s="654"/>
      <c r="AZ28" s="654"/>
      <c r="BA28" s="654"/>
      <c r="BB28" s="654"/>
      <c r="BC28" s="654"/>
      <c r="BD28" s="654"/>
      <c r="BE28" s="654"/>
      <c r="BF28" s="654"/>
      <c r="BG28" s="654"/>
      <c r="BH28" s="654"/>
      <c r="BI28" s="654"/>
    </row>
    <row r="29" spans="1:62" ht="15.95" customHeight="1">
      <c r="A29" s="46"/>
      <c r="B29" s="46"/>
      <c r="C29" s="689"/>
      <c r="D29" s="689"/>
      <c r="E29" s="689"/>
      <c r="F29" s="689"/>
      <c r="G29" s="689"/>
      <c r="H29" s="689"/>
      <c r="I29" s="689"/>
      <c r="J29" s="689"/>
      <c r="K29" s="689"/>
      <c r="L29" s="689"/>
      <c r="M29" s="689"/>
      <c r="N29" s="689"/>
      <c r="O29" s="689"/>
      <c r="P29" s="689"/>
      <c r="Q29" s="689"/>
      <c r="R29" s="689"/>
      <c r="S29" s="689"/>
      <c r="T29" s="689"/>
      <c r="U29" s="689"/>
      <c r="V29" s="689"/>
      <c r="W29" s="689"/>
      <c r="X29" s="689"/>
      <c r="Y29" s="689"/>
      <c r="Z29" s="689"/>
      <c r="AA29" s="689"/>
      <c r="AB29" s="689"/>
      <c r="AC29" s="689"/>
      <c r="AD29" s="689"/>
      <c r="AE29" s="306"/>
      <c r="AF29" s="30"/>
      <c r="AH29" s="654"/>
      <c r="AI29" s="654"/>
      <c r="AJ29" s="654"/>
      <c r="AK29" s="654"/>
      <c r="AL29" s="654"/>
      <c r="AM29" s="654"/>
      <c r="AN29" s="654"/>
      <c r="AO29" s="654"/>
      <c r="AP29" s="654"/>
      <c r="AQ29" s="654"/>
      <c r="AR29" s="654"/>
      <c r="AS29" s="654"/>
      <c r="AT29" s="654"/>
      <c r="AU29" s="654"/>
      <c r="AV29" s="654"/>
      <c r="AW29" s="654"/>
      <c r="AX29" s="654"/>
      <c r="AY29" s="654"/>
      <c r="AZ29" s="654"/>
      <c r="BA29" s="654"/>
      <c r="BB29" s="654"/>
      <c r="BC29" s="654"/>
      <c r="BD29" s="654"/>
      <c r="BE29" s="654"/>
      <c r="BF29" s="654"/>
      <c r="BG29" s="654"/>
      <c r="BH29" s="654"/>
      <c r="BI29" s="654"/>
    </row>
    <row r="30" spans="1:62" ht="15.95" customHeight="1">
      <c r="A30" s="46"/>
      <c r="B30" s="46"/>
      <c r="C30" s="689"/>
      <c r="D30" s="689"/>
      <c r="E30" s="689"/>
      <c r="F30" s="689"/>
      <c r="G30" s="689"/>
      <c r="H30" s="689"/>
      <c r="I30" s="689"/>
      <c r="J30" s="689"/>
      <c r="K30" s="689"/>
      <c r="L30" s="689"/>
      <c r="M30" s="689"/>
      <c r="N30" s="689"/>
      <c r="O30" s="689"/>
      <c r="P30" s="689"/>
      <c r="Q30" s="689"/>
      <c r="R30" s="689"/>
      <c r="S30" s="689"/>
      <c r="T30" s="689"/>
      <c r="U30" s="689"/>
      <c r="V30" s="689"/>
      <c r="W30" s="689"/>
      <c r="X30" s="689"/>
      <c r="Y30" s="689"/>
      <c r="Z30" s="689"/>
      <c r="AA30" s="689"/>
      <c r="AB30" s="689"/>
      <c r="AC30" s="689"/>
      <c r="AD30" s="689"/>
      <c r="AE30" s="306"/>
      <c r="AF30" s="325">
        <v>47</v>
      </c>
      <c r="AG30" s="127"/>
      <c r="AH30" s="700" t="s">
        <v>390</v>
      </c>
      <c r="AI30" s="701"/>
      <c r="AJ30" s="701"/>
      <c r="AK30" s="701"/>
      <c r="AL30" s="701"/>
      <c r="AM30" s="701"/>
      <c r="AN30" s="701"/>
      <c r="AO30" s="701"/>
      <c r="AP30" s="701"/>
      <c r="AQ30" s="701"/>
      <c r="AR30" s="701"/>
      <c r="AS30" s="701"/>
      <c r="AT30" s="701"/>
      <c r="AU30" s="701"/>
      <c r="AV30" s="701"/>
      <c r="AW30" s="701"/>
      <c r="AX30" s="701"/>
      <c r="AY30" s="701"/>
      <c r="AZ30" s="701"/>
      <c r="BA30" s="701"/>
      <c r="BB30" s="701"/>
      <c r="BC30" s="701"/>
      <c r="BD30" s="701"/>
      <c r="BE30" s="701"/>
      <c r="BF30" s="701"/>
      <c r="BG30" s="701"/>
      <c r="BH30" s="701"/>
      <c r="BI30" s="701"/>
    </row>
    <row r="31" spans="1:62" ht="15.95" customHeight="1">
      <c r="A31" s="31">
        <v>36</v>
      </c>
      <c r="B31" s="31"/>
      <c r="C31" s="690" t="s">
        <v>482</v>
      </c>
      <c r="D31" s="691"/>
      <c r="E31" s="691"/>
      <c r="F31" s="691"/>
      <c r="G31" s="691"/>
      <c r="H31" s="691"/>
      <c r="I31" s="691"/>
      <c r="J31" s="691"/>
      <c r="K31" s="691"/>
      <c r="L31" s="691"/>
      <c r="M31" s="691"/>
      <c r="N31" s="691"/>
      <c r="O31" s="691"/>
      <c r="P31" s="691"/>
      <c r="Q31" s="691"/>
      <c r="R31" s="691"/>
      <c r="S31" s="691"/>
      <c r="T31" s="691"/>
      <c r="U31" s="691"/>
      <c r="V31" s="691"/>
      <c r="W31" s="691"/>
      <c r="X31" s="691"/>
      <c r="Y31" s="691"/>
      <c r="Z31" s="691"/>
      <c r="AA31" s="691"/>
      <c r="AB31" s="691"/>
      <c r="AC31" s="691"/>
      <c r="AD31" s="691"/>
      <c r="AE31" s="306"/>
      <c r="AF31" s="318"/>
      <c r="AG31" s="127"/>
      <c r="AH31" s="701"/>
      <c r="AI31" s="701"/>
      <c r="AJ31" s="701"/>
      <c r="AK31" s="701"/>
      <c r="AL31" s="701"/>
      <c r="AM31" s="701"/>
      <c r="AN31" s="701"/>
      <c r="AO31" s="701"/>
      <c r="AP31" s="701"/>
      <c r="AQ31" s="701"/>
      <c r="AR31" s="701"/>
      <c r="AS31" s="701"/>
      <c r="AT31" s="701"/>
      <c r="AU31" s="701"/>
      <c r="AV31" s="701"/>
      <c r="AW31" s="701"/>
      <c r="AX31" s="701"/>
      <c r="AY31" s="701"/>
      <c r="AZ31" s="701"/>
      <c r="BA31" s="701"/>
      <c r="BB31" s="701"/>
      <c r="BC31" s="701"/>
      <c r="BD31" s="701"/>
      <c r="BE31" s="701"/>
      <c r="BF31" s="701"/>
      <c r="BG31" s="701"/>
      <c r="BH31" s="701"/>
      <c r="BI31" s="701"/>
    </row>
    <row r="32" spans="1:62" ht="15.95" customHeight="1">
      <c r="A32" s="31"/>
      <c r="B32" s="31"/>
      <c r="C32" s="691"/>
      <c r="D32" s="691"/>
      <c r="E32" s="691"/>
      <c r="F32" s="691"/>
      <c r="G32" s="691"/>
      <c r="H32" s="691"/>
      <c r="I32" s="691"/>
      <c r="J32" s="691"/>
      <c r="K32" s="691"/>
      <c r="L32" s="691"/>
      <c r="M32" s="691"/>
      <c r="N32" s="691"/>
      <c r="O32" s="691"/>
      <c r="P32" s="691"/>
      <c r="Q32" s="691"/>
      <c r="R32" s="691"/>
      <c r="S32" s="691"/>
      <c r="T32" s="691"/>
      <c r="U32" s="691"/>
      <c r="V32" s="691"/>
      <c r="W32" s="691"/>
      <c r="X32" s="691"/>
      <c r="Y32" s="691"/>
      <c r="Z32" s="691"/>
      <c r="AA32" s="691"/>
      <c r="AB32" s="691"/>
      <c r="AC32" s="691"/>
      <c r="AD32" s="691"/>
      <c r="AE32" s="306"/>
      <c r="AF32" s="318"/>
      <c r="AG32" s="127"/>
      <c r="AH32" s="701"/>
      <c r="AI32" s="701"/>
      <c r="AJ32" s="701"/>
      <c r="AK32" s="701"/>
      <c r="AL32" s="701"/>
      <c r="AM32" s="701"/>
      <c r="AN32" s="701"/>
      <c r="AO32" s="701"/>
      <c r="AP32" s="701"/>
      <c r="AQ32" s="701"/>
      <c r="AR32" s="701"/>
      <c r="AS32" s="701"/>
      <c r="AT32" s="701"/>
      <c r="AU32" s="701"/>
      <c r="AV32" s="701"/>
      <c r="AW32" s="701"/>
      <c r="AX32" s="701"/>
      <c r="AY32" s="701"/>
      <c r="AZ32" s="701"/>
      <c r="BA32" s="701"/>
      <c r="BB32" s="701"/>
      <c r="BC32" s="701"/>
      <c r="BD32" s="701"/>
      <c r="BE32" s="701"/>
      <c r="BF32" s="701"/>
      <c r="BG32" s="701"/>
      <c r="BH32" s="701"/>
      <c r="BI32" s="701"/>
    </row>
    <row r="33" spans="1:62" ht="15.95" customHeight="1">
      <c r="A33" s="31"/>
      <c r="B33" s="31"/>
      <c r="C33" s="691"/>
      <c r="D33" s="691"/>
      <c r="E33" s="691"/>
      <c r="F33" s="691"/>
      <c r="G33" s="691"/>
      <c r="H33" s="691"/>
      <c r="I33" s="691"/>
      <c r="J33" s="691"/>
      <c r="K33" s="691"/>
      <c r="L33" s="691"/>
      <c r="M33" s="691"/>
      <c r="N33" s="691"/>
      <c r="O33" s="691"/>
      <c r="P33" s="691"/>
      <c r="Q33" s="691"/>
      <c r="R33" s="691"/>
      <c r="S33" s="691"/>
      <c r="T33" s="691"/>
      <c r="U33" s="691"/>
      <c r="V33" s="691"/>
      <c r="W33" s="691"/>
      <c r="X33" s="691"/>
      <c r="Y33" s="691"/>
      <c r="Z33" s="691"/>
      <c r="AA33" s="691"/>
      <c r="AB33" s="691"/>
      <c r="AC33" s="691"/>
      <c r="AD33" s="691"/>
      <c r="AE33" s="306"/>
      <c r="AF33" s="318">
        <v>48</v>
      </c>
      <c r="AG33" s="127"/>
      <c r="AH33" s="654" t="s">
        <v>580</v>
      </c>
      <c r="AI33" s="654"/>
      <c r="AJ33" s="654"/>
      <c r="AK33" s="654"/>
      <c r="AL33" s="654"/>
      <c r="AM33" s="654"/>
      <c r="AN33" s="654"/>
      <c r="AO33" s="654"/>
      <c r="AP33" s="654"/>
      <c r="AQ33" s="654"/>
      <c r="AR33" s="654"/>
      <c r="AS33" s="654"/>
      <c r="AT33" s="654"/>
      <c r="AU33" s="654"/>
      <c r="AV33" s="654"/>
      <c r="AW33" s="654"/>
      <c r="AX33" s="654"/>
      <c r="AY33" s="654"/>
      <c r="AZ33" s="654"/>
      <c r="BA33" s="654"/>
      <c r="BB33" s="654"/>
      <c r="BC33" s="654"/>
      <c r="BD33" s="654"/>
      <c r="BE33" s="654"/>
      <c r="BF33" s="654"/>
      <c r="BG33" s="654"/>
      <c r="BH33" s="654"/>
      <c r="BI33" s="654"/>
    </row>
    <row r="34" spans="1:62" ht="15.95" customHeight="1">
      <c r="A34" s="31"/>
      <c r="B34" s="31"/>
      <c r="C34" s="690" t="s">
        <v>484</v>
      </c>
      <c r="D34" s="691"/>
      <c r="E34" s="691"/>
      <c r="F34" s="691"/>
      <c r="G34" s="691"/>
      <c r="H34" s="691"/>
      <c r="I34" s="691"/>
      <c r="J34" s="691"/>
      <c r="K34" s="691"/>
      <c r="L34" s="691"/>
      <c r="M34" s="691"/>
      <c r="N34" s="691"/>
      <c r="O34" s="691"/>
      <c r="P34" s="691"/>
      <c r="Q34" s="691"/>
      <c r="R34" s="691"/>
      <c r="S34" s="691"/>
      <c r="T34" s="691"/>
      <c r="U34" s="691"/>
      <c r="V34" s="691"/>
      <c r="W34" s="691"/>
      <c r="X34" s="691"/>
      <c r="Y34" s="691"/>
      <c r="Z34" s="691"/>
      <c r="AA34" s="691"/>
      <c r="AB34" s="691"/>
      <c r="AC34" s="691"/>
      <c r="AD34" s="691"/>
      <c r="AE34" s="321"/>
      <c r="AF34" s="30"/>
      <c r="AH34" s="654"/>
      <c r="AI34" s="654"/>
      <c r="AJ34" s="654"/>
      <c r="AK34" s="654"/>
      <c r="AL34" s="654"/>
      <c r="AM34" s="654"/>
      <c r="AN34" s="654"/>
      <c r="AO34" s="654"/>
      <c r="AP34" s="654"/>
      <c r="AQ34" s="654"/>
      <c r="AR34" s="654"/>
      <c r="AS34" s="654"/>
      <c r="AT34" s="654"/>
      <c r="AU34" s="654"/>
      <c r="AV34" s="654"/>
      <c r="AW34" s="654"/>
      <c r="AX34" s="654"/>
      <c r="AY34" s="654"/>
      <c r="AZ34" s="654"/>
      <c r="BA34" s="654"/>
      <c r="BB34" s="654"/>
      <c r="BC34" s="654"/>
      <c r="BD34" s="654"/>
      <c r="BE34" s="654"/>
      <c r="BF34" s="654"/>
      <c r="BG34" s="654"/>
      <c r="BH34" s="654"/>
      <c r="BI34" s="654"/>
    </row>
    <row r="35" spans="1:62" ht="15.95" customHeight="1">
      <c r="A35" s="31"/>
      <c r="B35" s="31"/>
      <c r="C35" s="241" t="s">
        <v>485</v>
      </c>
      <c r="AE35" s="306"/>
      <c r="AF35" s="477">
        <v>49</v>
      </c>
      <c r="AG35" s="154"/>
      <c r="AH35" s="671" t="s">
        <v>583</v>
      </c>
      <c r="AI35" s="671"/>
      <c r="AJ35" s="671"/>
      <c r="AK35" s="671"/>
      <c r="AL35" s="671"/>
      <c r="AM35" s="671"/>
      <c r="AN35" s="671"/>
      <c r="AO35" s="671"/>
      <c r="AP35" s="671"/>
      <c r="AQ35" s="671"/>
      <c r="AR35" s="671"/>
      <c r="AS35" s="671"/>
      <c r="AT35" s="671"/>
      <c r="AU35" s="671"/>
      <c r="AV35" s="671"/>
      <c r="AW35" s="671"/>
      <c r="AX35" s="671"/>
      <c r="AY35" s="671"/>
      <c r="AZ35" s="671"/>
      <c r="BA35" s="671"/>
      <c r="BB35" s="671"/>
      <c r="BC35" s="671"/>
      <c r="BD35" s="671"/>
      <c r="BE35" s="671"/>
      <c r="BF35" s="671"/>
      <c r="BG35" s="671"/>
      <c r="BH35" s="671"/>
      <c r="BI35" s="671"/>
    </row>
    <row r="36" spans="1:62" ht="15.95" customHeight="1">
      <c r="A36" s="31"/>
      <c r="B36" s="31"/>
      <c r="C36" s="658" t="s">
        <v>429</v>
      </c>
      <c r="D36" s="658"/>
      <c r="E36" s="658"/>
      <c r="F36" s="658"/>
      <c r="G36" s="658"/>
      <c r="H36" s="658"/>
      <c r="I36" s="658"/>
      <c r="J36" s="658"/>
      <c r="K36" s="658"/>
      <c r="L36" s="658"/>
      <c r="M36" s="658"/>
      <c r="N36" s="658"/>
      <c r="O36" s="658"/>
      <c r="P36" s="658"/>
      <c r="Q36" s="658"/>
      <c r="R36" s="658"/>
      <c r="S36" s="659"/>
      <c r="T36" s="660" t="s">
        <v>124</v>
      </c>
      <c r="U36" s="661"/>
      <c r="V36" s="662"/>
      <c r="W36" s="663" t="s">
        <v>681</v>
      </c>
      <c r="X36" s="664"/>
      <c r="Y36" s="664"/>
      <c r="Z36" s="664"/>
      <c r="AA36" s="664"/>
      <c r="AB36" s="664"/>
      <c r="AC36" s="664"/>
      <c r="AD36" s="664"/>
      <c r="AE36" s="321"/>
      <c r="AF36" s="318"/>
      <c r="AG36" s="154"/>
      <c r="AH36" s="671"/>
      <c r="AI36" s="671"/>
      <c r="AJ36" s="671"/>
      <c r="AK36" s="671"/>
      <c r="AL36" s="671"/>
      <c r="AM36" s="671"/>
      <c r="AN36" s="671"/>
      <c r="AO36" s="671"/>
      <c r="AP36" s="671"/>
      <c r="AQ36" s="671"/>
      <c r="AR36" s="671"/>
      <c r="AS36" s="671"/>
      <c r="AT36" s="671"/>
      <c r="AU36" s="671"/>
      <c r="AV36" s="671"/>
      <c r="AW36" s="671"/>
      <c r="AX36" s="671"/>
      <c r="AY36" s="671"/>
      <c r="AZ36" s="671"/>
      <c r="BA36" s="671"/>
      <c r="BB36" s="671"/>
      <c r="BC36" s="671"/>
      <c r="BD36" s="671"/>
      <c r="BE36" s="671"/>
      <c r="BF36" s="671"/>
      <c r="BG36" s="671"/>
      <c r="BH36" s="671"/>
      <c r="BI36" s="671"/>
    </row>
    <row r="37" spans="1:62" ht="15.95" customHeight="1">
      <c r="A37" s="31"/>
      <c r="B37" s="31"/>
      <c r="C37" s="669" t="s">
        <v>431</v>
      </c>
      <c r="D37" s="669"/>
      <c r="E37" s="669"/>
      <c r="F37" s="669"/>
      <c r="G37" s="669"/>
      <c r="H37" s="669"/>
      <c r="I37" s="669"/>
      <c r="J37" s="669"/>
      <c r="K37" s="669"/>
      <c r="L37" s="669"/>
      <c r="M37" s="669"/>
      <c r="N37" s="669"/>
      <c r="O37" s="669"/>
      <c r="P37" s="669"/>
      <c r="Q37" s="669"/>
      <c r="R37" s="669"/>
      <c r="S37" s="670"/>
      <c r="T37" s="660" t="s">
        <v>432</v>
      </c>
      <c r="U37" s="661"/>
      <c r="V37" s="662"/>
      <c r="W37" s="665"/>
      <c r="X37" s="666"/>
      <c r="Y37" s="666"/>
      <c r="Z37" s="666"/>
      <c r="AA37" s="666"/>
      <c r="AB37" s="666"/>
      <c r="AC37" s="666"/>
      <c r="AD37" s="666"/>
      <c r="AE37" s="321"/>
      <c r="AF37" s="318"/>
      <c r="AG37" s="156"/>
      <c r="AH37" s="671"/>
      <c r="AI37" s="671"/>
      <c r="AJ37" s="671"/>
      <c r="AK37" s="671"/>
      <c r="AL37" s="671"/>
      <c r="AM37" s="671"/>
      <c r="AN37" s="671"/>
      <c r="AO37" s="671"/>
      <c r="AP37" s="671"/>
      <c r="AQ37" s="671"/>
      <c r="AR37" s="671"/>
      <c r="AS37" s="671"/>
      <c r="AT37" s="671"/>
      <c r="AU37" s="671"/>
      <c r="AV37" s="671"/>
      <c r="AW37" s="671"/>
      <c r="AX37" s="671"/>
      <c r="AY37" s="671"/>
      <c r="AZ37" s="671"/>
      <c r="BA37" s="671"/>
      <c r="BB37" s="671"/>
      <c r="BC37" s="671"/>
      <c r="BD37" s="671"/>
      <c r="BE37" s="671"/>
      <c r="BF37" s="671"/>
      <c r="BG37" s="671"/>
      <c r="BH37" s="671"/>
      <c r="BI37" s="671"/>
    </row>
    <row r="38" spans="1:62" ht="15.95" customHeight="1">
      <c r="A38" s="31"/>
      <c r="C38" s="658" t="s">
        <v>430</v>
      </c>
      <c r="D38" s="658"/>
      <c r="E38" s="658"/>
      <c r="F38" s="658"/>
      <c r="G38" s="658"/>
      <c r="H38" s="658"/>
      <c r="I38" s="658"/>
      <c r="J38" s="658"/>
      <c r="K38" s="658"/>
      <c r="L38" s="658"/>
      <c r="M38" s="658"/>
      <c r="N38" s="658"/>
      <c r="O38" s="658"/>
      <c r="P38" s="658"/>
      <c r="Q38" s="658"/>
      <c r="R38" s="658"/>
      <c r="S38" s="659"/>
      <c r="T38" s="660" t="s">
        <v>433</v>
      </c>
      <c r="U38" s="661"/>
      <c r="V38" s="662"/>
      <c r="W38" s="667"/>
      <c r="X38" s="668"/>
      <c r="Y38" s="668"/>
      <c r="Z38" s="668"/>
      <c r="AA38" s="668"/>
      <c r="AB38" s="668"/>
      <c r="AC38" s="668"/>
      <c r="AD38" s="668"/>
      <c r="AE38" s="321"/>
      <c r="AF38" s="318"/>
      <c r="AG38" s="127"/>
      <c r="AH38" s="671"/>
      <c r="AI38" s="671"/>
      <c r="AJ38" s="671"/>
      <c r="AK38" s="671"/>
      <c r="AL38" s="671"/>
      <c r="AM38" s="671"/>
      <c r="AN38" s="671"/>
      <c r="AO38" s="671"/>
      <c r="AP38" s="671"/>
      <c r="AQ38" s="671"/>
      <c r="AR38" s="671"/>
      <c r="AS38" s="671"/>
      <c r="AT38" s="671"/>
      <c r="AU38" s="671"/>
      <c r="AV38" s="671"/>
      <c r="AW38" s="671"/>
      <c r="AX38" s="671"/>
      <c r="AY38" s="671"/>
      <c r="AZ38" s="671"/>
      <c r="BA38" s="671"/>
      <c r="BB38" s="671"/>
      <c r="BC38" s="671"/>
      <c r="BD38" s="671"/>
      <c r="BE38" s="671"/>
      <c r="BF38" s="671"/>
      <c r="BG38" s="671"/>
      <c r="BH38" s="671"/>
      <c r="BI38" s="671"/>
      <c r="BJ38" s="31"/>
    </row>
    <row r="39" spans="1:62" ht="15.95" customHeight="1">
      <c r="A39" s="31"/>
      <c r="C39" s="229" t="s">
        <v>434</v>
      </c>
      <c r="D39" s="63"/>
      <c r="E39" s="656" t="s">
        <v>435</v>
      </c>
      <c r="F39" s="656"/>
      <c r="G39" s="656"/>
      <c r="H39" s="656"/>
      <c r="I39" s="656"/>
      <c r="J39" s="656"/>
      <c r="K39" s="656"/>
      <c r="L39" s="656"/>
      <c r="M39" s="656"/>
      <c r="N39" s="656"/>
      <c r="O39" s="656"/>
      <c r="P39" s="656"/>
      <c r="Q39" s="656"/>
      <c r="R39" s="656"/>
      <c r="S39" s="656"/>
      <c r="T39" s="656"/>
      <c r="U39" s="656"/>
      <c r="V39" s="656"/>
      <c r="W39" s="656"/>
      <c r="X39" s="656"/>
      <c r="Y39" s="656"/>
      <c r="Z39" s="656"/>
      <c r="AA39" s="656"/>
      <c r="AB39" s="656"/>
      <c r="AC39" s="656"/>
      <c r="AD39" s="656"/>
      <c r="AE39" s="321"/>
      <c r="AF39" s="318"/>
      <c r="AG39" s="127"/>
      <c r="AH39" s="671"/>
      <c r="AI39" s="671"/>
      <c r="AJ39" s="671"/>
      <c r="AK39" s="671"/>
      <c r="AL39" s="671"/>
      <c r="AM39" s="671"/>
      <c r="AN39" s="671"/>
      <c r="AO39" s="671"/>
      <c r="AP39" s="671"/>
      <c r="AQ39" s="671"/>
      <c r="AR39" s="671"/>
      <c r="AS39" s="671"/>
      <c r="AT39" s="671"/>
      <c r="AU39" s="671"/>
      <c r="AV39" s="671"/>
      <c r="AW39" s="671"/>
      <c r="AX39" s="671"/>
      <c r="AY39" s="671"/>
      <c r="AZ39" s="671"/>
      <c r="BA39" s="671"/>
      <c r="BB39" s="671"/>
      <c r="BC39" s="671"/>
      <c r="BD39" s="671"/>
      <c r="BE39" s="671"/>
      <c r="BF39" s="671"/>
      <c r="BG39" s="671"/>
      <c r="BH39" s="671"/>
      <c r="BI39" s="671"/>
      <c r="BJ39" s="31"/>
    </row>
    <row r="40" spans="1:62" ht="15.95" customHeight="1">
      <c r="A40" s="31"/>
      <c r="C40" s="63"/>
      <c r="D40" s="63"/>
      <c r="E40" s="657"/>
      <c r="F40" s="657"/>
      <c r="G40" s="657"/>
      <c r="H40" s="657"/>
      <c r="I40" s="657"/>
      <c r="J40" s="657"/>
      <c r="K40" s="657"/>
      <c r="L40" s="657"/>
      <c r="M40" s="657"/>
      <c r="N40" s="657"/>
      <c r="O40" s="657"/>
      <c r="P40" s="657"/>
      <c r="Q40" s="657"/>
      <c r="R40" s="657"/>
      <c r="S40" s="657"/>
      <c r="T40" s="657"/>
      <c r="U40" s="657"/>
      <c r="V40" s="657"/>
      <c r="W40" s="657"/>
      <c r="X40" s="657"/>
      <c r="Y40" s="657"/>
      <c r="Z40" s="657"/>
      <c r="AA40" s="657"/>
      <c r="AB40" s="657"/>
      <c r="AC40" s="657"/>
      <c r="AD40" s="657"/>
      <c r="AE40" s="321"/>
      <c r="AH40" s="671"/>
      <c r="AI40" s="671"/>
      <c r="AJ40" s="671"/>
      <c r="AK40" s="671"/>
      <c r="AL40" s="671"/>
      <c r="AM40" s="671"/>
      <c r="AN40" s="671"/>
      <c r="AO40" s="671"/>
      <c r="AP40" s="671"/>
      <c r="AQ40" s="671"/>
      <c r="AR40" s="671"/>
      <c r="AS40" s="671"/>
      <c r="AT40" s="671"/>
      <c r="AU40" s="671"/>
      <c r="AV40" s="671"/>
      <c r="AW40" s="671"/>
      <c r="AX40" s="671"/>
      <c r="AY40" s="671"/>
      <c r="AZ40" s="671"/>
      <c r="BA40" s="671"/>
      <c r="BB40" s="671"/>
      <c r="BC40" s="671"/>
      <c r="BD40" s="671"/>
      <c r="BE40" s="671"/>
      <c r="BF40" s="671"/>
      <c r="BG40" s="671"/>
      <c r="BH40" s="671"/>
      <c r="BI40" s="671"/>
      <c r="BJ40" s="46"/>
    </row>
    <row r="41" spans="1:62" ht="15.95" customHeight="1">
      <c r="A41" s="31">
        <v>37</v>
      </c>
      <c r="B41" s="31"/>
      <c r="C41" s="646" t="s">
        <v>487</v>
      </c>
      <c r="D41" s="646"/>
      <c r="E41" s="646"/>
      <c r="F41" s="646"/>
      <c r="G41" s="646"/>
      <c r="H41" s="646"/>
      <c r="I41" s="646"/>
      <c r="J41" s="646"/>
      <c r="K41" s="646"/>
      <c r="L41" s="646"/>
      <c r="M41" s="646"/>
      <c r="N41" s="646"/>
      <c r="O41" s="646"/>
      <c r="P41" s="646"/>
      <c r="Q41" s="646"/>
      <c r="R41" s="646"/>
      <c r="S41" s="646"/>
      <c r="T41" s="646"/>
      <c r="U41" s="646"/>
      <c r="V41" s="646"/>
      <c r="W41" s="646"/>
      <c r="X41" s="646"/>
      <c r="Y41" s="646"/>
      <c r="Z41" s="646"/>
      <c r="AA41" s="646"/>
      <c r="AB41" s="646"/>
      <c r="AC41" s="646"/>
      <c r="AD41" s="646"/>
      <c r="AE41" s="321"/>
      <c r="AF41" s="318">
        <v>50</v>
      </c>
      <c r="AG41" s="127"/>
      <c r="AH41" s="654" t="s">
        <v>401</v>
      </c>
      <c r="AI41" s="654"/>
      <c r="AJ41" s="654"/>
      <c r="AK41" s="654"/>
      <c r="AL41" s="654"/>
      <c r="AM41" s="654"/>
      <c r="AN41" s="654"/>
      <c r="AO41" s="654"/>
      <c r="AP41" s="654"/>
      <c r="AQ41" s="654"/>
      <c r="AR41" s="654"/>
      <c r="AS41" s="654"/>
      <c r="AT41" s="654"/>
      <c r="AU41" s="654"/>
      <c r="AV41" s="654"/>
      <c r="AW41" s="654"/>
      <c r="AX41" s="654"/>
      <c r="AY41" s="654"/>
      <c r="AZ41" s="654"/>
      <c r="BA41" s="654"/>
      <c r="BB41" s="654"/>
      <c r="BC41" s="654"/>
      <c r="BD41" s="654"/>
      <c r="BE41" s="654"/>
      <c r="BF41" s="654"/>
      <c r="BG41" s="654"/>
      <c r="BH41" s="654"/>
      <c r="BI41" s="654"/>
      <c r="BJ41" s="46"/>
    </row>
    <row r="42" spans="1:62" ht="15.95" customHeight="1">
      <c r="A42" s="31"/>
      <c r="B42" s="31"/>
      <c r="C42" s="646"/>
      <c r="D42" s="646"/>
      <c r="E42" s="646"/>
      <c r="F42" s="646"/>
      <c r="G42" s="646"/>
      <c r="H42" s="646"/>
      <c r="I42" s="646"/>
      <c r="J42" s="646"/>
      <c r="K42" s="646"/>
      <c r="L42" s="646"/>
      <c r="M42" s="646"/>
      <c r="N42" s="646"/>
      <c r="O42" s="646"/>
      <c r="P42" s="646"/>
      <c r="Q42" s="646"/>
      <c r="R42" s="646"/>
      <c r="S42" s="646"/>
      <c r="T42" s="646"/>
      <c r="U42" s="646"/>
      <c r="V42" s="646"/>
      <c r="W42" s="646"/>
      <c r="X42" s="646"/>
      <c r="Y42" s="646"/>
      <c r="Z42" s="646"/>
      <c r="AA42" s="646"/>
      <c r="AB42" s="646"/>
      <c r="AC42" s="646"/>
      <c r="AD42" s="646"/>
      <c r="AE42" s="321"/>
      <c r="AF42" s="318"/>
      <c r="AG42" s="127"/>
      <c r="AH42" s="654"/>
      <c r="AI42" s="654"/>
      <c r="AJ42" s="654"/>
      <c r="AK42" s="654"/>
      <c r="AL42" s="654"/>
      <c r="AM42" s="654"/>
      <c r="AN42" s="654"/>
      <c r="AO42" s="654"/>
      <c r="AP42" s="654"/>
      <c r="AQ42" s="654"/>
      <c r="AR42" s="654"/>
      <c r="AS42" s="654"/>
      <c r="AT42" s="654"/>
      <c r="AU42" s="654"/>
      <c r="AV42" s="654"/>
      <c r="AW42" s="654"/>
      <c r="AX42" s="654"/>
      <c r="AY42" s="654"/>
      <c r="AZ42" s="654"/>
      <c r="BA42" s="654"/>
      <c r="BB42" s="654"/>
      <c r="BC42" s="654"/>
      <c r="BD42" s="654"/>
      <c r="BE42" s="654"/>
      <c r="BF42" s="654"/>
      <c r="BG42" s="654"/>
      <c r="BH42" s="654"/>
      <c r="BI42" s="654"/>
      <c r="BJ42" s="46"/>
    </row>
    <row r="43" spans="1:62" ht="15.95" customHeight="1">
      <c r="A43" s="31"/>
      <c r="B43" s="31"/>
      <c r="C43" s="646"/>
      <c r="D43" s="646"/>
      <c r="E43" s="646"/>
      <c r="F43" s="646"/>
      <c r="G43" s="646"/>
      <c r="H43" s="646"/>
      <c r="I43" s="646"/>
      <c r="J43" s="646"/>
      <c r="K43" s="646"/>
      <c r="L43" s="646"/>
      <c r="M43" s="646"/>
      <c r="N43" s="646"/>
      <c r="O43" s="646"/>
      <c r="P43" s="646"/>
      <c r="Q43" s="646"/>
      <c r="R43" s="646"/>
      <c r="S43" s="646"/>
      <c r="T43" s="646"/>
      <c r="U43" s="646"/>
      <c r="V43" s="646"/>
      <c r="W43" s="646"/>
      <c r="X43" s="646"/>
      <c r="Y43" s="646"/>
      <c r="Z43" s="646"/>
      <c r="AA43" s="646"/>
      <c r="AB43" s="646"/>
      <c r="AC43" s="646"/>
      <c r="AD43" s="646"/>
      <c r="AE43" s="321"/>
      <c r="AF43" s="318"/>
      <c r="AG43" s="127"/>
      <c r="AH43" s="654"/>
      <c r="AI43" s="654"/>
      <c r="AJ43" s="654"/>
      <c r="AK43" s="654"/>
      <c r="AL43" s="654"/>
      <c r="AM43" s="654"/>
      <c r="AN43" s="654"/>
      <c r="AO43" s="654"/>
      <c r="AP43" s="654"/>
      <c r="AQ43" s="654"/>
      <c r="AR43" s="654"/>
      <c r="AS43" s="654"/>
      <c r="AT43" s="654"/>
      <c r="AU43" s="654"/>
      <c r="AV43" s="654"/>
      <c r="AW43" s="654"/>
      <c r="AX43" s="654"/>
      <c r="AY43" s="654"/>
      <c r="AZ43" s="654"/>
      <c r="BA43" s="654"/>
      <c r="BB43" s="654"/>
      <c r="BC43" s="654"/>
      <c r="BD43" s="654"/>
      <c r="BE43" s="654"/>
      <c r="BF43" s="654"/>
      <c r="BG43" s="654"/>
      <c r="BH43" s="654"/>
      <c r="BI43" s="654"/>
      <c r="BJ43" s="46"/>
    </row>
    <row r="44" spans="1:62" ht="15.95" customHeight="1">
      <c r="A44" s="31"/>
      <c r="B44" s="31"/>
      <c r="C44" s="646"/>
      <c r="D44" s="646"/>
      <c r="E44" s="646"/>
      <c r="F44" s="646"/>
      <c r="G44" s="646"/>
      <c r="H44" s="646"/>
      <c r="I44" s="646"/>
      <c r="J44" s="646"/>
      <c r="K44" s="646"/>
      <c r="L44" s="646"/>
      <c r="M44" s="646"/>
      <c r="N44" s="646"/>
      <c r="O44" s="646"/>
      <c r="P44" s="646"/>
      <c r="Q44" s="646"/>
      <c r="R44" s="646"/>
      <c r="S44" s="646"/>
      <c r="T44" s="646"/>
      <c r="U44" s="646"/>
      <c r="V44" s="646"/>
      <c r="W44" s="646"/>
      <c r="X44" s="646"/>
      <c r="Y44" s="646"/>
      <c r="Z44" s="646"/>
      <c r="AA44" s="646"/>
      <c r="AB44" s="646"/>
      <c r="AC44" s="646"/>
      <c r="AD44" s="646"/>
      <c r="AE44" s="321"/>
      <c r="AH44" s="654"/>
      <c r="AI44" s="654"/>
      <c r="AJ44" s="654"/>
      <c r="AK44" s="654"/>
      <c r="AL44" s="654"/>
      <c r="AM44" s="654"/>
      <c r="AN44" s="654"/>
      <c r="AO44" s="654"/>
      <c r="AP44" s="654"/>
      <c r="AQ44" s="654"/>
      <c r="AR44" s="654"/>
      <c r="AS44" s="654"/>
      <c r="AT44" s="654"/>
      <c r="AU44" s="654"/>
      <c r="AV44" s="654"/>
      <c r="AW44" s="654"/>
      <c r="AX44" s="654"/>
      <c r="AY44" s="654"/>
      <c r="AZ44" s="654"/>
      <c r="BA44" s="654"/>
      <c r="BB44" s="654"/>
      <c r="BC44" s="654"/>
      <c r="BD44" s="654"/>
      <c r="BE44" s="654"/>
      <c r="BF44" s="654"/>
      <c r="BG44" s="654"/>
      <c r="BH44" s="654"/>
      <c r="BI44" s="654"/>
      <c r="BJ44" s="46"/>
    </row>
    <row r="45" spans="1:62" ht="17.25" customHeight="1">
      <c r="A45" s="31">
        <v>38</v>
      </c>
      <c r="B45" s="31"/>
      <c r="C45" s="652" t="s">
        <v>137</v>
      </c>
      <c r="D45" s="652"/>
      <c r="E45" s="652"/>
      <c r="F45" s="652"/>
      <c r="G45" s="652"/>
      <c r="H45" s="652"/>
      <c r="I45" s="652"/>
      <c r="J45" s="652"/>
      <c r="K45" s="652"/>
      <c r="L45" s="652"/>
      <c r="M45" s="652"/>
      <c r="N45" s="652"/>
      <c r="O45" s="652"/>
      <c r="P45" s="652"/>
      <c r="Q45" s="652"/>
      <c r="R45" s="652"/>
      <c r="S45" s="652"/>
      <c r="T45" s="652"/>
      <c r="U45" s="652"/>
      <c r="V45" s="652"/>
      <c r="W45" s="652"/>
      <c r="X45" s="652"/>
      <c r="Y45" s="652"/>
      <c r="Z45" s="652"/>
      <c r="AA45" s="652"/>
      <c r="AB45" s="652"/>
      <c r="AC45" s="652"/>
      <c r="AD45" s="652"/>
      <c r="AE45" s="321"/>
      <c r="AF45" s="324">
        <v>51</v>
      </c>
      <c r="AG45" s="127"/>
      <c r="AH45" s="654" t="s">
        <v>585</v>
      </c>
      <c r="AI45" s="654"/>
      <c r="AJ45" s="654"/>
      <c r="AK45" s="654"/>
      <c r="AL45" s="654"/>
      <c r="AM45" s="654"/>
      <c r="AN45" s="654"/>
      <c r="AO45" s="654"/>
      <c r="AP45" s="654"/>
      <c r="AQ45" s="654"/>
      <c r="AR45" s="654"/>
      <c r="AS45" s="654"/>
      <c r="AT45" s="654"/>
      <c r="AU45" s="654"/>
      <c r="AV45" s="654"/>
      <c r="AW45" s="654"/>
      <c r="AX45" s="654"/>
      <c r="AY45" s="654"/>
      <c r="AZ45" s="654"/>
      <c r="BA45" s="654"/>
      <c r="BB45" s="654"/>
      <c r="BC45" s="654"/>
      <c r="BD45" s="654"/>
      <c r="BE45" s="654"/>
      <c r="BF45" s="654"/>
      <c r="BG45" s="654"/>
      <c r="BH45" s="654"/>
      <c r="BI45" s="654"/>
      <c r="BJ45" s="46"/>
    </row>
    <row r="46" spans="1:62" ht="17.25" customHeight="1">
      <c r="A46" s="31"/>
      <c r="B46" s="31"/>
      <c r="C46" s="652"/>
      <c r="D46" s="652"/>
      <c r="E46" s="652"/>
      <c r="F46" s="652"/>
      <c r="G46" s="652"/>
      <c r="H46" s="652"/>
      <c r="I46" s="652"/>
      <c r="J46" s="652"/>
      <c r="K46" s="652"/>
      <c r="L46" s="652"/>
      <c r="M46" s="652"/>
      <c r="N46" s="652"/>
      <c r="O46" s="652"/>
      <c r="P46" s="652"/>
      <c r="Q46" s="652"/>
      <c r="R46" s="652"/>
      <c r="S46" s="652"/>
      <c r="T46" s="652"/>
      <c r="U46" s="652"/>
      <c r="V46" s="652"/>
      <c r="W46" s="652"/>
      <c r="X46" s="652"/>
      <c r="Y46" s="652"/>
      <c r="Z46" s="652"/>
      <c r="AA46" s="652"/>
      <c r="AB46" s="652"/>
      <c r="AC46" s="652"/>
      <c r="AD46" s="652"/>
      <c r="AE46" s="321"/>
      <c r="AF46" s="318"/>
      <c r="AG46" s="127"/>
      <c r="AH46" s="654"/>
      <c r="AI46" s="654"/>
      <c r="AJ46" s="654"/>
      <c r="AK46" s="654"/>
      <c r="AL46" s="654"/>
      <c r="AM46" s="654"/>
      <c r="AN46" s="654"/>
      <c r="AO46" s="654"/>
      <c r="AP46" s="654"/>
      <c r="AQ46" s="654"/>
      <c r="AR46" s="654"/>
      <c r="AS46" s="654"/>
      <c r="AT46" s="654"/>
      <c r="AU46" s="654"/>
      <c r="AV46" s="654"/>
      <c r="AW46" s="654"/>
      <c r="AX46" s="654"/>
      <c r="AY46" s="654"/>
      <c r="AZ46" s="654"/>
      <c r="BA46" s="654"/>
      <c r="BB46" s="654"/>
      <c r="BC46" s="654"/>
      <c r="BD46" s="654"/>
      <c r="BE46" s="654"/>
      <c r="BF46" s="654"/>
      <c r="BG46" s="654"/>
      <c r="BH46" s="654"/>
      <c r="BI46" s="654"/>
      <c r="BJ46" s="331"/>
    </row>
    <row r="47" spans="1:62" ht="17.25" customHeight="1">
      <c r="A47" s="31"/>
      <c r="B47" s="31"/>
      <c r="C47" s="652"/>
      <c r="D47" s="652"/>
      <c r="E47" s="652"/>
      <c r="F47" s="652"/>
      <c r="G47" s="652"/>
      <c r="H47" s="652"/>
      <c r="I47" s="652"/>
      <c r="J47" s="652"/>
      <c r="K47" s="652"/>
      <c r="L47" s="652"/>
      <c r="M47" s="652"/>
      <c r="N47" s="652"/>
      <c r="O47" s="652"/>
      <c r="P47" s="652"/>
      <c r="Q47" s="652"/>
      <c r="R47" s="652"/>
      <c r="S47" s="652"/>
      <c r="T47" s="652"/>
      <c r="U47" s="652"/>
      <c r="V47" s="652"/>
      <c r="W47" s="652"/>
      <c r="X47" s="652"/>
      <c r="Y47" s="652"/>
      <c r="Z47" s="652"/>
      <c r="AA47" s="652"/>
      <c r="AB47" s="652"/>
      <c r="AC47" s="652"/>
      <c r="AD47" s="652"/>
      <c r="AE47" s="321"/>
      <c r="AF47" s="478"/>
      <c r="AG47" s="31"/>
      <c r="AH47" s="654"/>
      <c r="AI47" s="654"/>
      <c r="AJ47" s="654"/>
      <c r="AK47" s="654"/>
      <c r="AL47" s="654"/>
      <c r="AM47" s="654"/>
      <c r="AN47" s="654"/>
      <c r="AO47" s="654"/>
      <c r="AP47" s="654"/>
      <c r="AQ47" s="654"/>
      <c r="AR47" s="654"/>
      <c r="AS47" s="654"/>
      <c r="AT47" s="654"/>
      <c r="AU47" s="654"/>
      <c r="AV47" s="654"/>
      <c r="AW47" s="654"/>
      <c r="AX47" s="654"/>
      <c r="AY47" s="654"/>
      <c r="AZ47" s="654"/>
      <c r="BA47" s="654"/>
      <c r="BB47" s="654"/>
      <c r="BC47" s="654"/>
      <c r="BD47" s="654"/>
      <c r="BE47" s="654"/>
      <c r="BF47" s="654"/>
      <c r="BG47" s="654"/>
      <c r="BH47" s="654"/>
      <c r="BI47" s="654"/>
      <c r="BJ47" s="331"/>
    </row>
    <row r="48" spans="1:62" ht="17.25" customHeight="1">
      <c r="A48" s="31">
        <v>39</v>
      </c>
      <c r="B48" s="31"/>
      <c r="C48" s="652" t="s">
        <v>117</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31"/>
      <c r="AD48" s="31"/>
      <c r="AE48" s="321"/>
      <c r="AF48" s="30"/>
      <c r="AG48" s="31"/>
      <c r="AH48" s="654"/>
      <c r="AI48" s="654"/>
      <c r="AJ48" s="654"/>
      <c r="AK48" s="654"/>
      <c r="AL48" s="654"/>
      <c r="AM48" s="654"/>
      <c r="AN48" s="654"/>
      <c r="AO48" s="654"/>
      <c r="AP48" s="654"/>
      <c r="AQ48" s="654"/>
      <c r="AR48" s="654"/>
      <c r="AS48" s="654"/>
      <c r="AT48" s="654"/>
      <c r="AU48" s="654"/>
      <c r="AV48" s="654"/>
      <c r="AW48" s="654"/>
      <c r="AX48" s="654"/>
      <c r="AY48" s="654"/>
      <c r="AZ48" s="654"/>
      <c r="BA48" s="654"/>
      <c r="BB48" s="654"/>
      <c r="BC48" s="654"/>
      <c r="BD48" s="654"/>
      <c r="BE48" s="654"/>
      <c r="BF48" s="654"/>
      <c r="BG48" s="654"/>
      <c r="BH48" s="654"/>
      <c r="BI48" s="654"/>
      <c r="BJ48" s="331"/>
    </row>
    <row r="49" spans="1:62" ht="17.25" customHeight="1" thickBot="1">
      <c r="A49" s="32"/>
      <c r="B49" s="32"/>
      <c r="C49" s="653"/>
      <c r="D49" s="653"/>
      <c r="E49" s="653"/>
      <c r="F49" s="653"/>
      <c r="G49" s="653"/>
      <c r="H49" s="653"/>
      <c r="I49" s="653"/>
      <c r="J49" s="653"/>
      <c r="K49" s="653"/>
      <c r="L49" s="653"/>
      <c r="M49" s="653"/>
      <c r="N49" s="653"/>
      <c r="O49" s="653"/>
      <c r="P49" s="653"/>
      <c r="Q49" s="653"/>
      <c r="R49" s="653"/>
      <c r="S49" s="653"/>
      <c r="T49" s="653"/>
      <c r="U49" s="653"/>
      <c r="V49" s="653"/>
      <c r="W49" s="653"/>
      <c r="X49" s="653"/>
      <c r="Y49" s="653"/>
      <c r="Z49" s="653"/>
      <c r="AA49" s="653"/>
      <c r="AB49" s="653"/>
      <c r="AC49" s="32"/>
      <c r="AD49" s="32"/>
      <c r="AE49" s="323"/>
      <c r="AF49" s="34"/>
      <c r="AG49" s="32"/>
      <c r="AH49" s="655"/>
      <c r="AI49" s="655"/>
      <c r="AJ49" s="655"/>
      <c r="AK49" s="655"/>
      <c r="AL49" s="655"/>
      <c r="AM49" s="655"/>
      <c r="AN49" s="655"/>
      <c r="AO49" s="655"/>
      <c r="AP49" s="655"/>
      <c r="AQ49" s="655"/>
      <c r="AR49" s="655"/>
      <c r="AS49" s="655"/>
      <c r="AT49" s="655"/>
      <c r="AU49" s="655"/>
      <c r="AV49" s="655"/>
      <c r="AW49" s="655"/>
      <c r="AX49" s="655"/>
      <c r="AY49" s="655"/>
      <c r="AZ49" s="655"/>
      <c r="BA49" s="655"/>
      <c r="BB49" s="655"/>
      <c r="BC49" s="655"/>
      <c r="BD49" s="655"/>
      <c r="BE49" s="655"/>
      <c r="BF49" s="655"/>
      <c r="BG49" s="655"/>
      <c r="BH49" s="655"/>
      <c r="BI49" s="655"/>
      <c r="BJ49" s="326"/>
    </row>
    <row r="50" spans="1:62" ht="17.25" customHeight="1"/>
    <row r="51" spans="1:62" ht="17.25" customHeight="1"/>
    <row r="52" spans="1:62" ht="17.25" customHeight="1"/>
    <row r="53" spans="1:62" ht="17.25" customHeight="1"/>
    <row r="54" spans="1:62" ht="17.25" customHeight="1"/>
    <row r="55" spans="1:62" ht="17.25" customHeight="1">
      <c r="AH55"/>
      <c r="AI55" s="652"/>
      <c r="AJ55" s="652"/>
      <c r="AK55" s="652"/>
      <c r="AL55" s="652"/>
      <c r="AM55" s="652"/>
      <c r="AN55" s="652"/>
      <c r="AO55" s="652"/>
      <c r="AP55" s="652"/>
      <c r="AQ55" s="652"/>
      <c r="AR55" s="652"/>
      <c r="AS55" s="652"/>
      <c r="AT55" s="652"/>
      <c r="AU55" s="652"/>
      <c r="AV55" s="652"/>
      <c r="AW55" s="652"/>
      <c r="AX55" s="652"/>
      <c r="AY55" s="652"/>
      <c r="AZ55" s="652"/>
      <c r="BA55" s="652"/>
      <c r="BB55" s="652"/>
      <c r="BC55" s="652"/>
      <c r="BD55" s="652"/>
      <c r="BE55" s="652"/>
      <c r="BF55" s="652"/>
      <c r="BG55" s="652"/>
      <c r="BH55" s="652"/>
    </row>
    <row r="56" spans="1:62" ht="15">
      <c r="AH56"/>
      <c r="AI56" s="652"/>
      <c r="AJ56" s="652"/>
      <c r="AK56" s="652"/>
      <c r="AL56" s="652"/>
      <c r="AM56" s="652"/>
      <c r="AN56" s="652"/>
      <c r="AO56" s="652"/>
      <c r="AP56" s="652"/>
      <c r="AQ56" s="652"/>
      <c r="AR56" s="652"/>
      <c r="AS56" s="652"/>
      <c r="AT56" s="652"/>
      <c r="AU56" s="652"/>
      <c r="AV56" s="652"/>
      <c r="AW56" s="652"/>
      <c r="AX56" s="652"/>
      <c r="AY56" s="652"/>
      <c r="AZ56" s="652"/>
      <c r="BA56" s="652"/>
      <c r="BB56" s="652"/>
      <c r="BC56" s="652"/>
      <c r="BD56" s="652"/>
      <c r="BE56" s="652"/>
      <c r="BF56" s="652"/>
      <c r="BG56" s="652"/>
      <c r="BH56" s="652"/>
    </row>
    <row r="57" spans="1:62" ht="15">
      <c r="AH57"/>
      <c r="AI57" s="241"/>
    </row>
    <row r="58" spans="1:62" ht="15">
      <c r="AH58"/>
    </row>
  </sheetData>
  <sheetProtection password="D462" sheet="1" objects="1" scenarios="1" selectLockedCells="1"/>
  <mergeCells count="54">
    <mergeCell ref="AI55:BH56"/>
    <mergeCell ref="Q18:X18"/>
    <mergeCell ref="A20:AE20"/>
    <mergeCell ref="Q12:X12"/>
    <mergeCell ref="Q5:X5"/>
    <mergeCell ref="Q13:X13"/>
    <mergeCell ref="Q14:X14"/>
    <mergeCell ref="Q17:X17"/>
    <mergeCell ref="Q7:X7"/>
    <mergeCell ref="Q8:X8"/>
    <mergeCell ref="Q10:X10"/>
    <mergeCell ref="Q9:X9"/>
    <mergeCell ref="Q15:X15"/>
    <mergeCell ref="Q16:X16"/>
    <mergeCell ref="Q11:X11"/>
    <mergeCell ref="AH14:BI19"/>
    <mergeCell ref="A1:BJ1"/>
    <mergeCell ref="J2:AD2"/>
    <mergeCell ref="J3:AD3"/>
    <mergeCell ref="J4:AD4"/>
    <mergeCell ref="AF2:BJ2"/>
    <mergeCell ref="AH4:BI5"/>
    <mergeCell ref="C21:AD30"/>
    <mergeCell ref="C31:AD33"/>
    <mergeCell ref="C34:AD34"/>
    <mergeCell ref="AH10:AL12"/>
    <mergeCell ref="AM10:AR12"/>
    <mergeCell ref="AH13:BI13"/>
    <mergeCell ref="AH27:BI27"/>
    <mergeCell ref="AH30:BI32"/>
    <mergeCell ref="AH28:BI29"/>
    <mergeCell ref="AH33:BI34"/>
    <mergeCell ref="AH35:BI40"/>
    <mergeCell ref="AH6:BI8"/>
    <mergeCell ref="AH9:AL9"/>
    <mergeCell ref="AM9:AR9"/>
    <mergeCell ref="AS9:AW9"/>
    <mergeCell ref="AX9:BI9"/>
    <mergeCell ref="AH20:BI26"/>
    <mergeCell ref="AS10:AW12"/>
    <mergeCell ref="AX10:BI12"/>
    <mergeCell ref="E39:AD40"/>
    <mergeCell ref="C36:S36"/>
    <mergeCell ref="T36:V36"/>
    <mergeCell ref="W36:AD38"/>
    <mergeCell ref="C37:S37"/>
    <mergeCell ref="T37:V37"/>
    <mergeCell ref="C38:S38"/>
    <mergeCell ref="T38:V38"/>
    <mergeCell ref="C45:AD47"/>
    <mergeCell ref="C48:AB49"/>
    <mergeCell ref="AH41:BI44"/>
    <mergeCell ref="AH45:BI49"/>
    <mergeCell ref="C41:AD44"/>
  </mergeCells>
  <dataValidations count="4">
    <dataValidation type="list" allowBlank="1" showInputMessage="1" showErrorMessage="1" sqref="Q9:X9 Q12:X12">
      <formula1>"Required, Not Required"</formula1>
    </dataValidation>
    <dataValidation type="list" allowBlank="1" showInputMessage="1" showErrorMessage="1" sqref="Q14:X14">
      <formula1>"Not Applicable, Not Acceptable, Acceptable"</formula1>
    </dataValidation>
    <dataValidation type="list" allowBlank="1" showInputMessage="1" showErrorMessage="1" sqref="Q17:X17">
      <formula1>"Satisfactory, Failure"</formula1>
    </dataValidation>
    <dataValidation type="list" allowBlank="1" showInputMessage="1" showErrorMessage="1" sqref="Q5:X5">
      <formula1>"Required, Optional"</formula1>
    </dataValidation>
  </dataValidations>
  <pageMargins left="0.25" right="0.25" top="0.2" bottom="0.25" header="0.25" footer="0.22"/>
  <pageSetup paperSize="9" scale="70" orientation="landscape" r:id="rId1"/>
  <headerFooter>
    <oddFooter>&amp;L&amp;8Email: saki.mohsen@gmail.com
Linked-in: https://www.linkedin.com/in/mohsen-saki-81770253&amp;RPAGE  6  OF  11</oddFooter>
  </headerFooter>
  <rowBreaks count="1" manualBreakCount="1">
    <brk id="49" max="61" man="1"/>
  </rowBreaks>
</worksheet>
</file>

<file path=xl/worksheets/sheet7.xml><?xml version="1.0" encoding="utf-8"?>
<worksheet xmlns="http://schemas.openxmlformats.org/spreadsheetml/2006/main" xmlns:r="http://schemas.openxmlformats.org/officeDocument/2006/relationships">
  <sheetPr codeName="Sheet7">
    <tabColor rgb="FFFFFF00"/>
  </sheetPr>
  <dimension ref="A1:CR90"/>
  <sheetViews>
    <sheetView showGridLines="0" view="pageBreakPreview" zoomScaleNormal="90" zoomScaleSheetLayoutView="100" workbookViewId="0">
      <selection activeCell="B2" sqref="B2"/>
    </sheetView>
  </sheetViews>
  <sheetFormatPr defaultRowHeight="12.75"/>
  <cols>
    <col min="1" max="1" width="2.42578125" style="21" customWidth="1"/>
    <col min="2" max="2" width="3.7109375" style="21" customWidth="1"/>
    <col min="3" max="49" width="3.5703125" style="21" customWidth="1"/>
    <col min="50" max="55" width="4.5703125" style="21" customWidth="1"/>
    <col min="56" max="56" width="1.140625" style="21" customWidth="1"/>
    <col min="57" max="77" width="3.5703125" style="21" customWidth="1"/>
    <col min="78" max="85" width="3.42578125" style="21" customWidth="1"/>
    <col min="86" max="89" width="5.5703125" style="67" customWidth="1"/>
    <col min="90" max="114" width="5.5703125" style="21" customWidth="1"/>
    <col min="115" max="16384" width="9.140625" style="21"/>
  </cols>
  <sheetData>
    <row r="1" spans="2:81" ht="17.25" customHeight="1" thickBot="1">
      <c r="B1" s="506" t="s">
        <v>19</v>
      </c>
      <c r="C1" s="506"/>
      <c r="D1" s="506"/>
      <c r="E1" s="506"/>
      <c r="F1" s="506"/>
      <c r="G1" s="506"/>
      <c r="H1" s="506"/>
      <c r="I1" s="506"/>
      <c r="J1" s="506"/>
      <c r="K1" s="506"/>
      <c r="L1" s="506"/>
      <c r="M1" s="506"/>
      <c r="N1" s="506"/>
      <c r="O1" s="506"/>
      <c r="P1" s="506"/>
      <c r="Q1" s="506"/>
      <c r="R1" s="506"/>
      <c r="S1" s="506"/>
      <c r="T1" s="506"/>
      <c r="U1" s="506"/>
      <c r="V1" s="506"/>
      <c r="W1" s="506"/>
      <c r="X1" s="506"/>
      <c r="Y1" s="506"/>
      <c r="Z1" s="506"/>
      <c r="AA1" s="506"/>
      <c r="AB1" s="506"/>
      <c r="AC1" s="506"/>
      <c r="AD1" s="506"/>
      <c r="AE1" s="506"/>
      <c r="AF1" s="506"/>
      <c r="AG1" s="506"/>
      <c r="AH1" s="506"/>
      <c r="AI1" s="506"/>
      <c r="AJ1" s="506"/>
      <c r="AK1" s="506"/>
      <c r="AL1" s="506"/>
      <c r="AM1" s="506"/>
      <c r="AN1" s="506"/>
      <c r="AO1" s="506"/>
      <c r="AP1" s="506"/>
      <c r="AQ1" s="506"/>
      <c r="AR1" s="506"/>
      <c r="AS1" s="506"/>
      <c r="AT1" s="506"/>
      <c r="AU1" s="506"/>
      <c r="AV1" s="506"/>
      <c r="AW1" s="506"/>
      <c r="AX1" s="506"/>
      <c r="AY1" s="506"/>
      <c r="AZ1" s="506"/>
      <c r="BA1" s="506"/>
      <c r="BB1" s="506"/>
      <c r="BC1" s="506"/>
      <c r="BD1" s="506"/>
      <c r="BE1" s="506"/>
      <c r="BF1" s="506"/>
      <c r="BG1" s="506"/>
      <c r="BH1" s="506"/>
      <c r="BI1" s="506"/>
      <c r="BJ1" s="506"/>
      <c r="BK1" s="506"/>
      <c r="BL1" s="506"/>
      <c r="BM1" s="506"/>
      <c r="BN1" s="506"/>
      <c r="BO1" s="506"/>
      <c r="BP1" s="506"/>
      <c r="BQ1" s="506"/>
      <c r="BR1" s="506"/>
      <c r="BS1" s="506"/>
      <c r="BT1" s="506"/>
      <c r="BU1" s="506"/>
      <c r="BV1" s="506"/>
      <c r="BW1" s="506"/>
      <c r="BX1" s="506"/>
      <c r="BY1" s="506"/>
      <c r="BZ1" s="506"/>
      <c r="CA1" s="506"/>
      <c r="CB1" s="243"/>
    </row>
    <row r="2" spans="2:81" ht="17.25" customHeight="1">
      <c r="B2" s="404"/>
      <c r="C2" s="404"/>
      <c r="D2" s="404"/>
      <c r="E2" s="404"/>
      <c r="F2" s="404"/>
      <c r="G2" s="404"/>
      <c r="H2" s="404"/>
      <c r="I2" s="393" t="s">
        <v>69</v>
      </c>
      <c r="J2" s="393"/>
      <c r="K2" s="393"/>
      <c r="L2" s="405" t="s">
        <v>72</v>
      </c>
      <c r="M2" s="613"/>
      <c r="N2" s="613"/>
      <c r="O2" s="613"/>
      <c r="P2" s="613"/>
      <c r="Q2" s="613"/>
      <c r="R2" s="613"/>
      <c r="S2" s="613"/>
      <c r="T2" s="613"/>
      <c r="U2" s="613"/>
      <c r="V2" s="613"/>
      <c r="W2" s="613"/>
      <c r="X2" s="613"/>
      <c r="Y2" s="613"/>
      <c r="Z2" s="613"/>
      <c r="AA2" s="613"/>
      <c r="AB2" s="613"/>
      <c r="AC2" s="613"/>
      <c r="AD2" s="613"/>
      <c r="AE2" s="613"/>
      <c r="AF2" s="613"/>
      <c r="AG2" s="613"/>
      <c r="AH2" s="613"/>
      <c r="AI2" s="613"/>
      <c r="AJ2" s="613"/>
      <c r="AK2" s="613"/>
      <c r="AL2" s="613"/>
      <c r="AM2" s="613"/>
      <c r="AN2" s="613"/>
      <c r="AO2" s="613"/>
      <c r="AP2" s="613"/>
      <c r="AQ2" s="613"/>
      <c r="AR2" s="613"/>
      <c r="AS2" s="613"/>
      <c r="AT2" s="613"/>
      <c r="AU2" s="613"/>
      <c r="AV2" s="404"/>
      <c r="AW2" s="404"/>
      <c r="AX2" s="404"/>
      <c r="AY2" s="404"/>
      <c r="AZ2" s="404"/>
      <c r="BA2" s="404"/>
      <c r="BB2" s="404"/>
      <c r="BC2" s="404"/>
      <c r="BD2" s="404"/>
      <c r="BE2" s="404"/>
      <c r="BF2" s="404"/>
      <c r="BG2" s="404"/>
      <c r="BH2" s="404"/>
      <c r="BI2" s="404"/>
      <c r="BJ2" s="404"/>
      <c r="BK2" s="404"/>
      <c r="BL2" s="404"/>
      <c r="BM2" s="404"/>
      <c r="BN2" s="404"/>
      <c r="BO2" s="404"/>
      <c r="BP2" s="404"/>
      <c r="BQ2" s="404"/>
      <c r="BR2" s="404"/>
      <c r="BS2" s="404"/>
      <c r="BT2" s="404"/>
      <c r="BU2" s="404"/>
      <c r="BV2" s="404"/>
      <c r="BW2" s="404"/>
      <c r="BX2" s="404"/>
      <c r="BY2" s="404"/>
      <c r="BZ2" s="404"/>
      <c r="CA2" s="404"/>
      <c r="CB2" s="400"/>
      <c r="CC2" s="31"/>
    </row>
    <row r="3" spans="2:81" ht="17.25" customHeight="1">
      <c r="B3" s="404"/>
      <c r="C3" s="404"/>
      <c r="D3" s="404"/>
      <c r="E3" s="404"/>
      <c r="F3" s="404"/>
      <c r="G3" s="404"/>
      <c r="H3" s="404"/>
      <c r="I3" s="393" t="s">
        <v>70</v>
      </c>
      <c r="J3" s="393"/>
      <c r="K3" s="393"/>
      <c r="L3" s="405" t="s">
        <v>72</v>
      </c>
      <c r="M3" s="613"/>
      <c r="N3" s="613"/>
      <c r="O3" s="613"/>
      <c r="P3" s="613"/>
      <c r="Q3" s="613"/>
      <c r="R3" s="613"/>
      <c r="S3" s="613"/>
      <c r="T3" s="613"/>
      <c r="U3" s="613"/>
      <c r="V3" s="613"/>
      <c r="W3" s="613"/>
      <c r="X3" s="613"/>
      <c r="Y3" s="613"/>
      <c r="Z3" s="613"/>
      <c r="AA3" s="613"/>
      <c r="AB3" s="613"/>
      <c r="AC3" s="613"/>
      <c r="AD3" s="613"/>
      <c r="AE3" s="613"/>
      <c r="AF3" s="613"/>
      <c r="AG3" s="613"/>
      <c r="AH3" s="613"/>
      <c r="AI3" s="613"/>
      <c r="AJ3" s="613"/>
      <c r="AK3" s="613"/>
      <c r="AL3" s="613"/>
      <c r="AM3" s="613"/>
      <c r="AN3" s="613"/>
      <c r="AO3" s="613"/>
      <c r="AP3" s="613"/>
      <c r="AQ3" s="613"/>
      <c r="AR3" s="613"/>
      <c r="AS3" s="613"/>
      <c r="AT3" s="613"/>
      <c r="AU3" s="613"/>
      <c r="AV3" s="404"/>
      <c r="AW3" s="404"/>
      <c r="AX3" s="404"/>
      <c r="AY3" s="404"/>
      <c r="AZ3" s="404"/>
      <c r="BA3" s="404"/>
      <c r="BB3" s="404"/>
      <c r="BC3" s="404"/>
      <c r="BD3" s="404"/>
      <c r="BE3" s="404"/>
      <c r="BF3" s="404"/>
      <c r="BG3" s="404"/>
      <c r="BH3" s="404"/>
      <c r="BI3" s="404"/>
      <c r="BJ3" s="404"/>
      <c r="BK3" s="404"/>
      <c r="BL3" s="404"/>
      <c r="BM3" s="404"/>
      <c r="BN3" s="404"/>
      <c r="BO3" s="404"/>
      <c r="BP3" s="404"/>
      <c r="BQ3" s="404"/>
      <c r="BR3" s="404"/>
      <c r="BS3" s="404"/>
      <c r="BT3" s="404"/>
      <c r="BU3" s="404"/>
      <c r="BV3" s="404"/>
      <c r="BW3" s="404"/>
      <c r="BX3" s="404"/>
      <c r="BY3" s="404"/>
      <c r="BZ3" s="404"/>
      <c r="CA3" s="404"/>
      <c r="CB3" s="404"/>
      <c r="CC3" s="31"/>
    </row>
    <row r="4" spans="2:81" ht="17.25" customHeight="1" thickBot="1">
      <c r="B4" s="407"/>
      <c r="C4" s="407"/>
      <c r="D4" s="407"/>
      <c r="E4" s="407"/>
      <c r="F4" s="407"/>
      <c r="G4" s="407"/>
      <c r="H4" s="407"/>
      <c r="I4" s="397" t="s">
        <v>71</v>
      </c>
      <c r="J4" s="397"/>
      <c r="K4" s="397"/>
      <c r="L4" s="408" t="s">
        <v>72</v>
      </c>
      <c r="M4" s="614"/>
      <c r="N4" s="614"/>
      <c r="O4" s="614"/>
      <c r="P4" s="614"/>
      <c r="Q4" s="614"/>
      <c r="R4" s="614"/>
      <c r="S4" s="614"/>
      <c r="T4" s="614"/>
      <c r="U4" s="614"/>
      <c r="V4" s="614"/>
      <c r="W4" s="614"/>
      <c r="X4" s="614"/>
      <c r="Y4" s="614"/>
      <c r="Z4" s="614"/>
      <c r="AA4" s="614"/>
      <c r="AB4" s="614"/>
      <c r="AC4" s="614"/>
      <c r="AD4" s="614"/>
      <c r="AE4" s="614"/>
      <c r="AF4" s="614"/>
      <c r="AG4" s="614"/>
      <c r="AH4" s="614"/>
      <c r="AI4" s="614"/>
      <c r="AJ4" s="614"/>
      <c r="AK4" s="614"/>
      <c r="AL4" s="614"/>
      <c r="AM4" s="614"/>
      <c r="AN4" s="614"/>
      <c r="AO4" s="614"/>
      <c r="AP4" s="614"/>
      <c r="AQ4" s="614"/>
      <c r="AR4" s="614"/>
      <c r="AS4" s="614"/>
      <c r="AT4" s="614"/>
      <c r="AU4" s="614"/>
      <c r="AV4" s="407"/>
      <c r="AW4" s="407"/>
      <c r="AX4" s="407"/>
      <c r="AY4" s="407"/>
      <c r="AZ4" s="407"/>
      <c r="BA4" s="407"/>
      <c r="BB4" s="407"/>
      <c r="BC4" s="407"/>
      <c r="BD4" s="407"/>
      <c r="BE4" s="407"/>
      <c r="BF4" s="407"/>
      <c r="BG4" s="407"/>
      <c r="BH4" s="407"/>
      <c r="BI4" s="407"/>
      <c r="BJ4" s="407"/>
      <c r="BK4" s="407"/>
      <c r="BL4" s="407"/>
      <c r="BM4" s="407"/>
      <c r="BN4" s="407"/>
      <c r="BO4" s="407"/>
      <c r="BP4" s="407"/>
      <c r="BQ4" s="407"/>
      <c r="BR4" s="407"/>
      <c r="BS4" s="407"/>
      <c r="BT4" s="407"/>
      <c r="BU4" s="407"/>
      <c r="BV4" s="407"/>
      <c r="BW4" s="407"/>
      <c r="BX4" s="407"/>
      <c r="BY4" s="407"/>
      <c r="BZ4" s="407"/>
      <c r="CA4" s="407"/>
      <c r="CB4" s="407"/>
      <c r="CC4" s="31"/>
    </row>
    <row r="5" spans="2:81" ht="17.25" customHeight="1">
      <c r="C5" s="290">
        <v>8</v>
      </c>
      <c r="D5" s="291" t="s">
        <v>140</v>
      </c>
      <c r="E5" s="46"/>
      <c r="F5" s="46"/>
      <c r="G5" s="46"/>
      <c r="H5" s="46"/>
      <c r="I5" s="46"/>
      <c r="J5" s="46"/>
      <c r="K5" s="46"/>
      <c r="L5" s="46"/>
      <c r="M5" s="46"/>
      <c r="N5" s="46"/>
      <c r="O5" s="46"/>
      <c r="P5" s="46"/>
      <c r="Q5" s="702" t="s">
        <v>14</v>
      </c>
      <c r="R5" s="703"/>
      <c r="S5" s="703"/>
      <c r="T5" s="703"/>
      <c r="U5" s="703"/>
      <c r="V5" s="703"/>
      <c r="W5" s="703"/>
      <c r="X5" s="704"/>
      <c r="Y5"/>
      <c r="Z5" s="40" t="s">
        <v>576</v>
      </c>
      <c r="AB5" s="46"/>
      <c r="AS5" s="46"/>
      <c r="AT5" s="46"/>
      <c r="AU5" s="46"/>
      <c r="AV5" s="39"/>
      <c r="AW5" s="39"/>
      <c r="AX5" s="39"/>
      <c r="AY5" s="39"/>
      <c r="AZ5" s="167"/>
      <c r="BA5" s="167"/>
      <c r="BB5" s="166" t="s">
        <v>397</v>
      </c>
    </row>
    <row r="6" spans="2:81" ht="17.25" customHeight="1">
      <c r="C6" s="138"/>
      <c r="D6" s="134"/>
      <c r="E6" s="46"/>
      <c r="F6" s="46"/>
      <c r="G6" s="46"/>
      <c r="H6" s="46"/>
      <c r="I6" s="46"/>
      <c r="J6" s="46"/>
      <c r="K6" s="46"/>
      <c r="L6" s="46"/>
      <c r="M6" s="46"/>
      <c r="N6" s="46"/>
      <c r="O6" s="46"/>
      <c r="P6" s="46"/>
      <c r="Q6"/>
      <c r="R6"/>
      <c r="S6"/>
      <c r="T6"/>
      <c r="U6"/>
      <c r="V6"/>
      <c r="W6"/>
      <c r="X6"/>
      <c r="Y6" s="126"/>
      <c r="Z6" s="126"/>
      <c r="AB6" s="46"/>
      <c r="AC6" s="46"/>
      <c r="AD6" s="46"/>
      <c r="AE6" s="46"/>
      <c r="AS6" s="46"/>
      <c r="AT6" s="46"/>
      <c r="AU6" s="46"/>
      <c r="AV6" s="31"/>
      <c r="AW6" s="31"/>
      <c r="AX6" s="31"/>
      <c r="AY6" s="31"/>
      <c r="AZ6" s="31"/>
      <c r="BA6" s="31"/>
      <c r="BB6" s="31"/>
      <c r="BC6" s="31"/>
      <c r="BY6" s="149"/>
    </row>
    <row r="7" spans="2:81" ht="17.25" customHeight="1">
      <c r="C7" s="6"/>
      <c r="D7" s="51" t="s">
        <v>278</v>
      </c>
      <c r="F7" s="31"/>
      <c r="G7" s="31"/>
      <c r="H7" s="31"/>
      <c r="I7" s="31"/>
      <c r="J7" s="31"/>
      <c r="K7" s="31"/>
      <c r="L7" s="31"/>
      <c r="M7" s="31"/>
      <c r="N7" s="31"/>
      <c r="O7" s="31"/>
      <c r="P7" s="31"/>
      <c r="Q7" s="702" t="s">
        <v>7</v>
      </c>
      <c r="R7" s="703"/>
      <c r="S7" s="703"/>
      <c r="T7" s="703"/>
      <c r="U7" s="703"/>
      <c r="V7" s="703"/>
      <c r="W7" s="703"/>
      <c r="X7" s="704"/>
      <c r="Z7" s="40" t="s">
        <v>577</v>
      </c>
      <c r="AC7" s="135" t="s">
        <v>289</v>
      </c>
      <c r="AN7" s="702" t="s">
        <v>290</v>
      </c>
      <c r="AO7" s="703"/>
      <c r="AP7" s="703"/>
      <c r="AQ7" s="703"/>
      <c r="AR7" s="703"/>
      <c r="AS7" s="703"/>
      <c r="AT7" s="703"/>
      <c r="AU7" s="704"/>
      <c r="AW7" s="40" t="s">
        <v>287</v>
      </c>
      <c r="AZ7" s="149" t="s">
        <v>395</v>
      </c>
      <c r="BE7" s="31"/>
      <c r="BF7" s="31"/>
      <c r="BG7" s="31"/>
      <c r="BH7" s="31"/>
      <c r="BI7" s="31"/>
      <c r="BJ7" s="31"/>
      <c r="BK7" s="31"/>
      <c r="BL7" s="31"/>
      <c r="BM7" s="31"/>
      <c r="BN7" s="31"/>
      <c r="BO7" s="31"/>
      <c r="BP7" s="770" t="s">
        <v>404</v>
      </c>
      <c r="BQ7" s="771"/>
      <c r="BR7" s="771"/>
      <c r="BS7" s="771"/>
      <c r="BT7" s="771"/>
      <c r="BU7" s="771"/>
      <c r="BV7" s="771"/>
      <c r="BW7" s="772"/>
      <c r="BY7" s="40" t="s">
        <v>582</v>
      </c>
    </row>
    <row r="8" spans="2:81" ht="17.25" customHeight="1">
      <c r="C8" s="6"/>
      <c r="D8" s="130" t="s">
        <v>279</v>
      </c>
      <c r="F8" s="31"/>
      <c r="G8" s="31"/>
      <c r="H8" s="31"/>
      <c r="I8" s="31"/>
      <c r="J8" s="31"/>
      <c r="K8" s="31"/>
      <c r="L8" s="31"/>
      <c r="M8" s="31"/>
      <c r="N8" s="31"/>
      <c r="O8" s="31"/>
      <c r="P8" s="31"/>
      <c r="Q8" s="702" t="s">
        <v>284</v>
      </c>
      <c r="R8" s="703"/>
      <c r="S8" s="703"/>
      <c r="T8" s="703"/>
      <c r="U8" s="703"/>
      <c r="V8" s="703"/>
      <c r="W8" s="703"/>
      <c r="X8" s="704"/>
      <c r="Z8" s="40" t="s">
        <v>281</v>
      </c>
      <c r="AC8" s="136" t="s">
        <v>291</v>
      </c>
      <c r="AN8" s="702" t="s">
        <v>295</v>
      </c>
      <c r="AO8" s="703"/>
      <c r="AP8" s="703"/>
      <c r="AQ8" s="703"/>
      <c r="AR8" s="703"/>
      <c r="AS8" s="703"/>
      <c r="AT8" s="703"/>
      <c r="AU8" s="704"/>
      <c r="AW8" s="40" t="s">
        <v>292</v>
      </c>
      <c r="AZ8" s="170" t="s">
        <v>405</v>
      </c>
      <c r="BP8" s="702"/>
      <c r="BQ8" s="703"/>
      <c r="BR8" s="703"/>
      <c r="BS8" s="703"/>
      <c r="BT8" s="703"/>
      <c r="BU8" s="703"/>
      <c r="BV8" s="703"/>
      <c r="BW8" s="704"/>
      <c r="BY8" s="40" t="s">
        <v>584</v>
      </c>
    </row>
    <row r="9" spans="2:81" ht="17.25" customHeight="1">
      <c r="C9" s="6"/>
      <c r="D9" s="135" t="s">
        <v>288</v>
      </c>
      <c r="F9" s="31"/>
      <c r="G9" s="31"/>
      <c r="H9" s="31"/>
      <c r="I9" s="31"/>
      <c r="J9" s="31"/>
      <c r="K9" s="31"/>
      <c r="L9" s="31"/>
      <c r="M9" s="31"/>
      <c r="N9" s="31"/>
      <c r="O9" s="31"/>
      <c r="P9" s="31"/>
      <c r="Q9" s="702" t="s">
        <v>280</v>
      </c>
      <c r="R9" s="703"/>
      <c r="S9" s="703"/>
      <c r="T9" s="703"/>
      <c r="U9" s="703"/>
      <c r="V9" s="703"/>
      <c r="W9" s="703"/>
      <c r="X9" s="704"/>
      <c r="Z9" s="40" t="s">
        <v>282</v>
      </c>
      <c r="AC9" s="158" t="s">
        <v>398</v>
      </c>
      <c r="AN9" s="773">
        <v>20</v>
      </c>
      <c r="AO9" s="773"/>
      <c r="AP9" s="774" t="s">
        <v>400</v>
      </c>
      <c r="AQ9" s="775"/>
      <c r="AR9" s="775"/>
      <c r="AS9" s="775"/>
      <c r="AT9" s="775"/>
      <c r="AU9" s="775"/>
      <c r="AW9" s="40" t="s">
        <v>294</v>
      </c>
      <c r="AZ9" s="170" t="s">
        <v>406</v>
      </c>
      <c r="BP9" s="702"/>
      <c r="BQ9" s="703"/>
      <c r="BR9" s="703"/>
      <c r="BS9" s="703"/>
      <c r="BT9" s="703"/>
      <c r="BU9" s="703"/>
      <c r="BV9" s="703"/>
      <c r="BW9" s="704"/>
      <c r="BY9" s="40" t="s">
        <v>584</v>
      </c>
    </row>
    <row r="10" spans="2:81" ht="15.95" customHeight="1">
      <c r="C10" s="31"/>
      <c r="D10" s="136" t="s">
        <v>293</v>
      </c>
      <c r="Q10" s="752" t="s">
        <v>299</v>
      </c>
      <c r="R10" s="753"/>
      <c r="S10" s="753"/>
      <c r="T10" s="753"/>
      <c r="U10" s="753"/>
      <c r="V10" s="753"/>
      <c r="W10" s="753"/>
      <c r="X10" s="754"/>
      <c r="Z10" s="40" t="s">
        <v>578</v>
      </c>
      <c r="AC10" s="158" t="s">
        <v>398</v>
      </c>
      <c r="AN10" s="773">
        <v>50</v>
      </c>
      <c r="AO10" s="773"/>
      <c r="AP10" s="774" t="s">
        <v>394</v>
      </c>
      <c r="AQ10" s="775"/>
      <c r="AR10" s="775"/>
      <c r="AS10" s="775"/>
      <c r="AT10" s="775"/>
      <c r="AU10" s="775"/>
      <c r="AW10" s="40" t="s">
        <v>294</v>
      </c>
      <c r="AX10" s="31"/>
      <c r="AY10" s="31"/>
      <c r="AZ10" s="345" t="s">
        <v>622</v>
      </c>
      <c r="BA10" s="31"/>
      <c r="BB10" s="31"/>
      <c r="BC10" s="31"/>
      <c r="BP10" s="702" t="s">
        <v>623</v>
      </c>
      <c r="BQ10" s="703"/>
      <c r="BR10" s="703"/>
      <c r="BS10" s="703"/>
      <c r="BT10" s="703"/>
      <c r="BU10" s="703"/>
      <c r="BV10" s="703"/>
      <c r="BW10" s="704"/>
      <c r="BY10" s="40" t="s">
        <v>624</v>
      </c>
    </row>
    <row r="11" spans="2:81" ht="15.95" customHeight="1">
      <c r="C11" s="138"/>
      <c r="D11" s="137"/>
      <c r="AT11" s="31"/>
      <c r="AU11" s="31"/>
      <c r="AV11" s="31"/>
      <c r="AW11" s="31"/>
      <c r="AX11" s="31"/>
      <c r="AY11" s="31"/>
      <c r="AZ11" s="31"/>
      <c r="BA11" s="31"/>
      <c r="BB11" s="31"/>
      <c r="BC11" s="31"/>
    </row>
    <row r="12" spans="2:81" ht="15.95" customHeight="1">
      <c r="B12" s="757" t="s">
        <v>157</v>
      </c>
      <c r="C12" s="757"/>
      <c r="D12" s="757"/>
      <c r="E12" s="757"/>
      <c r="F12" s="757"/>
      <c r="G12" s="758"/>
      <c r="H12" s="823"/>
      <c r="I12" s="823"/>
      <c r="J12" s="823"/>
      <c r="K12" s="823"/>
      <c r="L12" s="823"/>
      <c r="M12" s="823"/>
      <c r="N12" s="816" t="s">
        <v>183</v>
      </c>
      <c r="O12" s="757"/>
      <c r="P12" s="757"/>
      <c r="Q12" s="757"/>
      <c r="R12" s="757"/>
      <c r="S12" s="758"/>
      <c r="T12" s="822">
        <v>250</v>
      </c>
      <c r="U12" s="823"/>
      <c r="V12" s="823"/>
      <c r="W12" s="823"/>
      <c r="X12" s="823"/>
      <c r="Y12" s="816" t="s">
        <v>162</v>
      </c>
      <c r="Z12" s="757"/>
      <c r="AA12" s="757"/>
      <c r="AB12" s="757"/>
      <c r="AC12" s="757"/>
      <c r="AD12" s="758"/>
      <c r="AE12" s="822">
        <v>462</v>
      </c>
      <c r="AF12" s="823"/>
      <c r="AG12" s="823"/>
      <c r="AH12" s="823"/>
      <c r="AI12" s="824"/>
      <c r="AJ12" s="776" t="s">
        <v>185</v>
      </c>
      <c r="AK12" s="777"/>
      <c r="AL12" s="777"/>
      <c r="AM12" s="777"/>
      <c r="AN12" s="777"/>
      <c r="AO12" s="777"/>
      <c r="AP12" s="777"/>
      <c r="AQ12" s="821"/>
      <c r="AR12" s="822">
        <v>1250</v>
      </c>
      <c r="AS12" s="864"/>
      <c r="AT12" s="864"/>
      <c r="AU12" s="864"/>
      <c r="AV12" s="865"/>
      <c r="AW12" s="776" t="s">
        <v>186</v>
      </c>
      <c r="AX12" s="777"/>
      <c r="AY12" s="777"/>
      <c r="AZ12" s="777"/>
      <c r="BA12" s="777"/>
      <c r="BB12" s="777"/>
      <c r="BC12" s="778">
        <v>1.7</v>
      </c>
      <c r="BD12" s="779"/>
      <c r="BE12" s="779"/>
      <c r="BF12" s="779"/>
      <c r="BG12" s="779"/>
      <c r="BH12" s="441"/>
      <c r="BI12" s="441"/>
      <c r="BJ12" s="763" t="s">
        <v>210</v>
      </c>
      <c r="BK12" s="763"/>
      <c r="BL12" s="763"/>
      <c r="BM12" s="763"/>
      <c r="BN12" s="763"/>
      <c r="BO12" s="763"/>
      <c r="BP12" s="763"/>
      <c r="BQ12" s="763"/>
      <c r="BR12" s="763"/>
      <c r="BS12" s="763"/>
      <c r="BT12" s="763"/>
      <c r="BU12" s="763"/>
      <c r="BV12" s="763"/>
      <c r="BW12" s="763"/>
      <c r="BX12" s="763"/>
      <c r="BY12" s="763"/>
      <c r="BZ12" s="763"/>
      <c r="CA12" s="763"/>
    </row>
    <row r="13" spans="2:81" ht="15.95" customHeight="1">
      <c r="B13" s="755" t="s">
        <v>158</v>
      </c>
      <c r="C13" s="755"/>
      <c r="D13" s="755"/>
      <c r="E13" s="755"/>
      <c r="F13" s="755"/>
      <c r="G13" s="756"/>
      <c r="H13" s="711"/>
      <c r="I13" s="711"/>
      <c r="J13" s="711"/>
      <c r="K13" s="711"/>
      <c r="L13" s="711"/>
      <c r="M13" s="711"/>
      <c r="N13" s="759" t="s">
        <v>182</v>
      </c>
      <c r="O13" s="755"/>
      <c r="P13" s="755"/>
      <c r="Q13" s="755"/>
      <c r="R13" s="755"/>
      <c r="S13" s="756"/>
      <c r="T13" s="709">
        <v>200</v>
      </c>
      <c r="U13" s="711"/>
      <c r="V13" s="711"/>
      <c r="W13" s="711"/>
      <c r="X13" s="711"/>
      <c r="Y13" s="759" t="s">
        <v>161</v>
      </c>
      <c r="Z13" s="755"/>
      <c r="AA13" s="755"/>
      <c r="AB13" s="755"/>
      <c r="AC13" s="755"/>
      <c r="AD13" s="756"/>
      <c r="AE13" s="709">
        <v>682.4</v>
      </c>
      <c r="AF13" s="711"/>
      <c r="AG13" s="711"/>
      <c r="AH13" s="711"/>
      <c r="AI13" s="712"/>
      <c r="AJ13" s="759" t="s">
        <v>165</v>
      </c>
      <c r="AK13" s="755"/>
      <c r="AL13" s="755"/>
      <c r="AM13" s="755"/>
      <c r="AN13" s="755"/>
      <c r="AO13" s="755"/>
      <c r="AP13" s="755"/>
      <c r="AQ13" s="756"/>
      <c r="AR13" s="709">
        <v>1</v>
      </c>
      <c r="AS13" s="711"/>
      <c r="AT13" s="711"/>
      <c r="AU13" s="711"/>
      <c r="AV13" s="712"/>
      <c r="AW13" s="440" t="s">
        <v>368</v>
      </c>
      <c r="AX13" s="420"/>
      <c r="AY13" s="420"/>
      <c r="AZ13" s="420"/>
      <c r="BA13" s="420"/>
      <c r="BB13" s="421"/>
      <c r="BC13" s="711">
        <v>30</v>
      </c>
      <c r="BD13" s="711"/>
      <c r="BE13" s="711" t="s">
        <v>369</v>
      </c>
      <c r="BF13" s="711"/>
      <c r="BG13" s="711"/>
      <c r="BJ13" s="819" t="s">
        <v>211</v>
      </c>
      <c r="BK13" s="820"/>
      <c r="BL13" s="820"/>
      <c r="BM13" s="820"/>
      <c r="BN13" s="820"/>
      <c r="BO13" s="539"/>
      <c r="BP13" s="825" t="s">
        <v>215</v>
      </c>
      <c r="BQ13" s="820"/>
      <c r="BR13" s="820"/>
      <c r="BS13" s="820"/>
      <c r="BT13" s="820"/>
      <c r="BU13" s="539"/>
      <c r="BV13" s="825" t="s">
        <v>219</v>
      </c>
      <c r="BW13" s="820"/>
      <c r="BX13" s="820"/>
      <c r="BY13" s="820"/>
      <c r="BZ13" s="820"/>
      <c r="CA13" s="820"/>
    </row>
    <row r="14" spans="2:81" ht="15.95" customHeight="1">
      <c r="B14" s="755" t="s">
        <v>164</v>
      </c>
      <c r="C14" s="755"/>
      <c r="D14" s="755"/>
      <c r="E14" s="755"/>
      <c r="F14" s="755"/>
      <c r="G14" s="756"/>
      <c r="H14" s="709" t="s">
        <v>203</v>
      </c>
      <c r="I14" s="711"/>
      <c r="J14" s="711"/>
      <c r="K14" s="711"/>
      <c r="L14" s="711"/>
      <c r="M14" s="712"/>
      <c r="N14" s="759" t="s">
        <v>159</v>
      </c>
      <c r="O14" s="755"/>
      <c r="P14" s="755"/>
      <c r="Q14" s="755"/>
      <c r="R14" s="755"/>
      <c r="S14" s="756"/>
      <c r="T14" s="709">
        <v>2977</v>
      </c>
      <c r="U14" s="711"/>
      <c r="V14" s="711"/>
      <c r="W14" s="711"/>
      <c r="X14" s="711"/>
      <c r="Y14" s="759" t="s">
        <v>694</v>
      </c>
      <c r="Z14" s="755"/>
      <c r="AA14" s="755"/>
      <c r="AB14" s="755"/>
      <c r="AC14" s="755"/>
      <c r="AD14" s="756"/>
      <c r="AE14" s="709">
        <v>800</v>
      </c>
      <c r="AF14" s="711"/>
      <c r="AG14" s="711"/>
      <c r="AH14" s="711"/>
      <c r="AI14" s="712"/>
      <c r="AJ14" s="817" t="s">
        <v>399</v>
      </c>
      <c r="AK14" s="818"/>
      <c r="AL14" s="818"/>
      <c r="AM14" s="818"/>
      <c r="AN14" s="818"/>
      <c r="AO14" s="818"/>
      <c r="AP14" s="818"/>
      <c r="AQ14" s="818"/>
      <c r="AR14" s="844">
        <v>0.28999999999999998</v>
      </c>
      <c r="AS14" s="709"/>
      <c r="AT14" s="711" t="s">
        <v>206</v>
      </c>
      <c r="AU14" s="711"/>
      <c r="AV14" s="712"/>
      <c r="AW14" s="437"/>
      <c r="AX14" s="438"/>
      <c r="AY14" s="438"/>
      <c r="AZ14" s="438"/>
      <c r="BA14" s="438"/>
      <c r="BB14" s="439"/>
      <c r="BC14" s="481"/>
      <c r="BD14" s="481"/>
      <c r="BE14" s="481"/>
      <c r="BF14" s="481"/>
      <c r="BG14" s="481"/>
      <c r="BJ14" s="766" t="s">
        <v>212</v>
      </c>
      <c r="BK14" s="767"/>
      <c r="BL14" s="767"/>
      <c r="BM14" s="767"/>
      <c r="BN14" s="767"/>
      <c r="BO14" s="768"/>
      <c r="BP14" s="826" t="s">
        <v>216</v>
      </c>
      <c r="BQ14" s="767"/>
      <c r="BR14" s="767"/>
      <c r="BS14" s="767"/>
      <c r="BT14" s="767"/>
      <c r="BU14" s="768"/>
      <c r="BV14" s="826" t="s">
        <v>220</v>
      </c>
      <c r="BW14" s="767"/>
      <c r="BX14" s="767"/>
      <c r="BY14" s="767"/>
      <c r="BZ14" s="767"/>
      <c r="CA14" s="767"/>
    </row>
    <row r="15" spans="2:81" ht="15.95" customHeight="1">
      <c r="B15" s="755" t="s">
        <v>163</v>
      </c>
      <c r="C15" s="755"/>
      <c r="D15" s="755"/>
      <c r="E15" s="755"/>
      <c r="F15" s="755"/>
      <c r="G15" s="756"/>
      <c r="H15" s="709">
        <v>2</v>
      </c>
      <c r="I15" s="710"/>
      <c r="J15" s="709" t="s">
        <v>231</v>
      </c>
      <c r="K15" s="711"/>
      <c r="L15" s="711"/>
      <c r="M15" s="712"/>
      <c r="N15" s="759" t="s">
        <v>188</v>
      </c>
      <c r="O15" s="755"/>
      <c r="P15" s="755"/>
      <c r="Q15" s="755"/>
      <c r="R15" s="755"/>
      <c r="S15" s="755"/>
      <c r="T15" s="709">
        <v>11.51</v>
      </c>
      <c r="U15" s="711"/>
      <c r="V15" s="711"/>
      <c r="W15" s="711"/>
      <c r="X15" s="711"/>
      <c r="Y15" s="759" t="s">
        <v>682</v>
      </c>
      <c r="Z15" s="755"/>
      <c r="AA15" s="755"/>
      <c r="AB15" s="755"/>
      <c r="AC15" s="755"/>
      <c r="AD15" s="756"/>
      <c r="AE15" s="845">
        <v>0.82</v>
      </c>
      <c r="AF15" s="846"/>
      <c r="AG15" s="846"/>
      <c r="AH15" s="846"/>
      <c r="AI15" s="847"/>
      <c r="AJ15" s="817" t="s">
        <v>202</v>
      </c>
      <c r="AK15" s="818"/>
      <c r="AL15" s="818"/>
      <c r="AM15" s="818"/>
      <c r="AN15" s="818"/>
      <c r="AO15" s="818"/>
      <c r="AP15" s="818"/>
      <c r="AQ15" s="818"/>
      <c r="AR15" s="709">
        <v>1</v>
      </c>
      <c r="AS15" s="711"/>
      <c r="AT15" s="711"/>
      <c r="AU15" s="711"/>
      <c r="AV15" s="712"/>
      <c r="AW15" s="423"/>
      <c r="AX15" s="420"/>
      <c r="AY15" s="420"/>
      <c r="AZ15" s="420"/>
      <c r="BA15" s="420"/>
      <c r="BB15" s="421"/>
      <c r="BC15" s="482"/>
      <c r="BD15" s="482"/>
      <c r="BE15" s="482"/>
      <c r="BF15" s="482"/>
      <c r="BG15" s="482"/>
      <c r="BJ15" s="766" t="s">
        <v>213</v>
      </c>
      <c r="BK15" s="767"/>
      <c r="BL15" s="767"/>
      <c r="BM15" s="767"/>
      <c r="BN15" s="767"/>
      <c r="BO15" s="768"/>
      <c r="BP15" s="826" t="s">
        <v>217</v>
      </c>
      <c r="BQ15" s="767"/>
      <c r="BR15" s="767"/>
      <c r="BS15" s="767"/>
      <c r="BT15" s="767"/>
      <c r="BU15" s="768"/>
      <c r="BV15" s="826" t="s">
        <v>221</v>
      </c>
      <c r="BW15" s="767"/>
      <c r="BX15" s="767"/>
      <c r="BY15" s="767"/>
      <c r="BZ15" s="767"/>
      <c r="CA15" s="767"/>
    </row>
    <row r="16" spans="2:81" ht="15.95" customHeight="1">
      <c r="B16" s="761" t="s">
        <v>160</v>
      </c>
      <c r="C16" s="761"/>
      <c r="D16" s="761"/>
      <c r="E16" s="761"/>
      <c r="F16" s="761"/>
      <c r="G16" s="762"/>
      <c r="H16" s="832" t="s">
        <v>209</v>
      </c>
      <c r="I16" s="827"/>
      <c r="J16" s="827"/>
      <c r="K16" s="827"/>
      <c r="L16" s="827"/>
      <c r="M16" s="828"/>
      <c r="N16" s="760" t="s">
        <v>187</v>
      </c>
      <c r="O16" s="761"/>
      <c r="P16" s="761"/>
      <c r="Q16" s="761"/>
      <c r="R16" s="761"/>
      <c r="S16" s="761"/>
      <c r="T16" s="832">
        <v>8.5</v>
      </c>
      <c r="U16" s="827"/>
      <c r="V16" s="827"/>
      <c r="W16" s="827"/>
      <c r="X16" s="827"/>
      <c r="Y16" s="760" t="s">
        <v>367</v>
      </c>
      <c r="Z16" s="761"/>
      <c r="AA16" s="761"/>
      <c r="AB16" s="761"/>
      <c r="AC16" s="761"/>
      <c r="AD16" s="762"/>
      <c r="AE16" s="832">
        <v>1008</v>
      </c>
      <c r="AF16" s="827"/>
      <c r="AG16" s="827"/>
      <c r="AH16" s="827"/>
      <c r="AI16" s="828"/>
      <c r="AJ16" s="760" t="s">
        <v>184</v>
      </c>
      <c r="AK16" s="761"/>
      <c r="AL16" s="761"/>
      <c r="AM16" s="761"/>
      <c r="AN16" s="761"/>
      <c r="AO16" s="761"/>
      <c r="AP16" s="761"/>
      <c r="AQ16" s="762"/>
      <c r="AR16" s="832">
        <v>0.8</v>
      </c>
      <c r="AS16" s="827"/>
      <c r="AT16" s="827" t="s">
        <v>207</v>
      </c>
      <c r="AU16" s="827"/>
      <c r="AV16" s="828"/>
      <c r="AW16" s="422"/>
      <c r="AX16" s="150"/>
      <c r="AY16" s="150"/>
      <c r="AZ16" s="150"/>
      <c r="BA16" s="150"/>
      <c r="BB16" s="419"/>
      <c r="BC16" s="827"/>
      <c r="BD16" s="827"/>
      <c r="BE16" s="827"/>
      <c r="BF16" s="827"/>
      <c r="BG16" s="827"/>
      <c r="BJ16" s="764" t="s">
        <v>214</v>
      </c>
      <c r="BK16" s="765"/>
      <c r="BL16" s="765"/>
      <c r="BM16" s="765"/>
      <c r="BN16" s="765"/>
      <c r="BO16" s="541"/>
      <c r="BP16" s="769" t="s">
        <v>218</v>
      </c>
      <c r="BQ16" s="765"/>
      <c r="BR16" s="765"/>
      <c r="BS16" s="765"/>
      <c r="BT16" s="765"/>
      <c r="BU16" s="541"/>
      <c r="BV16" s="769" t="s">
        <v>222</v>
      </c>
      <c r="BW16" s="765"/>
      <c r="BX16" s="765"/>
      <c r="BY16" s="765"/>
      <c r="BZ16" s="765"/>
      <c r="CA16" s="765"/>
      <c r="CB16"/>
    </row>
    <row r="17" spans="2:96" ht="15.75" customHeight="1">
      <c r="B17" s="61"/>
      <c r="C17" s="61"/>
      <c r="D17" s="63"/>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5"/>
      <c r="AG17" s="65"/>
      <c r="AH17" s="65"/>
      <c r="AI17" s="65"/>
      <c r="AJ17" s="65"/>
      <c r="AK17" s="65"/>
      <c r="AL17" s="65"/>
      <c r="AM17" s="65"/>
      <c r="AN17" s="65"/>
      <c r="AO17" s="65"/>
      <c r="AP17" s="65"/>
      <c r="AQ17" s="65"/>
      <c r="AR17" s="65"/>
      <c r="AS17" s="61"/>
      <c r="AT17" s="61"/>
      <c r="AU17" s="61"/>
      <c r="AV17" s="62"/>
      <c r="AW17" s="62"/>
      <c r="AX17" s="62"/>
      <c r="AY17" s="62"/>
      <c r="AZ17" s="70"/>
      <c r="BA17" s="70"/>
      <c r="BB17" s="66"/>
      <c r="BC17" s="66"/>
      <c r="BD17" s="58"/>
      <c r="BE17" s="58"/>
      <c r="BF17" s="58"/>
      <c r="BG17" s="58"/>
      <c r="BH17" s="58"/>
      <c r="BI17" s="58"/>
      <c r="BJ17" s="58"/>
      <c r="BK17" s="58"/>
      <c r="BL17" s="58"/>
      <c r="BM17" s="58"/>
      <c r="BN17" s="58"/>
      <c r="BO17" s="58"/>
      <c r="BP17" s="58"/>
      <c r="BQ17" s="58"/>
      <c r="BR17" s="58"/>
      <c r="BS17" s="58"/>
      <c r="BT17" s="58"/>
      <c r="BU17" s="58"/>
      <c r="BV17" s="58"/>
      <c r="BY17"/>
      <c r="BZ17"/>
      <c r="CA17"/>
      <c r="CB17"/>
    </row>
    <row r="18" spans="2:96" ht="15.95" customHeight="1">
      <c r="B18" s="579" t="s">
        <v>586</v>
      </c>
      <c r="C18" s="856"/>
      <c r="D18" s="856"/>
      <c r="E18" s="856"/>
      <c r="F18" s="739" t="s">
        <v>587</v>
      </c>
      <c r="G18" s="740"/>
      <c r="H18" s="740"/>
      <c r="I18" s="741"/>
      <c r="J18" s="578" t="s">
        <v>147</v>
      </c>
      <c r="K18" s="579"/>
      <c r="L18" s="579"/>
      <c r="M18" s="588"/>
      <c r="N18" s="578" t="s">
        <v>588</v>
      </c>
      <c r="O18" s="579"/>
      <c r="P18" s="579"/>
      <c r="Q18" s="579"/>
      <c r="R18" s="579"/>
      <c r="S18" s="579"/>
      <c r="T18" s="579"/>
      <c r="U18" s="588"/>
      <c r="V18" s="841" t="s">
        <v>589</v>
      </c>
      <c r="W18" s="842"/>
      <c r="X18" s="842"/>
      <c r="Y18" s="843"/>
      <c r="Z18" s="619" t="s">
        <v>592</v>
      </c>
      <c r="AA18" s="738"/>
      <c r="AB18" s="738"/>
      <c r="AC18" s="738"/>
      <c r="AD18" s="738"/>
      <c r="AE18" s="738"/>
      <c r="AF18" s="738"/>
      <c r="AG18" s="620"/>
      <c r="AH18" s="739" t="s">
        <v>593</v>
      </c>
      <c r="AI18" s="740"/>
      <c r="AJ18" s="740"/>
      <c r="AK18" s="741"/>
      <c r="AL18" s="782" t="s">
        <v>594</v>
      </c>
      <c r="AM18" s="783"/>
      <c r="AN18" s="783"/>
      <c r="AO18" s="783"/>
      <c r="AP18" s="783"/>
      <c r="AQ18" s="783"/>
      <c r="AR18" s="783"/>
      <c r="AS18" s="784"/>
      <c r="AT18" s="578" t="s">
        <v>597</v>
      </c>
      <c r="AU18" s="579"/>
      <c r="AV18" s="579"/>
      <c r="AW18" s="588"/>
      <c r="AX18" s="619" t="s">
        <v>605</v>
      </c>
      <c r="AY18" s="738"/>
      <c r="AZ18" s="738"/>
      <c r="BA18" s="738"/>
      <c r="BB18" s="738"/>
      <c r="BC18" s="620"/>
      <c r="BD18" s="447"/>
      <c r="BE18" s="72" t="s">
        <v>396</v>
      </c>
      <c r="BF18" s="72"/>
      <c r="BG18" s="72"/>
      <c r="BH18" s="72"/>
      <c r="BI18" s="72"/>
      <c r="BJ18" s="72"/>
      <c r="BK18" s="72"/>
      <c r="BL18" s="72"/>
      <c r="BM18" s="72"/>
      <c r="BN18" s="72"/>
      <c r="BO18" s="72"/>
      <c r="BP18" s="72"/>
      <c r="BQ18" s="72"/>
      <c r="BR18" s="72"/>
      <c r="BS18" s="165" t="s">
        <v>613</v>
      </c>
      <c r="BT18" s="72"/>
      <c r="BU18" s="72"/>
      <c r="BV18" s="72"/>
      <c r="BW18" s="72"/>
      <c r="BX18" s="73"/>
      <c r="BY18" s="797" t="s">
        <v>7</v>
      </c>
      <c r="BZ18" s="798"/>
      <c r="CA18" s="799"/>
      <c r="CB18"/>
      <c r="CC18"/>
      <c r="CD18"/>
    </row>
    <row r="19" spans="2:96" ht="15.95" customHeight="1">
      <c r="B19" s="857"/>
      <c r="C19" s="857"/>
      <c r="D19" s="857"/>
      <c r="E19" s="857"/>
      <c r="F19" s="750" t="s">
        <v>190</v>
      </c>
      <c r="G19" s="737"/>
      <c r="H19" s="737" t="s">
        <v>208</v>
      </c>
      <c r="I19" s="781"/>
      <c r="J19" s="750" t="s">
        <v>148</v>
      </c>
      <c r="K19" s="737"/>
      <c r="L19" s="737" t="s">
        <v>149</v>
      </c>
      <c r="M19" s="781"/>
      <c r="N19" s="750" t="s">
        <v>146</v>
      </c>
      <c r="O19" s="737"/>
      <c r="P19" s="737" t="s">
        <v>168</v>
      </c>
      <c r="Q19" s="737"/>
      <c r="R19" s="737" t="s">
        <v>181</v>
      </c>
      <c r="S19" s="737"/>
      <c r="T19" s="748" t="s">
        <v>229</v>
      </c>
      <c r="U19" s="749"/>
      <c r="V19" s="750" t="s">
        <v>189</v>
      </c>
      <c r="W19" s="737"/>
      <c r="X19" s="737" t="s">
        <v>191</v>
      </c>
      <c r="Y19" s="781"/>
      <c r="Z19" s="750" t="s">
        <v>150</v>
      </c>
      <c r="AA19" s="737"/>
      <c r="AB19" s="737" t="s">
        <v>151</v>
      </c>
      <c r="AC19" s="737"/>
      <c r="AD19" s="737" t="s">
        <v>152</v>
      </c>
      <c r="AE19" s="737"/>
      <c r="AF19" s="737" t="s">
        <v>260</v>
      </c>
      <c r="AG19" s="737"/>
      <c r="AH19" s="750" t="s">
        <v>304</v>
      </c>
      <c r="AI19" s="737"/>
      <c r="AJ19" s="737" t="s">
        <v>305</v>
      </c>
      <c r="AK19" s="781"/>
      <c r="AL19" s="795" t="s">
        <v>146</v>
      </c>
      <c r="AM19" s="796"/>
      <c r="AN19" s="748" t="s">
        <v>205</v>
      </c>
      <c r="AO19" s="829"/>
      <c r="AP19" s="748" t="s">
        <v>145</v>
      </c>
      <c r="AQ19" s="829"/>
      <c r="AR19" s="737" t="s">
        <v>208</v>
      </c>
      <c r="AS19" s="781"/>
      <c r="AT19" s="795" t="s">
        <v>146</v>
      </c>
      <c r="AU19" s="829"/>
      <c r="AV19" s="748" t="s">
        <v>145</v>
      </c>
      <c r="AW19" s="749"/>
      <c r="AX19" s="604" t="s">
        <v>603</v>
      </c>
      <c r="AY19" s="608"/>
      <c r="AZ19" s="621"/>
      <c r="BA19" s="604" t="s">
        <v>604</v>
      </c>
      <c r="BB19" s="608"/>
      <c r="BC19" s="608"/>
      <c r="BD19" s="448"/>
      <c r="BE19" s="74"/>
      <c r="BF19" s="75"/>
      <c r="BG19" s="75"/>
      <c r="BH19" s="75"/>
      <c r="BI19" s="75"/>
      <c r="BJ19" s="75"/>
      <c r="BK19" s="75"/>
      <c r="BL19" s="75"/>
      <c r="BM19" s="75"/>
      <c r="BN19" s="75"/>
      <c r="BO19" s="75"/>
      <c r="BP19" s="75"/>
      <c r="BQ19" s="75"/>
      <c r="BR19" s="75"/>
      <c r="BS19" s="75"/>
      <c r="BT19" s="31"/>
      <c r="BU19" s="815"/>
      <c r="BV19" s="815"/>
      <c r="BW19" s="815"/>
      <c r="BX19" s="806"/>
      <c r="BY19" s="806"/>
      <c r="BZ19" s="806"/>
      <c r="CA19" s="223"/>
      <c r="CB19"/>
      <c r="CC19"/>
      <c r="CD19"/>
      <c r="CG19" s="92"/>
      <c r="CH19" s="93"/>
      <c r="CI19" s="21"/>
      <c r="CL19" s="67"/>
      <c r="CM19" s="67"/>
    </row>
    <row r="20" spans="2:96" ht="15.95" customHeight="1">
      <c r="B20" s="893">
        <v>1</v>
      </c>
      <c r="C20" s="895" t="s">
        <v>167</v>
      </c>
      <c r="D20" s="896"/>
      <c r="E20" s="896"/>
      <c r="F20" s="903"/>
      <c r="G20" s="728"/>
      <c r="H20" s="890">
        <f>F20*X20</f>
        <v>0</v>
      </c>
      <c r="I20" s="891"/>
      <c r="J20" s="848"/>
      <c r="K20" s="849"/>
      <c r="L20" s="888"/>
      <c r="M20" s="889"/>
      <c r="N20" s="882">
        <v>800</v>
      </c>
      <c r="O20" s="883"/>
      <c r="P20" s="719">
        <f>0.5/9.82*((4*F20/3600/3.14/(T13/1000)^2)^2-(4*F20/3600/3.14/(T12/1000)^2)^2)</f>
        <v>0</v>
      </c>
      <c r="Q20" s="720"/>
      <c r="R20" s="729">
        <f>(L20-J20)/9.82/AR15/1000*100000</f>
        <v>0</v>
      </c>
      <c r="S20" s="730"/>
      <c r="T20" s="852">
        <f>(P20+R20)*X20^2</f>
        <v>0</v>
      </c>
      <c r="U20" s="853"/>
      <c r="V20" s="872"/>
      <c r="W20" s="873"/>
      <c r="X20" s="733">
        <f>IF(V20="", 0, T14/V20)</f>
        <v>0</v>
      </c>
      <c r="Y20" s="734"/>
      <c r="Z20" s="830"/>
      <c r="AA20" s="742"/>
      <c r="AB20" s="723"/>
      <c r="AC20" s="724"/>
      <c r="AD20" s="742"/>
      <c r="AE20" s="742"/>
      <c r="AF20" s="744"/>
      <c r="AG20" s="745"/>
      <c r="AH20" s="839"/>
      <c r="AI20" s="840"/>
      <c r="AJ20" s="921"/>
      <c r="AK20" s="922"/>
      <c r="AL20" s="912">
        <v>415</v>
      </c>
      <c r="AM20" s="913"/>
      <c r="AN20" s="787">
        <f>(H20*AR15*1000*9.81*T20)/36/100000</f>
        <v>0</v>
      </c>
      <c r="AO20" s="788"/>
      <c r="AP20" s="787">
        <f>(3^0.5)*(Z20+AB20+AD20)/3*AF20*AH20*(AJ20/100)/1000</f>
        <v>0</v>
      </c>
      <c r="AQ20" s="788"/>
      <c r="AR20" s="787">
        <f>AP20*X20^3</f>
        <v>0</v>
      </c>
      <c r="AS20" s="833"/>
      <c r="AT20" s="835">
        <v>0</v>
      </c>
      <c r="AU20" s="836"/>
      <c r="AV20" s="733">
        <f>IF(AR20=0, 0, AN20/AR20)</f>
        <v>0</v>
      </c>
      <c r="AW20" s="734"/>
      <c r="AX20" s="335" t="s">
        <v>154</v>
      </c>
      <c r="AY20" s="336" t="s">
        <v>155</v>
      </c>
      <c r="AZ20" s="337" t="s">
        <v>156</v>
      </c>
      <c r="BA20" s="335" t="s">
        <v>154</v>
      </c>
      <c r="BB20" s="336" t="s">
        <v>155</v>
      </c>
      <c r="BC20" s="334" t="s">
        <v>156</v>
      </c>
      <c r="BD20" s="446"/>
      <c r="BE20" s="76"/>
      <c r="BF20" s="31"/>
      <c r="BG20" s="77" t="s">
        <v>169</v>
      </c>
      <c r="BH20" s="807">
        <f>BY21*BY22</f>
        <v>200</v>
      </c>
      <c r="BI20" s="808"/>
      <c r="BJ20" s="809"/>
      <c r="BK20" s="61" t="s">
        <v>170</v>
      </c>
      <c r="BL20" s="64" t="s">
        <v>505</v>
      </c>
      <c r="BM20" s="64"/>
      <c r="BN20" s="64"/>
      <c r="BO20" s="64"/>
      <c r="BP20" s="64"/>
      <c r="BQ20" s="64"/>
      <c r="BR20" s="64"/>
      <c r="BS20" s="31"/>
      <c r="BT20" s="31"/>
      <c r="BU20" s="31"/>
      <c r="BV20" s="31"/>
      <c r="BW20" s="31"/>
      <c r="BX20" s="258" t="s">
        <v>515</v>
      </c>
      <c r="BY20" s="800">
        <v>2</v>
      </c>
      <c r="BZ20" s="801"/>
      <c r="CA20" s="802"/>
      <c r="CB20"/>
      <c r="CC20"/>
      <c r="CD20"/>
      <c r="CF20" s="780"/>
      <c r="CG20" s="780"/>
      <c r="CH20" s="780"/>
      <c r="CI20" s="780"/>
      <c r="CJ20" s="780"/>
      <c r="CK20" s="780"/>
      <c r="CL20" s="67"/>
      <c r="CM20" s="67"/>
      <c r="CN20" s="67"/>
      <c r="CO20" s="68"/>
    </row>
    <row r="21" spans="2:96" ht="15.95" customHeight="1">
      <c r="B21" s="894"/>
      <c r="C21" s="897"/>
      <c r="D21" s="898"/>
      <c r="E21" s="898"/>
      <c r="F21" s="831"/>
      <c r="G21" s="726"/>
      <c r="H21" s="731"/>
      <c r="I21" s="892"/>
      <c r="J21" s="850"/>
      <c r="K21" s="851"/>
      <c r="L21" s="862"/>
      <c r="M21" s="863"/>
      <c r="N21" s="717"/>
      <c r="O21" s="718"/>
      <c r="P21" s="721"/>
      <c r="Q21" s="722"/>
      <c r="R21" s="731"/>
      <c r="S21" s="732"/>
      <c r="T21" s="854"/>
      <c r="U21" s="855"/>
      <c r="V21" s="868"/>
      <c r="W21" s="869"/>
      <c r="X21" s="735"/>
      <c r="Y21" s="736"/>
      <c r="Z21" s="831"/>
      <c r="AA21" s="743"/>
      <c r="AB21" s="725"/>
      <c r="AC21" s="726"/>
      <c r="AD21" s="743"/>
      <c r="AE21" s="743"/>
      <c r="AF21" s="746"/>
      <c r="AG21" s="747"/>
      <c r="AH21" s="785"/>
      <c r="AI21" s="786"/>
      <c r="AJ21" s="917"/>
      <c r="AK21" s="918"/>
      <c r="AL21" s="910"/>
      <c r="AM21" s="911"/>
      <c r="AN21" s="789"/>
      <c r="AO21" s="790"/>
      <c r="AP21" s="789"/>
      <c r="AQ21" s="790"/>
      <c r="AR21" s="789"/>
      <c r="AS21" s="834"/>
      <c r="AT21" s="837"/>
      <c r="AU21" s="838"/>
      <c r="AV21" s="735"/>
      <c r="AW21" s="736"/>
      <c r="AX21" s="810" t="s">
        <v>606</v>
      </c>
      <c r="AY21" s="811"/>
      <c r="AZ21" s="811"/>
      <c r="BA21" s="811"/>
      <c r="BB21" s="811"/>
      <c r="BC21" s="811"/>
      <c r="BD21" s="446"/>
      <c r="BE21" s="78"/>
      <c r="BF21" s="31"/>
      <c r="BG21" s="77" t="s">
        <v>172</v>
      </c>
      <c r="BH21" s="812">
        <v>494.4</v>
      </c>
      <c r="BI21" s="813"/>
      <c r="BJ21" s="814"/>
      <c r="BK21" s="61" t="s">
        <v>501</v>
      </c>
      <c r="BL21" s="81"/>
      <c r="BM21"/>
      <c r="BN21" s="96"/>
      <c r="BO21" s="96"/>
      <c r="BP21" s="96"/>
      <c r="BQ21" s="31"/>
      <c r="BR21" s="31"/>
      <c r="BS21" s="31"/>
      <c r="BT21" s="31"/>
      <c r="BX21" s="258" t="s">
        <v>516</v>
      </c>
      <c r="BY21" s="803">
        <v>1</v>
      </c>
      <c r="BZ21" s="804"/>
      <c r="CA21" s="805"/>
      <c r="CB21"/>
      <c r="CC21"/>
      <c r="CD21"/>
      <c r="CF21" s="780"/>
      <c r="CG21" s="780"/>
      <c r="CH21" s="780"/>
      <c r="CI21" s="780"/>
      <c r="CJ21" s="780"/>
      <c r="CK21" s="780"/>
      <c r="CL21" s="67"/>
      <c r="CM21" s="67"/>
      <c r="CN21" s="67"/>
      <c r="CO21" s="68"/>
    </row>
    <row r="22" spans="2:96" ht="15.95" customHeight="1">
      <c r="B22" s="894">
        <v>2</v>
      </c>
      <c r="C22" s="899" t="s">
        <v>296</v>
      </c>
      <c r="D22" s="900"/>
      <c r="E22" s="900"/>
      <c r="F22" s="830">
        <v>179.6</v>
      </c>
      <c r="G22" s="724"/>
      <c r="H22" s="890">
        <f>F22*X22</f>
        <v>179.6</v>
      </c>
      <c r="I22" s="891"/>
      <c r="J22" s="858">
        <v>4.12</v>
      </c>
      <c r="K22" s="859"/>
      <c r="L22" s="860">
        <v>82.01</v>
      </c>
      <c r="M22" s="861"/>
      <c r="N22" s="884">
        <v>790</v>
      </c>
      <c r="O22" s="885"/>
      <c r="P22" s="719">
        <f>0.5/9.82*((4*F22/3600/3.14/(T13/1000)^2)^2-(4*F22/3600/3.14/(T12/1000)^2)^2)</f>
        <v>7.5884527156846668E-2</v>
      </c>
      <c r="Q22" s="720"/>
      <c r="R22" s="729">
        <f>(L22-J22)/9.82/AR15/1000*100000</f>
        <v>793.17718940936868</v>
      </c>
      <c r="S22" s="730"/>
      <c r="T22" s="870">
        <f>(P22+R22)*X22^2</f>
        <v>793.25307393652554</v>
      </c>
      <c r="U22" s="871"/>
      <c r="V22" s="866">
        <v>2977</v>
      </c>
      <c r="W22" s="867"/>
      <c r="X22" s="733">
        <f>IF(V22="", NA(), T14/V22)</f>
        <v>1</v>
      </c>
      <c r="Y22" s="734"/>
      <c r="Z22" s="830">
        <v>82.4</v>
      </c>
      <c r="AA22" s="742"/>
      <c r="AB22" s="723">
        <v>82.4</v>
      </c>
      <c r="AC22" s="724"/>
      <c r="AD22" s="742">
        <v>82.4</v>
      </c>
      <c r="AE22" s="742"/>
      <c r="AF22" s="744">
        <v>5935.2</v>
      </c>
      <c r="AG22" s="745"/>
      <c r="AH22" s="785">
        <v>0.88</v>
      </c>
      <c r="AI22" s="786"/>
      <c r="AJ22" s="917">
        <v>95.45</v>
      </c>
      <c r="AK22" s="918"/>
      <c r="AL22" s="908">
        <v>740</v>
      </c>
      <c r="AM22" s="909"/>
      <c r="AN22" s="787">
        <f>(H22*AR15*1000*9.81*T22)/36/100000</f>
        <v>388.22598691527503</v>
      </c>
      <c r="AO22" s="788"/>
      <c r="AP22" s="787">
        <f t="shared" ref="AP22" si="0">(3^0.5)*(Z22+AB22+AD22)/3*AF22*AH22*(AJ22/100)/1000</f>
        <v>711.51130033660559</v>
      </c>
      <c r="AQ22" s="788"/>
      <c r="AR22" s="787">
        <f>AP22*X22^3</f>
        <v>711.51130033660559</v>
      </c>
      <c r="AS22" s="833"/>
      <c r="AT22" s="791">
        <v>0.53</v>
      </c>
      <c r="AU22" s="792"/>
      <c r="AV22" s="733">
        <f t="shared" ref="AV22" si="1">AN22/AR22</f>
        <v>0.54563572880938227</v>
      </c>
      <c r="AW22" s="734"/>
      <c r="AX22" s="751">
        <v>0.4</v>
      </c>
      <c r="AY22" s="713">
        <v>1.6</v>
      </c>
      <c r="AZ22" s="940">
        <v>0.8</v>
      </c>
      <c r="BA22" s="990"/>
      <c r="BB22" s="713"/>
      <c r="BC22" s="987"/>
      <c r="BD22" s="442"/>
      <c r="BE22" s="79"/>
      <c r="BG22" s="77" t="s">
        <v>171</v>
      </c>
      <c r="BH22" s="812">
        <v>668.5</v>
      </c>
      <c r="BI22" s="813"/>
      <c r="BJ22" s="814"/>
      <c r="BK22" s="61" t="s">
        <v>502</v>
      </c>
      <c r="BL22" s="64"/>
      <c r="BM22"/>
      <c r="BN22" s="96"/>
      <c r="BO22" s="31"/>
      <c r="BP22" s="31"/>
      <c r="BQ22" s="31"/>
      <c r="BR22" s="31"/>
      <c r="BS22" s="31"/>
      <c r="BT22" s="31"/>
      <c r="BX22" s="258" t="s">
        <v>517</v>
      </c>
      <c r="BY22" s="983">
        <v>200</v>
      </c>
      <c r="BZ22" s="984"/>
      <c r="CA22" s="985"/>
      <c r="CB22"/>
      <c r="CC22"/>
      <c r="CD22" s="253"/>
      <c r="CL22" s="67"/>
      <c r="CM22" s="67"/>
      <c r="CN22" s="67"/>
      <c r="CO22" s="68"/>
    </row>
    <row r="23" spans="2:96" ht="15.95" customHeight="1">
      <c r="B23" s="894"/>
      <c r="C23" s="901"/>
      <c r="D23" s="902"/>
      <c r="E23" s="902"/>
      <c r="F23" s="831"/>
      <c r="G23" s="726"/>
      <c r="H23" s="731"/>
      <c r="I23" s="892"/>
      <c r="J23" s="850"/>
      <c r="K23" s="851"/>
      <c r="L23" s="862"/>
      <c r="M23" s="863"/>
      <c r="N23" s="886"/>
      <c r="O23" s="887"/>
      <c r="P23" s="721"/>
      <c r="Q23" s="722"/>
      <c r="R23" s="731"/>
      <c r="S23" s="732"/>
      <c r="T23" s="870"/>
      <c r="U23" s="871"/>
      <c r="V23" s="868"/>
      <c r="W23" s="869"/>
      <c r="X23" s="735"/>
      <c r="Y23" s="736"/>
      <c r="Z23" s="831"/>
      <c r="AA23" s="743"/>
      <c r="AB23" s="725"/>
      <c r="AC23" s="726"/>
      <c r="AD23" s="743"/>
      <c r="AE23" s="743"/>
      <c r="AF23" s="746"/>
      <c r="AG23" s="747"/>
      <c r="AH23" s="785"/>
      <c r="AI23" s="786"/>
      <c r="AJ23" s="917"/>
      <c r="AK23" s="918"/>
      <c r="AL23" s="910"/>
      <c r="AM23" s="911"/>
      <c r="AN23" s="789"/>
      <c r="AO23" s="790"/>
      <c r="AP23" s="789"/>
      <c r="AQ23" s="790"/>
      <c r="AR23" s="789"/>
      <c r="AS23" s="834"/>
      <c r="AT23" s="793"/>
      <c r="AU23" s="794"/>
      <c r="AV23" s="735"/>
      <c r="AW23" s="736"/>
      <c r="AX23" s="751"/>
      <c r="AY23" s="713"/>
      <c r="AZ23" s="940"/>
      <c r="BA23" s="990"/>
      <c r="BB23" s="713"/>
      <c r="BC23" s="987"/>
      <c r="BD23" s="442"/>
      <c r="BE23" s="79"/>
      <c r="BF23" s="31"/>
      <c r="BG23" s="77" t="s">
        <v>503</v>
      </c>
      <c r="BH23" s="812">
        <v>2977</v>
      </c>
      <c r="BI23" s="813"/>
      <c r="BJ23" s="814"/>
      <c r="BK23" s="61" t="s">
        <v>153</v>
      </c>
      <c r="BL23" s="64"/>
      <c r="BM23" s="64"/>
      <c r="BN23" s="962" t="str">
        <f>IF(BH24&lt;=1, "For B ≤ 1, no need to viscosity correction", IF(BH24&gt;=40, "For B ≥ 40, the correction factors are highly uncertain and should be avoided. (See HI 9.6.7, Section 9.6.7.5.2.)","Refer to Note (67)"))</f>
        <v>Refer to Note (67)</v>
      </c>
      <c r="BO23" s="962"/>
      <c r="BP23" s="962"/>
      <c r="BQ23" s="962"/>
      <c r="BR23" s="962"/>
      <c r="BS23" s="962"/>
      <c r="BT23" s="962"/>
      <c r="BU23" s="962"/>
      <c r="BV23" s="962"/>
      <c r="BW23" s="962"/>
      <c r="BX23" s="962"/>
      <c r="BY23" s="962"/>
      <c r="BZ23" s="962"/>
      <c r="CA23" s="963"/>
      <c r="CB23"/>
      <c r="CC23"/>
      <c r="CD23"/>
      <c r="CL23" s="67"/>
      <c r="CM23" s="67"/>
      <c r="CN23" s="67"/>
      <c r="CO23" s="68"/>
    </row>
    <row r="24" spans="2:96" ht="15.75" customHeight="1">
      <c r="B24" s="894">
        <v>3</v>
      </c>
      <c r="C24" s="899" t="s">
        <v>581</v>
      </c>
      <c r="D24" s="900"/>
      <c r="E24" s="900"/>
      <c r="F24" s="830">
        <v>420.5</v>
      </c>
      <c r="G24" s="724"/>
      <c r="H24" s="890">
        <f>F24*X24</f>
        <v>420.5</v>
      </c>
      <c r="I24" s="891"/>
      <c r="J24" s="858">
        <v>3.85</v>
      </c>
      <c r="K24" s="859"/>
      <c r="L24" s="860">
        <v>73.58</v>
      </c>
      <c r="M24" s="861"/>
      <c r="N24" s="884">
        <v>710</v>
      </c>
      <c r="O24" s="885"/>
      <c r="P24" s="719">
        <f>0.5/9.82*((4*F24/3600/3.14/(T13/1000)^2)^2-(4*F24/3600/3.14/(T12/1000)^2)^2)</f>
        <v>0.41598011241900512</v>
      </c>
      <c r="Q24" s="720"/>
      <c r="R24" s="729">
        <f>(L24-J24)/9.82/AR15/1000*100000</f>
        <v>710.08146639511199</v>
      </c>
      <c r="S24" s="730"/>
      <c r="T24" s="870">
        <f>(P24+R24)*X24^2</f>
        <v>710.49744650753098</v>
      </c>
      <c r="U24" s="871"/>
      <c r="V24" s="866">
        <v>2977</v>
      </c>
      <c r="W24" s="867"/>
      <c r="X24" s="733">
        <f>IF(V24="", NA(), T14/V24)</f>
        <v>1</v>
      </c>
      <c r="Y24" s="734"/>
      <c r="Z24" s="830">
        <v>112</v>
      </c>
      <c r="AA24" s="742"/>
      <c r="AB24" s="723">
        <v>112</v>
      </c>
      <c r="AC24" s="724"/>
      <c r="AD24" s="742">
        <v>112</v>
      </c>
      <c r="AE24" s="742"/>
      <c r="AF24" s="914">
        <v>5935.2</v>
      </c>
      <c r="AG24" s="915"/>
      <c r="AH24" s="785">
        <v>0.91</v>
      </c>
      <c r="AI24" s="786"/>
      <c r="AJ24" s="917">
        <v>95.88</v>
      </c>
      <c r="AK24" s="918"/>
      <c r="AL24" s="908">
        <v>990</v>
      </c>
      <c r="AM24" s="909"/>
      <c r="AN24" s="787">
        <f>(H24*AR15*1000*9.81*T24)/36/100000</f>
        <v>814.1323802987356</v>
      </c>
      <c r="AO24" s="788"/>
      <c r="AP24" s="787">
        <f t="shared" ref="AP24" si="2">(3^0.5)*(Z24+AB24+AD24)/3*AF24*AH24*(AJ24/100)/1000</f>
        <v>1004.5774513161371</v>
      </c>
      <c r="AQ24" s="788"/>
      <c r="AR24" s="787">
        <f>AP24*X24^3</f>
        <v>1004.5774513161371</v>
      </c>
      <c r="AS24" s="833"/>
      <c r="AT24" s="835">
        <v>0.81</v>
      </c>
      <c r="AU24" s="836"/>
      <c r="AV24" s="733">
        <f t="shared" ref="AV24" si="3">AN24/AR24</f>
        <v>0.81042270979913822</v>
      </c>
      <c r="AW24" s="734"/>
      <c r="AX24" s="751">
        <v>0.3</v>
      </c>
      <c r="AY24" s="713">
        <v>1.6</v>
      </c>
      <c r="AZ24" s="940">
        <v>0.8</v>
      </c>
      <c r="BA24" s="751"/>
      <c r="BB24" s="713"/>
      <c r="BC24" s="940"/>
      <c r="BD24" s="442"/>
      <c r="BE24" s="79"/>
      <c r="BF24" s="31"/>
      <c r="BG24" s="77" t="s">
        <v>504</v>
      </c>
      <c r="BH24" s="945">
        <f>16.5*((BH20)^0.5*(BH22/BY20)^0.0625)/((BH21)^0.375*(BH23)^0.25)</f>
        <v>4.4363854635968263</v>
      </c>
      <c r="BI24" s="946"/>
      <c r="BJ24" s="947"/>
      <c r="BK24" s="61" t="s">
        <v>507</v>
      </c>
      <c r="BL24" s="64"/>
      <c r="BM24" s="246"/>
      <c r="BN24" s="962"/>
      <c r="BO24" s="962"/>
      <c r="BP24" s="962"/>
      <c r="BQ24" s="962"/>
      <c r="BR24" s="962"/>
      <c r="BS24" s="962"/>
      <c r="BT24" s="962"/>
      <c r="BU24" s="962"/>
      <c r="BV24" s="962"/>
      <c r="BW24" s="962"/>
      <c r="BX24" s="962"/>
      <c r="BY24" s="962"/>
      <c r="BZ24" s="962"/>
      <c r="CA24" s="963"/>
      <c r="CB24"/>
      <c r="CC24"/>
      <c r="CD24"/>
      <c r="CL24" s="67"/>
      <c r="CM24" s="67"/>
      <c r="CN24" s="67"/>
      <c r="CO24" s="68"/>
    </row>
    <row r="25" spans="2:96" ht="15.95" customHeight="1">
      <c r="B25" s="894"/>
      <c r="C25" s="901"/>
      <c r="D25" s="902"/>
      <c r="E25" s="902"/>
      <c r="F25" s="831"/>
      <c r="G25" s="726"/>
      <c r="H25" s="731"/>
      <c r="I25" s="892"/>
      <c r="J25" s="850"/>
      <c r="K25" s="851"/>
      <c r="L25" s="862"/>
      <c r="M25" s="863"/>
      <c r="N25" s="886"/>
      <c r="O25" s="887"/>
      <c r="P25" s="721"/>
      <c r="Q25" s="722"/>
      <c r="R25" s="731"/>
      <c r="S25" s="732"/>
      <c r="T25" s="870"/>
      <c r="U25" s="871"/>
      <c r="V25" s="868"/>
      <c r="W25" s="869"/>
      <c r="X25" s="735"/>
      <c r="Y25" s="736"/>
      <c r="Z25" s="831"/>
      <c r="AA25" s="743"/>
      <c r="AB25" s="725"/>
      <c r="AC25" s="726"/>
      <c r="AD25" s="743"/>
      <c r="AE25" s="743"/>
      <c r="AF25" s="746"/>
      <c r="AG25" s="747"/>
      <c r="AH25" s="785"/>
      <c r="AI25" s="786"/>
      <c r="AJ25" s="917"/>
      <c r="AK25" s="918"/>
      <c r="AL25" s="910"/>
      <c r="AM25" s="911"/>
      <c r="AN25" s="789"/>
      <c r="AO25" s="790"/>
      <c r="AP25" s="789"/>
      <c r="AQ25" s="790"/>
      <c r="AR25" s="789"/>
      <c r="AS25" s="834"/>
      <c r="AT25" s="837"/>
      <c r="AU25" s="838"/>
      <c r="AV25" s="735"/>
      <c r="AW25" s="736"/>
      <c r="AX25" s="751"/>
      <c r="AY25" s="713"/>
      <c r="AZ25" s="986"/>
      <c r="BA25" s="751"/>
      <c r="BB25" s="939"/>
      <c r="BC25" s="940"/>
      <c r="BD25" s="443"/>
      <c r="BE25" s="79"/>
      <c r="BF25" s="31"/>
      <c r="BG25" s="80"/>
      <c r="BH25" s="91"/>
      <c r="BI25" s="91"/>
      <c r="BJ25" s="91"/>
      <c r="BK25" s="61"/>
      <c r="BL25" s="64"/>
      <c r="BM25" s="64"/>
      <c r="BN25" s="964"/>
      <c r="BO25" s="964"/>
      <c r="BP25" s="964"/>
      <c r="BQ25" s="964"/>
      <c r="BR25" s="964"/>
      <c r="BS25" s="964"/>
      <c r="BT25" s="964"/>
      <c r="BU25" s="964"/>
      <c r="BV25" s="964"/>
      <c r="BW25" s="964"/>
      <c r="BX25" s="964"/>
      <c r="BY25" s="964"/>
      <c r="BZ25" s="964"/>
      <c r="CA25" s="965"/>
      <c r="CB25"/>
      <c r="CC25"/>
      <c r="CD25"/>
      <c r="CL25"/>
      <c r="CM25"/>
      <c r="CN25"/>
      <c r="CO25"/>
      <c r="CP25"/>
      <c r="CQ25"/>
      <c r="CR25"/>
    </row>
    <row r="26" spans="2:96" ht="15.95" customHeight="1">
      <c r="B26" s="894">
        <v>4</v>
      </c>
      <c r="C26" s="899" t="s">
        <v>142</v>
      </c>
      <c r="D26" s="900"/>
      <c r="E26" s="900"/>
      <c r="F26" s="830">
        <v>462.6</v>
      </c>
      <c r="G26" s="724"/>
      <c r="H26" s="890">
        <f>F26*X26</f>
        <v>462.6</v>
      </c>
      <c r="I26" s="891"/>
      <c r="J26" s="858">
        <v>3.79</v>
      </c>
      <c r="K26" s="859"/>
      <c r="L26" s="860">
        <v>71.31</v>
      </c>
      <c r="M26" s="861"/>
      <c r="N26" s="715">
        <v>682.4</v>
      </c>
      <c r="O26" s="716"/>
      <c r="P26" s="719">
        <f>0.5/9.82*((4*F26/3600/3.14/(T13/1000)^2)^2-(4*F26/3600/3.14/(T12/1000)^2)^2)</f>
        <v>0.50344475953589995</v>
      </c>
      <c r="Q26" s="720"/>
      <c r="R26" s="729">
        <f>(L26-J26)/9.82/AR15/1000*100000</f>
        <v>687.57637474541741</v>
      </c>
      <c r="S26" s="730"/>
      <c r="T26" s="928">
        <f>(P26+R26)*X26^2</f>
        <v>688.07981950495332</v>
      </c>
      <c r="U26" s="929"/>
      <c r="V26" s="866">
        <v>2977</v>
      </c>
      <c r="W26" s="867"/>
      <c r="X26" s="733">
        <f>IF(V26="", NA(), T14/V26)</f>
        <v>1</v>
      </c>
      <c r="Y26" s="734"/>
      <c r="Z26" s="830">
        <v>117.2</v>
      </c>
      <c r="AA26" s="742"/>
      <c r="AB26" s="723">
        <v>117.2</v>
      </c>
      <c r="AC26" s="724"/>
      <c r="AD26" s="742">
        <v>117.2</v>
      </c>
      <c r="AE26" s="742"/>
      <c r="AF26" s="914">
        <v>5937</v>
      </c>
      <c r="AG26" s="915"/>
      <c r="AH26" s="785">
        <v>0.91</v>
      </c>
      <c r="AI26" s="786"/>
      <c r="AJ26" s="917">
        <v>95.89</v>
      </c>
      <c r="AK26" s="918"/>
      <c r="AL26" s="908">
        <v>1008</v>
      </c>
      <c r="AM26" s="909"/>
      <c r="AN26" s="787">
        <f>(H26*AR15*1000*9.81*T26)/36/100000</f>
        <v>867.38309927065166</v>
      </c>
      <c r="AO26" s="788"/>
      <c r="AP26" s="787">
        <f t="shared" ref="AP26" si="4">(3^0.5)*(Z26+AB26+AD26)/3*AF26*AH26*(AJ26/100)/1000</f>
        <v>1051.6470281997576</v>
      </c>
      <c r="AQ26" s="788"/>
      <c r="AR26" s="941">
        <f>AP26*X26^3</f>
        <v>1051.6470281997576</v>
      </c>
      <c r="AS26" s="942"/>
      <c r="AT26" s="835">
        <v>0.82</v>
      </c>
      <c r="AU26" s="836"/>
      <c r="AV26" s="733">
        <f t="shared" ref="AV26" si="5">AN26/AR26</f>
        <v>0.82478538522137534</v>
      </c>
      <c r="AW26" s="734"/>
      <c r="AX26" s="751">
        <v>0.3</v>
      </c>
      <c r="AY26" s="713">
        <v>1.6</v>
      </c>
      <c r="AZ26" s="940">
        <v>0.7</v>
      </c>
      <c r="BA26" s="751"/>
      <c r="BB26" s="713"/>
      <c r="BC26" s="940"/>
      <c r="BD26" s="443"/>
      <c r="BE26" s="79"/>
      <c r="BF26" s="31"/>
      <c r="BG26" s="77" t="s">
        <v>506</v>
      </c>
      <c r="BH26" s="945">
        <f>IF(BH24&lt;=1,NA(),2.71^(-0.165*(LOG10(BH24))^3.15))</f>
        <v>0.95911776756837841</v>
      </c>
      <c r="BI26" s="948"/>
      <c r="BJ26" s="949"/>
      <c r="BK26" s="61"/>
      <c r="BL26" s="31"/>
      <c r="BM26" s="31"/>
      <c r="BN26" s="959" t="s">
        <v>518</v>
      </c>
      <c r="BO26" s="960"/>
      <c r="BP26" s="960"/>
      <c r="BQ26" s="960"/>
      <c r="BR26" s="960"/>
      <c r="BS26" s="961"/>
      <c r="BT26" s="959" t="s">
        <v>519</v>
      </c>
      <c r="BU26" s="960"/>
      <c r="BV26" s="960"/>
      <c r="BW26" s="960"/>
      <c r="BX26" s="960"/>
      <c r="BY26" s="960"/>
      <c r="BZ26" s="960"/>
      <c r="CA26" s="989"/>
      <c r="CB26"/>
      <c r="CC26"/>
      <c r="CD26"/>
      <c r="CE26"/>
      <c r="CL26"/>
      <c r="CM26"/>
      <c r="CN26"/>
      <c r="CO26"/>
      <c r="CP26"/>
      <c r="CQ26"/>
      <c r="CR26"/>
    </row>
    <row r="27" spans="2:96" ht="15.95" customHeight="1">
      <c r="B27" s="894"/>
      <c r="C27" s="901"/>
      <c r="D27" s="902"/>
      <c r="E27" s="902"/>
      <c r="F27" s="831"/>
      <c r="G27" s="726"/>
      <c r="H27" s="731"/>
      <c r="I27" s="892"/>
      <c r="J27" s="850"/>
      <c r="K27" s="851"/>
      <c r="L27" s="862"/>
      <c r="M27" s="863"/>
      <c r="N27" s="717"/>
      <c r="O27" s="718"/>
      <c r="P27" s="721"/>
      <c r="Q27" s="722"/>
      <c r="R27" s="731"/>
      <c r="S27" s="732"/>
      <c r="T27" s="928"/>
      <c r="U27" s="929"/>
      <c r="V27" s="868"/>
      <c r="W27" s="869"/>
      <c r="X27" s="735"/>
      <c r="Y27" s="736"/>
      <c r="Z27" s="831"/>
      <c r="AA27" s="743"/>
      <c r="AB27" s="725"/>
      <c r="AC27" s="726"/>
      <c r="AD27" s="743"/>
      <c r="AE27" s="743"/>
      <c r="AF27" s="746"/>
      <c r="AG27" s="747"/>
      <c r="AH27" s="785"/>
      <c r="AI27" s="786"/>
      <c r="AJ27" s="917"/>
      <c r="AK27" s="918"/>
      <c r="AL27" s="910"/>
      <c r="AM27" s="911"/>
      <c r="AN27" s="789"/>
      <c r="AO27" s="790"/>
      <c r="AP27" s="789"/>
      <c r="AQ27" s="790"/>
      <c r="AR27" s="943"/>
      <c r="AS27" s="944"/>
      <c r="AT27" s="837"/>
      <c r="AU27" s="838"/>
      <c r="AV27" s="735"/>
      <c r="AW27" s="736"/>
      <c r="AX27" s="751"/>
      <c r="AY27" s="713"/>
      <c r="AZ27" s="940"/>
      <c r="BA27" s="751"/>
      <c r="BB27" s="713"/>
      <c r="BC27" s="940"/>
      <c r="BD27" s="444"/>
      <c r="BE27" s="79"/>
      <c r="BF27" s="31"/>
      <c r="BG27" s="77" t="s">
        <v>514</v>
      </c>
      <c r="BH27" s="945">
        <f>BH24^(-(0.0547*BH24^0.69))</f>
        <v>0.79627371681496661</v>
      </c>
      <c r="BI27" s="948"/>
      <c r="BJ27" s="949"/>
      <c r="BK27" s="61"/>
      <c r="BL27" s="31"/>
      <c r="BM27" s="31"/>
      <c r="BN27" s="935" t="s">
        <v>174</v>
      </c>
      <c r="BO27" s="988"/>
      <c r="BP27" s="935" t="s">
        <v>173</v>
      </c>
      <c r="BQ27" s="988"/>
      <c r="BR27" s="935" t="s">
        <v>175</v>
      </c>
      <c r="BS27" s="988"/>
      <c r="BT27" s="935" t="s">
        <v>177</v>
      </c>
      <c r="BU27" s="988"/>
      <c r="BV27" s="935" t="s">
        <v>176</v>
      </c>
      <c r="BW27" s="988"/>
      <c r="BX27" s="935" t="s">
        <v>178</v>
      </c>
      <c r="BY27" s="968"/>
      <c r="BZ27" s="935" t="s">
        <v>180</v>
      </c>
      <c r="CA27" s="936"/>
      <c r="CB27"/>
      <c r="CC27"/>
      <c r="CD27"/>
      <c r="CE27"/>
      <c r="CL27"/>
      <c r="CM27"/>
      <c r="CN27"/>
      <c r="CO27"/>
      <c r="CP27"/>
      <c r="CQ27"/>
      <c r="CR27"/>
    </row>
    <row r="28" spans="2:96" ht="15.95" customHeight="1">
      <c r="B28" s="894">
        <v>5</v>
      </c>
      <c r="C28" s="899" t="s">
        <v>179</v>
      </c>
      <c r="D28" s="900"/>
      <c r="E28" s="900"/>
      <c r="F28" s="830">
        <v>494.4</v>
      </c>
      <c r="G28" s="724"/>
      <c r="H28" s="890">
        <f>F28*X28</f>
        <v>494.4</v>
      </c>
      <c r="I28" s="891"/>
      <c r="J28" s="858">
        <v>3.67</v>
      </c>
      <c r="K28" s="859"/>
      <c r="L28" s="860">
        <v>69.260000000000005</v>
      </c>
      <c r="M28" s="861"/>
      <c r="N28" s="884">
        <v>655</v>
      </c>
      <c r="O28" s="885"/>
      <c r="P28" s="719">
        <f>0.5/9.82*((4*F28/3600/3.14/(T13/1000)^2)^2-(4*F28/3600/3.14/(T12/1000)^2)^2)</f>
        <v>0.57503925377059661</v>
      </c>
      <c r="Q28" s="720"/>
      <c r="R28" s="729">
        <f>(L28-J28)/9.82/AR15/1000*100000</f>
        <v>667.92260692464356</v>
      </c>
      <c r="S28" s="730"/>
      <c r="T28" s="870">
        <f>(P28+R28)*X28^2</f>
        <v>668.49764617841413</v>
      </c>
      <c r="U28" s="871"/>
      <c r="V28" s="866">
        <v>2977</v>
      </c>
      <c r="W28" s="867"/>
      <c r="X28" s="733">
        <f>IF(V28="", NA(), T14/V28)</f>
        <v>1</v>
      </c>
      <c r="Y28" s="734"/>
      <c r="Z28" s="830">
        <v>120.8</v>
      </c>
      <c r="AA28" s="742"/>
      <c r="AB28" s="723">
        <v>120.8</v>
      </c>
      <c r="AC28" s="724"/>
      <c r="AD28" s="742">
        <v>120.8</v>
      </c>
      <c r="AE28" s="742"/>
      <c r="AF28" s="914">
        <v>5938.2</v>
      </c>
      <c r="AG28" s="915"/>
      <c r="AH28" s="785">
        <v>0.91</v>
      </c>
      <c r="AI28" s="786"/>
      <c r="AJ28" s="917">
        <v>95.9</v>
      </c>
      <c r="AK28" s="918"/>
      <c r="AL28" s="908">
        <v>1020</v>
      </c>
      <c r="AM28" s="909"/>
      <c r="AN28" s="787">
        <f>(H28*AR15*1000*9.81*T28)/36/100000</f>
        <v>900.62676883740664</v>
      </c>
      <c r="AO28" s="788"/>
      <c r="AP28" s="787">
        <f t="shared" ref="AP28" si="6">(3^0.5)*(Z28+AB28+AD28)/3*AF28*AH28*(AJ28/100)/1000</f>
        <v>1084.282333573819</v>
      </c>
      <c r="AQ28" s="788"/>
      <c r="AR28" s="787">
        <f>AP28*X28^3</f>
        <v>1084.282333573819</v>
      </c>
      <c r="AS28" s="833"/>
      <c r="AT28" s="835">
        <v>0.83</v>
      </c>
      <c r="AU28" s="836"/>
      <c r="AV28" s="733">
        <f t="shared" ref="AV28" si="7">AN28/AR28</f>
        <v>0.83062016317181941</v>
      </c>
      <c r="AW28" s="734"/>
      <c r="AX28" s="751">
        <v>0.3</v>
      </c>
      <c r="AY28" s="713">
        <v>1.5</v>
      </c>
      <c r="AZ28" s="940">
        <v>8</v>
      </c>
      <c r="BA28" s="751"/>
      <c r="BB28" s="713"/>
      <c r="BC28" s="940"/>
      <c r="BD28" s="444"/>
      <c r="BE28" s="79"/>
      <c r="BF28" s="31"/>
      <c r="BG28" s="77" t="s">
        <v>509</v>
      </c>
      <c r="BH28" s="945">
        <f>1-((1-BH26)*(BN28/BN32)^0.75)</f>
        <v>1</v>
      </c>
      <c r="BI28" s="946"/>
      <c r="BJ28" s="947"/>
      <c r="BK28" s="61"/>
      <c r="BL28" s="31"/>
      <c r="BM28" s="77" t="s">
        <v>528</v>
      </c>
      <c r="BN28" s="955">
        <v>0</v>
      </c>
      <c r="BO28" s="956"/>
      <c r="BP28" s="955">
        <v>0</v>
      </c>
      <c r="BQ28" s="956">
        <v>114</v>
      </c>
      <c r="BR28" s="937">
        <v>0</v>
      </c>
      <c r="BS28" s="938"/>
      <c r="BT28" s="870">
        <f>BN28*BH26</f>
        <v>0</v>
      </c>
      <c r="BU28" s="932"/>
      <c r="BV28" s="870">
        <f>BP28*BH28</f>
        <v>0</v>
      </c>
      <c r="BW28" s="932"/>
      <c r="BX28" s="933">
        <f>BR28*BH27</f>
        <v>0</v>
      </c>
      <c r="BY28" s="934"/>
      <c r="BZ28" s="966" t="e">
        <f>NA()</f>
        <v>#N/A</v>
      </c>
      <c r="CA28" s="967"/>
      <c r="CB28"/>
      <c r="CC28"/>
      <c r="CD28"/>
      <c r="CE28"/>
      <c r="CL28"/>
      <c r="CM28"/>
      <c r="CN28"/>
      <c r="CO28"/>
      <c r="CP28"/>
      <c r="CQ28"/>
      <c r="CR28"/>
    </row>
    <row r="29" spans="2:96" ht="15.95" customHeight="1">
      <c r="B29" s="894"/>
      <c r="C29" s="901"/>
      <c r="D29" s="902"/>
      <c r="E29" s="902"/>
      <c r="F29" s="831"/>
      <c r="G29" s="726"/>
      <c r="H29" s="731"/>
      <c r="I29" s="892"/>
      <c r="J29" s="850"/>
      <c r="K29" s="851"/>
      <c r="L29" s="862"/>
      <c r="M29" s="863"/>
      <c r="N29" s="886"/>
      <c r="O29" s="887"/>
      <c r="P29" s="721"/>
      <c r="Q29" s="722"/>
      <c r="R29" s="731"/>
      <c r="S29" s="732"/>
      <c r="T29" s="870"/>
      <c r="U29" s="871"/>
      <c r="V29" s="868"/>
      <c r="W29" s="869"/>
      <c r="X29" s="735"/>
      <c r="Y29" s="736"/>
      <c r="Z29" s="831"/>
      <c r="AA29" s="743"/>
      <c r="AB29" s="725"/>
      <c r="AC29" s="726"/>
      <c r="AD29" s="743"/>
      <c r="AE29" s="743"/>
      <c r="AF29" s="746"/>
      <c r="AG29" s="747"/>
      <c r="AH29" s="785"/>
      <c r="AI29" s="786"/>
      <c r="AJ29" s="917"/>
      <c r="AK29" s="918"/>
      <c r="AL29" s="910"/>
      <c r="AM29" s="911"/>
      <c r="AN29" s="789"/>
      <c r="AO29" s="790"/>
      <c r="AP29" s="789"/>
      <c r="AQ29" s="790"/>
      <c r="AR29" s="789"/>
      <c r="AS29" s="834"/>
      <c r="AT29" s="837"/>
      <c r="AU29" s="838"/>
      <c r="AV29" s="735"/>
      <c r="AW29" s="736"/>
      <c r="AX29" s="751"/>
      <c r="AY29" s="713"/>
      <c r="AZ29" s="940"/>
      <c r="BA29" s="751"/>
      <c r="BB29" s="713"/>
      <c r="BC29" s="940"/>
      <c r="BD29" s="444"/>
      <c r="BE29" s="79"/>
      <c r="BF29" s="31"/>
      <c r="BG29" s="77" t="s">
        <v>510</v>
      </c>
      <c r="BH29" s="945">
        <f>1-((1-BH26)*(BN29/BN32)^0.75)</f>
        <v>0.98087041688349941</v>
      </c>
      <c r="BI29" s="946"/>
      <c r="BJ29" s="947"/>
      <c r="BK29" s="61"/>
      <c r="BL29" s="31"/>
      <c r="BM29" s="77" t="s">
        <v>529</v>
      </c>
      <c r="BN29" s="955">
        <v>179.6</v>
      </c>
      <c r="BO29" s="956"/>
      <c r="BP29" s="955">
        <v>793.3</v>
      </c>
      <c r="BQ29" s="956">
        <v>114</v>
      </c>
      <c r="BR29" s="937">
        <v>0.55000000000000004</v>
      </c>
      <c r="BS29" s="938"/>
      <c r="BT29" s="870">
        <f>BN29*BH26</f>
        <v>172.25755105528074</v>
      </c>
      <c r="BU29" s="932"/>
      <c r="BV29" s="870">
        <f t="shared" ref="BV29:BV33" si="8">BP29*BH29</f>
        <v>778.12450171368005</v>
      </c>
      <c r="BW29" s="932"/>
      <c r="BX29" s="933">
        <f>BR29*BH27</f>
        <v>0.43795054424823165</v>
      </c>
      <c r="BY29" s="934"/>
      <c r="BZ29" s="966">
        <f>(BT29*AR13*1000*9.81*BV29)/(36*100000*BX29)</f>
        <v>834.00527124254677</v>
      </c>
      <c r="CA29" s="967"/>
      <c r="CB29"/>
      <c r="CC29"/>
      <c r="CD29"/>
      <c r="CE29"/>
      <c r="CF29"/>
      <c r="CG29"/>
      <c r="CH29"/>
      <c r="CI29"/>
      <c r="CJ29"/>
      <c r="CK29"/>
      <c r="CL29"/>
      <c r="CM29"/>
      <c r="CN29"/>
      <c r="CO29"/>
      <c r="CP29"/>
      <c r="CQ29"/>
      <c r="CR29"/>
    </row>
    <row r="30" spans="2:96" ht="15.95" customHeight="1">
      <c r="B30" s="894">
        <v>6</v>
      </c>
      <c r="C30" s="899" t="s">
        <v>297</v>
      </c>
      <c r="D30" s="900"/>
      <c r="E30" s="900"/>
      <c r="F30" s="830">
        <v>592.79999999999995</v>
      </c>
      <c r="G30" s="724"/>
      <c r="H30" s="890">
        <f>F30*X30</f>
        <v>592.79999999999995</v>
      </c>
      <c r="I30" s="891"/>
      <c r="J30" s="858">
        <v>3.51</v>
      </c>
      <c r="K30" s="859"/>
      <c r="L30" s="860">
        <v>61.82</v>
      </c>
      <c r="M30" s="861"/>
      <c r="N30" s="884">
        <v>560</v>
      </c>
      <c r="O30" s="885"/>
      <c r="P30" s="930">
        <f>0.5/9.82*((4*F30/3600/3.14/(T13/1000)^2)^2-(4*F30/3600/3.14/(T12/1000)^2)^2)</f>
        <v>0.82671717016896784</v>
      </c>
      <c r="Q30" s="931"/>
      <c r="R30" s="729">
        <f>(L30-J30)/9.82/AR15/1000*100000</f>
        <v>593.78818737270876</v>
      </c>
      <c r="S30" s="730"/>
      <c r="T30" s="729">
        <f>(P30+R30)*X30^2</f>
        <v>594.61490454287775</v>
      </c>
      <c r="U30" s="916"/>
      <c r="V30" s="866">
        <v>2977</v>
      </c>
      <c r="W30" s="867"/>
      <c r="X30" s="733">
        <f>IF(V30="", NA(), T14/V30)</f>
        <v>1</v>
      </c>
      <c r="Y30" s="734"/>
      <c r="Z30" s="830">
        <v>130.80000000000001</v>
      </c>
      <c r="AA30" s="742"/>
      <c r="AB30" s="723">
        <v>130.80000000000001</v>
      </c>
      <c r="AC30" s="724"/>
      <c r="AD30" s="742">
        <v>130.80000000000001</v>
      </c>
      <c r="AE30" s="742"/>
      <c r="AF30" s="914">
        <v>5934.6</v>
      </c>
      <c r="AG30" s="915"/>
      <c r="AH30" s="785">
        <v>0.92</v>
      </c>
      <c r="AI30" s="786"/>
      <c r="AJ30" s="917">
        <v>95.92</v>
      </c>
      <c r="AK30" s="918"/>
      <c r="AL30" s="908">
        <v>1077</v>
      </c>
      <c r="AM30" s="909"/>
      <c r="AN30" s="787">
        <f>(H30*AR15*1000*9.81*T30)/36/100000</f>
        <v>960.52902450047384</v>
      </c>
      <c r="AO30" s="788"/>
      <c r="AP30" s="787">
        <f t="shared" ref="AP30" si="9">(3^0.5)*(Z30+AB30+AD30)/3*AF30*AH30*(AJ30/100)/1000</f>
        <v>1186.470162587791</v>
      </c>
      <c r="AQ30" s="788"/>
      <c r="AR30" s="787">
        <f>AP30*X30^3</f>
        <v>1186.470162587791</v>
      </c>
      <c r="AS30" s="833"/>
      <c r="AT30" s="953">
        <v>0.81</v>
      </c>
      <c r="AU30" s="954"/>
      <c r="AV30" s="733">
        <f t="shared" ref="AV30" si="10">AN30/AR30</f>
        <v>0.80956863036949822</v>
      </c>
      <c r="AW30" s="734"/>
      <c r="AX30" s="751">
        <v>0.3</v>
      </c>
      <c r="AY30" s="713">
        <v>1.6</v>
      </c>
      <c r="AZ30" s="940">
        <v>1</v>
      </c>
      <c r="BA30" s="751"/>
      <c r="BB30" s="713"/>
      <c r="BC30" s="940"/>
      <c r="BD30" s="445"/>
      <c r="BE30" s="79"/>
      <c r="BF30" s="31"/>
      <c r="BG30" s="77" t="s">
        <v>511</v>
      </c>
      <c r="BH30" s="945">
        <f>1-((1-BH26)*(BN30/BN32)^0.75)</f>
        <v>0.96379235683353237</v>
      </c>
      <c r="BI30" s="946"/>
      <c r="BJ30" s="947"/>
      <c r="BK30" s="61"/>
      <c r="BL30" s="31"/>
      <c r="BM30" s="77" t="s">
        <v>533</v>
      </c>
      <c r="BN30" s="955">
        <v>420.5</v>
      </c>
      <c r="BO30" s="956"/>
      <c r="BP30" s="955">
        <v>710.5</v>
      </c>
      <c r="BQ30" s="956">
        <v>114</v>
      </c>
      <c r="BR30" s="937">
        <v>0.81</v>
      </c>
      <c r="BS30" s="938"/>
      <c r="BT30" s="870">
        <f>BN30*BH26</f>
        <v>403.30902126250311</v>
      </c>
      <c r="BU30" s="932"/>
      <c r="BV30" s="870">
        <f t="shared" si="8"/>
        <v>684.77446953022479</v>
      </c>
      <c r="BW30" s="932"/>
      <c r="BX30" s="933">
        <f>BR30*BH27</f>
        <v>0.64498171062012299</v>
      </c>
      <c r="BY30" s="934"/>
      <c r="BZ30" s="966">
        <f>(BT30*AR13*1000*9.81*BV30)/(36*100000*BX30)</f>
        <v>1166.8219851560445</v>
      </c>
      <c r="CA30" s="967"/>
      <c r="CB30"/>
      <c r="CC30"/>
      <c r="CD30"/>
      <c r="CE30"/>
      <c r="CG30"/>
      <c r="CH30"/>
      <c r="CI30"/>
      <c r="CJ30"/>
      <c r="CK30"/>
      <c r="CL30"/>
      <c r="CM30"/>
      <c r="CN30"/>
      <c r="CO30"/>
      <c r="CP30"/>
      <c r="CQ30"/>
      <c r="CR30"/>
    </row>
    <row r="31" spans="2:96" ht="15.95" customHeight="1" thickBot="1">
      <c r="B31" s="923"/>
      <c r="C31" s="926"/>
      <c r="D31" s="927"/>
      <c r="E31" s="927"/>
      <c r="F31" s="903"/>
      <c r="G31" s="728"/>
      <c r="H31" s="890"/>
      <c r="I31" s="891"/>
      <c r="J31" s="848"/>
      <c r="K31" s="849"/>
      <c r="L31" s="888"/>
      <c r="M31" s="889"/>
      <c r="N31" s="924"/>
      <c r="O31" s="925"/>
      <c r="P31" s="719"/>
      <c r="Q31" s="720"/>
      <c r="R31" s="890"/>
      <c r="S31" s="904"/>
      <c r="T31" s="890"/>
      <c r="U31" s="891"/>
      <c r="V31" s="872"/>
      <c r="W31" s="873"/>
      <c r="X31" s="733"/>
      <c r="Y31" s="734"/>
      <c r="Z31" s="903"/>
      <c r="AA31" s="905"/>
      <c r="AB31" s="727"/>
      <c r="AC31" s="728"/>
      <c r="AD31" s="905"/>
      <c r="AE31" s="905"/>
      <c r="AF31" s="744"/>
      <c r="AG31" s="745"/>
      <c r="AH31" s="906"/>
      <c r="AI31" s="907"/>
      <c r="AJ31" s="919"/>
      <c r="AK31" s="920"/>
      <c r="AL31" s="912"/>
      <c r="AM31" s="913"/>
      <c r="AN31" s="787"/>
      <c r="AO31" s="788"/>
      <c r="AP31" s="787"/>
      <c r="AQ31" s="788"/>
      <c r="AR31" s="787"/>
      <c r="AS31" s="833"/>
      <c r="AT31" s="835"/>
      <c r="AU31" s="836"/>
      <c r="AV31" s="733"/>
      <c r="AW31" s="734"/>
      <c r="AX31" s="958"/>
      <c r="AY31" s="714"/>
      <c r="AZ31" s="957"/>
      <c r="BA31" s="958"/>
      <c r="BB31" s="714"/>
      <c r="BC31" s="957"/>
      <c r="BD31" s="446"/>
      <c r="BE31" s="79"/>
      <c r="BF31" s="31"/>
      <c r="BG31" s="77" t="s">
        <v>512</v>
      </c>
      <c r="BH31" s="950">
        <f>1-((1-BH26)*(BN31/BN32)^0.75)</f>
        <v>0.9611062357184651</v>
      </c>
      <c r="BI31" s="951"/>
      <c r="BJ31" s="952"/>
      <c r="BK31" s="96"/>
      <c r="BL31" s="31"/>
      <c r="BM31" s="77" t="s">
        <v>532</v>
      </c>
      <c r="BN31" s="955">
        <v>462.6</v>
      </c>
      <c r="BO31" s="956"/>
      <c r="BP31" s="955">
        <v>668.1</v>
      </c>
      <c r="BQ31" s="956">
        <v>114</v>
      </c>
      <c r="BR31" s="937">
        <v>0.82</v>
      </c>
      <c r="BS31" s="938"/>
      <c r="BT31" s="870">
        <f>BN31*BH26</f>
        <v>443.68787927713186</v>
      </c>
      <c r="BU31" s="932"/>
      <c r="BV31" s="870">
        <f t="shared" si="8"/>
        <v>642.11507608350655</v>
      </c>
      <c r="BW31" s="932"/>
      <c r="BX31" s="933">
        <f>BR31*BH27</f>
        <v>0.65294444778827254</v>
      </c>
      <c r="BY31" s="934"/>
      <c r="BZ31" s="966">
        <f>(BT31*AR13*1000*9.81*BV31)/(36*100000*BX31)</f>
        <v>1188.996852196243</v>
      </c>
      <c r="CA31" s="967"/>
      <c r="CD31"/>
      <c r="CE31" s="252"/>
      <c r="CG31"/>
      <c r="CH31"/>
      <c r="CI31"/>
      <c r="CJ31"/>
      <c r="CK31"/>
      <c r="CL31"/>
      <c r="CM31"/>
      <c r="CN31"/>
      <c r="CO31"/>
      <c r="CP31"/>
      <c r="CQ31"/>
      <c r="CR31"/>
    </row>
    <row r="32" spans="2:96" ht="15.95" customHeight="1">
      <c r="B32" s="874" t="s">
        <v>698</v>
      </c>
      <c r="C32" s="874"/>
      <c r="D32" s="874"/>
      <c r="E32" s="874"/>
      <c r="F32" s="874"/>
      <c r="G32" s="874"/>
      <c r="H32" s="876" t="s">
        <v>688</v>
      </c>
      <c r="I32" s="877"/>
      <c r="J32" s="880" t="s">
        <v>689</v>
      </c>
      <c r="K32" s="880"/>
      <c r="L32" s="1352">
        <v>0.03</v>
      </c>
      <c r="M32" s="1353"/>
      <c r="N32" s="876" t="s">
        <v>691</v>
      </c>
      <c r="O32" s="877"/>
      <c r="P32" s="880" t="s">
        <v>689</v>
      </c>
      <c r="Q32" s="880"/>
      <c r="R32" s="1352">
        <v>0.1</v>
      </c>
      <c r="S32" s="1353"/>
      <c r="T32" s="876" t="s">
        <v>692</v>
      </c>
      <c r="U32" s="877"/>
      <c r="V32" s="877"/>
      <c r="W32" s="880" t="s">
        <v>689</v>
      </c>
      <c r="X32" s="880"/>
      <c r="Y32" s="1352">
        <v>0.05</v>
      </c>
      <c r="Z32" s="1353"/>
      <c r="AA32" s="876" t="s">
        <v>195</v>
      </c>
      <c r="AB32" s="877"/>
      <c r="AC32" s="880" t="s">
        <v>689</v>
      </c>
      <c r="AD32" s="880"/>
      <c r="AE32" s="1352">
        <v>0.09</v>
      </c>
      <c r="AF32" s="1353"/>
      <c r="AG32" s="876" t="s">
        <v>687</v>
      </c>
      <c r="AH32" s="877"/>
      <c r="AI32" s="877"/>
      <c r="AJ32" s="880" t="s">
        <v>689</v>
      </c>
      <c r="AK32" s="880"/>
      <c r="AL32" s="1352">
        <v>0</v>
      </c>
      <c r="AM32" s="1353"/>
      <c r="AN32" s="451"/>
      <c r="AO32" s="451"/>
      <c r="AP32" s="706" t="s">
        <v>696</v>
      </c>
      <c r="AQ32" s="706"/>
      <c r="AR32" s="706"/>
      <c r="AS32" s="706"/>
      <c r="AT32" s="706"/>
      <c r="AU32" s="706"/>
      <c r="AV32" s="706"/>
      <c r="AW32" s="706"/>
      <c r="AX32" s="706"/>
      <c r="AY32" s="706"/>
      <c r="AZ32" s="706"/>
      <c r="BA32" s="706"/>
      <c r="BB32" s="452"/>
      <c r="BC32" s="452"/>
      <c r="BD32" s="449"/>
      <c r="BE32" s="250"/>
      <c r="BF32" s="250"/>
      <c r="BG32" s="77" t="s">
        <v>508</v>
      </c>
      <c r="BH32" s="950">
        <f>1-((1-BH26)*(BN32/BN32)^0.75)</f>
        <v>0.95911776756837841</v>
      </c>
      <c r="BI32" s="951"/>
      <c r="BJ32" s="952"/>
      <c r="BK32" s="251"/>
      <c r="BL32" s="250"/>
      <c r="BM32" s="77" t="s">
        <v>531</v>
      </c>
      <c r="BN32" s="870">
        <f>BH21</f>
        <v>494.4</v>
      </c>
      <c r="BO32" s="982"/>
      <c r="BP32" s="955">
        <v>668.5</v>
      </c>
      <c r="BQ32" s="956">
        <v>114</v>
      </c>
      <c r="BR32" s="937">
        <v>0.83</v>
      </c>
      <c r="BS32" s="938"/>
      <c r="BT32" s="870">
        <f>BN32*BH26</f>
        <v>474.18782428580624</v>
      </c>
      <c r="BU32" s="932"/>
      <c r="BV32" s="870">
        <f t="shared" si="8"/>
        <v>641.170227619461</v>
      </c>
      <c r="BW32" s="932"/>
      <c r="BX32" s="933">
        <f>BR32*BH27</f>
        <v>0.66090718495642231</v>
      </c>
      <c r="BY32" s="934"/>
      <c r="BZ32" s="966">
        <f>(BT32*AR13*1000*9.81*BV32)/(36*100000*BX32)</f>
        <v>1253.5734334028014</v>
      </c>
      <c r="CA32" s="967"/>
      <c r="CD32"/>
      <c r="CE32"/>
      <c r="CG32"/>
      <c r="CH32"/>
      <c r="CI32"/>
      <c r="CJ32"/>
      <c r="CK32"/>
      <c r="CL32"/>
      <c r="CM32"/>
      <c r="CN32"/>
      <c r="CO32"/>
      <c r="CP32"/>
      <c r="CQ32"/>
      <c r="CR32"/>
    </row>
    <row r="33" spans="2:96" ht="15.95" customHeight="1" thickBot="1">
      <c r="B33" s="875"/>
      <c r="C33" s="875"/>
      <c r="D33" s="875"/>
      <c r="E33" s="875"/>
      <c r="F33" s="875"/>
      <c r="G33" s="875"/>
      <c r="H33" s="878"/>
      <c r="I33" s="879"/>
      <c r="J33" s="881" t="s">
        <v>690</v>
      </c>
      <c r="K33" s="881"/>
      <c r="L33" s="1354">
        <v>-0.03</v>
      </c>
      <c r="M33" s="1355"/>
      <c r="N33" s="878"/>
      <c r="O33" s="879"/>
      <c r="P33" s="881" t="s">
        <v>690</v>
      </c>
      <c r="Q33" s="881"/>
      <c r="R33" s="1354">
        <v>-0.09</v>
      </c>
      <c r="S33" s="1355"/>
      <c r="T33" s="878"/>
      <c r="U33" s="879"/>
      <c r="V33" s="879"/>
      <c r="W33" s="881" t="s">
        <v>690</v>
      </c>
      <c r="X33" s="881"/>
      <c r="Y33" s="1354">
        <v>-0.05</v>
      </c>
      <c r="Z33" s="1355"/>
      <c r="AA33" s="878"/>
      <c r="AB33" s="879"/>
      <c r="AC33" s="881" t="s">
        <v>690</v>
      </c>
      <c r="AD33" s="881"/>
      <c r="AE33" s="1354">
        <v>0</v>
      </c>
      <c r="AF33" s="1355"/>
      <c r="AG33" s="878"/>
      <c r="AH33" s="879"/>
      <c r="AI33" s="879"/>
      <c r="AJ33" s="881" t="s">
        <v>690</v>
      </c>
      <c r="AK33" s="881"/>
      <c r="AL33" s="1354">
        <v>-7.0000000000000007E-2</v>
      </c>
      <c r="AM33" s="1355"/>
      <c r="AN33" s="453"/>
      <c r="AO33" s="453"/>
      <c r="AP33" s="707"/>
      <c r="AQ33" s="707"/>
      <c r="AR33" s="707"/>
      <c r="AS33" s="707"/>
      <c r="AT33" s="707"/>
      <c r="AU33" s="707"/>
      <c r="AV33" s="707"/>
      <c r="AW33" s="707"/>
      <c r="AX33" s="707"/>
      <c r="AY33" s="707"/>
      <c r="AZ33" s="707"/>
      <c r="BA33" s="707"/>
      <c r="BB33" s="454"/>
      <c r="BC33" s="454"/>
      <c r="BD33" s="450"/>
      <c r="BE33" s="247"/>
      <c r="BF33" s="247"/>
      <c r="BG33" s="249" t="s">
        <v>513</v>
      </c>
      <c r="BH33" s="979">
        <f>1-((1-BH26)*(BN33/BN32)^0.75)</f>
        <v>0.95315568391963357</v>
      </c>
      <c r="BI33" s="980"/>
      <c r="BJ33" s="981"/>
      <c r="BK33" s="248"/>
      <c r="BL33" s="248"/>
      <c r="BM33" s="249" t="s">
        <v>530</v>
      </c>
      <c r="BN33" s="969">
        <v>592.79999999999995</v>
      </c>
      <c r="BO33" s="970"/>
      <c r="BP33" s="969">
        <v>594.6</v>
      </c>
      <c r="BQ33" s="970">
        <v>114</v>
      </c>
      <c r="BR33" s="971">
        <v>0.81</v>
      </c>
      <c r="BS33" s="972"/>
      <c r="BT33" s="973">
        <f>BN33*BH26</f>
        <v>568.56501261453468</v>
      </c>
      <c r="BU33" s="974"/>
      <c r="BV33" s="973">
        <f t="shared" si="8"/>
        <v>566.74636965861419</v>
      </c>
      <c r="BW33" s="974"/>
      <c r="BX33" s="975">
        <f>BR33*BH27</f>
        <v>0.64498171062012299</v>
      </c>
      <c r="BY33" s="976"/>
      <c r="BZ33" s="977">
        <f>(BT33*AR13*1000*9.81*BV33)/(36*100000*BX33)</f>
        <v>1361.407017998127</v>
      </c>
      <c r="CA33" s="978"/>
      <c r="CD33"/>
      <c r="CE33"/>
      <c r="CG33"/>
      <c r="CH33"/>
      <c r="CI33"/>
      <c r="CJ33"/>
      <c r="CK33"/>
      <c r="CL33"/>
      <c r="CM33"/>
      <c r="CN33"/>
      <c r="CO33"/>
      <c r="CP33"/>
      <c r="CQ33"/>
      <c r="CR33"/>
    </row>
    <row r="34" spans="2:96" ht="15.95" customHeight="1">
      <c r="B34" s="46"/>
      <c r="C34" s="46"/>
      <c r="AB34" s="31"/>
      <c r="AV34" s="31"/>
      <c r="AW34" s="60"/>
      <c r="AX34" s="60"/>
      <c r="AY34" s="60"/>
      <c r="AZ34" s="60"/>
      <c r="BA34" s="60"/>
      <c r="BB34" s="60"/>
      <c r="BC34" s="60"/>
      <c r="CD34"/>
      <c r="CE34"/>
      <c r="CG34"/>
      <c r="CH34"/>
      <c r="CI34"/>
      <c r="CJ34"/>
      <c r="CK34"/>
      <c r="CL34"/>
      <c r="CM34"/>
      <c r="CN34"/>
      <c r="CO34"/>
      <c r="CP34"/>
      <c r="CQ34"/>
      <c r="CR34"/>
    </row>
    <row r="35" spans="2:96" ht="15.95" customHeight="1">
      <c r="B35" s="46"/>
      <c r="C35" s="46"/>
      <c r="AB35" s="31"/>
      <c r="AF35" s="31"/>
      <c r="AG35" s="31"/>
      <c r="AV35" s="31"/>
      <c r="AW35" s="60"/>
      <c r="AX35" s="60"/>
      <c r="AY35" s="60"/>
      <c r="AZ35" s="60"/>
      <c r="BA35" s="60"/>
      <c r="BB35" s="60"/>
      <c r="BC35" s="60"/>
      <c r="CD35"/>
      <c r="CE35"/>
      <c r="CG35"/>
      <c r="CH35"/>
      <c r="CI35"/>
      <c r="CJ35"/>
      <c r="CK35"/>
      <c r="CL35"/>
      <c r="CM35"/>
      <c r="CN35"/>
      <c r="CO35"/>
      <c r="CP35"/>
      <c r="CQ35"/>
      <c r="CR35"/>
    </row>
    <row r="36" spans="2:96" ht="15.95" customHeight="1">
      <c r="B36" s="46"/>
      <c r="C36" s="46"/>
      <c r="D36" s="46"/>
      <c r="E36" s="46"/>
      <c r="F36" s="46"/>
      <c r="AB36" s="31"/>
      <c r="AF36" s="31"/>
      <c r="AG36" s="31"/>
      <c r="AW36" s="59"/>
      <c r="AX36" s="59"/>
      <c r="AY36" s="59"/>
      <c r="AZ36" s="60"/>
      <c r="BA36" s="60"/>
      <c r="BB36" s="60"/>
      <c r="BC36" s="60"/>
    </row>
    <row r="37" spans="2:96" ht="15.95" customHeight="1">
      <c r="B37" s="46"/>
      <c r="C37" s="46"/>
      <c r="D37" s="46"/>
      <c r="E37" s="46"/>
      <c r="F37" s="46"/>
      <c r="AB37" s="31"/>
      <c r="AF37" s="31"/>
      <c r="AG37" s="31"/>
      <c r="AW37" s="59"/>
      <c r="AX37" s="59"/>
      <c r="AY37" s="59"/>
      <c r="AZ37" s="60"/>
      <c r="BA37" s="60"/>
      <c r="BB37" s="60"/>
      <c r="BC37" s="60"/>
    </row>
    <row r="38" spans="2:96" ht="15.95" customHeight="1">
      <c r="B38" s="46"/>
      <c r="C38" s="46"/>
      <c r="D38" s="46"/>
      <c r="E38" s="46"/>
      <c r="F38" s="46"/>
      <c r="AB38" s="31"/>
      <c r="AF38" s="31"/>
      <c r="AG38" s="31"/>
      <c r="AZ38" s="31"/>
      <c r="BA38" s="31"/>
      <c r="BB38" s="31"/>
      <c r="BC38" s="31"/>
    </row>
    <row r="39" spans="2:96" ht="15.95" customHeight="1">
      <c r="B39" s="46"/>
      <c r="C39" s="46"/>
      <c r="D39" s="46"/>
      <c r="E39" s="46"/>
      <c r="F39" s="46"/>
      <c r="AB39" s="31"/>
      <c r="AF39" s="31"/>
      <c r="AG39" s="31"/>
      <c r="AW39" s="59"/>
      <c r="AX39" s="59"/>
      <c r="AY39" s="59"/>
      <c r="AZ39" s="60"/>
      <c r="BA39" s="60"/>
      <c r="BB39" s="60"/>
      <c r="BC39" s="60"/>
    </row>
    <row r="40" spans="2:96" ht="15.95" customHeight="1">
      <c r="B40" s="46"/>
      <c r="C40" s="46"/>
      <c r="D40" s="46"/>
      <c r="AB40" s="31"/>
      <c r="AF40" s="31"/>
      <c r="AG40" s="31"/>
      <c r="AW40" s="59"/>
      <c r="AX40" s="59"/>
      <c r="AY40" s="59"/>
      <c r="AZ40" s="60"/>
      <c r="BA40" s="60"/>
      <c r="BB40" s="60"/>
      <c r="BC40" s="60"/>
      <c r="BD40" s="59"/>
    </row>
    <row r="41" spans="2:96" ht="15.95" customHeight="1">
      <c r="B41" s="46"/>
      <c r="C41" s="46"/>
      <c r="D41" s="46"/>
      <c r="AB41" s="31"/>
      <c r="AF41" s="31"/>
      <c r="AG41" s="31"/>
      <c r="AM41" s="31"/>
      <c r="AN41" s="31"/>
      <c r="AO41" s="31"/>
      <c r="AP41" s="31"/>
      <c r="AW41" s="59"/>
      <c r="AX41" s="59"/>
      <c r="AY41" s="59"/>
      <c r="AZ41" s="60"/>
      <c r="BA41" s="60"/>
      <c r="BB41" s="60"/>
      <c r="BC41" s="60"/>
    </row>
    <row r="42" spans="2:96" ht="15.95" customHeight="1">
      <c r="B42" s="46"/>
      <c r="C42" s="46"/>
      <c r="D42" s="46"/>
      <c r="AB42" s="31"/>
      <c r="AF42" s="31"/>
      <c r="AG42" s="31"/>
      <c r="AM42" s="31"/>
      <c r="AN42" s="31"/>
      <c r="AO42" s="31"/>
      <c r="AP42" s="31"/>
      <c r="AW42" s="59"/>
      <c r="AX42" s="59"/>
      <c r="AY42" s="59"/>
      <c r="AZ42" s="60"/>
      <c r="BA42" s="60"/>
      <c r="BB42" s="60"/>
      <c r="BC42" s="60"/>
    </row>
    <row r="43" spans="2:96" ht="15.95" customHeight="1">
      <c r="B43" s="46"/>
      <c r="C43" s="46"/>
      <c r="D43" s="46"/>
      <c r="AB43" s="31"/>
      <c r="AF43" s="31"/>
      <c r="AG43" s="31"/>
      <c r="AM43" s="31"/>
      <c r="AN43" s="31"/>
      <c r="AO43" s="31"/>
      <c r="AP43" s="31"/>
      <c r="AW43" s="59"/>
      <c r="AX43" s="59"/>
      <c r="AY43" s="59"/>
      <c r="AZ43" s="60"/>
      <c r="BA43" s="60"/>
      <c r="BB43" s="60"/>
      <c r="BC43" s="60"/>
    </row>
    <row r="44" spans="2:96" ht="15.95" customHeight="1">
      <c r="B44" s="46"/>
      <c r="C44" s="46"/>
      <c r="D44" s="46"/>
      <c r="AB44" s="31"/>
      <c r="AF44" s="31"/>
      <c r="AG44" s="31"/>
      <c r="AM44" s="31"/>
      <c r="AN44" s="31"/>
      <c r="AO44" s="31"/>
      <c r="AP44" s="31"/>
      <c r="AW44" s="59"/>
      <c r="AX44" s="59"/>
      <c r="AY44" s="59"/>
      <c r="AZ44" s="60"/>
      <c r="BA44" s="60"/>
      <c r="BB44" s="60"/>
      <c r="BC44" s="60"/>
    </row>
    <row r="45" spans="2:96" ht="15.95" customHeight="1">
      <c r="B45" s="46"/>
      <c r="C45" s="46"/>
      <c r="D45" s="46"/>
      <c r="AB45" s="31"/>
      <c r="AF45" s="31"/>
      <c r="AG45" s="31"/>
      <c r="AM45" s="31"/>
      <c r="AN45" s="31"/>
      <c r="AO45" s="31"/>
      <c r="AP45" s="31"/>
      <c r="AW45" s="59"/>
      <c r="AX45" s="59"/>
      <c r="AY45" s="59"/>
      <c r="AZ45" s="60"/>
      <c r="BA45" s="60"/>
      <c r="BB45" s="60"/>
      <c r="BC45" s="60"/>
    </row>
    <row r="46" spans="2:96" ht="15.95" customHeight="1">
      <c r="B46" s="46"/>
      <c r="C46" s="46"/>
      <c r="D46" s="46"/>
      <c r="AB46" s="31"/>
      <c r="AF46" s="31"/>
      <c r="AG46" s="31"/>
      <c r="AM46" s="31"/>
      <c r="AN46" s="31"/>
      <c r="AO46" s="31"/>
      <c r="AP46" s="31"/>
      <c r="AW46" s="59"/>
      <c r="AX46" s="59"/>
      <c r="AY46" s="59"/>
      <c r="AZ46" s="60"/>
      <c r="BA46" s="60"/>
      <c r="BB46" s="60"/>
      <c r="BC46" s="60"/>
    </row>
    <row r="47" spans="2:96" ht="15.95" customHeight="1">
      <c r="B47" s="46"/>
      <c r="C47" s="46"/>
      <c r="D47" s="46"/>
      <c r="AB47" s="31"/>
      <c r="AF47" s="31"/>
      <c r="AG47" s="31"/>
      <c r="AM47" s="31"/>
      <c r="AN47" s="31"/>
      <c r="AO47" s="31"/>
      <c r="AP47" s="31"/>
      <c r="AW47" s="59"/>
      <c r="AX47" s="59"/>
      <c r="AY47" s="59"/>
      <c r="AZ47" s="60"/>
      <c r="BA47" s="60"/>
      <c r="BB47" s="60"/>
      <c r="BC47" s="60"/>
    </row>
    <row r="48" spans="2:96" ht="15.95" customHeight="1">
      <c r="B48" s="46"/>
      <c r="C48" s="46"/>
      <c r="D48" s="46"/>
      <c r="AB48" s="31"/>
      <c r="AF48" s="31"/>
      <c r="AG48" s="31"/>
      <c r="AM48" s="31"/>
      <c r="AN48" s="31"/>
      <c r="AO48" s="31"/>
      <c r="AP48" s="31"/>
      <c r="AW48" s="60"/>
      <c r="AX48" s="60"/>
      <c r="AY48" s="60"/>
      <c r="AZ48" s="60"/>
      <c r="BA48" s="60"/>
      <c r="BB48" s="60"/>
      <c r="BC48" s="60"/>
    </row>
    <row r="49" spans="2:77" ht="17.25" customHeight="1">
      <c r="B49" s="46"/>
      <c r="C49" s="46"/>
      <c r="D49" s="46"/>
      <c r="AB49" s="31"/>
      <c r="AF49" s="31"/>
      <c r="AG49" s="31"/>
      <c r="AM49" s="31"/>
      <c r="AN49" s="31"/>
      <c r="AO49" s="31"/>
      <c r="AP49" s="31"/>
      <c r="AW49" s="60"/>
      <c r="AX49" s="60"/>
      <c r="AY49" s="60"/>
      <c r="AZ49" s="60"/>
      <c r="BA49" s="60"/>
      <c r="BB49" s="60"/>
      <c r="BC49" s="60"/>
    </row>
    <row r="50" spans="2:77" ht="17.25" customHeight="1">
      <c r="B50" s="46"/>
      <c r="C50" s="46"/>
      <c r="D50" s="46"/>
      <c r="AB50" s="31"/>
      <c r="AF50" s="31"/>
      <c r="AG50" s="31"/>
      <c r="AM50" s="31"/>
      <c r="AN50" s="31"/>
      <c r="AO50" s="31"/>
      <c r="AP50" s="31"/>
      <c r="AZ50" s="31"/>
      <c r="BA50" s="31"/>
      <c r="BB50" s="31"/>
      <c r="BC50" s="31"/>
    </row>
    <row r="51" spans="2:77" ht="17.25" customHeight="1">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Z51" s="31"/>
      <c r="BA51" s="31"/>
      <c r="BB51" s="31"/>
      <c r="BC51" s="31"/>
    </row>
    <row r="52" spans="2:77" ht="17.25" customHeight="1">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Z52" s="31"/>
      <c r="BA52" s="31"/>
      <c r="BB52" s="31"/>
      <c r="BC52" s="31"/>
      <c r="BW52" s="48"/>
    </row>
    <row r="53" spans="2:77" ht="17.25" customHeight="1">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46"/>
    </row>
    <row r="54" spans="2:77" ht="17.25" customHeight="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row>
    <row r="55" spans="2:77" ht="17.25" customHeight="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row>
    <row r="56" spans="2:77" ht="17.25" customHeight="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row>
    <row r="57" spans="2:77" ht="17.25" customHeight="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row>
    <row r="58" spans="2:77" ht="17.25" customHeight="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row>
    <row r="59" spans="2:77" ht="17.25" customHeight="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row>
    <row r="60" spans="2:77">
      <c r="AB60" s="31"/>
      <c r="AF60" s="31"/>
      <c r="AG60" s="31"/>
      <c r="AM60" s="31"/>
      <c r="AN60" s="31"/>
      <c r="AO60" s="31"/>
      <c r="AP60" s="31"/>
      <c r="BB60" s="31"/>
    </row>
    <row r="61" spans="2:77">
      <c r="AB61" s="31"/>
      <c r="AF61" s="31"/>
      <c r="AG61" s="31"/>
      <c r="AM61" s="31"/>
      <c r="AN61" s="31"/>
      <c r="AO61" s="31"/>
      <c r="AP61" s="31"/>
      <c r="BB61" s="31"/>
    </row>
    <row r="62" spans="2:77">
      <c r="AB62" s="31"/>
      <c r="AF62" s="31"/>
      <c r="AG62" s="31"/>
      <c r="AM62" s="31"/>
      <c r="AN62" s="31"/>
      <c r="AO62" s="31"/>
      <c r="AP62" s="31"/>
      <c r="BB62" s="31"/>
    </row>
    <row r="63" spans="2:77">
      <c r="AB63" s="31"/>
      <c r="AF63" s="31"/>
      <c r="AG63" s="31"/>
      <c r="AM63" s="31"/>
      <c r="AN63" s="31"/>
      <c r="AO63" s="31"/>
      <c r="AP63" s="31"/>
      <c r="BB63" s="31"/>
    </row>
    <row r="64" spans="2:77">
      <c r="D64" s="46"/>
      <c r="E64" s="46"/>
      <c r="AB64" s="31"/>
      <c r="AF64" s="31"/>
      <c r="AG64" s="31"/>
      <c r="AM64" s="31"/>
      <c r="AN64" s="31"/>
      <c r="AO64" s="31"/>
      <c r="AP64" s="31"/>
      <c r="BB64" s="31"/>
    </row>
    <row r="65" spans="1:80" ht="12.75" customHeight="1">
      <c r="D65" s="46"/>
      <c r="E65" s="46"/>
      <c r="AB65" s="31"/>
      <c r="AF65" s="31"/>
      <c r="AG65" s="31"/>
      <c r="AM65" s="31"/>
      <c r="AN65" s="31"/>
      <c r="AO65" s="31"/>
      <c r="AP65" s="31"/>
      <c r="BB65" s="31"/>
    </row>
    <row r="66" spans="1:80" ht="12.75" customHeight="1">
      <c r="D66" s="46"/>
      <c r="E66" s="46"/>
      <c r="AB66" s="31"/>
      <c r="AF66" s="31"/>
      <c r="AG66" s="31"/>
      <c r="AM66" s="31"/>
      <c r="AN66" s="31"/>
      <c r="AO66" s="31"/>
      <c r="AP66" s="31"/>
      <c r="BB66" s="31"/>
    </row>
    <row r="67" spans="1:80" ht="12.75" customHeight="1">
      <c r="B67" s="31"/>
      <c r="C67" s="31"/>
      <c r="D67" s="46"/>
      <c r="E67" s="46"/>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row>
    <row r="68" spans="1:80" ht="12.75" customHeight="1">
      <c r="B68" s="31"/>
      <c r="C68" s="31"/>
      <c r="D68" s="46"/>
      <c r="E68" s="46"/>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row>
    <row r="69" spans="1:80" ht="12.75" customHeight="1" thickBot="1">
      <c r="A69" s="32"/>
      <c r="B69" s="32"/>
      <c r="C69" s="32"/>
      <c r="D69" s="472"/>
      <c r="E69" s="47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row>
    <row r="70" spans="1:80" ht="12.75" customHeight="1">
      <c r="B70" s="31"/>
      <c r="C70" s="31"/>
      <c r="D70" s="46"/>
      <c r="E70" s="46"/>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row>
    <row r="71" spans="1:80" ht="12.75" customHeight="1">
      <c r="D71" s="46"/>
      <c r="E71" s="46"/>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row>
    <row r="72" spans="1:80" ht="15">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row>
    <row r="73" spans="1:80" ht="15">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row>
    <row r="74" spans="1:80" ht="15">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row>
    <row r="75" spans="1:80" ht="15">
      <c r="D75" s="708"/>
      <c r="E75" s="708"/>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row>
    <row r="76" spans="1:80" ht="15">
      <c r="D76" s="82"/>
      <c r="E76" s="10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row>
    <row r="77" spans="1:80" ht="15">
      <c r="D77" s="82"/>
      <c r="E77" s="90"/>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row>
    <row r="78" spans="1:80" ht="15">
      <c r="D78" s="82"/>
      <c r="E78" s="90"/>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row>
    <row r="79" spans="1:80" ht="15">
      <c r="D79" s="82"/>
      <c r="E79" s="90"/>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row>
    <row r="80" spans="1:80" ht="15">
      <c r="D80" s="82"/>
      <c r="E80" s="9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row>
    <row r="81" spans="4:55" ht="15">
      <c r="D81" s="82"/>
      <c r="E81" s="90"/>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row>
    <row r="82" spans="4:55" ht="15">
      <c r="D82" s="82"/>
      <c r="E82" s="90"/>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row>
    <row r="83" spans="4:55" ht="15">
      <c r="D83" s="82"/>
      <c r="E83" s="90"/>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row>
    <row r="84" spans="4:55" ht="15">
      <c r="D84" s="82"/>
      <c r="E84" s="90"/>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row>
    <row r="85" spans="4:55" ht="15">
      <c r="D85" s="82"/>
      <c r="E85" s="90"/>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row>
    <row r="86" spans="4:55" ht="15">
      <c r="D86" s="82"/>
      <c r="E86" s="90"/>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row>
    <row r="87" spans="4:55" ht="15">
      <c r="D87" s="82"/>
      <c r="E87" s="90"/>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row>
    <row r="88" spans="4:55" ht="15">
      <c r="D88" s="82"/>
      <c r="E88" s="90"/>
      <c r="N88"/>
      <c r="O88"/>
      <c r="P88"/>
      <c r="Q88"/>
      <c r="R88"/>
      <c r="S88"/>
      <c r="T88"/>
      <c r="U88"/>
      <c r="V88"/>
      <c r="W88"/>
      <c r="X88"/>
      <c r="Y88"/>
      <c r="Z88"/>
      <c r="AA88"/>
      <c r="AB88"/>
      <c r="AC88"/>
    </row>
    <row r="89" spans="4:55" ht="15">
      <c r="N89"/>
      <c r="O89"/>
      <c r="P89"/>
      <c r="Q89"/>
      <c r="R89"/>
      <c r="S89"/>
      <c r="T89"/>
      <c r="U89"/>
      <c r="V89"/>
      <c r="W89"/>
      <c r="X89"/>
      <c r="Y89"/>
      <c r="Z89"/>
      <c r="AA89"/>
      <c r="AB89"/>
      <c r="AC89"/>
    </row>
    <row r="90" spans="4:55" ht="15">
      <c r="N90"/>
      <c r="O90"/>
      <c r="P90"/>
      <c r="Q90"/>
      <c r="R90"/>
      <c r="S90"/>
      <c r="T90"/>
      <c r="U90"/>
      <c r="V90"/>
      <c r="W90"/>
      <c r="X90"/>
      <c r="Y90"/>
      <c r="Z90"/>
      <c r="AA90"/>
      <c r="AB90"/>
      <c r="AC90"/>
    </row>
  </sheetData>
  <sheetProtection password="D462" sheet="1" objects="1" scenarios="1" selectLockedCells="1"/>
  <mergeCells count="391">
    <mergeCell ref="AG32:AI33"/>
    <mergeCell ref="AJ32:AK32"/>
    <mergeCell ref="AL32:AM32"/>
    <mergeCell ref="AJ33:AK33"/>
    <mergeCell ref="AL33:AM33"/>
    <mergeCell ref="Y32:Z32"/>
    <mergeCell ref="Y33:Z33"/>
    <mergeCell ref="T32:V33"/>
    <mergeCell ref="AA32:AB33"/>
    <mergeCell ref="AC32:AD32"/>
    <mergeCell ref="AE32:AF32"/>
    <mergeCell ref="AC33:AD33"/>
    <mergeCell ref="AE33:AF33"/>
    <mergeCell ref="L33:M33"/>
    <mergeCell ref="L32:M32"/>
    <mergeCell ref="W32:X32"/>
    <mergeCell ref="W33:X33"/>
    <mergeCell ref="N32:O33"/>
    <mergeCell ref="P32:Q32"/>
    <mergeCell ref="R32:S32"/>
    <mergeCell ref="P33:Q33"/>
    <mergeCell ref="R33:S33"/>
    <mergeCell ref="BY22:CA22"/>
    <mergeCell ref="BB22:BB23"/>
    <mergeCell ref="AZ24:AZ25"/>
    <mergeCell ref="BA24:BA25"/>
    <mergeCell ref="BC22:BC23"/>
    <mergeCell ref="BP27:BQ27"/>
    <mergeCell ref="BN27:BO27"/>
    <mergeCell ref="BR27:BS27"/>
    <mergeCell ref="BV27:BW27"/>
    <mergeCell ref="BT27:BU27"/>
    <mergeCell ref="BT26:CA26"/>
    <mergeCell ref="BH23:BJ23"/>
    <mergeCell ref="BH22:BJ22"/>
    <mergeCell ref="BA22:BA23"/>
    <mergeCell ref="BP29:BQ29"/>
    <mergeCell ref="BR29:BS29"/>
    <mergeCell ref="BT29:BU29"/>
    <mergeCell ref="BV29:BW29"/>
    <mergeCell ref="BX29:BY29"/>
    <mergeCell ref="BN30:BO30"/>
    <mergeCell ref="BP30:BQ30"/>
    <mergeCell ref="BR30:BS30"/>
    <mergeCell ref="BT30:BU30"/>
    <mergeCell ref="BV30:BW30"/>
    <mergeCell ref="BX30:BY30"/>
    <mergeCell ref="BN29:BO29"/>
    <mergeCell ref="BH32:BJ32"/>
    <mergeCell ref="BH33:BJ33"/>
    <mergeCell ref="BN32:BO32"/>
    <mergeCell ref="BP32:BQ32"/>
    <mergeCell ref="BR32:BS32"/>
    <mergeCell ref="BT32:BU32"/>
    <mergeCell ref="BV32:BW32"/>
    <mergeCell ref="BX32:BY32"/>
    <mergeCell ref="BX31:BY31"/>
    <mergeCell ref="BN31:BO31"/>
    <mergeCell ref="BZ32:CA32"/>
    <mergeCell ref="BN33:BO33"/>
    <mergeCell ref="BP33:BQ33"/>
    <mergeCell ref="BR33:BS33"/>
    <mergeCell ref="BT33:BU33"/>
    <mergeCell ref="BV33:BW33"/>
    <mergeCell ref="BX33:BY33"/>
    <mergeCell ref="BZ33:CA33"/>
    <mergeCell ref="BP31:BQ31"/>
    <mergeCell ref="BR31:BS31"/>
    <mergeCell ref="BT31:BU31"/>
    <mergeCell ref="BV31:BW31"/>
    <mergeCell ref="AX22:AX23"/>
    <mergeCell ref="AZ22:AZ23"/>
    <mergeCell ref="AV28:AW29"/>
    <mergeCell ref="BN28:BO28"/>
    <mergeCell ref="AZ28:AZ29"/>
    <mergeCell ref="BA28:BA29"/>
    <mergeCell ref="BB28:BB29"/>
    <mergeCell ref="BC28:BC29"/>
    <mergeCell ref="AZ30:AZ31"/>
    <mergeCell ref="BA30:BA31"/>
    <mergeCell ref="AX30:AX31"/>
    <mergeCell ref="AX28:AX29"/>
    <mergeCell ref="BH29:BJ29"/>
    <mergeCell ref="BH30:BJ30"/>
    <mergeCell ref="BN26:BS26"/>
    <mergeCell ref="BP28:BQ28"/>
    <mergeCell ref="BB30:BB31"/>
    <mergeCell ref="BC30:BC31"/>
    <mergeCell ref="BN23:CA25"/>
    <mergeCell ref="BZ31:CA31"/>
    <mergeCell ref="BZ28:CA28"/>
    <mergeCell ref="BZ29:CA29"/>
    <mergeCell ref="BZ30:CA30"/>
    <mergeCell ref="BX27:BY27"/>
    <mergeCell ref="AR26:AS27"/>
    <mergeCell ref="AR28:AS29"/>
    <mergeCell ref="BH24:BJ24"/>
    <mergeCell ref="BH26:BJ26"/>
    <mergeCell ref="BH31:BJ31"/>
    <mergeCell ref="BH27:BJ27"/>
    <mergeCell ref="BH28:BJ28"/>
    <mergeCell ref="AX26:AX27"/>
    <mergeCell ref="AR24:AS25"/>
    <mergeCell ref="BB26:BB27"/>
    <mergeCell ref="BC26:BC27"/>
    <mergeCell ref="AT24:AU25"/>
    <mergeCell ref="AT26:AU27"/>
    <mergeCell ref="AT28:AU29"/>
    <mergeCell ref="AT30:AU31"/>
    <mergeCell ref="BT28:BU28"/>
    <mergeCell ref="BV28:BW28"/>
    <mergeCell ref="BX28:BY28"/>
    <mergeCell ref="BZ27:CA27"/>
    <mergeCell ref="BR28:BS28"/>
    <mergeCell ref="BB24:BB25"/>
    <mergeCell ref="BC24:BC25"/>
    <mergeCell ref="AZ26:AZ27"/>
    <mergeCell ref="BA26:BA27"/>
    <mergeCell ref="V26:W27"/>
    <mergeCell ref="P26:Q27"/>
    <mergeCell ref="L26:M27"/>
    <mergeCell ref="AD26:AE27"/>
    <mergeCell ref="B26:B27"/>
    <mergeCell ref="B28:B29"/>
    <mergeCell ref="B30:B31"/>
    <mergeCell ref="F26:G27"/>
    <mergeCell ref="N30:O31"/>
    <mergeCell ref="J28:K29"/>
    <mergeCell ref="L28:M29"/>
    <mergeCell ref="J30:K31"/>
    <mergeCell ref="L30:M31"/>
    <mergeCell ref="C26:E27"/>
    <mergeCell ref="C28:E29"/>
    <mergeCell ref="C30:E31"/>
    <mergeCell ref="H28:I29"/>
    <mergeCell ref="H30:I31"/>
    <mergeCell ref="F28:G29"/>
    <mergeCell ref="F30:G31"/>
    <mergeCell ref="T26:U27"/>
    <mergeCell ref="P28:Q29"/>
    <mergeCell ref="P30:Q31"/>
    <mergeCell ref="AL26:AM27"/>
    <mergeCell ref="R28:S29"/>
    <mergeCell ref="AP24:AQ25"/>
    <mergeCell ref="Z26:AA27"/>
    <mergeCell ref="AJ20:AK21"/>
    <mergeCell ref="AJ22:AK23"/>
    <mergeCell ref="Z28:AA29"/>
    <mergeCell ref="AH26:AI27"/>
    <mergeCell ref="AP26:AQ27"/>
    <mergeCell ref="AF26:AG27"/>
    <mergeCell ref="AF24:AG25"/>
    <mergeCell ref="AL20:AM21"/>
    <mergeCell ref="AH22:AI23"/>
    <mergeCell ref="AN22:AO23"/>
    <mergeCell ref="AB24:AC25"/>
    <mergeCell ref="AL22:AM23"/>
    <mergeCell ref="AL24:AM25"/>
    <mergeCell ref="AJ24:AK25"/>
    <mergeCell ref="AJ26:AK27"/>
    <mergeCell ref="AJ28:AK29"/>
    <mergeCell ref="AN26:AO27"/>
    <mergeCell ref="AB22:AC23"/>
    <mergeCell ref="AD24:AE25"/>
    <mergeCell ref="Z24:AA25"/>
    <mergeCell ref="J24:K25"/>
    <mergeCell ref="L24:M25"/>
    <mergeCell ref="R30:S31"/>
    <mergeCell ref="AD28:AE29"/>
    <mergeCell ref="AD30:AE31"/>
    <mergeCell ref="V28:W29"/>
    <mergeCell ref="V30:W31"/>
    <mergeCell ref="AR30:AS31"/>
    <mergeCell ref="X30:Y31"/>
    <mergeCell ref="AN28:AO29"/>
    <mergeCell ref="AH28:AI29"/>
    <mergeCell ref="AH30:AI31"/>
    <mergeCell ref="AP28:AQ29"/>
    <mergeCell ref="AL28:AM29"/>
    <mergeCell ref="AL30:AM31"/>
    <mergeCell ref="AP30:AQ31"/>
    <mergeCell ref="AF28:AG29"/>
    <mergeCell ref="AF30:AG31"/>
    <mergeCell ref="AN30:AO31"/>
    <mergeCell ref="X28:Y29"/>
    <mergeCell ref="T28:U29"/>
    <mergeCell ref="T30:U31"/>
    <mergeCell ref="Z30:AA31"/>
    <mergeCell ref="AJ30:AK31"/>
    <mergeCell ref="B32:G33"/>
    <mergeCell ref="H32:I33"/>
    <mergeCell ref="J32:K32"/>
    <mergeCell ref="J33:K33"/>
    <mergeCell ref="F19:G19"/>
    <mergeCell ref="F22:G23"/>
    <mergeCell ref="F24:G25"/>
    <mergeCell ref="N20:O21"/>
    <mergeCell ref="N24:O25"/>
    <mergeCell ref="L20:M21"/>
    <mergeCell ref="N22:O23"/>
    <mergeCell ref="J26:K27"/>
    <mergeCell ref="H20:I21"/>
    <mergeCell ref="H22:I23"/>
    <mergeCell ref="H24:I25"/>
    <mergeCell ref="H26:I27"/>
    <mergeCell ref="N28:O29"/>
    <mergeCell ref="B20:B21"/>
    <mergeCell ref="B22:B23"/>
    <mergeCell ref="B24:B25"/>
    <mergeCell ref="C20:E21"/>
    <mergeCell ref="C22:E23"/>
    <mergeCell ref="C24:E25"/>
    <mergeCell ref="F20:G21"/>
    <mergeCell ref="V22:W23"/>
    <mergeCell ref="V24:W25"/>
    <mergeCell ref="X20:Y21"/>
    <mergeCell ref="R22:S23"/>
    <mergeCell ref="R24:S25"/>
    <mergeCell ref="T22:U23"/>
    <mergeCell ref="T24:U25"/>
    <mergeCell ref="X24:Y25"/>
    <mergeCell ref="P22:Q23"/>
    <mergeCell ref="P20:Q21"/>
    <mergeCell ref="R20:S21"/>
    <mergeCell ref="V20:W21"/>
    <mergeCell ref="J20:K21"/>
    <mergeCell ref="T19:U19"/>
    <mergeCell ref="T20:U21"/>
    <mergeCell ref="X22:Y23"/>
    <mergeCell ref="M2:AU2"/>
    <mergeCell ref="M3:AU3"/>
    <mergeCell ref="M4:AU4"/>
    <mergeCell ref="Q5:X5"/>
    <mergeCell ref="H12:M12"/>
    <mergeCell ref="H13:M13"/>
    <mergeCell ref="F18:I18"/>
    <mergeCell ref="B16:G16"/>
    <mergeCell ref="B18:E19"/>
    <mergeCell ref="H19:I19"/>
    <mergeCell ref="J19:K19"/>
    <mergeCell ref="L19:M19"/>
    <mergeCell ref="AB20:AC21"/>
    <mergeCell ref="AR22:AS23"/>
    <mergeCell ref="Z22:AA23"/>
    <mergeCell ref="J22:K23"/>
    <mergeCell ref="L22:M23"/>
    <mergeCell ref="AP22:AQ23"/>
    <mergeCell ref="AF22:AG23"/>
    <mergeCell ref="AR12:AV12"/>
    <mergeCell ref="H16:M16"/>
    <mergeCell ref="AT18:AW18"/>
    <mergeCell ref="J18:M18"/>
    <mergeCell ref="N18:U18"/>
    <mergeCell ref="V18:Y18"/>
    <mergeCell ref="H14:M14"/>
    <mergeCell ref="AR14:AS14"/>
    <mergeCell ref="Y13:AD13"/>
    <mergeCell ref="N12:S12"/>
    <mergeCell ref="T12:X12"/>
    <mergeCell ref="AE15:AI15"/>
    <mergeCell ref="AE16:AI16"/>
    <mergeCell ref="AR13:AV13"/>
    <mergeCell ref="AT14:AV14"/>
    <mergeCell ref="N15:S15"/>
    <mergeCell ref="N13:S13"/>
    <mergeCell ref="N16:S16"/>
    <mergeCell ref="R19:S19"/>
    <mergeCell ref="T13:X13"/>
    <mergeCell ref="N19:O19"/>
    <mergeCell ref="P19:Q19"/>
    <mergeCell ref="V19:W19"/>
    <mergeCell ref="AB19:AC19"/>
    <mergeCell ref="X19:Y19"/>
    <mergeCell ref="AH20:AI21"/>
    <mergeCell ref="AD20:AE21"/>
    <mergeCell ref="AD19:AE19"/>
    <mergeCell ref="T14:X14"/>
    <mergeCell ref="T15:X15"/>
    <mergeCell ref="T16:X16"/>
    <mergeCell ref="BV15:CA15"/>
    <mergeCell ref="BP16:BU16"/>
    <mergeCell ref="AJ16:AQ16"/>
    <mergeCell ref="AT16:AV16"/>
    <mergeCell ref="AP19:AQ19"/>
    <mergeCell ref="Z20:AA21"/>
    <mergeCell ref="AP20:AQ21"/>
    <mergeCell ref="AT19:AU19"/>
    <mergeCell ref="AR16:AS16"/>
    <mergeCell ref="AR20:AS21"/>
    <mergeCell ref="AN20:AO21"/>
    <mergeCell ref="AN19:AO19"/>
    <mergeCell ref="AT20:AU21"/>
    <mergeCell ref="AX18:BC18"/>
    <mergeCell ref="BC16:BD16"/>
    <mergeCell ref="BE16:BG16"/>
    <mergeCell ref="BP8:BW8"/>
    <mergeCell ref="BP10:BW10"/>
    <mergeCell ref="Y12:AD12"/>
    <mergeCell ref="BP9:BW9"/>
    <mergeCell ref="Y15:AD15"/>
    <mergeCell ref="AJ13:AQ13"/>
    <mergeCell ref="AJ14:AQ14"/>
    <mergeCell ref="AJ15:AQ15"/>
    <mergeCell ref="AR15:AV15"/>
    <mergeCell ref="BJ14:BO14"/>
    <mergeCell ref="BJ13:BO13"/>
    <mergeCell ref="AJ12:AQ12"/>
    <mergeCell ref="Y14:AD14"/>
    <mergeCell ref="AE14:AI14"/>
    <mergeCell ref="BC13:BD13"/>
    <mergeCell ref="BE13:BG13"/>
    <mergeCell ref="AE12:AI12"/>
    <mergeCell ref="AE13:AI13"/>
    <mergeCell ref="AP10:AU10"/>
    <mergeCell ref="BP13:BU13"/>
    <mergeCell ref="BV13:CA13"/>
    <mergeCell ref="BP14:BU14"/>
    <mergeCell ref="BV14:CA14"/>
    <mergeCell ref="BP15:BU15"/>
    <mergeCell ref="CF20:CK20"/>
    <mergeCell ref="CF21:CK21"/>
    <mergeCell ref="AV30:AW31"/>
    <mergeCell ref="AH19:AI19"/>
    <mergeCell ref="AJ19:AK19"/>
    <mergeCell ref="AL18:AS18"/>
    <mergeCell ref="AH24:AI25"/>
    <mergeCell ref="AN24:AO25"/>
    <mergeCell ref="AT22:AU23"/>
    <mergeCell ref="AL19:AM19"/>
    <mergeCell ref="AR19:AS19"/>
    <mergeCell ref="AV20:AW21"/>
    <mergeCell ref="AV22:AW23"/>
    <mergeCell ref="AV24:AW25"/>
    <mergeCell ref="BY18:CA18"/>
    <mergeCell ref="BY20:CA20"/>
    <mergeCell ref="BY21:CA21"/>
    <mergeCell ref="BX19:BZ19"/>
    <mergeCell ref="BH20:BJ20"/>
    <mergeCell ref="AX19:AZ19"/>
    <mergeCell ref="AX21:BC21"/>
    <mergeCell ref="BH21:BJ21"/>
    <mergeCell ref="BU19:BW19"/>
    <mergeCell ref="BA19:BC19"/>
    <mergeCell ref="B1:CA1"/>
    <mergeCell ref="AX24:AX25"/>
    <mergeCell ref="Q7:X7"/>
    <mergeCell ref="Q8:X8"/>
    <mergeCell ref="Q9:X9"/>
    <mergeCell ref="AN7:AU7"/>
    <mergeCell ref="AN8:AU8"/>
    <mergeCell ref="Q10:X10"/>
    <mergeCell ref="B14:G14"/>
    <mergeCell ref="B12:G12"/>
    <mergeCell ref="B13:G13"/>
    <mergeCell ref="B15:G15"/>
    <mergeCell ref="N14:S14"/>
    <mergeCell ref="Y16:AD16"/>
    <mergeCell ref="BJ12:CA12"/>
    <mergeCell ref="BJ16:BO16"/>
    <mergeCell ref="BJ15:BO15"/>
    <mergeCell ref="BV16:CA16"/>
    <mergeCell ref="BP7:BW7"/>
    <mergeCell ref="AN9:AO9"/>
    <mergeCell ref="AP9:AU9"/>
    <mergeCell ref="AN10:AO10"/>
    <mergeCell ref="AW12:BB12"/>
    <mergeCell ref="BC12:BG12"/>
    <mergeCell ref="AP32:BA33"/>
    <mergeCell ref="D75:E75"/>
    <mergeCell ref="H15:I15"/>
    <mergeCell ref="J15:M15"/>
    <mergeCell ref="AY30:AY31"/>
    <mergeCell ref="AY28:AY29"/>
    <mergeCell ref="AY26:AY27"/>
    <mergeCell ref="AY24:AY25"/>
    <mergeCell ref="AY22:AY23"/>
    <mergeCell ref="N26:O27"/>
    <mergeCell ref="P24:Q25"/>
    <mergeCell ref="AB26:AC27"/>
    <mergeCell ref="AB28:AC29"/>
    <mergeCell ref="AB30:AC31"/>
    <mergeCell ref="R26:S27"/>
    <mergeCell ref="AV26:AW27"/>
    <mergeCell ref="AF19:AG19"/>
    <mergeCell ref="Z18:AG18"/>
    <mergeCell ref="AH18:AK18"/>
    <mergeCell ref="X26:Y27"/>
    <mergeCell ref="AD22:AE23"/>
    <mergeCell ref="AF20:AG21"/>
    <mergeCell ref="AV19:AW19"/>
    <mergeCell ref="Z19:AA19"/>
  </mergeCells>
  <dataValidations count="18">
    <dataValidation type="list" allowBlank="1" showInputMessage="1" showErrorMessage="1" sqref="R33:S33">
      <formula1>"0%, -3%, -5%, -7%, -9%"</formula1>
    </dataValidation>
    <dataValidation type="list" allowBlank="1" showInputMessage="1" showErrorMessage="1" sqref="R32:S32">
      <formula1>"0%, 3%, 5%, 6%, 7%, 10%"</formula1>
    </dataValidation>
    <dataValidation type="list" allowBlank="1" showInputMessage="1" showErrorMessage="1" sqref="BP7:BW7">
      <formula1>"YES, Not Specified"</formula1>
    </dataValidation>
    <dataValidation type="list" allowBlank="1" showInputMessage="1" showErrorMessage="1" sqref="Q10:X10">
      <formula1>"Clean &amp; Cold Water (&lt;55C), Other"</formula1>
    </dataValidation>
    <dataValidation type="list" allowBlank="1" showInputMessage="1" showErrorMessage="1" sqref="AN7:AU7">
      <formula1>"In Range, With Deviation"</formula1>
    </dataValidation>
    <dataValidation type="list" allowBlank="1" showInputMessage="1" showErrorMessage="1" sqref="AN8:AU8">
      <formula1>"Free from Leak, Yes (but corrected)"</formula1>
    </dataValidation>
    <dataValidation type="list" allowBlank="1" showInputMessage="1" showErrorMessage="1" sqref="Q5:X5">
      <formula1>"Required, Optional"</formula1>
    </dataValidation>
    <dataValidation type="list" allowBlank="1" showInputMessage="1" showErrorMessage="1" sqref="BY18:CA18">
      <formula1>"YES, NO"</formula1>
    </dataValidation>
    <dataValidation type="list" allowBlank="1" showInputMessage="1" showErrorMessage="1" sqref="Q7:X7 Q9:X9">
      <formula1>"YES, Not Mandatory"</formula1>
    </dataValidation>
    <dataValidation type="list" allowBlank="1" showInputMessage="1" showErrorMessage="1" sqref="Q8:X8">
      <formula1>"YES-Modified Seal Faces, Yes-Purchased Seal Faces,  Not Necessary"</formula1>
    </dataValidation>
    <dataValidation type="list" allowBlank="1" showInputMessage="1" showErrorMessage="1" sqref="BP10:BW10">
      <formula1>"Not Required, Dismantled with Retest, Dismantled without Retest"</formula1>
    </dataValidation>
    <dataValidation type="list" allowBlank="1" showInputMessage="1" showErrorMessage="1" sqref="L32:M32">
      <formula1>"0%, 3%, 5%, 8%, 10%, 9%, 16%"</formula1>
    </dataValidation>
    <dataValidation type="list" allowBlank="1" showInputMessage="1" showErrorMessage="1" sqref="L33:M33">
      <formula1>"0%, -3%, -5%, -8%, -9%"</formula1>
    </dataValidation>
    <dataValidation type="list" allowBlank="1" showInputMessage="1" showErrorMessage="1" sqref="Y32:Z32">
      <formula1>"0%, 5%, 8%, 10%"</formula1>
    </dataValidation>
    <dataValidation type="list" allowBlank="1" showInputMessage="1" showErrorMessage="1" sqref="Y33:Z33">
      <formula1>"0%, -5%, -8%, -10%"</formula1>
    </dataValidation>
    <dataValidation type="list" allowBlank="1" showInputMessage="1" showErrorMessage="1" sqref="AL32:AM32 AE33:AF33">
      <formula1>"0%"</formula1>
    </dataValidation>
    <dataValidation type="list" allowBlank="1" showInputMessage="1" showErrorMessage="1" sqref="AE32:AF32">
      <formula1>"0%, 4%, 8%, 9%, 10%, 16%"</formula1>
    </dataValidation>
    <dataValidation type="list" allowBlank="1" showInputMessage="1" showErrorMessage="1" sqref="AL33:AM33">
      <formula1>"0%, -3%, -5%, -7%"</formula1>
    </dataValidation>
  </dataValidations>
  <pageMargins left="0.15" right="0.15" top="0.2" bottom="0.53" header="0.25" footer="0.3"/>
  <pageSetup paperSize="9" scale="50" orientation="landscape" r:id="rId1"/>
  <headerFooter>
    <oddFooter>&amp;L&amp;8Email: saki.mohsen@gmail.com
Linked-in: https://www.linkedin.com/in/mohsen-saki-81770253&amp;RPAGE  7  OF  11</oddFooter>
  </headerFooter>
  <drawing r:id="rId2"/>
  <legacyDrawing r:id="rId3"/>
</worksheet>
</file>

<file path=xl/worksheets/sheet8.xml><?xml version="1.0" encoding="utf-8"?>
<worksheet xmlns="http://schemas.openxmlformats.org/spreadsheetml/2006/main" xmlns:r="http://schemas.openxmlformats.org/officeDocument/2006/relationships">
  <sheetPr codeName="Sheet8">
    <tabColor rgb="FFFFFF00"/>
  </sheetPr>
  <dimension ref="A1:BJ55"/>
  <sheetViews>
    <sheetView showGridLines="0" view="pageBreakPreview" zoomScaleNormal="90" zoomScaleSheetLayoutView="100" workbookViewId="0">
      <selection activeCell="A2" sqref="A2"/>
    </sheetView>
  </sheetViews>
  <sheetFormatPr defaultRowHeight="12.75"/>
  <cols>
    <col min="1" max="60" width="3.28515625" style="21" customWidth="1"/>
    <col min="61" max="72" width="3.42578125" style="21" customWidth="1"/>
    <col min="73" max="16384" width="9.140625" style="21"/>
  </cols>
  <sheetData>
    <row r="1" spans="1:62" ht="17.25" customHeight="1" thickBot="1">
      <c r="A1" s="610" t="s">
        <v>19</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1"/>
      <c r="AH1" s="611"/>
      <c r="AI1" s="611"/>
      <c r="AJ1" s="611"/>
      <c r="AK1" s="611"/>
      <c r="AL1" s="611"/>
      <c r="AM1" s="611"/>
      <c r="AN1" s="611"/>
      <c r="AO1" s="611"/>
      <c r="AP1" s="611"/>
      <c r="AQ1" s="611"/>
      <c r="AR1" s="611"/>
      <c r="AS1" s="611"/>
      <c r="AT1" s="611"/>
      <c r="AU1" s="611"/>
      <c r="AV1" s="611"/>
      <c r="AW1" s="611"/>
      <c r="AX1" s="611"/>
      <c r="AY1" s="611"/>
      <c r="AZ1" s="611"/>
      <c r="BA1" s="611"/>
      <c r="BB1" s="611"/>
      <c r="BC1" s="611"/>
      <c r="BD1" s="611"/>
      <c r="BE1" s="611"/>
      <c r="BF1" s="611"/>
      <c r="BG1" s="611"/>
      <c r="BH1" s="611"/>
      <c r="BI1" s="611"/>
      <c r="BJ1" s="611"/>
    </row>
    <row r="2" spans="1:62" ht="17.25" customHeight="1" thickBot="1">
      <c r="A2" s="400"/>
      <c r="B2" s="400"/>
      <c r="C2" s="400"/>
      <c r="D2" s="400"/>
      <c r="E2" s="400"/>
      <c r="F2" s="400"/>
      <c r="G2" s="400"/>
      <c r="H2" s="401" t="s">
        <v>69</v>
      </c>
      <c r="I2" s="402" t="s">
        <v>72</v>
      </c>
      <c r="J2" s="612"/>
      <c r="K2" s="612"/>
      <c r="L2" s="612"/>
      <c r="M2" s="612"/>
      <c r="N2" s="612"/>
      <c r="O2" s="612"/>
      <c r="P2" s="612"/>
      <c r="Q2" s="612"/>
      <c r="R2" s="612"/>
      <c r="S2" s="612"/>
      <c r="T2" s="612"/>
      <c r="U2" s="612"/>
      <c r="V2" s="612"/>
      <c r="W2" s="612"/>
      <c r="X2" s="612"/>
      <c r="Y2" s="612"/>
      <c r="Z2" s="612"/>
      <c r="AA2" s="612"/>
      <c r="AB2" s="612"/>
      <c r="AC2" s="612"/>
      <c r="AD2" s="612"/>
      <c r="AE2" s="403"/>
      <c r="AF2" s="1053" t="s">
        <v>6</v>
      </c>
      <c r="AG2" s="1054"/>
      <c r="AH2" s="1054"/>
      <c r="AI2" s="1054"/>
      <c r="AJ2" s="1054"/>
      <c r="AK2" s="1054"/>
      <c r="AL2" s="1054"/>
      <c r="AM2" s="1054"/>
      <c r="AN2" s="1054"/>
      <c r="AO2" s="1054"/>
      <c r="AP2" s="1054"/>
      <c r="AQ2" s="1054"/>
      <c r="AR2" s="1054"/>
      <c r="AS2" s="1054"/>
      <c r="AT2" s="1054"/>
      <c r="AU2" s="1054"/>
      <c r="AV2" s="1054"/>
      <c r="AW2" s="1054"/>
      <c r="AX2" s="1054"/>
      <c r="AY2" s="1054"/>
      <c r="AZ2" s="1054"/>
      <c r="BA2" s="1054"/>
      <c r="BB2" s="1054"/>
      <c r="BC2" s="1054"/>
      <c r="BD2" s="1054"/>
      <c r="BE2" s="1054"/>
      <c r="BF2" s="1054"/>
      <c r="BG2" s="1054"/>
      <c r="BH2" s="1054"/>
      <c r="BI2" s="1054"/>
      <c r="BJ2" s="1054"/>
    </row>
    <row r="3" spans="1:62" ht="17.25" customHeight="1">
      <c r="A3" s="404"/>
      <c r="B3" s="404"/>
      <c r="C3" s="404"/>
      <c r="D3" s="404"/>
      <c r="E3" s="404"/>
      <c r="F3" s="404"/>
      <c r="G3" s="404"/>
      <c r="H3" s="393" t="s">
        <v>70</v>
      </c>
      <c r="I3" s="405" t="s">
        <v>72</v>
      </c>
      <c r="J3" s="613"/>
      <c r="K3" s="613"/>
      <c r="L3" s="613"/>
      <c r="M3" s="613"/>
      <c r="N3" s="613"/>
      <c r="O3" s="613"/>
      <c r="P3" s="613"/>
      <c r="Q3" s="613"/>
      <c r="R3" s="613"/>
      <c r="S3" s="613"/>
      <c r="T3" s="613"/>
      <c r="U3" s="613"/>
      <c r="V3" s="613"/>
      <c r="W3" s="613"/>
      <c r="X3" s="613"/>
      <c r="Y3" s="613"/>
      <c r="Z3" s="613"/>
      <c r="AA3" s="613"/>
      <c r="AB3" s="613"/>
      <c r="AC3" s="613"/>
      <c r="AD3" s="613"/>
      <c r="AE3" s="406"/>
      <c r="AF3" s="139">
        <v>62</v>
      </c>
      <c r="AG3" s="139"/>
      <c r="AH3" s="1055" t="s">
        <v>391</v>
      </c>
      <c r="AI3" s="1056"/>
      <c r="AJ3" s="1056"/>
      <c r="AK3" s="1056"/>
      <c r="AL3" s="1056"/>
      <c r="AM3" s="1056"/>
      <c r="AN3" s="1056"/>
      <c r="AO3" s="1056"/>
      <c r="AP3" s="1056"/>
      <c r="AQ3" s="1056"/>
      <c r="AR3" s="1056"/>
      <c r="AS3" s="1056"/>
      <c r="AT3" s="1056"/>
      <c r="AU3" s="1056"/>
      <c r="AV3" s="1056"/>
      <c r="AW3" s="1056"/>
      <c r="AX3" s="1056"/>
      <c r="AY3" s="1056"/>
      <c r="AZ3" s="1056"/>
      <c r="BA3" s="1056"/>
      <c r="BB3" s="1056"/>
      <c r="BC3" s="1056"/>
      <c r="BD3" s="1056"/>
      <c r="BE3" s="1056"/>
      <c r="BF3" s="1056"/>
      <c r="BG3" s="1056"/>
      <c r="BH3" s="1056"/>
      <c r="BI3" s="1056"/>
      <c r="BJ3" s="139"/>
    </row>
    <row r="4" spans="1:62" ht="17.25" customHeight="1" thickBot="1">
      <c r="A4" s="407"/>
      <c r="B4" s="407"/>
      <c r="C4" s="407"/>
      <c r="D4" s="407"/>
      <c r="E4" s="407"/>
      <c r="F4" s="407"/>
      <c r="G4" s="407"/>
      <c r="H4" s="397" t="s">
        <v>71</v>
      </c>
      <c r="I4" s="408" t="s">
        <v>72</v>
      </c>
      <c r="J4" s="614"/>
      <c r="K4" s="614"/>
      <c r="L4" s="614"/>
      <c r="M4" s="614"/>
      <c r="N4" s="614"/>
      <c r="O4" s="614"/>
      <c r="P4" s="614"/>
      <c r="Q4" s="614"/>
      <c r="R4" s="614"/>
      <c r="S4" s="614"/>
      <c r="T4" s="614"/>
      <c r="U4" s="614"/>
      <c r="V4" s="614"/>
      <c r="W4" s="614"/>
      <c r="X4" s="614"/>
      <c r="Y4" s="614"/>
      <c r="Z4" s="614"/>
      <c r="AA4" s="614"/>
      <c r="AB4" s="614"/>
      <c r="AC4" s="614"/>
      <c r="AD4" s="614"/>
      <c r="AE4" s="409"/>
      <c r="AH4" s="1050" t="s">
        <v>309</v>
      </c>
      <c r="AI4" s="1050"/>
      <c r="AJ4" s="1050"/>
      <c r="AK4" s="1050"/>
      <c r="AL4" s="1050"/>
      <c r="AM4" s="1050"/>
      <c r="AN4" s="1050"/>
      <c r="AO4" s="1050"/>
      <c r="AP4" s="1050"/>
      <c r="AQ4" s="1050"/>
      <c r="AR4" s="1050"/>
      <c r="AS4" s="1050"/>
      <c r="AT4" s="1050"/>
      <c r="AU4" s="1051"/>
      <c r="AV4" s="1052" t="s">
        <v>310</v>
      </c>
      <c r="AW4" s="1050"/>
      <c r="AX4" s="1050"/>
      <c r="AY4" s="1050"/>
      <c r="AZ4" s="1050"/>
      <c r="BA4" s="1050"/>
      <c r="BB4" s="1051"/>
      <c r="BC4" s="1052" t="s">
        <v>311</v>
      </c>
      <c r="BD4" s="1050"/>
      <c r="BE4" s="1050"/>
      <c r="BF4" s="1050"/>
      <c r="BG4" s="1050"/>
      <c r="BH4" s="1050"/>
      <c r="BI4" s="1050"/>
      <c r="BJ4" s="139"/>
    </row>
    <row r="5" spans="1:62" ht="17.25" customHeight="1" thickBot="1">
      <c r="A5" s="1054" t="s">
        <v>6</v>
      </c>
      <c r="B5" s="1054"/>
      <c r="C5" s="1054"/>
      <c r="D5" s="1054"/>
      <c r="E5" s="1054"/>
      <c r="F5" s="1054"/>
      <c r="G5" s="1054"/>
      <c r="H5" s="1054"/>
      <c r="I5" s="1054"/>
      <c r="J5" s="1054"/>
      <c r="K5" s="1054"/>
      <c r="L5" s="1054"/>
      <c r="M5" s="1054"/>
      <c r="N5" s="1054"/>
      <c r="O5" s="1054"/>
      <c r="P5" s="1054"/>
      <c r="Q5" s="1054"/>
      <c r="R5" s="1054"/>
      <c r="S5" s="1054"/>
      <c r="T5" s="1054"/>
      <c r="U5" s="1054"/>
      <c r="V5" s="1054"/>
      <c r="W5" s="1054"/>
      <c r="X5" s="1054"/>
      <c r="Y5" s="1054"/>
      <c r="Z5" s="1054"/>
      <c r="AA5" s="1054"/>
      <c r="AB5" s="1054"/>
      <c r="AC5" s="1054"/>
      <c r="AD5" s="1054"/>
      <c r="AE5" s="1057"/>
      <c r="AF5" s="139"/>
      <c r="AG5" s="139"/>
      <c r="AH5" s="141" t="s">
        <v>312</v>
      </c>
      <c r="AI5" s="141"/>
      <c r="AJ5" s="141"/>
      <c r="AK5" s="141"/>
      <c r="AL5" s="141"/>
      <c r="AM5" s="141"/>
      <c r="AN5" s="141"/>
      <c r="AO5" s="141"/>
      <c r="AP5" s="141"/>
      <c r="AQ5" s="141"/>
      <c r="AR5" s="141"/>
      <c r="AS5" s="141"/>
      <c r="AT5" s="141"/>
      <c r="AU5" s="141"/>
      <c r="AV5" s="142"/>
      <c r="AW5" s="143"/>
      <c r="AX5" s="143"/>
      <c r="AY5" s="143"/>
      <c r="AZ5" s="143"/>
      <c r="BA5" s="143"/>
      <c r="BB5" s="143"/>
      <c r="BC5" s="1061" t="s">
        <v>323</v>
      </c>
      <c r="BD5" s="1062"/>
      <c r="BE5" s="1062"/>
      <c r="BF5" s="1062"/>
      <c r="BG5" s="1062"/>
      <c r="BH5" s="1062"/>
      <c r="BI5" s="1062"/>
      <c r="BJ5" s="139"/>
    </row>
    <row r="6" spans="1:62" ht="15.95" customHeight="1">
      <c r="A6" s="327">
        <v>52</v>
      </c>
      <c r="B6" s="328"/>
      <c r="C6" s="1034" t="s">
        <v>574</v>
      </c>
      <c r="D6" s="1034"/>
      <c r="E6" s="1034"/>
      <c r="F6" s="1034"/>
      <c r="G6" s="1034"/>
      <c r="H6" s="1034"/>
      <c r="I6" s="1034"/>
      <c r="J6" s="1034"/>
      <c r="K6" s="1034"/>
      <c r="L6" s="1034"/>
      <c r="M6" s="1034"/>
      <c r="N6" s="1034"/>
      <c r="O6" s="1034"/>
      <c r="P6" s="1034"/>
      <c r="Q6" s="1034"/>
      <c r="R6" s="1034"/>
      <c r="S6" s="1034"/>
      <c r="T6" s="1034"/>
      <c r="U6" s="1034"/>
      <c r="V6" s="1034"/>
      <c r="W6" s="1034"/>
      <c r="X6" s="1034"/>
      <c r="Y6" s="1034"/>
      <c r="Z6" s="1034"/>
      <c r="AA6" s="1034"/>
      <c r="AB6" s="1034"/>
      <c r="AC6" s="1034"/>
      <c r="AD6" s="1034"/>
      <c r="AE6" s="329"/>
      <c r="AF6" s="139"/>
      <c r="AG6" s="139"/>
      <c r="AH6" s="144"/>
      <c r="AI6" s="144"/>
      <c r="AJ6" s="144" t="s">
        <v>313</v>
      </c>
      <c r="AK6" s="144"/>
      <c r="AL6" s="144"/>
      <c r="AM6" s="144"/>
      <c r="AN6" s="144"/>
      <c r="AO6" s="144"/>
      <c r="AP6" s="144"/>
      <c r="AQ6" s="144"/>
      <c r="AR6" s="144"/>
      <c r="AS6" s="144"/>
      <c r="AT6" s="144"/>
      <c r="AU6" s="144"/>
      <c r="AV6" s="1037" t="s">
        <v>322</v>
      </c>
      <c r="AW6" s="1038"/>
      <c r="AX6" s="1038"/>
      <c r="AY6" s="1038"/>
      <c r="AZ6" s="1038"/>
      <c r="BA6" s="1038"/>
      <c r="BB6" s="1039"/>
      <c r="BC6" s="935" t="s">
        <v>319</v>
      </c>
      <c r="BD6" s="968"/>
      <c r="BE6" s="968"/>
      <c r="BF6" s="968"/>
      <c r="BG6" s="968"/>
      <c r="BH6" s="968"/>
      <c r="BI6" s="968"/>
      <c r="BJ6" s="139"/>
    </row>
    <row r="7" spans="1:62" ht="15.95" customHeight="1">
      <c r="A7" s="131"/>
      <c r="B7" s="127"/>
      <c r="C7" s="1035"/>
      <c r="D7" s="1035"/>
      <c r="E7" s="1035"/>
      <c r="F7" s="1035"/>
      <c r="G7" s="1035"/>
      <c r="H7" s="1035"/>
      <c r="I7" s="1035"/>
      <c r="J7" s="1035"/>
      <c r="K7" s="1035"/>
      <c r="L7" s="1035"/>
      <c r="M7" s="1035"/>
      <c r="N7" s="1035"/>
      <c r="O7" s="1035"/>
      <c r="P7" s="1035"/>
      <c r="Q7" s="1035"/>
      <c r="R7" s="1035"/>
      <c r="S7" s="1035"/>
      <c r="T7" s="1035"/>
      <c r="U7" s="1035"/>
      <c r="V7" s="1035"/>
      <c r="W7" s="1035"/>
      <c r="X7" s="1035"/>
      <c r="Y7" s="1035"/>
      <c r="Z7" s="1035"/>
      <c r="AA7" s="1035"/>
      <c r="AB7" s="1035"/>
      <c r="AC7" s="1035"/>
      <c r="AD7" s="1035"/>
      <c r="AE7" s="128"/>
      <c r="AF7" s="139"/>
      <c r="AG7" s="139"/>
      <c r="AH7" s="144"/>
      <c r="AI7" s="144"/>
      <c r="AJ7" s="144" t="s">
        <v>314</v>
      </c>
      <c r="AK7" s="144"/>
      <c r="AL7" s="144"/>
      <c r="AM7" s="144"/>
      <c r="AN7" s="144"/>
      <c r="AO7" s="144"/>
      <c r="AP7" s="144"/>
      <c r="AQ7" s="144"/>
      <c r="AR7" s="144"/>
      <c r="AS7" s="144"/>
      <c r="AT7" s="144"/>
      <c r="AU7" s="144"/>
      <c r="AV7" s="1040"/>
      <c r="AW7" s="815"/>
      <c r="AX7" s="815"/>
      <c r="AY7" s="815"/>
      <c r="AZ7" s="815"/>
      <c r="BA7" s="815"/>
      <c r="BB7" s="1041"/>
      <c r="BC7" s="935" t="s">
        <v>320</v>
      </c>
      <c r="BD7" s="968"/>
      <c r="BE7" s="968"/>
      <c r="BF7" s="968"/>
      <c r="BG7" s="968"/>
      <c r="BH7" s="968"/>
      <c r="BI7" s="968"/>
      <c r="BJ7" s="139"/>
    </row>
    <row r="8" spans="1:62" ht="15.95" customHeight="1">
      <c r="A8" s="131"/>
      <c r="B8" s="127"/>
      <c r="C8" s="1035"/>
      <c r="D8" s="1035"/>
      <c r="E8" s="1035"/>
      <c r="F8" s="1035"/>
      <c r="G8" s="1035"/>
      <c r="H8" s="1035"/>
      <c r="I8" s="1035"/>
      <c r="J8" s="1035"/>
      <c r="K8" s="1035"/>
      <c r="L8" s="1035"/>
      <c r="M8" s="1035"/>
      <c r="N8" s="1035"/>
      <c r="O8" s="1035"/>
      <c r="P8" s="1035"/>
      <c r="Q8" s="1035"/>
      <c r="R8" s="1035"/>
      <c r="S8" s="1035"/>
      <c r="T8" s="1035"/>
      <c r="U8" s="1035"/>
      <c r="V8" s="1035"/>
      <c r="W8" s="1035"/>
      <c r="X8" s="1035"/>
      <c r="Y8" s="1035"/>
      <c r="Z8" s="1035"/>
      <c r="AA8" s="1035"/>
      <c r="AB8" s="1035"/>
      <c r="AC8" s="1035"/>
      <c r="AD8" s="1035"/>
      <c r="AE8" s="128"/>
      <c r="AF8" s="139"/>
      <c r="AG8" s="139"/>
      <c r="AH8" s="145"/>
      <c r="AI8" s="145"/>
      <c r="AJ8" s="145" t="s">
        <v>315</v>
      </c>
      <c r="AK8" s="145"/>
      <c r="AL8" s="145"/>
      <c r="AM8" s="145"/>
      <c r="AN8" s="145"/>
      <c r="AO8" s="145"/>
      <c r="AP8" s="145"/>
      <c r="AQ8" s="145"/>
      <c r="AR8" s="145"/>
      <c r="AS8" s="145"/>
      <c r="AT8" s="145"/>
      <c r="AU8" s="145"/>
      <c r="AV8" s="1042"/>
      <c r="AW8" s="1043"/>
      <c r="AX8" s="1043"/>
      <c r="AY8" s="1043"/>
      <c r="AZ8" s="1043"/>
      <c r="BA8" s="1043"/>
      <c r="BB8" s="1044"/>
      <c r="BC8" s="1045" t="s">
        <v>321</v>
      </c>
      <c r="BD8" s="1022"/>
      <c r="BE8" s="1022"/>
      <c r="BF8" s="1022"/>
      <c r="BG8" s="1022"/>
      <c r="BH8" s="1022"/>
      <c r="BI8" s="1022"/>
      <c r="BJ8" s="139"/>
    </row>
    <row r="9" spans="1:62" ht="15.95" customHeight="1">
      <c r="A9" s="131"/>
      <c r="B9" s="127"/>
      <c r="C9" s="1035"/>
      <c r="D9" s="1035"/>
      <c r="E9" s="1035"/>
      <c r="F9" s="1035"/>
      <c r="G9" s="1035"/>
      <c r="H9" s="1035"/>
      <c r="I9" s="1035"/>
      <c r="J9" s="1035"/>
      <c r="K9" s="1035"/>
      <c r="L9" s="1035"/>
      <c r="M9" s="1035"/>
      <c r="N9" s="1035"/>
      <c r="O9" s="1035"/>
      <c r="P9" s="1035"/>
      <c r="Q9" s="1035"/>
      <c r="R9" s="1035"/>
      <c r="S9" s="1035"/>
      <c r="T9" s="1035"/>
      <c r="U9" s="1035"/>
      <c r="V9" s="1035"/>
      <c r="W9" s="1035"/>
      <c r="X9" s="1035"/>
      <c r="Y9" s="1035"/>
      <c r="Z9" s="1035"/>
      <c r="AA9" s="1035"/>
      <c r="AB9" s="1035"/>
      <c r="AC9" s="1035"/>
      <c r="AD9" s="1035"/>
      <c r="AE9" s="128"/>
      <c r="AF9" s="139"/>
      <c r="AG9" s="139"/>
      <c r="AH9" s="146" t="s">
        <v>332</v>
      </c>
      <c r="AI9" s="146"/>
      <c r="AJ9" s="146"/>
      <c r="AK9" s="146"/>
      <c r="AL9" s="146"/>
      <c r="AM9" s="146"/>
      <c r="AN9" s="146"/>
      <c r="AO9" s="146"/>
      <c r="AP9" s="146"/>
      <c r="AQ9" s="146"/>
      <c r="AR9" s="146"/>
      <c r="AS9" s="146"/>
      <c r="AT9" s="146"/>
      <c r="AU9" s="146"/>
      <c r="AV9" s="1046" t="s">
        <v>328</v>
      </c>
      <c r="AW9" s="1047"/>
      <c r="AX9" s="1047"/>
      <c r="AY9" s="1047"/>
      <c r="AZ9" s="1047"/>
      <c r="BA9" s="1047"/>
      <c r="BB9" s="1048"/>
      <c r="BC9" s="147"/>
      <c r="BD9" s="147"/>
      <c r="BE9" s="147"/>
      <c r="BF9" s="147"/>
      <c r="BG9" s="147"/>
      <c r="BH9" s="147"/>
      <c r="BI9" s="147"/>
      <c r="BJ9" s="139"/>
    </row>
    <row r="10" spans="1:62" ht="15.95" customHeight="1">
      <c r="A10" s="131"/>
      <c r="B10" s="127"/>
      <c r="C10" s="1035"/>
      <c r="D10" s="1035"/>
      <c r="E10" s="1035"/>
      <c r="F10" s="1035"/>
      <c r="G10" s="1035"/>
      <c r="H10" s="1035"/>
      <c r="I10" s="1035"/>
      <c r="J10" s="1035"/>
      <c r="K10" s="1035"/>
      <c r="L10" s="1035"/>
      <c r="M10" s="1035"/>
      <c r="N10" s="1035"/>
      <c r="O10" s="1035"/>
      <c r="P10" s="1035"/>
      <c r="Q10" s="1035"/>
      <c r="R10" s="1035"/>
      <c r="S10" s="1035"/>
      <c r="T10" s="1035"/>
      <c r="U10" s="1035"/>
      <c r="V10" s="1035"/>
      <c r="W10" s="1035"/>
      <c r="X10" s="1035"/>
      <c r="Y10" s="1035"/>
      <c r="Z10" s="1035"/>
      <c r="AA10" s="1035"/>
      <c r="AB10" s="1035"/>
      <c r="AC10" s="1035"/>
      <c r="AD10" s="1035"/>
      <c r="AE10" s="128"/>
      <c r="AF10" s="139"/>
      <c r="AG10" s="139"/>
      <c r="AH10" s="146" t="s">
        <v>333</v>
      </c>
      <c r="AI10" s="146"/>
      <c r="AJ10" s="146"/>
      <c r="AK10" s="146"/>
      <c r="AL10" s="146"/>
      <c r="AM10" s="146"/>
      <c r="AN10" s="146"/>
      <c r="AO10" s="146"/>
      <c r="AP10" s="146"/>
      <c r="AQ10" s="146"/>
      <c r="AR10" s="146"/>
      <c r="AS10" s="146"/>
      <c r="AT10" s="146"/>
      <c r="AU10" s="146"/>
      <c r="AV10" s="1049" t="s">
        <v>329</v>
      </c>
      <c r="AW10" s="1047"/>
      <c r="AX10" s="1047"/>
      <c r="AY10" s="1047"/>
      <c r="AZ10" s="1047"/>
      <c r="BA10" s="1047"/>
      <c r="BB10" s="1048"/>
      <c r="BC10" s="147"/>
      <c r="BD10" s="147"/>
      <c r="BE10" s="147"/>
      <c r="BF10" s="147"/>
      <c r="BG10" s="147"/>
      <c r="BH10" s="147"/>
      <c r="BI10" s="147"/>
      <c r="BJ10" s="139"/>
    </row>
    <row r="11" spans="1:62" ht="15.95" customHeight="1">
      <c r="A11" s="131"/>
      <c r="B11" s="127"/>
      <c r="C11" s="1035"/>
      <c r="D11" s="1035"/>
      <c r="E11" s="1035"/>
      <c r="F11" s="1035"/>
      <c r="G11" s="1035"/>
      <c r="H11" s="1035"/>
      <c r="I11" s="1035"/>
      <c r="J11" s="1035"/>
      <c r="K11" s="1035"/>
      <c r="L11" s="1035"/>
      <c r="M11" s="1035"/>
      <c r="N11" s="1035"/>
      <c r="O11" s="1035"/>
      <c r="P11" s="1035"/>
      <c r="Q11" s="1035"/>
      <c r="R11" s="1035"/>
      <c r="S11" s="1035"/>
      <c r="T11" s="1035"/>
      <c r="U11" s="1035"/>
      <c r="V11" s="1035"/>
      <c r="W11" s="1035"/>
      <c r="X11" s="1035"/>
      <c r="Y11" s="1035"/>
      <c r="Z11" s="1035"/>
      <c r="AA11" s="1035"/>
      <c r="AB11" s="1035"/>
      <c r="AC11" s="1035"/>
      <c r="AD11" s="1035"/>
      <c r="AE11" s="128"/>
      <c r="AF11" s="139"/>
      <c r="AG11" s="139"/>
      <c r="AH11" s="146" t="s">
        <v>334</v>
      </c>
      <c r="AI11" s="146"/>
      <c r="AJ11" s="146"/>
      <c r="AK11" s="146"/>
      <c r="AL11" s="146"/>
      <c r="AM11" s="146"/>
      <c r="AN11" s="146"/>
      <c r="AO11" s="146"/>
      <c r="AP11" s="146"/>
      <c r="AQ11" s="146"/>
      <c r="AR11" s="146"/>
      <c r="AS11" s="146"/>
      <c r="AT11" s="146"/>
      <c r="AU11" s="146"/>
      <c r="AV11" s="1046">
        <v>0</v>
      </c>
      <c r="AW11" s="1047"/>
      <c r="AX11" s="1047"/>
      <c r="AY11" s="1047"/>
      <c r="AZ11" s="1047"/>
      <c r="BA11" s="1047"/>
      <c r="BB11" s="1048"/>
      <c r="BC11" s="147"/>
      <c r="BD11" s="147"/>
      <c r="BE11" s="147"/>
      <c r="BF11" s="147"/>
      <c r="BG11" s="147"/>
      <c r="BH11" s="147"/>
      <c r="BI11" s="147"/>
      <c r="BJ11" s="139"/>
    </row>
    <row r="12" spans="1:62" ht="15.75" customHeight="1">
      <c r="A12" s="131"/>
      <c r="B12" s="127"/>
      <c r="C12" s="1035"/>
      <c r="D12" s="1035"/>
      <c r="E12" s="1035"/>
      <c r="F12" s="1035"/>
      <c r="G12" s="1035"/>
      <c r="H12" s="1035"/>
      <c r="I12" s="1035"/>
      <c r="J12" s="1035"/>
      <c r="K12" s="1035"/>
      <c r="L12" s="1035"/>
      <c r="M12" s="1035"/>
      <c r="N12" s="1035"/>
      <c r="O12" s="1035"/>
      <c r="P12" s="1035"/>
      <c r="Q12" s="1035"/>
      <c r="R12" s="1035"/>
      <c r="S12" s="1035"/>
      <c r="T12" s="1035"/>
      <c r="U12" s="1035"/>
      <c r="V12" s="1035"/>
      <c r="W12" s="1035"/>
      <c r="X12" s="1035"/>
      <c r="Y12" s="1035"/>
      <c r="Z12" s="1035"/>
      <c r="AA12" s="1035"/>
      <c r="AB12" s="1035"/>
      <c r="AC12" s="1035"/>
      <c r="AD12" s="1035"/>
      <c r="AE12" s="128"/>
      <c r="AF12" s="139"/>
      <c r="AG12" s="139"/>
      <c r="AH12" s="332" t="s">
        <v>323</v>
      </c>
      <c r="AI12" s="596" t="s">
        <v>598</v>
      </c>
      <c r="AJ12" s="596"/>
      <c r="AK12" s="596"/>
      <c r="AL12" s="596"/>
      <c r="AM12" s="596"/>
      <c r="AN12" s="596"/>
      <c r="AO12" s="596"/>
      <c r="AP12" s="596"/>
      <c r="AQ12" s="596"/>
      <c r="AR12" s="596"/>
      <c r="AS12" s="596"/>
      <c r="AT12" s="596"/>
      <c r="AU12" s="596"/>
      <c r="AV12" s="596"/>
      <c r="AW12" s="596"/>
      <c r="AX12" s="596"/>
      <c r="AY12" s="596"/>
      <c r="AZ12" s="596"/>
      <c r="BA12" s="596"/>
      <c r="BB12" s="596"/>
      <c r="BC12" s="596"/>
      <c r="BD12" s="596"/>
      <c r="BE12" s="596"/>
      <c r="BF12" s="596"/>
      <c r="BG12" s="596"/>
      <c r="BH12" s="596"/>
      <c r="BI12" s="596"/>
      <c r="BJ12" s="139"/>
    </row>
    <row r="13" spans="1:62" ht="15.95" customHeight="1">
      <c r="A13" s="131"/>
      <c r="B13" s="129"/>
      <c r="C13" s="1035" t="s">
        <v>575</v>
      </c>
      <c r="D13" s="1035"/>
      <c r="E13" s="1035"/>
      <c r="F13" s="1035"/>
      <c r="G13" s="1035"/>
      <c r="H13" s="1035"/>
      <c r="I13" s="1035"/>
      <c r="J13" s="1035"/>
      <c r="K13" s="1035"/>
      <c r="L13" s="1035"/>
      <c r="M13" s="1035"/>
      <c r="N13" s="1035"/>
      <c r="O13" s="1035"/>
      <c r="P13" s="1035"/>
      <c r="Q13" s="1035"/>
      <c r="R13" s="1035"/>
      <c r="S13" s="1035"/>
      <c r="T13" s="1035"/>
      <c r="U13" s="1035"/>
      <c r="V13" s="1035"/>
      <c r="W13" s="1035"/>
      <c r="X13" s="1035"/>
      <c r="Y13" s="1035"/>
      <c r="Z13" s="1035"/>
      <c r="AA13" s="1035"/>
      <c r="AB13" s="1035"/>
      <c r="AC13" s="1035"/>
      <c r="AD13" s="1035"/>
      <c r="AE13" s="128"/>
      <c r="AH13" s="333"/>
      <c r="AI13" s="991"/>
      <c r="AJ13" s="991"/>
      <c r="AK13" s="991"/>
      <c r="AL13" s="991"/>
      <c r="AM13" s="991"/>
      <c r="AN13" s="991"/>
      <c r="AO13" s="991"/>
      <c r="AP13" s="991"/>
      <c r="AQ13" s="991"/>
      <c r="AR13" s="991"/>
      <c r="AS13" s="991"/>
      <c r="AT13" s="991"/>
      <c r="AU13" s="991"/>
      <c r="AV13" s="991"/>
      <c r="AW13" s="991"/>
      <c r="AX13" s="991"/>
      <c r="AY13" s="991"/>
      <c r="AZ13" s="991"/>
      <c r="BA13" s="991"/>
      <c r="BB13" s="991"/>
      <c r="BC13" s="991"/>
      <c r="BD13" s="991"/>
      <c r="BE13" s="991"/>
      <c r="BF13" s="991"/>
      <c r="BG13" s="991"/>
      <c r="BH13" s="991"/>
      <c r="BI13" s="991"/>
      <c r="BJ13" s="139"/>
    </row>
    <row r="14" spans="1:62" ht="15.95" customHeight="1">
      <c r="A14" s="129">
        <v>53</v>
      </c>
      <c r="B14" s="127"/>
      <c r="C14" s="701" t="s">
        <v>298</v>
      </c>
      <c r="D14" s="701"/>
      <c r="E14" s="701"/>
      <c r="F14" s="701"/>
      <c r="G14" s="701"/>
      <c r="H14" s="701"/>
      <c r="I14" s="701"/>
      <c r="J14" s="701"/>
      <c r="K14" s="701"/>
      <c r="L14" s="701"/>
      <c r="M14" s="701"/>
      <c r="N14" s="701"/>
      <c r="O14" s="701"/>
      <c r="P14" s="701"/>
      <c r="Q14" s="701"/>
      <c r="R14" s="701"/>
      <c r="S14" s="701"/>
      <c r="T14" s="701"/>
      <c r="U14" s="701"/>
      <c r="V14" s="701"/>
      <c r="W14" s="701"/>
      <c r="X14" s="701"/>
      <c r="Y14" s="701"/>
      <c r="Z14" s="701"/>
      <c r="AA14" s="701"/>
      <c r="AB14" s="701"/>
      <c r="AC14" s="701"/>
      <c r="AD14" s="701"/>
      <c r="AE14" s="128"/>
      <c r="AF14" s="139"/>
      <c r="AG14" s="139"/>
      <c r="AH14" s="332" t="s">
        <v>324</v>
      </c>
      <c r="AI14" s="991" t="s">
        <v>325</v>
      </c>
      <c r="AJ14" s="991"/>
      <c r="AK14" s="991"/>
      <c r="AL14" s="991"/>
      <c r="AM14" s="991"/>
      <c r="AN14" s="991"/>
      <c r="AO14" s="991"/>
      <c r="AP14" s="991"/>
      <c r="AQ14" s="991"/>
      <c r="AR14" s="991"/>
      <c r="AS14" s="991"/>
      <c r="AT14" s="991"/>
      <c r="AU14" s="991"/>
      <c r="AV14" s="991"/>
      <c r="AW14" s="991"/>
      <c r="AX14" s="991"/>
      <c r="AY14" s="991"/>
      <c r="AZ14" s="991"/>
      <c r="BA14" s="991"/>
      <c r="BB14" s="991"/>
      <c r="BC14" s="991"/>
      <c r="BD14" s="991"/>
      <c r="BE14" s="991"/>
      <c r="BF14" s="991"/>
      <c r="BG14" s="991"/>
      <c r="BH14" s="991"/>
      <c r="BI14" s="991"/>
      <c r="BJ14" s="139"/>
    </row>
    <row r="15" spans="1:62" ht="15.95" customHeight="1">
      <c r="A15" s="131"/>
      <c r="B15" s="127"/>
      <c r="C15" s="701"/>
      <c r="D15" s="701"/>
      <c r="E15" s="701"/>
      <c r="F15" s="701"/>
      <c r="G15" s="701"/>
      <c r="H15" s="701"/>
      <c r="I15" s="701"/>
      <c r="J15" s="701"/>
      <c r="K15" s="701"/>
      <c r="L15" s="701"/>
      <c r="M15" s="701"/>
      <c r="N15" s="701"/>
      <c r="O15" s="701"/>
      <c r="P15" s="701"/>
      <c r="Q15" s="701"/>
      <c r="R15" s="701"/>
      <c r="S15" s="701"/>
      <c r="T15" s="701"/>
      <c r="U15" s="701"/>
      <c r="V15" s="701"/>
      <c r="W15" s="701"/>
      <c r="X15" s="701"/>
      <c r="Y15" s="701"/>
      <c r="Z15" s="701"/>
      <c r="AA15" s="701"/>
      <c r="AB15" s="701"/>
      <c r="AC15" s="701"/>
      <c r="AD15" s="701"/>
      <c r="AE15" s="128"/>
      <c r="AF15" s="139"/>
      <c r="AG15" s="139"/>
      <c r="AH15" s="333"/>
      <c r="AI15" s="991"/>
      <c r="AJ15" s="991"/>
      <c r="AK15" s="991"/>
      <c r="AL15" s="991"/>
      <c r="AM15" s="991"/>
      <c r="AN15" s="991"/>
      <c r="AO15" s="991"/>
      <c r="AP15" s="991"/>
      <c r="AQ15" s="991"/>
      <c r="AR15" s="991"/>
      <c r="AS15" s="991"/>
      <c r="AT15" s="991"/>
      <c r="AU15" s="991"/>
      <c r="AV15" s="991"/>
      <c r="AW15" s="991"/>
      <c r="AX15" s="991"/>
      <c r="AY15" s="991"/>
      <c r="AZ15" s="991"/>
      <c r="BA15" s="991"/>
      <c r="BB15" s="991"/>
      <c r="BC15" s="991"/>
      <c r="BD15" s="991"/>
      <c r="BE15" s="991"/>
      <c r="BF15" s="991"/>
      <c r="BG15" s="991"/>
      <c r="BH15" s="991"/>
      <c r="BI15" s="991"/>
      <c r="BJ15" s="139"/>
    </row>
    <row r="16" spans="1:62" ht="15.95" customHeight="1">
      <c r="A16" s="131">
        <v>54</v>
      </c>
      <c r="B16" s="127"/>
      <c r="C16" s="1024" t="s">
        <v>389</v>
      </c>
      <c r="D16" s="672"/>
      <c r="E16" s="672"/>
      <c r="F16" s="672"/>
      <c r="G16" s="672"/>
      <c r="H16" s="672"/>
      <c r="I16" s="672"/>
      <c r="J16" s="672"/>
      <c r="K16" s="672"/>
      <c r="L16" s="672"/>
      <c r="M16" s="672"/>
      <c r="N16" s="672"/>
      <c r="O16" s="672"/>
      <c r="P16" s="672"/>
      <c r="Q16" s="672"/>
      <c r="R16" s="672"/>
      <c r="S16" s="672"/>
      <c r="T16" s="672"/>
      <c r="U16" s="672"/>
      <c r="V16" s="672"/>
      <c r="W16" s="672"/>
      <c r="X16" s="672"/>
      <c r="Y16" s="672"/>
      <c r="Z16" s="672"/>
      <c r="AA16" s="672"/>
      <c r="AB16" s="672"/>
      <c r="AC16" s="672"/>
      <c r="AD16" s="672"/>
      <c r="AE16" s="132"/>
      <c r="AF16" s="139"/>
      <c r="AG16" s="139"/>
      <c r="AH16" s="63"/>
      <c r="AI16" s="991"/>
      <c r="AJ16" s="991"/>
      <c r="AK16" s="991"/>
      <c r="AL16" s="991"/>
      <c r="AM16" s="991"/>
      <c r="AN16" s="991"/>
      <c r="AO16" s="991"/>
      <c r="AP16" s="991"/>
      <c r="AQ16" s="991"/>
      <c r="AR16" s="991"/>
      <c r="AS16" s="991"/>
      <c r="AT16" s="991"/>
      <c r="AU16" s="991"/>
      <c r="AV16" s="991"/>
      <c r="AW16" s="991"/>
      <c r="AX16" s="991"/>
      <c r="AY16" s="991"/>
      <c r="AZ16" s="991"/>
      <c r="BA16" s="991"/>
      <c r="BB16" s="991"/>
      <c r="BC16" s="991"/>
      <c r="BD16" s="991"/>
      <c r="BE16" s="991"/>
      <c r="BF16" s="991"/>
      <c r="BG16" s="991"/>
      <c r="BH16" s="991"/>
      <c r="BI16" s="991"/>
      <c r="BJ16" s="139"/>
    </row>
    <row r="17" spans="1:62" ht="15.95" customHeight="1">
      <c r="A17" s="131"/>
      <c r="B17" s="127"/>
      <c r="C17" s="672"/>
      <c r="D17" s="672"/>
      <c r="E17" s="672"/>
      <c r="F17" s="672"/>
      <c r="G17" s="672"/>
      <c r="H17" s="672"/>
      <c r="I17" s="672"/>
      <c r="J17" s="672"/>
      <c r="K17" s="672"/>
      <c r="L17" s="672"/>
      <c r="M17" s="672"/>
      <c r="N17" s="672"/>
      <c r="O17" s="672"/>
      <c r="P17" s="672"/>
      <c r="Q17" s="672"/>
      <c r="R17" s="672"/>
      <c r="S17" s="672"/>
      <c r="T17" s="672"/>
      <c r="U17" s="672"/>
      <c r="V17" s="672"/>
      <c r="W17" s="672"/>
      <c r="X17" s="672"/>
      <c r="Y17" s="672"/>
      <c r="Z17" s="672"/>
      <c r="AA17" s="672"/>
      <c r="AB17" s="672"/>
      <c r="AC17" s="672"/>
      <c r="AD17" s="672"/>
      <c r="AE17" s="132"/>
      <c r="AF17" s="139"/>
      <c r="AG17" s="139"/>
      <c r="AH17" s="332" t="s">
        <v>326</v>
      </c>
      <c r="AI17" s="991" t="s">
        <v>327</v>
      </c>
      <c r="AJ17" s="991"/>
      <c r="AK17" s="991"/>
      <c r="AL17" s="991"/>
      <c r="AM17" s="991"/>
      <c r="AN17" s="991"/>
      <c r="AO17" s="991"/>
      <c r="AP17" s="991"/>
      <c r="AQ17" s="991"/>
      <c r="AR17" s="991"/>
      <c r="AS17" s="991"/>
      <c r="AT17" s="991"/>
      <c r="AU17" s="991"/>
      <c r="AV17" s="991"/>
      <c r="AW17" s="991"/>
      <c r="AX17" s="991"/>
      <c r="AY17" s="991"/>
      <c r="AZ17" s="991"/>
      <c r="BA17" s="991"/>
      <c r="BB17" s="991"/>
      <c r="BC17" s="991"/>
      <c r="BD17" s="991"/>
      <c r="BE17" s="991"/>
      <c r="BF17" s="991"/>
      <c r="BG17" s="991"/>
      <c r="BH17" s="991"/>
      <c r="BI17" s="991"/>
    </row>
    <row r="18" spans="1:62" ht="15.95" customHeight="1">
      <c r="A18" s="320">
        <v>55</v>
      </c>
      <c r="B18" s="320"/>
      <c r="C18" s="1036" t="s">
        <v>300</v>
      </c>
      <c r="D18" s="1036"/>
      <c r="E18" s="1036"/>
      <c r="F18" s="1036"/>
      <c r="G18" s="1036"/>
      <c r="H18" s="1036"/>
      <c r="I18" s="1036"/>
      <c r="J18" s="1036"/>
      <c r="K18" s="1036"/>
      <c r="L18" s="1036"/>
      <c r="M18" s="1036"/>
      <c r="N18" s="1036"/>
      <c r="O18" s="1036"/>
      <c r="P18" s="1036"/>
      <c r="Q18" s="1036"/>
      <c r="R18" s="1036"/>
      <c r="S18" s="1036"/>
      <c r="T18" s="1036"/>
      <c r="U18" s="1036"/>
      <c r="V18" s="1036"/>
      <c r="W18" s="1036"/>
      <c r="X18" s="1036"/>
      <c r="Y18" s="1036"/>
      <c r="Z18" s="1036"/>
      <c r="AA18" s="1036"/>
      <c r="AB18" s="1036"/>
      <c r="AC18" s="1036"/>
      <c r="AD18" s="1036"/>
      <c r="AE18" s="132"/>
      <c r="AH18" s="229"/>
      <c r="AI18" s="991"/>
      <c r="AJ18" s="991"/>
      <c r="AK18" s="991"/>
      <c r="AL18" s="991"/>
      <c r="AM18" s="991"/>
      <c r="AN18" s="991"/>
      <c r="AO18" s="991"/>
      <c r="AP18" s="991"/>
      <c r="AQ18" s="991"/>
      <c r="AR18" s="991"/>
      <c r="AS18" s="991"/>
      <c r="AT18" s="991"/>
      <c r="AU18" s="991"/>
      <c r="AV18" s="991"/>
      <c r="AW18" s="991"/>
      <c r="AX18" s="991"/>
      <c r="AY18" s="991"/>
      <c r="AZ18" s="991"/>
      <c r="BA18" s="991"/>
      <c r="BB18" s="991"/>
      <c r="BC18" s="991"/>
      <c r="BD18" s="991"/>
      <c r="BE18" s="991"/>
      <c r="BF18" s="991"/>
      <c r="BG18" s="991"/>
      <c r="BH18" s="991"/>
      <c r="BI18" s="991"/>
    </row>
    <row r="19" spans="1:62" ht="15.95" customHeight="1">
      <c r="A19" s="320">
        <v>56</v>
      </c>
      <c r="B19" s="320"/>
      <c r="C19" s="1036" t="s">
        <v>301</v>
      </c>
      <c r="D19" s="1036"/>
      <c r="E19" s="1036"/>
      <c r="F19" s="1036"/>
      <c r="G19" s="1036"/>
      <c r="H19" s="1036"/>
      <c r="I19" s="1036"/>
      <c r="J19" s="1036"/>
      <c r="K19" s="1036"/>
      <c r="L19" s="1036"/>
      <c r="M19" s="1036"/>
      <c r="N19" s="1036"/>
      <c r="O19" s="1036"/>
      <c r="P19" s="1036"/>
      <c r="Q19" s="1036"/>
      <c r="R19" s="1036"/>
      <c r="S19" s="1036"/>
      <c r="T19" s="1036"/>
      <c r="U19" s="1036"/>
      <c r="V19" s="1036"/>
      <c r="W19" s="1036"/>
      <c r="X19" s="1036"/>
      <c r="Y19" s="1036"/>
      <c r="Z19" s="1036"/>
      <c r="AA19" s="1036"/>
      <c r="AB19" s="1036"/>
      <c r="AC19" s="1036"/>
      <c r="AD19" s="1036"/>
      <c r="AE19" s="132"/>
      <c r="AF19" s="139"/>
      <c r="AG19" s="139"/>
      <c r="AH19" s="330"/>
      <c r="AI19" s="991"/>
      <c r="AJ19" s="991"/>
      <c r="AK19" s="991"/>
      <c r="AL19" s="991"/>
      <c r="AM19" s="991"/>
      <c r="AN19" s="991"/>
      <c r="AO19" s="991"/>
      <c r="AP19" s="991"/>
      <c r="AQ19" s="991"/>
      <c r="AR19" s="991"/>
      <c r="AS19" s="991"/>
      <c r="AT19" s="991"/>
      <c r="AU19" s="991"/>
      <c r="AV19" s="991"/>
      <c r="AW19" s="991"/>
      <c r="AX19" s="991"/>
      <c r="AY19" s="991"/>
      <c r="AZ19" s="991"/>
      <c r="BA19" s="991"/>
      <c r="BB19" s="991"/>
      <c r="BC19" s="991"/>
      <c r="BD19" s="991"/>
      <c r="BE19" s="991"/>
      <c r="BF19" s="991"/>
      <c r="BG19" s="991"/>
      <c r="BH19" s="991"/>
      <c r="BI19" s="991"/>
    </row>
    <row r="20" spans="1:62" ht="15.95" customHeight="1">
      <c r="A20" s="320"/>
      <c r="B20" s="320"/>
      <c r="C20" s="672" t="s">
        <v>302</v>
      </c>
      <c r="D20" s="672"/>
      <c r="E20" s="672"/>
      <c r="F20" s="672"/>
      <c r="G20" s="672"/>
      <c r="H20" s="672"/>
      <c r="I20" s="672"/>
      <c r="J20" s="672"/>
      <c r="K20" s="672"/>
      <c r="L20" s="672"/>
      <c r="M20" s="672"/>
      <c r="N20" s="672"/>
      <c r="O20" s="672"/>
      <c r="P20" s="672"/>
      <c r="Q20" s="672"/>
      <c r="R20" s="672"/>
      <c r="S20" s="672"/>
      <c r="T20" s="672"/>
      <c r="U20" s="672"/>
      <c r="V20" s="672"/>
      <c r="W20" s="672"/>
      <c r="X20" s="672"/>
      <c r="Y20" s="672"/>
      <c r="Z20" s="672"/>
      <c r="AA20" s="672"/>
      <c r="AB20" s="672"/>
      <c r="AC20" s="672"/>
      <c r="AD20" s="672"/>
      <c r="AE20" s="132"/>
      <c r="AI20" s="991"/>
      <c r="AJ20" s="991"/>
      <c r="AK20" s="991"/>
      <c r="AL20" s="991"/>
      <c r="AM20" s="991"/>
      <c r="AN20" s="991"/>
      <c r="AO20" s="991"/>
      <c r="AP20" s="991"/>
      <c r="AQ20" s="991"/>
      <c r="AR20" s="991"/>
      <c r="AS20" s="991"/>
      <c r="AT20" s="991"/>
      <c r="AU20" s="991"/>
      <c r="AV20" s="991"/>
      <c r="AW20" s="991"/>
      <c r="AX20" s="991"/>
      <c r="AY20" s="991"/>
      <c r="AZ20" s="991"/>
      <c r="BA20" s="991"/>
      <c r="BB20" s="991"/>
      <c r="BC20" s="991"/>
      <c r="BD20" s="991"/>
      <c r="BE20" s="991"/>
      <c r="BF20" s="991"/>
      <c r="BG20" s="991"/>
      <c r="BH20" s="991"/>
      <c r="BI20" s="991"/>
      <c r="BJ20" s="320"/>
    </row>
    <row r="21" spans="1:62" ht="15.95" customHeight="1">
      <c r="A21" s="320"/>
      <c r="B21" s="320"/>
      <c r="C21" s="672"/>
      <c r="D21" s="672"/>
      <c r="E21" s="672"/>
      <c r="F21" s="672"/>
      <c r="G21" s="672"/>
      <c r="H21" s="672"/>
      <c r="I21" s="672"/>
      <c r="J21" s="672"/>
      <c r="K21" s="672"/>
      <c r="L21" s="672"/>
      <c r="M21" s="672"/>
      <c r="N21" s="672"/>
      <c r="O21" s="672"/>
      <c r="P21" s="672"/>
      <c r="Q21" s="672"/>
      <c r="R21" s="672"/>
      <c r="S21" s="672"/>
      <c r="T21" s="672"/>
      <c r="U21" s="672"/>
      <c r="V21" s="672"/>
      <c r="W21" s="672"/>
      <c r="X21" s="672"/>
      <c r="Y21" s="672"/>
      <c r="Z21" s="672"/>
      <c r="AA21" s="672"/>
      <c r="AB21" s="672"/>
      <c r="AC21" s="672"/>
      <c r="AD21" s="672"/>
      <c r="AE21" s="132"/>
      <c r="AF21" s="139"/>
      <c r="AG21" s="139"/>
      <c r="AH21" s="467" t="s">
        <v>354</v>
      </c>
      <c r="AI21" s="584" t="s">
        <v>715</v>
      </c>
      <c r="AJ21" s="584"/>
      <c r="AK21" s="584"/>
      <c r="AL21" s="584"/>
      <c r="AM21" s="584"/>
      <c r="AN21" s="584"/>
      <c r="AO21" s="584"/>
      <c r="AP21" s="584"/>
      <c r="AQ21" s="584"/>
      <c r="AR21" s="584"/>
      <c r="AS21" s="584"/>
      <c r="AT21" s="584"/>
      <c r="AU21" s="584"/>
      <c r="AV21" s="584"/>
      <c r="AW21" s="584"/>
      <c r="AX21" s="584"/>
      <c r="AY21" s="584"/>
      <c r="AZ21" s="584"/>
      <c r="BA21" s="584"/>
      <c r="BB21" s="584"/>
      <c r="BC21" s="584"/>
      <c r="BD21" s="584"/>
      <c r="BE21" s="584"/>
      <c r="BF21" s="584"/>
      <c r="BG21" s="584"/>
      <c r="BH21" s="584"/>
      <c r="BI21" s="584"/>
      <c r="BJ21" s="320"/>
    </row>
    <row r="22" spans="1:62" ht="15.95" customHeight="1">
      <c r="A22" s="320"/>
      <c r="B22" s="320"/>
      <c r="C22" s="672"/>
      <c r="D22" s="672"/>
      <c r="E22" s="672"/>
      <c r="F22" s="672"/>
      <c r="G22" s="672"/>
      <c r="H22" s="672"/>
      <c r="I22" s="672"/>
      <c r="J22" s="672"/>
      <c r="K22" s="672"/>
      <c r="L22" s="672"/>
      <c r="M22" s="672"/>
      <c r="N22" s="672"/>
      <c r="O22" s="672"/>
      <c r="P22" s="672"/>
      <c r="Q22" s="672"/>
      <c r="R22" s="672"/>
      <c r="S22" s="672"/>
      <c r="T22" s="672"/>
      <c r="U22" s="672"/>
      <c r="V22" s="672"/>
      <c r="W22" s="672"/>
      <c r="X22" s="672"/>
      <c r="Y22" s="672"/>
      <c r="Z22" s="672"/>
      <c r="AA22" s="672"/>
      <c r="AB22" s="672"/>
      <c r="AC22" s="672"/>
      <c r="AD22" s="672"/>
      <c r="AE22" s="132"/>
      <c r="AF22" s="320"/>
      <c r="AG22" s="320"/>
      <c r="AH22" s="199"/>
      <c r="AI22" s="584"/>
      <c r="AJ22" s="584"/>
      <c r="AK22" s="584"/>
      <c r="AL22" s="584"/>
      <c r="AM22" s="584"/>
      <c r="AN22" s="584"/>
      <c r="AO22" s="584"/>
      <c r="AP22" s="584"/>
      <c r="AQ22" s="584"/>
      <c r="AR22" s="584"/>
      <c r="AS22" s="584"/>
      <c r="AT22" s="584"/>
      <c r="AU22" s="584"/>
      <c r="AV22" s="584"/>
      <c r="AW22" s="584"/>
      <c r="AX22" s="584"/>
      <c r="AY22" s="584"/>
      <c r="AZ22" s="584"/>
      <c r="BA22" s="584"/>
      <c r="BB22" s="584"/>
      <c r="BC22" s="584"/>
      <c r="BD22" s="584"/>
      <c r="BE22" s="584"/>
      <c r="BF22" s="584"/>
      <c r="BG22" s="584"/>
      <c r="BH22" s="584"/>
      <c r="BI22" s="584"/>
      <c r="BJ22" s="320"/>
    </row>
    <row r="23" spans="1:62" ht="15.95" customHeight="1">
      <c r="A23" s="320"/>
      <c r="B23" s="320"/>
      <c r="C23" s="672" t="s">
        <v>303</v>
      </c>
      <c r="D23" s="672"/>
      <c r="E23" s="672"/>
      <c r="F23" s="672"/>
      <c r="G23" s="672"/>
      <c r="H23" s="672"/>
      <c r="I23" s="672"/>
      <c r="J23" s="672"/>
      <c r="K23" s="672"/>
      <c r="L23" s="672"/>
      <c r="M23" s="672"/>
      <c r="N23" s="672"/>
      <c r="O23" s="672"/>
      <c r="P23" s="672"/>
      <c r="Q23" s="672"/>
      <c r="R23" s="672"/>
      <c r="S23" s="672"/>
      <c r="T23" s="672"/>
      <c r="U23" s="672"/>
      <c r="V23" s="672"/>
      <c r="W23" s="672"/>
      <c r="X23" s="672"/>
      <c r="Y23" s="672"/>
      <c r="Z23" s="672"/>
      <c r="AA23" s="672"/>
      <c r="AB23" s="672"/>
      <c r="AC23" s="672"/>
      <c r="AD23" s="672"/>
      <c r="AE23" s="132"/>
      <c r="AH23" s="199"/>
      <c r="AI23" s="584"/>
      <c r="AJ23" s="584"/>
      <c r="AK23" s="584"/>
      <c r="AL23" s="584"/>
      <c r="AM23" s="584"/>
      <c r="AN23" s="584"/>
      <c r="AO23" s="584"/>
      <c r="AP23" s="584"/>
      <c r="AQ23" s="584"/>
      <c r="AR23" s="584"/>
      <c r="AS23" s="584"/>
      <c r="AT23" s="584"/>
      <c r="AU23" s="584"/>
      <c r="AV23" s="584"/>
      <c r="AW23" s="584"/>
      <c r="AX23" s="584"/>
      <c r="AY23" s="584"/>
      <c r="AZ23" s="584"/>
      <c r="BA23" s="584"/>
      <c r="BB23" s="584"/>
      <c r="BC23" s="584"/>
      <c r="BD23" s="584"/>
      <c r="BE23" s="584"/>
      <c r="BF23" s="584"/>
      <c r="BG23" s="584"/>
      <c r="BH23" s="584"/>
      <c r="BI23" s="584"/>
      <c r="BJ23" s="320"/>
    </row>
    <row r="24" spans="1:62" ht="15.95" customHeight="1">
      <c r="A24" s="320"/>
      <c r="B24" s="320"/>
      <c r="C24" s="672"/>
      <c r="D24" s="672"/>
      <c r="E24" s="672"/>
      <c r="F24" s="672"/>
      <c r="G24" s="672"/>
      <c r="H24" s="672"/>
      <c r="I24" s="672"/>
      <c r="J24" s="672"/>
      <c r="K24" s="672"/>
      <c r="L24" s="672"/>
      <c r="M24" s="672"/>
      <c r="N24" s="672"/>
      <c r="O24" s="672"/>
      <c r="P24" s="672"/>
      <c r="Q24" s="672"/>
      <c r="R24" s="672"/>
      <c r="S24" s="672"/>
      <c r="T24" s="672"/>
      <c r="U24" s="672"/>
      <c r="V24" s="672"/>
      <c r="W24" s="672"/>
      <c r="X24" s="672"/>
      <c r="Y24" s="672"/>
      <c r="Z24" s="672"/>
      <c r="AA24" s="672"/>
      <c r="AB24" s="672"/>
      <c r="AC24" s="672"/>
      <c r="AD24" s="672"/>
      <c r="AE24" s="132"/>
      <c r="AF24" s="156"/>
      <c r="AG24" s="156"/>
      <c r="AH24" s="654" t="s">
        <v>599</v>
      </c>
      <c r="AI24" s="1025"/>
      <c r="AJ24" s="1025"/>
      <c r="AK24" s="1025"/>
      <c r="AL24" s="1025"/>
      <c r="AM24" s="1025"/>
      <c r="AN24" s="1025"/>
      <c r="AO24" s="1025"/>
      <c r="AP24" s="1025"/>
      <c r="AQ24" s="1025"/>
      <c r="AR24" s="1025"/>
      <c r="AS24" s="1025"/>
      <c r="AT24" s="1025"/>
      <c r="AU24" s="1025"/>
      <c r="AV24" s="1025"/>
      <c r="AW24" s="1025"/>
      <c r="AX24" s="1025"/>
      <c r="AY24" s="1025"/>
      <c r="AZ24" s="1025"/>
      <c r="BA24" s="1025"/>
      <c r="BB24" s="1025"/>
      <c r="BC24" s="1025"/>
      <c r="BD24" s="1025"/>
      <c r="BE24" s="1025"/>
      <c r="BF24" s="1025"/>
      <c r="BG24" s="1025"/>
      <c r="BH24" s="1025"/>
      <c r="BI24" s="1025"/>
      <c r="BJ24" s="320"/>
    </row>
    <row r="25" spans="1:62" ht="15.95" customHeight="1">
      <c r="A25" s="320"/>
      <c r="B25" s="320"/>
      <c r="C25" s="1065" t="s">
        <v>308</v>
      </c>
      <c r="D25" s="672"/>
      <c r="E25" s="672"/>
      <c r="F25" s="672"/>
      <c r="G25" s="672"/>
      <c r="H25" s="672"/>
      <c r="I25" s="672"/>
      <c r="J25" s="672"/>
      <c r="K25" s="672"/>
      <c r="L25" s="672"/>
      <c r="M25" s="672"/>
      <c r="N25" s="672"/>
      <c r="O25" s="672"/>
      <c r="P25" s="672"/>
      <c r="Q25" s="672"/>
      <c r="R25" s="672"/>
      <c r="S25" s="672"/>
      <c r="T25" s="672"/>
      <c r="U25" s="672"/>
      <c r="V25" s="672"/>
      <c r="W25" s="672"/>
      <c r="X25" s="672"/>
      <c r="Y25" s="672"/>
      <c r="Z25" s="672"/>
      <c r="AA25" s="672"/>
      <c r="AB25" s="672"/>
      <c r="AC25" s="672"/>
      <c r="AD25" s="672"/>
      <c r="AE25" s="132"/>
      <c r="AF25" s="156"/>
      <c r="AG25" s="156"/>
      <c r="AH25" s="1025"/>
      <c r="AI25" s="1025"/>
      <c r="AJ25" s="1025"/>
      <c r="AK25" s="1025"/>
      <c r="AL25" s="1025"/>
      <c r="AM25" s="1025"/>
      <c r="AN25" s="1025"/>
      <c r="AO25" s="1025"/>
      <c r="AP25" s="1025"/>
      <c r="AQ25" s="1025"/>
      <c r="AR25" s="1025"/>
      <c r="AS25" s="1025"/>
      <c r="AT25" s="1025"/>
      <c r="AU25" s="1025"/>
      <c r="AV25" s="1025"/>
      <c r="AW25" s="1025"/>
      <c r="AX25" s="1025"/>
      <c r="AY25" s="1025"/>
      <c r="AZ25" s="1025"/>
      <c r="BA25" s="1025"/>
      <c r="BB25" s="1025"/>
      <c r="BC25" s="1025"/>
      <c r="BD25" s="1025"/>
      <c r="BE25" s="1025"/>
      <c r="BF25" s="1025"/>
      <c r="BG25" s="1025"/>
      <c r="BH25" s="1025"/>
      <c r="BI25" s="1025"/>
      <c r="BJ25" s="320"/>
    </row>
    <row r="26" spans="1:62" ht="15.95" customHeight="1">
      <c r="A26" s="320"/>
      <c r="B26" s="320"/>
      <c r="C26" s="672"/>
      <c r="D26" s="672"/>
      <c r="E26" s="672"/>
      <c r="F26" s="672"/>
      <c r="G26" s="672"/>
      <c r="H26" s="672"/>
      <c r="I26" s="672"/>
      <c r="J26" s="672"/>
      <c r="K26" s="672"/>
      <c r="L26" s="672"/>
      <c r="M26" s="672"/>
      <c r="N26" s="672"/>
      <c r="O26" s="672"/>
      <c r="P26" s="672"/>
      <c r="Q26" s="672"/>
      <c r="R26" s="672"/>
      <c r="S26" s="672"/>
      <c r="T26" s="672"/>
      <c r="U26" s="672"/>
      <c r="V26" s="672"/>
      <c r="W26" s="672"/>
      <c r="X26" s="672"/>
      <c r="Y26" s="672"/>
      <c r="Z26" s="672"/>
      <c r="AA26" s="672"/>
      <c r="AB26" s="672"/>
      <c r="AC26" s="672"/>
      <c r="AD26" s="672"/>
      <c r="AE26" s="132"/>
      <c r="AF26" s="156"/>
      <c r="AG26" s="156"/>
      <c r="AH26" s="1025"/>
      <c r="AI26" s="1025"/>
      <c r="AJ26" s="1025"/>
      <c r="AK26" s="1025"/>
      <c r="AL26" s="1025"/>
      <c r="AM26" s="1025"/>
      <c r="AN26" s="1025"/>
      <c r="AO26" s="1025"/>
      <c r="AP26" s="1025"/>
      <c r="AQ26" s="1025"/>
      <c r="AR26" s="1025"/>
      <c r="AS26" s="1025"/>
      <c r="AT26" s="1025"/>
      <c r="AU26" s="1025"/>
      <c r="AV26" s="1025"/>
      <c r="AW26" s="1025"/>
      <c r="AX26" s="1025"/>
      <c r="AY26" s="1025"/>
      <c r="AZ26" s="1025"/>
      <c r="BA26" s="1025"/>
      <c r="BB26" s="1025"/>
      <c r="BC26" s="1025"/>
      <c r="BD26" s="1025"/>
      <c r="BE26" s="1025"/>
      <c r="BF26" s="1025"/>
      <c r="BG26" s="1025"/>
      <c r="BH26" s="1025"/>
      <c r="BI26" s="1025"/>
      <c r="BJ26" s="320"/>
    </row>
    <row r="27" spans="1:62" ht="15.95" customHeight="1">
      <c r="A27" s="320">
        <v>57</v>
      </c>
      <c r="B27" s="320"/>
      <c r="C27" s="654" t="s">
        <v>590</v>
      </c>
      <c r="D27" s="654"/>
      <c r="E27" s="654"/>
      <c r="F27" s="654"/>
      <c r="G27" s="654"/>
      <c r="H27" s="654"/>
      <c r="I27" s="654"/>
      <c r="J27" s="654"/>
      <c r="K27" s="654"/>
      <c r="L27" s="654"/>
      <c r="M27" s="654"/>
      <c r="N27" s="654"/>
      <c r="O27" s="654"/>
      <c r="P27" s="654"/>
      <c r="Q27" s="654"/>
      <c r="R27" s="654"/>
      <c r="S27" s="654"/>
      <c r="T27" s="654"/>
      <c r="U27" s="654"/>
      <c r="V27" s="654"/>
      <c r="W27" s="654"/>
      <c r="X27" s="654"/>
      <c r="Y27" s="654"/>
      <c r="Z27" s="654"/>
      <c r="AA27" s="654"/>
      <c r="AB27" s="654"/>
      <c r="AC27" s="654"/>
      <c r="AD27" s="654"/>
      <c r="AE27" s="132"/>
      <c r="AF27" s="156"/>
      <c r="AG27" s="156"/>
      <c r="AH27" s="1026" t="s">
        <v>336</v>
      </c>
      <c r="AI27" s="1026"/>
      <c r="AJ27" s="1026"/>
      <c r="AK27" s="1026"/>
      <c r="AL27" s="1027"/>
      <c r="AM27" s="1028">
        <v>1</v>
      </c>
      <c r="AN27" s="1029"/>
      <c r="AO27" s="1029"/>
      <c r="AP27" s="1029"/>
      <c r="AQ27" s="1029"/>
      <c r="AR27" s="1029"/>
      <c r="AS27" s="1029"/>
      <c r="AT27" s="1029"/>
      <c r="AU27" s="1030"/>
      <c r="AV27" s="1028">
        <v>2</v>
      </c>
      <c r="AW27" s="1029"/>
      <c r="AX27" s="1029"/>
      <c r="AY27" s="1029"/>
      <c r="AZ27" s="1029"/>
      <c r="BA27" s="1030"/>
      <c r="BB27" s="1028">
        <v>3</v>
      </c>
      <c r="BC27" s="1029"/>
      <c r="BD27" s="1030"/>
      <c r="BE27" s="992" t="s">
        <v>344</v>
      </c>
      <c r="BF27" s="993"/>
      <c r="BG27" s="993"/>
      <c r="BH27" s="993"/>
      <c r="BI27" s="993"/>
      <c r="BJ27" s="320"/>
    </row>
    <row r="28" spans="1:62" ht="15.95" customHeight="1">
      <c r="A28" s="320"/>
      <c r="B28" s="320"/>
      <c r="C28" s="654"/>
      <c r="D28" s="654"/>
      <c r="E28" s="654"/>
      <c r="F28" s="654"/>
      <c r="G28" s="654"/>
      <c r="H28" s="654"/>
      <c r="I28" s="654"/>
      <c r="J28" s="654"/>
      <c r="K28" s="654"/>
      <c r="L28" s="654"/>
      <c r="M28" s="654"/>
      <c r="N28" s="654"/>
      <c r="O28" s="654"/>
      <c r="P28" s="654"/>
      <c r="Q28" s="654"/>
      <c r="R28" s="654"/>
      <c r="S28" s="654"/>
      <c r="T28" s="654"/>
      <c r="U28" s="654"/>
      <c r="V28" s="654"/>
      <c r="W28" s="654"/>
      <c r="X28" s="654"/>
      <c r="Y28" s="654"/>
      <c r="Z28" s="654"/>
      <c r="AA28" s="654"/>
      <c r="AB28" s="654"/>
      <c r="AC28" s="654"/>
      <c r="AD28" s="654"/>
      <c r="AE28" s="132"/>
      <c r="AF28" s="156"/>
      <c r="AG28" s="158"/>
      <c r="AH28" s="755" t="s">
        <v>355</v>
      </c>
      <c r="AI28" s="755"/>
      <c r="AJ28" s="755"/>
      <c r="AK28" s="755"/>
      <c r="AL28" s="1032"/>
      <c r="AM28" s="1033">
        <v>10</v>
      </c>
      <c r="AN28" s="968"/>
      <c r="AO28" s="968"/>
      <c r="AP28" s="968"/>
      <c r="AQ28" s="968"/>
      <c r="AR28" s="968"/>
      <c r="AS28" s="968"/>
      <c r="AT28" s="968"/>
      <c r="AU28" s="936"/>
      <c r="AV28" s="1033">
        <v>16</v>
      </c>
      <c r="AW28" s="968"/>
      <c r="AX28" s="968"/>
      <c r="AY28" s="968"/>
      <c r="AZ28" s="968"/>
      <c r="BA28" s="936"/>
      <c r="BB28" s="1033">
        <v>18</v>
      </c>
      <c r="BC28" s="968"/>
      <c r="BD28" s="936"/>
      <c r="BE28" s="1031"/>
      <c r="BF28" s="596"/>
      <c r="BG28" s="596"/>
      <c r="BH28" s="596"/>
      <c r="BI28" s="596"/>
      <c r="BJ28" s="320"/>
    </row>
    <row r="29" spans="1:62" ht="15.95" customHeight="1">
      <c r="A29" s="320"/>
      <c r="B29" s="320"/>
      <c r="C29" s="654"/>
      <c r="D29" s="654"/>
      <c r="E29" s="654"/>
      <c r="F29" s="654"/>
      <c r="G29" s="654"/>
      <c r="H29" s="654"/>
      <c r="I29" s="654"/>
      <c r="J29" s="654"/>
      <c r="K29" s="654"/>
      <c r="L29" s="654"/>
      <c r="M29" s="654"/>
      <c r="N29" s="654"/>
      <c r="O29" s="654"/>
      <c r="P29" s="654"/>
      <c r="Q29" s="654"/>
      <c r="R29" s="654"/>
      <c r="S29" s="654"/>
      <c r="T29" s="654"/>
      <c r="U29" s="654"/>
      <c r="V29" s="654"/>
      <c r="W29" s="654"/>
      <c r="X29" s="654"/>
      <c r="Y29" s="654"/>
      <c r="Z29" s="654"/>
      <c r="AA29" s="654"/>
      <c r="AB29" s="654"/>
      <c r="AC29" s="654"/>
      <c r="AD29" s="654"/>
      <c r="AE29" s="132"/>
      <c r="AF29" s="156"/>
      <c r="AG29" s="158"/>
      <c r="AH29" s="755" t="s">
        <v>356</v>
      </c>
      <c r="AI29" s="755"/>
      <c r="AJ29" s="755"/>
      <c r="AK29" s="755"/>
      <c r="AL29" s="1032"/>
      <c r="AM29" s="1018">
        <v>6</v>
      </c>
      <c r="AN29" s="1019"/>
      <c r="AO29" s="1019"/>
      <c r="AP29" s="1019"/>
      <c r="AQ29" s="1019"/>
      <c r="AR29" s="1019"/>
      <c r="AS29" s="1019"/>
      <c r="AT29" s="1019"/>
      <c r="AU29" s="1020"/>
      <c r="AV29" s="1021">
        <v>10</v>
      </c>
      <c r="AW29" s="1022"/>
      <c r="AX29" s="1022"/>
      <c r="AY29" s="1022"/>
      <c r="AZ29" s="1022"/>
      <c r="BA29" s="1023"/>
      <c r="BB29" s="1018">
        <v>14</v>
      </c>
      <c r="BC29" s="1019"/>
      <c r="BD29" s="1020"/>
      <c r="BE29" s="1031"/>
      <c r="BF29" s="596"/>
      <c r="BG29" s="596"/>
      <c r="BH29" s="596"/>
      <c r="BI29" s="596"/>
      <c r="BJ29" s="320"/>
    </row>
    <row r="30" spans="1:62" ht="15.95" customHeight="1">
      <c r="A30" s="320"/>
      <c r="B30" s="320"/>
      <c r="C30" s="654" t="s">
        <v>591</v>
      </c>
      <c r="D30" s="1025"/>
      <c r="E30" s="1025"/>
      <c r="F30" s="1025"/>
      <c r="G30" s="1025"/>
      <c r="H30" s="1025"/>
      <c r="I30" s="1025"/>
      <c r="J30" s="1025"/>
      <c r="K30" s="1025"/>
      <c r="L30" s="1025"/>
      <c r="M30" s="1025"/>
      <c r="N30" s="1025"/>
      <c r="O30" s="1025"/>
      <c r="P30" s="1025"/>
      <c r="Q30" s="1025"/>
      <c r="R30" s="1025"/>
      <c r="S30" s="1025"/>
      <c r="T30" s="1025"/>
      <c r="U30" s="1025"/>
      <c r="V30" s="1025"/>
      <c r="W30" s="1025"/>
      <c r="X30" s="1025"/>
      <c r="Y30" s="1025"/>
      <c r="Z30" s="1025"/>
      <c r="AA30" s="1025"/>
      <c r="AB30" s="1025"/>
      <c r="AC30" s="1025"/>
      <c r="AD30" s="1025"/>
      <c r="AE30" s="132"/>
      <c r="AF30" s="156"/>
      <c r="AG30" s="158"/>
      <c r="AH30" s="1063" t="s">
        <v>337</v>
      </c>
      <c r="AI30" s="1063"/>
      <c r="AJ30" s="1063"/>
      <c r="AK30" s="1063"/>
      <c r="AL30" s="1064"/>
      <c r="AM30" s="1008" t="s">
        <v>338</v>
      </c>
      <c r="AN30" s="1009"/>
      <c r="AO30" s="1010"/>
      <c r="AP30" s="1009" t="s">
        <v>339</v>
      </c>
      <c r="AQ30" s="1009"/>
      <c r="AR30" s="1010"/>
      <c r="AS30" s="1008" t="s">
        <v>340</v>
      </c>
      <c r="AT30" s="1009"/>
      <c r="AU30" s="1010"/>
      <c r="AV30" s="1009" t="s">
        <v>341</v>
      </c>
      <c r="AW30" s="1009"/>
      <c r="AX30" s="1010"/>
      <c r="AY30" s="1008" t="s">
        <v>342</v>
      </c>
      <c r="AZ30" s="1009"/>
      <c r="BA30" s="1010"/>
      <c r="BB30" s="1008" t="s">
        <v>343</v>
      </c>
      <c r="BC30" s="1009"/>
      <c r="BD30" s="1010"/>
      <c r="BE30" s="1014"/>
      <c r="BF30" s="1015"/>
      <c r="BG30" s="1015"/>
      <c r="BH30" s="1015"/>
      <c r="BI30" s="1015"/>
      <c r="BJ30" s="320"/>
    </row>
    <row r="31" spans="1:62" ht="15.95" customHeight="1">
      <c r="A31" s="320"/>
      <c r="B31" s="320"/>
      <c r="C31" s="1025"/>
      <c r="D31" s="1025"/>
      <c r="E31" s="1025"/>
      <c r="F31" s="1025"/>
      <c r="G31" s="1025"/>
      <c r="H31" s="1025"/>
      <c r="I31" s="1025"/>
      <c r="J31" s="1025"/>
      <c r="K31" s="1025"/>
      <c r="L31" s="1025"/>
      <c r="M31" s="1025"/>
      <c r="N31" s="1025"/>
      <c r="O31" s="1025"/>
      <c r="P31" s="1025"/>
      <c r="Q31" s="1025"/>
      <c r="R31" s="1025"/>
      <c r="S31" s="1025"/>
      <c r="T31" s="1025"/>
      <c r="U31" s="1025"/>
      <c r="V31" s="1025"/>
      <c r="W31" s="1025"/>
      <c r="X31" s="1025"/>
      <c r="Y31" s="1025"/>
      <c r="Z31" s="1025"/>
      <c r="AA31" s="1025"/>
      <c r="AB31" s="1025"/>
      <c r="AC31" s="1025"/>
      <c r="AD31" s="1025"/>
      <c r="AE31" s="132"/>
      <c r="AF31" s="156"/>
      <c r="AG31" s="156"/>
      <c r="AH31" s="1005" t="s">
        <v>357</v>
      </c>
      <c r="AI31" s="1005"/>
      <c r="AJ31" s="1005"/>
      <c r="AK31" s="1005"/>
      <c r="AL31" s="1006"/>
      <c r="AM31" s="1007" t="s">
        <v>351</v>
      </c>
      <c r="AN31" s="1002"/>
      <c r="AO31" s="1003"/>
      <c r="AP31" s="1001" t="s">
        <v>318</v>
      </c>
      <c r="AQ31" s="1002"/>
      <c r="AR31" s="1002"/>
      <c r="AS31" s="1002"/>
      <c r="AT31" s="1002"/>
      <c r="AU31" s="1003"/>
      <c r="AV31" s="1001" t="s">
        <v>317</v>
      </c>
      <c r="AW31" s="1002"/>
      <c r="AX31" s="1003"/>
      <c r="AY31" s="1007" t="s">
        <v>353</v>
      </c>
      <c r="AZ31" s="1002"/>
      <c r="BA31" s="1003"/>
      <c r="BB31" s="1001" t="s">
        <v>348</v>
      </c>
      <c r="BC31" s="1002"/>
      <c r="BD31" s="1003"/>
      <c r="BE31" s="992" t="s">
        <v>275</v>
      </c>
      <c r="BF31" s="993"/>
      <c r="BG31" s="993"/>
      <c r="BH31" s="993"/>
      <c r="BI31" s="993"/>
      <c r="BJ31" s="320"/>
    </row>
    <row r="32" spans="1:62" ht="15.95" customHeight="1">
      <c r="A32" s="320"/>
      <c r="B32" s="320"/>
      <c r="C32" s="1025"/>
      <c r="D32" s="1025"/>
      <c r="E32" s="1025"/>
      <c r="F32" s="1025"/>
      <c r="G32" s="1025"/>
      <c r="H32" s="1025"/>
      <c r="I32" s="1025"/>
      <c r="J32" s="1025"/>
      <c r="K32" s="1025"/>
      <c r="L32" s="1025"/>
      <c r="M32" s="1025"/>
      <c r="N32" s="1025"/>
      <c r="O32" s="1025"/>
      <c r="P32" s="1025"/>
      <c r="Q32" s="1025"/>
      <c r="R32" s="1025"/>
      <c r="S32" s="1025"/>
      <c r="T32" s="1025"/>
      <c r="U32" s="1025"/>
      <c r="V32" s="1025"/>
      <c r="W32" s="1025"/>
      <c r="X32" s="1025"/>
      <c r="Y32" s="1025"/>
      <c r="Z32" s="1025"/>
      <c r="AA32" s="1025"/>
      <c r="AB32" s="1025"/>
      <c r="AC32" s="1025"/>
      <c r="AD32" s="1025"/>
      <c r="AE32" s="132"/>
      <c r="AF32" s="156"/>
      <c r="AG32" s="158"/>
      <c r="AH32" s="996" t="s">
        <v>358</v>
      </c>
      <c r="AI32" s="996"/>
      <c r="AJ32" s="996"/>
      <c r="AK32" s="996"/>
      <c r="AL32" s="997"/>
      <c r="AM32" s="998" t="s">
        <v>352</v>
      </c>
      <c r="AN32" s="999"/>
      <c r="AO32" s="1000"/>
      <c r="AP32" s="1001" t="s">
        <v>316</v>
      </c>
      <c r="AQ32" s="1002"/>
      <c r="AR32" s="1002"/>
      <c r="AS32" s="1002"/>
      <c r="AT32" s="1002"/>
      <c r="AU32" s="1003"/>
      <c r="AV32" s="1004" t="s">
        <v>318</v>
      </c>
      <c r="AW32" s="999"/>
      <c r="AX32" s="1000"/>
      <c r="AY32" s="998" t="s">
        <v>351</v>
      </c>
      <c r="AZ32" s="999"/>
      <c r="BA32" s="1000"/>
      <c r="BB32" s="1004" t="s">
        <v>349</v>
      </c>
      <c r="BC32" s="999"/>
      <c r="BD32" s="1000"/>
      <c r="BE32" s="994"/>
      <c r="BF32" s="995"/>
      <c r="BG32" s="995"/>
      <c r="BH32" s="995"/>
      <c r="BI32" s="995"/>
      <c r="BJ32" s="320"/>
    </row>
    <row r="33" spans="1:62" ht="15.95" customHeight="1">
      <c r="A33" s="320">
        <v>58</v>
      </c>
      <c r="B33" s="320"/>
      <c r="C33" s="1025" t="s">
        <v>366</v>
      </c>
      <c r="D33" s="672"/>
      <c r="E33" s="672"/>
      <c r="F33" s="672"/>
      <c r="G33" s="672"/>
      <c r="H33" s="672"/>
      <c r="I33" s="672"/>
      <c r="J33" s="672"/>
      <c r="K33" s="672"/>
      <c r="L33" s="672"/>
      <c r="M33" s="672"/>
      <c r="N33" s="672"/>
      <c r="O33" s="672"/>
      <c r="P33" s="672"/>
      <c r="Q33" s="672"/>
      <c r="R33" s="672"/>
      <c r="S33" s="672"/>
      <c r="T33" s="672"/>
      <c r="U33" s="672"/>
      <c r="V33" s="672"/>
      <c r="W33" s="672"/>
      <c r="X33" s="672"/>
      <c r="Y33" s="672"/>
      <c r="Z33" s="672"/>
      <c r="AA33" s="672"/>
      <c r="AB33" s="672"/>
      <c r="AC33" s="672"/>
      <c r="AD33" s="672"/>
      <c r="AE33" s="132"/>
      <c r="AF33" s="156"/>
      <c r="AG33" s="158"/>
      <c r="AH33" s="996" t="s">
        <v>359</v>
      </c>
      <c r="AI33" s="996"/>
      <c r="AJ33" s="996"/>
      <c r="AK33" s="996"/>
      <c r="AL33" s="997"/>
      <c r="AM33" s="998" t="s">
        <v>351</v>
      </c>
      <c r="AN33" s="999"/>
      <c r="AO33" s="1000"/>
      <c r="AP33" s="998" t="s">
        <v>346</v>
      </c>
      <c r="AQ33" s="999"/>
      <c r="AR33" s="999"/>
      <c r="AS33" s="999"/>
      <c r="AT33" s="999"/>
      <c r="AU33" s="1000"/>
      <c r="AV33" s="998" t="s">
        <v>347</v>
      </c>
      <c r="AW33" s="999"/>
      <c r="AX33" s="1000"/>
      <c r="AY33" s="998" t="s">
        <v>353</v>
      </c>
      <c r="AZ33" s="999"/>
      <c r="BA33" s="1000"/>
      <c r="BB33" s="998" t="s">
        <v>350</v>
      </c>
      <c r="BC33" s="999"/>
      <c r="BD33" s="1000"/>
      <c r="BE33" s="1012" t="s">
        <v>362</v>
      </c>
      <c r="BF33" s="1013"/>
      <c r="BG33" s="1013"/>
      <c r="BH33" s="1013"/>
      <c r="BI33" s="1013"/>
      <c r="BJ33" s="320"/>
    </row>
    <row r="34" spans="1:62" ht="15.95" customHeight="1">
      <c r="A34" s="320"/>
      <c r="B34" s="320"/>
      <c r="C34" s="672"/>
      <c r="D34" s="672"/>
      <c r="E34" s="672"/>
      <c r="F34" s="672"/>
      <c r="G34" s="672"/>
      <c r="H34" s="672"/>
      <c r="I34" s="672"/>
      <c r="J34" s="672"/>
      <c r="K34" s="672"/>
      <c r="L34" s="672"/>
      <c r="M34" s="672"/>
      <c r="N34" s="672"/>
      <c r="O34" s="672"/>
      <c r="P34" s="672"/>
      <c r="Q34" s="672"/>
      <c r="R34" s="672"/>
      <c r="S34" s="672"/>
      <c r="T34" s="672"/>
      <c r="U34" s="672"/>
      <c r="V34" s="672"/>
      <c r="W34" s="672"/>
      <c r="X34" s="672"/>
      <c r="Y34" s="672"/>
      <c r="Z34" s="672"/>
      <c r="AA34" s="672"/>
      <c r="AB34" s="672"/>
      <c r="AC34" s="672"/>
      <c r="AD34" s="672"/>
      <c r="AE34" s="132"/>
      <c r="AF34" s="156"/>
      <c r="AG34" s="158"/>
      <c r="AH34" s="1016" t="s">
        <v>360</v>
      </c>
      <c r="AI34" s="1016"/>
      <c r="AJ34" s="1016"/>
      <c r="AK34" s="1016"/>
      <c r="AL34" s="1017"/>
      <c r="AM34" s="1018" t="s">
        <v>345</v>
      </c>
      <c r="AN34" s="1019"/>
      <c r="AO34" s="1019"/>
      <c r="AP34" s="1019"/>
      <c r="AQ34" s="1019"/>
      <c r="AR34" s="1019"/>
      <c r="AS34" s="1020"/>
      <c r="AT34" s="1018">
        <v>-3</v>
      </c>
      <c r="AU34" s="1020"/>
      <c r="AV34" s="1018">
        <v>-5</v>
      </c>
      <c r="AW34" s="1019"/>
      <c r="AX34" s="1019"/>
      <c r="AY34" s="1019"/>
      <c r="AZ34" s="1019"/>
      <c r="BA34" s="1020"/>
      <c r="BB34" s="1018">
        <v>-7</v>
      </c>
      <c r="BC34" s="1019"/>
      <c r="BD34" s="1020"/>
      <c r="BE34" s="1014"/>
      <c r="BF34" s="1015"/>
      <c r="BG34" s="1015"/>
      <c r="BH34" s="1015"/>
      <c r="BI34" s="1015"/>
      <c r="BJ34" s="320"/>
    </row>
    <row r="35" spans="1:62" ht="15.95" customHeight="1">
      <c r="A35" s="320"/>
      <c r="B35" s="320"/>
      <c r="C35" s="672"/>
      <c r="D35" s="672"/>
      <c r="E35" s="672"/>
      <c r="F35" s="672"/>
      <c r="G35" s="672"/>
      <c r="H35" s="672"/>
      <c r="I35" s="672"/>
      <c r="J35" s="672"/>
      <c r="K35" s="672"/>
      <c r="L35" s="672"/>
      <c r="M35" s="672"/>
      <c r="N35" s="672"/>
      <c r="O35" s="672"/>
      <c r="P35" s="672"/>
      <c r="Q35" s="672"/>
      <c r="R35" s="672"/>
      <c r="S35" s="672"/>
      <c r="T35" s="672"/>
      <c r="U35" s="672"/>
      <c r="V35" s="672"/>
      <c r="W35" s="672"/>
      <c r="X35" s="672"/>
      <c r="Y35" s="672"/>
      <c r="Z35" s="672"/>
      <c r="AA35" s="672"/>
      <c r="AB35" s="672"/>
      <c r="AC35" s="672"/>
      <c r="AD35" s="672"/>
      <c r="AE35" s="132"/>
      <c r="BJ35" s="320"/>
    </row>
    <row r="36" spans="1:62" ht="15.95" customHeight="1">
      <c r="A36" s="320"/>
      <c r="B36" s="320"/>
      <c r="C36" s="672"/>
      <c r="D36" s="672"/>
      <c r="E36" s="672"/>
      <c r="F36" s="672"/>
      <c r="G36" s="672"/>
      <c r="H36" s="672"/>
      <c r="I36" s="672"/>
      <c r="J36" s="672"/>
      <c r="K36" s="672"/>
      <c r="L36" s="672"/>
      <c r="M36" s="672"/>
      <c r="N36" s="672"/>
      <c r="O36" s="672"/>
      <c r="P36" s="672"/>
      <c r="Q36" s="672"/>
      <c r="R36" s="672"/>
      <c r="S36" s="672"/>
      <c r="T36" s="672"/>
      <c r="U36" s="672"/>
      <c r="V36" s="672"/>
      <c r="W36" s="672"/>
      <c r="X36" s="672"/>
      <c r="Y36" s="672"/>
      <c r="Z36" s="672"/>
      <c r="AA36" s="672"/>
      <c r="AB36" s="672"/>
      <c r="AC36" s="672"/>
      <c r="AD36" s="672"/>
      <c r="AE36" s="132"/>
      <c r="AF36" s="156"/>
      <c r="AG36" s="158"/>
      <c r="AH36" s="62" t="s">
        <v>354</v>
      </c>
      <c r="AI36" s="503" t="s">
        <v>361</v>
      </c>
      <c r="AJ36" s="503"/>
      <c r="AK36" s="503"/>
      <c r="AL36" s="503"/>
      <c r="AM36" s="503"/>
      <c r="AN36" s="503"/>
      <c r="AO36" s="503"/>
      <c r="AP36" s="503"/>
      <c r="AQ36" s="503"/>
      <c r="AR36" s="503"/>
      <c r="AS36" s="503"/>
      <c r="AT36" s="503"/>
      <c r="AU36" s="503"/>
      <c r="AV36" s="503"/>
      <c r="AW36" s="503"/>
      <c r="AX36" s="503"/>
      <c r="AY36" s="503"/>
      <c r="AZ36" s="503"/>
      <c r="BA36" s="503"/>
      <c r="BB36" s="503"/>
      <c r="BC36" s="503"/>
      <c r="BD36" s="503"/>
      <c r="BE36" s="503"/>
      <c r="BF36" s="503"/>
      <c r="BG36" s="503"/>
      <c r="BH36" s="503"/>
      <c r="BI36" s="503"/>
      <c r="BJ36" s="320"/>
    </row>
    <row r="37" spans="1:62" ht="15.95" customHeight="1">
      <c r="A37" s="320">
        <v>59</v>
      </c>
      <c r="B37" s="320"/>
      <c r="C37" s="654" t="s">
        <v>595</v>
      </c>
      <c r="D37" s="672"/>
      <c r="E37" s="672"/>
      <c r="F37" s="672"/>
      <c r="G37" s="672"/>
      <c r="H37" s="672"/>
      <c r="I37" s="672"/>
      <c r="J37" s="672"/>
      <c r="K37" s="672"/>
      <c r="L37" s="672"/>
      <c r="M37" s="672"/>
      <c r="N37" s="672"/>
      <c r="O37" s="672"/>
      <c r="P37" s="672"/>
      <c r="Q37" s="672"/>
      <c r="R37" s="672"/>
      <c r="S37" s="672"/>
      <c r="T37" s="672"/>
      <c r="U37" s="672"/>
      <c r="V37" s="672"/>
      <c r="W37" s="672"/>
      <c r="X37" s="672"/>
      <c r="Y37" s="672"/>
      <c r="Z37" s="672"/>
      <c r="AA37" s="672"/>
      <c r="AB37" s="672"/>
      <c r="AC37" s="672"/>
      <c r="AD37" s="672"/>
      <c r="AE37" s="132"/>
      <c r="AF37" s="156"/>
      <c r="AG37" s="158"/>
      <c r="AH37" s="62"/>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320"/>
    </row>
    <row r="38" spans="1:62" ht="15.95" customHeight="1">
      <c r="A38" s="320"/>
      <c r="B38" s="320"/>
      <c r="C38" s="672"/>
      <c r="D38" s="672"/>
      <c r="E38" s="672"/>
      <c r="F38" s="672"/>
      <c r="G38" s="672"/>
      <c r="H38" s="672"/>
      <c r="I38" s="672"/>
      <c r="J38" s="672"/>
      <c r="K38" s="672"/>
      <c r="L38" s="672"/>
      <c r="M38" s="672"/>
      <c r="N38" s="672"/>
      <c r="O38" s="672"/>
      <c r="P38" s="672"/>
      <c r="Q38" s="672"/>
      <c r="R38" s="672"/>
      <c r="S38" s="672"/>
      <c r="T38" s="672"/>
      <c r="U38" s="672"/>
      <c r="V38" s="672"/>
      <c r="W38" s="672"/>
      <c r="X38" s="672"/>
      <c r="Y38" s="672"/>
      <c r="Z38" s="672"/>
      <c r="AA38" s="672"/>
      <c r="AB38" s="672"/>
      <c r="AC38" s="672"/>
      <c r="AD38" s="672"/>
      <c r="AE38" s="132"/>
      <c r="AF38" s="156"/>
      <c r="AG38" s="158"/>
      <c r="AH38" s="62" t="s">
        <v>354</v>
      </c>
      <c r="AI38" s="503" t="s">
        <v>492</v>
      </c>
      <c r="AJ38" s="503"/>
      <c r="AK38" s="503"/>
      <c r="AL38" s="503"/>
      <c r="AM38" s="503"/>
      <c r="AN38" s="503"/>
      <c r="AO38" s="503"/>
      <c r="AP38" s="503"/>
      <c r="AQ38" s="503"/>
      <c r="AR38" s="503"/>
      <c r="AS38" s="503"/>
      <c r="AT38" s="503"/>
      <c r="AU38" s="503"/>
      <c r="AV38" s="503"/>
      <c r="AW38" s="503"/>
      <c r="AX38" s="503"/>
      <c r="AY38" s="503"/>
      <c r="AZ38" s="503"/>
      <c r="BA38" s="503"/>
      <c r="BB38" s="503"/>
      <c r="BC38" s="503"/>
      <c r="BD38" s="503"/>
      <c r="BE38" s="503"/>
      <c r="BF38" s="503"/>
      <c r="BG38" s="503"/>
      <c r="BH38" s="503"/>
      <c r="BI38" s="503"/>
      <c r="BJ38" s="320"/>
    </row>
    <row r="39" spans="1:62" ht="15.95" customHeight="1">
      <c r="A39" s="320"/>
      <c r="B39" s="320"/>
      <c r="C39" s="672"/>
      <c r="D39" s="672"/>
      <c r="E39" s="672"/>
      <c r="F39" s="672"/>
      <c r="G39" s="672"/>
      <c r="H39" s="672"/>
      <c r="I39" s="672"/>
      <c r="J39" s="672"/>
      <c r="K39" s="672"/>
      <c r="L39" s="672"/>
      <c r="M39" s="672"/>
      <c r="N39" s="672"/>
      <c r="O39" s="672"/>
      <c r="P39" s="672"/>
      <c r="Q39" s="672"/>
      <c r="R39" s="672"/>
      <c r="S39" s="672"/>
      <c r="T39" s="672"/>
      <c r="U39" s="672"/>
      <c r="V39" s="672"/>
      <c r="W39" s="672"/>
      <c r="X39" s="672"/>
      <c r="Y39" s="672"/>
      <c r="Z39" s="672"/>
      <c r="AA39" s="672"/>
      <c r="AB39" s="672"/>
      <c r="AC39" s="672"/>
      <c r="AD39" s="672"/>
      <c r="AE39" s="132"/>
      <c r="AF39" s="156"/>
      <c r="AG39" s="158"/>
      <c r="AH39" s="62"/>
      <c r="AI39" s="503"/>
      <c r="AJ39" s="503"/>
      <c r="AK39" s="503"/>
      <c r="AL39" s="503"/>
      <c r="AM39" s="503"/>
      <c r="AN39" s="503"/>
      <c r="AO39" s="503"/>
      <c r="AP39" s="503"/>
      <c r="AQ39" s="503"/>
      <c r="AR39" s="503"/>
      <c r="AS39" s="503"/>
      <c r="AT39" s="503"/>
      <c r="AU39" s="503"/>
      <c r="AV39" s="503"/>
      <c r="AW39" s="503"/>
      <c r="AX39" s="503"/>
      <c r="AY39" s="503"/>
      <c r="AZ39" s="503"/>
      <c r="BA39" s="503"/>
      <c r="BB39" s="503"/>
      <c r="BC39" s="503"/>
      <c r="BD39" s="503"/>
      <c r="BE39" s="503"/>
      <c r="BF39" s="503"/>
      <c r="BG39" s="503"/>
      <c r="BH39" s="503"/>
      <c r="BI39" s="503"/>
      <c r="BJ39" s="320"/>
    </row>
    <row r="40" spans="1:62" ht="15.95" customHeight="1">
      <c r="A40" s="320"/>
      <c r="B40" s="320"/>
      <c r="C40" s="672"/>
      <c r="D40" s="672"/>
      <c r="E40" s="672"/>
      <c r="F40" s="672"/>
      <c r="G40" s="672"/>
      <c r="H40" s="672"/>
      <c r="I40" s="672"/>
      <c r="J40" s="672"/>
      <c r="K40" s="672"/>
      <c r="L40" s="672"/>
      <c r="M40" s="672"/>
      <c r="N40" s="672"/>
      <c r="O40" s="672"/>
      <c r="P40" s="672"/>
      <c r="Q40" s="672"/>
      <c r="R40" s="672"/>
      <c r="S40" s="672"/>
      <c r="T40" s="672"/>
      <c r="U40" s="672"/>
      <c r="V40" s="672"/>
      <c r="W40" s="672"/>
      <c r="X40" s="672"/>
      <c r="Y40" s="672"/>
      <c r="Z40" s="672"/>
      <c r="AA40" s="672"/>
      <c r="AB40" s="672"/>
      <c r="AC40" s="672"/>
      <c r="AD40" s="672"/>
      <c r="AE40" s="132"/>
      <c r="AF40" s="156"/>
      <c r="AG40" s="158"/>
      <c r="AH40" s="62"/>
      <c r="AI40" s="503"/>
      <c r="AJ40" s="503"/>
      <c r="AK40" s="503"/>
      <c r="AL40" s="503"/>
      <c r="AM40" s="503"/>
      <c r="AN40" s="503"/>
      <c r="AO40" s="503"/>
      <c r="AP40" s="503"/>
      <c r="AQ40" s="503"/>
      <c r="AR40" s="503"/>
      <c r="AS40" s="503"/>
      <c r="AT40" s="503"/>
      <c r="AU40" s="503"/>
      <c r="AV40" s="503"/>
      <c r="AW40" s="503"/>
      <c r="AX40" s="503"/>
      <c r="AY40" s="503"/>
      <c r="AZ40" s="503"/>
      <c r="BA40" s="503"/>
      <c r="BB40" s="503"/>
      <c r="BC40" s="503"/>
      <c r="BD40" s="503"/>
      <c r="BE40" s="503"/>
      <c r="BF40" s="503"/>
      <c r="BG40" s="503"/>
      <c r="BH40" s="503"/>
      <c r="BI40" s="503"/>
      <c r="BJ40" s="320"/>
    </row>
    <row r="41" spans="1:62" ht="15.95" customHeight="1">
      <c r="A41" s="320">
        <v>60</v>
      </c>
      <c r="B41" s="320"/>
      <c r="C41" s="1036" t="s">
        <v>306</v>
      </c>
      <c r="D41" s="1036"/>
      <c r="E41" s="1036"/>
      <c r="F41" s="1036"/>
      <c r="G41" s="1036"/>
      <c r="H41" s="1036"/>
      <c r="I41" s="1036"/>
      <c r="J41" s="1036"/>
      <c r="K41" s="1036"/>
      <c r="L41" s="1036"/>
      <c r="M41" s="1036"/>
      <c r="N41" s="1036"/>
      <c r="O41" s="1036"/>
      <c r="P41" s="1036"/>
      <c r="Q41" s="1036"/>
      <c r="R41" s="1036"/>
      <c r="S41" s="1036"/>
      <c r="T41" s="1036"/>
      <c r="U41" s="1036"/>
      <c r="V41" s="1036"/>
      <c r="W41" s="1036"/>
      <c r="X41" s="1036"/>
      <c r="Y41" s="1036"/>
      <c r="Z41" s="1036"/>
      <c r="AA41" s="1036"/>
      <c r="AB41" s="1036"/>
      <c r="AC41" s="1036"/>
      <c r="AD41" s="1036"/>
      <c r="AE41" s="132"/>
      <c r="AF41" s="156"/>
      <c r="AG41" s="161"/>
      <c r="AH41" s="62" t="s">
        <v>354</v>
      </c>
      <c r="AI41" s="503" t="s">
        <v>363</v>
      </c>
      <c r="AJ41" s="503"/>
      <c r="AK41" s="503"/>
      <c r="AL41" s="503"/>
      <c r="AM41" s="503"/>
      <c r="AN41" s="503"/>
      <c r="AO41" s="503"/>
      <c r="AP41" s="503"/>
      <c r="AQ41" s="503"/>
      <c r="AR41" s="503"/>
      <c r="AS41" s="503"/>
      <c r="AT41" s="503"/>
      <c r="AU41" s="503"/>
      <c r="AV41" s="503"/>
      <c r="AW41" s="503"/>
      <c r="AX41" s="503"/>
      <c r="AY41" s="503"/>
      <c r="AZ41" s="503"/>
      <c r="BA41" s="503"/>
      <c r="BB41" s="503"/>
      <c r="BC41" s="503"/>
      <c r="BD41" s="503"/>
      <c r="BE41" s="503"/>
      <c r="BF41" s="503"/>
      <c r="BG41" s="503"/>
      <c r="BH41" s="503"/>
      <c r="BI41" s="503"/>
      <c r="BJ41" s="320"/>
    </row>
    <row r="42" spans="1:62" ht="15.95" customHeight="1">
      <c r="A42" s="320"/>
      <c r="B42" s="320"/>
      <c r="C42" s="1060" t="s">
        <v>490</v>
      </c>
      <c r="D42" s="1036"/>
      <c r="E42" s="1036"/>
      <c r="F42" s="1036"/>
      <c r="G42" s="1036"/>
      <c r="H42" s="1036"/>
      <c r="I42" s="1036"/>
      <c r="J42" s="1036"/>
      <c r="K42" s="1036"/>
      <c r="L42" s="1036"/>
      <c r="M42" s="1036"/>
      <c r="N42" s="1036"/>
      <c r="O42" s="1036"/>
      <c r="P42" s="1036"/>
      <c r="Q42" s="1036"/>
      <c r="R42" s="1036"/>
      <c r="S42" s="1036"/>
      <c r="T42" s="1036"/>
      <c r="U42" s="1036"/>
      <c r="V42" s="1036"/>
      <c r="W42" s="1036"/>
      <c r="X42" s="1036"/>
      <c r="Y42" s="1036"/>
      <c r="Z42" s="1036"/>
      <c r="AA42" s="1036"/>
      <c r="AB42" s="1036"/>
      <c r="AC42" s="1036"/>
      <c r="AD42" s="1036"/>
      <c r="AE42" s="132"/>
      <c r="AF42" s="156"/>
      <c r="AG42" s="161"/>
      <c r="AH42" s="62"/>
      <c r="AI42" s="503"/>
      <c r="AJ42" s="503"/>
      <c r="AK42" s="503"/>
      <c r="AL42" s="503"/>
      <c r="AM42" s="503"/>
      <c r="AN42" s="503"/>
      <c r="AO42" s="503"/>
      <c r="AP42" s="503"/>
      <c r="AQ42" s="503"/>
      <c r="AR42" s="503"/>
      <c r="AS42" s="503"/>
      <c r="AT42" s="503"/>
      <c r="AU42" s="503"/>
      <c r="AV42" s="503"/>
      <c r="AW42" s="503"/>
      <c r="AX42" s="503"/>
      <c r="AY42" s="503"/>
      <c r="AZ42" s="503"/>
      <c r="BA42" s="503"/>
      <c r="BB42" s="503"/>
      <c r="BC42" s="503"/>
      <c r="BD42" s="503"/>
      <c r="BE42" s="503"/>
      <c r="BF42" s="503"/>
      <c r="BG42" s="503"/>
      <c r="BH42" s="503"/>
      <c r="BI42" s="503"/>
      <c r="BJ42" s="320"/>
    </row>
    <row r="43" spans="1:62" ht="15.95" customHeight="1">
      <c r="A43" s="320"/>
      <c r="B43" s="320"/>
      <c r="C43" s="654" t="s">
        <v>596</v>
      </c>
      <c r="D43" s="672"/>
      <c r="E43" s="672"/>
      <c r="F43" s="672"/>
      <c r="G43" s="672"/>
      <c r="H43" s="672"/>
      <c r="I43" s="672"/>
      <c r="J43" s="672"/>
      <c r="K43" s="672"/>
      <c r="L43" s="672"/>
      <c r="M43" s="672"/>
      <c r="N43" s="672"/>
      <c r="O43" s="672"/>
      <c r="P43" s="672"/>
      <c r="Q43" s="672"/>
      <c r="R43" s="672"/>
      <c r="S43" s="672"/>
      <c r="T43" s="672"/>
      <c r="U43" s="672"/>
      <c r="V43" s="672"/>
      <c r="W43" s="672"/>
      <c r="X43" s="672"/>
      <c r="Y43" s="672"/>
      <c r="Z43" s="672"/>
      <c r="AA43" s="672"/>
      <c r="AB43" s="672"/>
      <c r="AC43" s="672"/>
      <c r="AD43" s="672"/>
      <c r="AE43" s="132"/>
      <c r="AF43" s="156"/>
      <c r="AG43" s="161"/>
      <c r="AH43" s="62"/>
      <c r="AI43" s="503"/>
      <c r="AJ43" s="503"/>
      <c r="AK43" s="503"/>
      <c r="AL43" s="503"/>
      <c r="AM43" s="503"/>
      <c r="AN43" s="503"/>
      <c r="AO43" s="503"/>
      <c r="AP43" s="503"/>
      <c r="AQ43" s="503"/>
      <c r="AR43" s="503"/>
      <c r="AS43" s="503"/>
      <c r="AT43" s="503"/>
      <c r="AU43" s="503"/>
      <c r="AV43" s="503"/>
      <c r="AW43" s="503"/>
      <c r="AX43" s="503"/>
      <c r="AY43" s="503"/>
      <c r="AZ43" s="503"/>
      <c r="BA43" s="503"/>
      <c r="BB43" s="503"/>
      <c r="BC43" s="503"/>
      <c r="BD43" s="503"/>
      <c r="BE43" s="503"/>
      <c r="BF43" s="503"/>
      <c r="BG43" s="503"/>
      <c r="BH43" s="503"/>
      <c r="BI43" s="503"/>
      <c r="BJ43" s="320"/>
    </row>
    <row r="44" spans="1:62" ht="15.95" customHeight="1">
      <c r="A44" s="320"/>
      <c r="B44" s="320"/>
      <c r="C44" s="672"/>
      <c r="D44" s="672"/>
      <c r="E44" s="672"/>
      <c r="F44" s="672"/>
      <c r="G44" s="672"/>
      <c r="H44" s="672"/>
      <c r="I44" s="672"/>
      <c r="J44" s="672"/>
      <c r="K44" s="672"/>
      <c r="L44" s="672"/>
      <c r="M44" s="672"/>
      <c r="N44" s="672"/>
      <c r="O44" s="672"/>
      <c r="P44" s="672"/>
      <c r="Q44" s="672"/>
      <c r="R44" s="672"/>
      <c r="S44" s="672"/>
      <c r="T44" s="672"/>
      <c r="U44" s="672"/>
      <c r="V44" s="672"/>
      <c r="W44" s="672"/>
      <c r="X44" s="672"/>
      <c r="Y44" s="672"/>
      <c r="Z44" s="672"/>
      <c r="AA44" s="672"/>
      <c r="AB44" s="672"/>
      <c r="AC44" s="672"/>
      <c r="AD44" s="672"/>
      <c r="AE44" s="132"/>
      <c r="AF44" s="156"/>
      <c r="AG44" s="161"/>
      <c r="AH44" s="62"/>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320"/>
    </row>
    <row r="45" spans="1:62" ht="17.25" customHeight="1">
      <c r="A45" s="320"/>
      <c r="B45" s="320"/>
      <c r="C45" s="1036" t="s">
        <v>307</v>
      </c>
      <c r="D45" s="1036"/>
      <c r="E45" s="1036"/>
      <c r="F45" s="1036"/>
      <c r="G45" s="1036"/>
      <c r="H45" s="1036"/>
      <c r="I45" s="1036"/>
      <c r="J45" s="1036"/>
      <c r="K45" s="1036"/>
      <c r="L45" s="1036"/>
      <c r="M45" s="1036"/>
      <c r="N45" s="1036"/>
      <c r="O45" s="1036"/>
      <c r="P45" s="1036"/>
      <c r="Q45" s="1036"/>
      <c r="R45" s="1036"/>
      <c r="S45" s="1036"/>
      <c r="T45" s="1036"/>
      <c r="U45" s="1036"/>
      <c r="V45" s="1036"/>
      <c r="W45" s="1036"/>
      <c r="X45" s="1036"/>
      <c r="Y45" s="1036"/>
      <c r="Z45" s="1036"/>
      <c r="AA45" s="1036"/>
      <c r="AB45" s="1036"/>
      <c r="AC45" s="1036"/>
      <c r="AD45" s="1036"/>
      <c r="AE45" s="132"/>
      <c r="AF45" s="156"/>
      <c r="AG45" s="161"/>
      <c r="AH45" s="62" t="s">
        <v>354</v>
      </c>
      <c r="AI45" s="503" t="s">
        <v>600</v>
      </c>
      <c r="AJ45" s="503"/>
      <c r="AK45" s="503"/>
      <c r="AL45" s="503"/>
      <c r="AM45" s="503"/>
      <c r="AN45" s="503"/>
      <c r="AO45" s="503"/>
      <c r="AP45" s="503"/>
      <c r="AQ45" s="503"/>
      <c r="AR45" s="503"/>
      <c r="AS45" s="503"/>
      <c r="AT45" s="503"/>
      <c r="AU45" s="503"/>
      <c r="AV45" s="503"/>
      <c r="AW45" s="503"/>
      <c r="AX45" s="503"/>
      <c r="AY45" s="503"/>
      <c r="AZ45" s="503"/>
      <c r="BA45" s="503"/>
      <c r="BB45" s="503"/>
      <c r="BC45" s="503"/>
      <c r="BD45" s="503"/>
      <c r="BE45" s="503"/>
      <c r="BF45" s="503"/>
      <c r="BG45" s="503"/>
      <c r="BH45" s="503"/>
      <c r="BI45" s="503"/>
      <c r="BJ45" s="320"/>
    </row>
    <row r="46" spans="1:62" ht="17.2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132"/>
      <c r="AF46" s="156"/>
      <c r="AG46" s="161"/>
      <c r="AH46" s="62"/>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320"/>
    </row>
    <row r="47" spans="1:62" ht="17.25" customHeight="1">
      <c r="A47" s="320">
        <v>61</v>
      </c>
      <c r="B47" s="320"/>
      <c r="C47" s="1058" t="s">
        <v>491</v>
      </c>
      <c r="D47" s="672"/>
      <c r="E47" s="672"/>
      <c r="F47" s="672"/>
      <c r="G47" s="672"/>
      <c r="H47" s="672"/>
      <c r="I47" s="672"/>
      <c r="J47" s="672"/>
      <c r="K47" s="672"/>
      <c r="L47" s="672"/>
      <c r="M47" s="672"/>
      <c r="N47" s="672"/>
      <c r="O47" s="672"/>
      <c r="P47" s="672"/>
      <c r="Q47" s="672"/>
      <c r="R47" s="672"/>
      <c r="S47" s="672"/>
      <c r="T47" s="672"/>
      <c r="U47" s="672"/>
      <c r="V47" s="672"/>
      <c r="W47" s="672"/>
      <c r="X47" s="672"/>
      <c r="Y47" s="672"/>
      <c r="Z47" s="672"/>
      <c r="AA47" s="672"/>
      <c r="AB47" s="672"/>
      <c r="AC47" s="672"/>
      <c r="AD47" s="672"/>
      <c r="AE47" s="132"/>
      <c r="AF47" s="156"/>
      <c r="AG47" s="161"/>
      <c r="AH47" s="62"/>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320"/>
    </row>
    <row r="48" spans="1:62" ht="17.25" customHeight="1">
      <c r="A48" s="320"/>
      <c r="B48" s="320"/>
      <c r="C48" s="672"/>
      <c r="D48" s="672"/>
      <c r="E48" s="672"/>
      <c r="F48" s="672"/>
      <c r="G48" s="672"/>
      <c r="H48" s="672"/>
      <c r="I48" s="672"/>
      <c r="J48" s="672"/>
      <c r="K48" s="672"/>
      <c r="L48" s="672"/>
      <c r="M48" s="672"/>
      <c r="N48" s="672"/>
      <c r="O48" s="672"/>
      <c r="P48" s="672"/>
      <c r="Q48" s="672"/>
      <c r="R48" s="672"/>
      <c r="S48" s="672"/>
      <c r="T48" s="672"/>
      <c r="U48" s="672"/>
      <c r="V48" s="672"/>
      <c r="W48" s="672"/>
      <c r="X48" s="672"/>
      <c r="Y48" s="672"/>
      <c r="Z48" s="672"/>
      <c r="AA48" s="672"/>
      <c r="AB48" s="672"/>
      <c r="AC48" s="672"/>
      <c r="AD48" s="672"/>
      <c r="AE48" s="132"/>
      <c r="AF48" s="155"/>
      <c r="AG48" s="161"/>
      <c r="AH48" s="62" t="s">
        <v>354</v>
      </c>
      <c r="AI48" s="503" t="s">
        <v>364</v>
      </c>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320"/>
    </row>
    <row r="49" spans="1:62" ht="17.25" customHeight="1" thickBot="1">
      <c r="A49" s="140"/>
      <c r="B49" s="140"/>
      <c r="C49" s="1059"/>
      <c r="D49" s="1059"/>
      <c r="E49" s="1059"/>
      <c r="F49" s="1059"/>
      <c r="G49" s="1059"/>
      <c r="H49" s="1059"/>
      <c r="I49" s="1059"/>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33"/>
      <c r="AF49" s="479"/>
      <c r="AG49" s="480"/>
      <c r="AH49" s="163"/>
      <c r="AI49" s="1011"/>
      <c r="AJ49" s="1011"/>
      <c r="AK49" s="1011"/>
      <c r="AL49" s="1011"/>
      <c r="AM49" s="1011"/>
      <c r="AN49" s="1011"/>
      <c r="AO49" s="1011"/>
      <c r="AP49" s="1011"/>
      <c r="AQ49" s="1011"/>
      <c r="AR49" s="1011"/>
      <c r="AS49" s="1011"/>
      <c r="AT49" s="1011"/>
      <c r="AU49" s="1011"/>
      <c r="AV49" s="1011"/>
      <c r="AW49" s="1011"/>
      <c r="AX49" s="1011"/>
      <c r="AY49" s="1011"/>
      <c r="AZ49" s="1011"/>
      <c r="BA49" s="1011"/>
      <c r="BB49" s="1011"/>
      <c r="BC49" s="1011"/>
      <c r="BD49" s="1011"/>
      <c r="BE49" s="1011"/>
      <c r="BF49" s="1011"/>
      <c r="BG49" s="1011"/>
      <c r="BH49" s="1011"/>
      <c r="BI49" s="1011"/>
      <c r="BJ49" s="140"/>
    </row>
    <row r="50" spans="1:62" ht="17.25" customHeight="1"/>
    <row r="51" spans="1:62" ht="17.25" customHeight="1"/>
    <row r="52" spans="1:62" ht="17.25" customHeight="1"/>
    <row r="53" spans="1:62" ht="17.25" customHeight="1"/>
    <row r="54" spans="1:62" ht="17.25" customHeight="1"/>
    <row r="55" spans="1:62" ht="17.25" customHeight="1"/>
  </sheetData>
  <sheetProtection password="D462" sheet="1" objects="1" scenarios="1" selectLockedCells="1"/>
  <mergeCells count="91">
    <mergeCell ref="A5:AE5"/>
    <mergeCell ref="AI14:BI16"/>
    <mergeCell ref="AV9:BB9"/>
    <mergeCell ref="C47:AD49"/>
    <mergeCell ref="C33:AD36"/>
    <mergeCell ref="C37:AD40"/>
    <mergeCell ref="C41:AD41"/>
    <mergeCell ref="C42:AD42"/>
    <mergeCell ref="BC5:BI5"/>
    <mergeCell ref="C43:AD44"/>
    <mergeCell ref="C45:AD45"/>
    <mergeCell ref="BB29:BD29"/>
    <mergeCell ref="AH30:AL30"/>
    <mergeCell ref="AM30:AO30"/>
    <mergeCell ref="C23:AD24"/>
    <mergeCell ref="C25:AD26"/>
    <mergeCell ref="AH4:AU4"/>
    <mergeCell ref="BC4:BI4"/>
    <mergeCell ref="A1:BJ1"/>
    <mergeCell ref="J2:AD2"/>
    <mergeCell ref="AF2:BJ2"/>
    <mergeCell ref="J3:AD3"/>
    <mergeCell ref="J4:AD4"/>
    <mergeCell ref="AH3:BI3"/>
    <mergeCell ref="AV4:BB4"/>
    <mergeCell ref="AI12:BI13"/>
    <mergeCell ref="AV6:BB8"/>
    <mergeCell ref="BC8:BI8"/>
    <mergeCell ref="BC7:BI7"/>
    <mergeCell ref="BC6:BI6"/>
    <mergeCell ref="AV11:BB11"/>
    <mergeCell ref="AV10:BB10"/>
    <mergeCell ref="C6:AD12"/>
    <mergeCell ref="C13:AD13"/>
    <mergeCell ref="C14:AD15"/>
    <mergeCell ref="C18:AD18"/>
    <mergeCell ref="C19:AD19"/>
    <mergeCell ref="C20:AD22"/>
    <mergeCell ref="C16:AD17"/>
    <mergeCell ref="AI21:BI23"/>
    <mergeCell ref="C27:AD29"/>
    <mergeCell ref="C30:AD32"/>
    <mergeCell ref="AH24:BI26"/>
    <mergeCell ref="AH27:AL27"/>
    <mergeCell ref="AM27:AU27"/>
    <mergeCell ref="AV27:BA27"/>
    <mergeCell ref="BB27:BD27"/>
    <mergeCell ref="BE27:BI30"/>
    <mergeCell ref="AH28:AL28"/>
    <mergeCell ref="AM28:AU28"/>
    <mergeCell ref="AV28:BA28"/>
    <mergeCell ref="BB28:BD28"/>
    <mergeCell ref="AH29:AL29"/>
    <mergeCell ref="AM29:AU29"/>
    <mergeCell ref="AV29:BA29"/>
    <mergeCell ref="AP30:AR30"/>
    <mergeCell ref="AY31:BA31"/>
    <mergeCell ref="AS30:AU30"/>
    <mergeCell ref="AV30:AX30"/>
    <mergeCell ref="AY30:BA30"/>
    <mergeCell ref="BB30:BD30"/>
    <mergeCell ref="BB31:BD31"/>
    <mergeCell ref="AI48:BI49"/>
    <mergeCell ref="BB33:BD33"/>
    <mergeCell ref="BE33:BI34"/>
    <mergeCell ref="AH34:AL34"/>
    <mergeCell ref="AM34:AS34"/>
    <mergeCell ref="AT34:AU34"/>
    <mergeCell ref="AV34:BA34"/>
    <mergeCell ref="BB34:BD34"/>
    <mergeCell ref="AH33:AL33"/>
    <mergeCell ref="AM33:AO33"/>
    <mergeCell ref="AP33:AU33"/>
    <mergeCell ref="AV33:AX33"/>
    <mergeCell ref="AY33:BA33"/>
    <mergeCell ref="AI17:BI20"/>
    <mergeCell ref="AI36:BI37"/>
    <mergeCell ref="AI38:BI40"/>
    <mergeCell ref="AI41:BI44"/>
    <mergeCell ref="AI45:BI47"/>
    <mergeCell ref="BE31:BI32"/>
    <mergeCell ref="AH32:AL32"/>
    <mergeCell ref="AM32:AO32"/>
    <mergeCell ref="AP32:AU32"/>
    <mergeCell ref="AV32:AX32"/>
    <mergeCell ref="AY32:BA32"/>
    <mergeCell ref="BB32:BD32"/>
    <mergeCell ref="AH31:AL31"/>
    <mergeCell ref="AM31:AO31"/>
    <mergeCell ref="AP31:AU31"/>
    <mergeCell ref="AV31:AX31"/>
  </mergeCells>
  <pageMargins left="0.25" right="0.25" top="0.2" bottom="0.25" header="0.25" footer="0.22"/>
  <pageSetup paperSize="9" scale="70" orientation="landscape" r:id="rId1"/>
  <headerFooter>
    <oddFooter>&amp;L&amp;8Email: saki.mohsen@gmail.com
Linked-in: https://www.linkedin.com/in/mohsen-saki-81770253&amp;RPAGE  8  OF  11</oddFooter>
  </headerFooter>
  <rowBreaks count="1" manualBreakCount="1">
    <brk id="49" max="61" man="1"/>
  </rowBreaks>
</worksheet>
</file>

<file path=xl/worksheets/sheet9.xml><?xml version="1.0" encoding="utf-8"?>
<worksheet xmlns="http://schemas.openxmlformats.org/spreadsheetml/2006/main" xmlns:r="http://schemas.openxmlformats.org/officeDocument/2006/relationships">
  <sheetPr codeName="Sheet9">
    <tabColor rgb="FFFFFF00"/>
  </sheetPr>
  <dimension ref="A1:BJ55"/>
  <sheetViews>
    <sheetView showGridLines="0" view="pageBreakPreview" zoomScaleNormal="90" zoomScaleSheetLayoutView="100" workbookViewId="0">
      <selection activeCell="A2" sqref="A2"/>
    </sheetView>
  </sheetViews>
  <sheetFormatPr defaultRowHeight="12.75"/>
  <cols>
    <col min="1" max="60" width="3.28515625" style="149" customWidth="1"/>
    <col min="61" max="72" width="3.42578125" style="149" customWidth="1"/>
    <col min="73" max="16384" width="9.140625" style="149"/>
  </cols>
  <sheetData>
    <row r="1" spans="1:62" ht="17.25" customHeight="1" thickBot="1">
      <c r="A1" s="610" t="s">
        <v>19</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1"/>
      <c r="AH1" s="611"/>
      <c r="AI1" s="611"/>
      <c r="AJ1" s="611"/>
      <c r="AK1" s="611"/>
      <c r="AL1" s="611"/>
      <c r="AM1" s="611"/>
      <c r="AN1" s="611"/>
      <c r="AO1" s="611"/>
      <c r="AP1" s="611"/>
      <c r="AQ1" s="611"/>
      <c r="AR1" s="611"/>
      <c r="AS1" s="611"/>
      <c r="AT1" s="611"/>
      <c r="AU1" s="611"/>
      <c r="AV1" s="611"/>
      <c r="AW1" s="611"/>
      <c r="AX1" s="611"/>
      <c r="AY1" s="611"/>
      <c r="AZ1" s="611"/>
      <c r="BA1" s="611"/>
      <c r="BB1" s="611"/>
      <c r="BC1" s="611"/>
      <c r="BD1" s="611"/>
      <c r="BE1" s="611"/>
      <c r="BF1" s="611"/>
      <c r="BG1" s="611"/>
      <c r="BH1" s="611"/>
      <c r="BI1" s="611"/>
      <c r="BJ1" s="611"/>
    </row>
    <row r="2" spans="1:62" ht="17.25" customHeight="1" thickBot="1">
      <c r="A2" s="410"/>
      <c r="B2" s="410"/>
      <c r="C2" s="410"/>
      <c r="D2" s="410"/>
      <c r="E2" s="410"/>
      <c r="F2" s="410"/>
      <c r="G2" s="410"/>
      <c r="H2" s="401" t="s">
        <v>69</v>
      </c>
      <c r="I2" s="411" t="s">
        <v>72</v>
      </c>
      <c r="J2" s="612"/>
      <c r="K2" s="612"/>
      <c r="L2" s="612"/>
      <c r="M2" s="612"/>
      <c r="N2" s="612"/>
      <c r="O2" s="612"/>
      <c r="P2" s="612"/>
      <c r="Q2" s="612"/>
      <c r="R2" s="612"/>
      <c r="S2" s="612"/>
      <c r="T2" s="612"/>
      <c r="U2" s="612"/>
      <c r="V2" s="612"/>
      <c r="W2" s="612"/>
      <c r="X2" s="612"/>
      <c r="Y2" s="612"/>
      <c r="Z2" s="612"/>
      <c r="AA2" s="612"/>
      <c r="AB2" s="612"/>
      <c r="AC2" s="612"/>
      <c r="AD2" s="612"/>
      <c r="AE2" s="412"/>
      <c r="AF2" s="1053" t="s">
        <v>6</v>
      </c>
      <c r="AG2" s="1054"/>
      <c r="AH2" s="1054"/>
      <c r="AI2" s="1054"/>
      <c r="AJ2" s="1054"/>
      <c r="AK2" s="1054"/>
      <c r="AL2" s="1054"/>
      <c r="AM2" s="1054"/>
      <c r="AN2" s="1054"/>
      <c r="AO2" s="1054"/>
      <c r="AP2" s="1054"/>
      <c r="AQ2" s="1054"/>
      <c r="AR2" s="1054"/>
      <c r="AS2" s="1054"/>
      <c r="AT2" s="1054"/>
      <c r="AU2" s="1054"/>
      <c r="AV2" s="1054"/>
      <c r="AW2" s="1054"/>
      <c r="AX2" s="1054"/>
      <c r="AY2" s="1054"/>
      <c r="AZ2" s="1054"/>
      <c r="BA2" s="1054"/>
      <c r="BB2" s="1054"/>
      <c r="BC2" s="1054"/>
      <c r="BD2" s="1054"/>
      <c r="BE2" s="1054"/>
      <c r="BF2" s="1054"/>
      <c r="BG2" s="1054"/>
      <c r="BH2" s="1054"/>
      <c r="BI2" s="1054"/>
      <c r="BJ2" s="1054"/>
    </row>
    <row r="3" spans="1:62" ht="17.25" customHeight="1">
      <c r="A3" s="413"/>
      <c r="B3" s="413"/>
      <c r="C3" s="413"/>
      <c r="D3" s="413"/>
      <c r="E3" s="413"/>
      <c r="F3" s="413"/>
      <c r="G3" s="413"/>
      <c r="H3" s="393" t="s">
        <v>70</v>
      </c>
      <c r="I3" s="414" t="s">
        <v>72</v>
      </c>
      <c r="J3" s="613"/>
      <c r="K3" s="613"/>
      <c r="L3" s="613"/>
      <c r="M3" s="613"/>
      <c r="N3" s="613"/>
      <c r="O3" s="613"/>
      <c r="P3" s="613"/>
      <c r="Q3" s="613"/>
      <c r="R3" s="613"/>
      <c r="S3" s="613"/>
      <c r="T3" s="613"/>
      <c r="U3" s="613"/>
      <c r="V3" s="613"/>
      <c r="W3" s="613"/>
      <c r="X3" s="613"/>
      <c r="Y3" s="613"/>
      <c r="Z3" s="613"/>
      <c r="AA3" s="613"/>
      <c r="AB3" s="613"/>
      <c r="AC3" s="613"/>
      <c r="AD3" s="613"/>
      <c r="AE3" s="415"/>
      <c r="AF3" s="154">
        <v>65</v>
      </c>
      <c r="AG3" s="154"/>
      <c r="AH3" s="1055" t="s">
        <v>388</v>
      </c>
      <c r="AI3" s="1055"/>
      <c r="AJ3" s="1055"/>
      <c r="AK3" s="1055"/>
      <c r="AL3" s="1055"/>
      <c r="AM3" s="1055"/>
      <c r="AN3" s="1055"/>
      <c r="AO3" s="1055"/>
      <c r="AP3" s="1055"/>
      <c r="AQ3" s="1055"/>
      <c r="AR3" s="1055"/>
      <c r="AS3" s="1055"/>
      <c r="AT3" s="1055"/>
      <c r="AU3" s="1055"/>
      <c r="AV3" s="1055"/>
      <c r="AW3" s="1055"/>
      <c r="AX3" s="1055"/>
      <c r="AY3" s="1055"/>
      <c r="AZ3" s="1055"/>
      <c r="BA3" s="1055"/>
      <c r="BB3" s="1055"/>
      <c r="BC3" s="1055"/>
      <c r="BD3" s="1055"/>
      <c r="BE3" s="1055"/>
      <c r="BF3" s="1055"/>
      <c r="BG3" s="1055"/>
      <c r="BH3" s="1055"/>
      <c r="BI3" s="1055"/>
      <c r="BJ3" s="154"/>
    </row>
    <row r="4" spans="1:62" ht="17.25" customHeight="1" thickBot="1">
      <c r="A4" s="416"/>
      <c r="B4" s="416"/>
      <c r="C4" s="416"/>
      <c r="D4" s="416"/>
      <c r="E4" s="416"/>
      <c r="F4" s="416"/>
      <c r="G4" s="416"/>
      <c r="H4" s="397" t="s">
        <v>71</v>
      </c>
      <c r="I4" s="417" t="s">
        <v>72</v>
      </c>
      <c r="J4" s="614"/>
      <c r="K4" s="614"/>
      <c r="L4" s="614"/>
      <c r="M4" s="614"/>
      <c r="N4" s="614"/>
      <c r="O4" s="614"/>
      <c r="P4" s="614"/>
      <c r="Q4" s="614"/>
      <c r="R4" s="614"/>
      <c r="S4" s="614"/>
      <c r="T4" s="614"/>
      <c r="U4" s="614"/>
      <c r="V4" s="614"/>
      <c r="W4" s="614"/>
      <c r="X4" s="614"/>
      <c r="Y4" s="614"/>
      <c r="Z4" s="614"/>
      <c r="AA4" s="614"/>
      <c r="AB4" s="614"/>
      <c r="AC4" s="614"/>
      <c r="AD4" s="614"/>
      <c r="AE4" s="418"/>
      <c r="AF4" s="154"/>
      <c r="AG4" s="154"/>
      <c r="AH4" s="1055"/>
      <c r="AI4" s="1055"/>
      <c r="AJ4" s="1055"/>
      <c r="AK4" s="1055"/>
      <c r="AL4" s="1055"/>
      <c r="AM4" s="1055"/>
      <c r="AN4" s="1055"/>
      <c r="AO4" s="1055"/>
      <c r="AP4" s="1055"/>
      <c r="AQ4" s="1055"/>
      <c r="AR4" s="1055"/>
      <c r="AS4" s="1055"/>
      <c r="AT4" s="1055"/>
      <c r="AU4" s="1055"/>
      <c r="AV4" s="1055"/>
      <c r="AW4" s="1055"/>
      <c r="AX4" s="1055"/>
      <c r="AY4" s="1055"/>
      <c r="AZ4" s="1055"/>
      <c r="BA4" s="1055"/>
      <c r="BB4" s="1055"/>
      <c r="BC4" s="1055"/>
      <c r="BD4" s="1055"/>
      <c r="BE4" s="1055"/>
      <c r="BF4" s="1055"/>
      <c r="BG4" s="1055"/>
      <c r="BH4" s="1055"/>
      <c r="BI4" s="1055"/>
      <c r="BJ4" s="154"/>
    </row>
    <row r="5" spans="1:62" ht="17.25" customHeight="1" thickBot="1">
      <c r="A5" s="1057" t="s">
        <v>6</v>
      </c>
      <c r="B5" s="1083"/>
      <c r="C5" s="1083"/>
      <c r="D5" s="1083"/>
      <c r="E5" s="1083"/>
      <c r="F5" s="1083"/>
      <c r="G5" s="1083"/>
      <c r="H5" s="1083"/>
      <c r="I5" s="1083"/>
      <c r="J5" s="1083"/>
      <c r="K5" s="1083"/>
      <c r="L5" s="1083"/>
      <c r="M5" s="1083"/>
      <c r="N5" s="1083"/>
      <c r="O5" s="1083"/>
      <c r="P5" s="1083"/>
      <c r="Q5" s="1083"/>
      <c r="R5" s="1083"/>
      <c r="S5" s="1083"/>
      <c r="T5" s="1083"/>
      <c r="U5" s="1083"/>
      <c r="V5" s="1083"/>
      <c r="W5" s="1083"/>
      <c r="X5" s="1083"/>
      <c r="Y5" s="1083"/>
      <c r="Z5" s="1083"/>
      <c r="AA5" s="1083"/>
      <c r="AB5" s="1083"/>
      <c r="AC5" s="1083"/>
      <c r="AD5" s="1083"/>
      <c r="AE5" s="1083"/>
      <c r="AF5" s="155"/>
      <c r="AG5" s="154"/>
      <c r="AH5" s="1055"/>
      <c r="AI5" s="1055"/>
      <c r="AJ5" s="1055"/>
      <c r="AK5" s="1055"/>
      <c r="AL5" s="1055"/>
      <c r="AM5" s="1055"/>
      <c r="AN5" s="1055"/>
      <c r="AO5" s="1055"/>
      <c r="AP5" s="1055"/>
      <c r="AQ5" s="1055"/>
      <c r="AR5" s="1055"/>
      <c r="AS5" s="1055"/>
      <c r="AT5" s="1055"/>
      <c r="AU5" s="1055"/>
      <c r="AV5" s="1055"/>
      <c r="AW5" s="1055"/>
      <c r="AX5" s="1055"/>
      <c r="AY5" s="1055"/>
      <c r="AZ5" s="1055"/>
      <c r="BA5" s="1055"/>
      <c r="BB5" s="1055"/>
      <c r="BC5" s="1055"/>
      <c r="BD5" s="1055"/>
      <c r="BE5" s="1055"/>
      <c r="BF5" s="1055"/>
      <c r="BG5" s="1055"/>
      <c r="BH5" s="1055"/>
      <c r="BI5" s="1055"/>
      <c r="BJ5" s="154"/>
    </row>
    <row r="6" spans="1:62" ht="15.95" customHeight="1">
      <c r="A6" s="156">
        <v>62</v>
      </c>
      <c r="B6" s="156"/>
      <c r="C6" s="1085" t="s">
        <v>335</v>
      </c>
      <c r="D6" s="1085"/>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57"/>
      <c r="AF6" s="149">
        <v>66</v>
      </c>
      <c r="AH6" s="1068" t="s">
        <v>608</v>
      </c>
      <c r="AI6" s="1068"/>
      <c r="AJ6" s="1068"/>
      <c r="AK6" s="1068"/>
      <c r="AL6" s="1068"/>
      <c r="AM6" s="1068"/>
      <c r="AN6" s="1068"/>
      <c r="AO6" s="1068"/>
      <c r="AP6" s="1068"/>
      <c r="AQ6" s="1068"/>
      <c r="AR6" s="1068"/>
      <c r="AS6" s="1068"/>
      <c r="AT6" s="1068"/>
      <c r="AU6" s="1068"/>
      <c r="AV6" s="1068"/>
      <c r="AW6" s="1068"/>
      <c r="AX6" s="1068"/>
      <c r="AY6" s="1068"/>
      <c r="AZ6" s="1068"/>
      <c r="BA6" s="1068"/>
      <c r="BB6" s="1068"/>
      <c r="BC6" s="1068"/>
      <c r="BD6" s="1068"/>
      <c r="BE6" s="1068"/>
      <c r="BF6" s="1068"/>
      <c r="BG6" s="1068"/>
      <c r="BH6" s="1068"/>
      <c r="BI6" s="1068"/>
      <c r="BJ6" s="154"/>
    </row>
    <row r="7" spans="1:62" ht="15.95" customHeight="1">
      <c r="A7" s="156"/>
      <c r="B7" s="156"/>
      <c r="C7" s="151"/>
      <c r="D7" s="596" t="s">
        <v>365</v>
      </c>
      <c r="E7" s="596"/>
      <c r="F7" s="596"/>
      <c r="G7" s="596"/>
      <c r="H7" s="596"/>
      <c r="I7" s="596"/>
      <c r="J7" s="596"/>
      <c r="K7" s="596"/>
      <c r="L7" s="596"/>
      <c r="M7" s="596"/>
      <c r="N7" s="596"/>
      <c r="O7" s="596"/>
      <c r="P7" s="596"/>
      <c r="Q7" s="596"/>
      <c r="R7" s="596"/>
      <c r="S7" s="596"/>
      <c r="T7" s="596"/>
      <c r="U7" s="596"/>
      <c r="V7" s="596"/>
      <c r="W7" s="596"/>
      <c r="X7" s="596"/>
      <c r="Y7" s="596"/>
      <c r="Z7" s="596"/>
      <c r="AA7" s="596"/>
      <c r="AB7" s="596"/>
      <c r="AC7" s="596"/>
      <c r="AD7" s="596"/>
      <c r="AE7" s="157"/>
      <c r="AH7" s="1068"/>
      <c r="AI7" s="1068"/>
      <c r="AJ7" s="1068"/>
      <c r="AK7" s="1068"/>
      <c r="AL7" s="1068"/>
      <c r="AM7" s="1068"/>
      <c r="AN7" s="1068"/>
      <c r="AO7" s="1068"/>
      <c r="AP7" s="1068"/>
      <c r="AQ7" s="1068"/>
      <c r="AR7" s="1068"/>
      <c r="AS7" s="1068"/>
      <c r="AT7" s="1068"/>
      <c r="AU7" s="1068"/>
      <c r="AV7" s="1068"/>
      <c r="AW7" s="1068"/>
      <c r="AX7" s="1068"/>
      <c r="AY7" s="1068"/>
      <c r="AZ7" s="1068"/>
      <c r="BA7" s="1068"/>
      <c r="BB7" s="1068"/>
      <c r="BC7" s="1068"/>
      <c r="BD7" s="1068"/>
      <c r="BE7" s="1068"/>
      <c r="BF7" s="1068"/>
      <c r="BG7" s="1068"/>
      <c r="BH7" s="1068"/>
      <c r="BI7" s="1068"/>
      <c r="BJ7" s="154"/>
    </row>
    <row r="8" spans="1:62" ht="15.95" customHeight="1">
      <c r="A8" s="156"/>
      <c r="B8" s="156"/>
      <c r="C8" s="151"/>
      <c r="D8" s="596"/>
      <c r="E8" s="596"/>
      <c r="F8" s="596"/>
      <c r="G8" s="596"/>
      <c r="H8" s="596"/>
      <c r="I8" s="596"/>
      <c r="J8" s="596"/>
      <c r="K8" s="596"/>
      <c r="L8" s="596"/>
      <c r="M8" s="596"/>
      <c r="N8" s="596"/>
      <c r="O8" s="596"/>
      <c r="P8" s="596"/>
      <c r="Q8" s="596"/>
      <c r="R8" s="596"/>
      <c r="S8" s="596"/>
      <c r="T8" s="596"/>
      <c r="U8" s="596"/>
      <c r="V8" s="596"/>
      <c r="W8" s="596"/>
      <c r="X8" s="596"/>
      <c r="Y8" s="596"/>
      <c r="Z8" s="596"/>
      <c r="AA8" s="596"/>
      <c r="AB8" s="596"/>
      <c r="AC8" s="596"/>
      <c r="AD8" s="596"/>
      <c r="AE8" s="157"/>
      <c r="AH8" s="1068"/>
      <c r="AI8" s="1068"/>
      <c r="AJ8" s="1068"/>
      <c r="AK8" s="1068"/>
      <c r="AL8" s="1068"/>
      <c r="AM8" s="1068"/>
      <c r="AN8" s="1068"/>
      <c r="AO8" s="1068"/>
      <c r="AP8" s="1068"/>
      <c r="AQ8" s="1068"/>
      <c r="AR8" s="1068"/>
      <c r="AS8" s="1068"/>
      <c r="AT8" s="1068"/>
      <c r="AU8" s="1068"/>
      <c r="AV8" s="1068"/>
      <c r="AW8" s="1068"/>
      <c r="AX8" s="1068"/>
      <c r="AY8" s="1068"/>
      <c r="AZ8" s="1068"/>
      <c r="BA8" s="1068"/>
      <c r="BB8" s="1068"/>
      <c r="BC8" s="1068"/>
      <c r="BD8" s="1068"/>
      <c r="BE8" s="1068"/>
      <c r="BF8" s="1068"/>
      <c r="BG8" s="1068"/>
      <c r="BH8" s="1068"/>
      <c r="BI8" s="1068"/>
      <c r="BJ8" s="154"/>
    </row>
    <row r="9" spans="1:62" ht="15.95" customHeight="1">
      <c r="A9" s="156"/>
      <c r="B9" s="156"/>
      <c r="C9" s="151"/>
      <c r="D9" s="596"/>
      <c r="E9" s="596"/>
      <c r="F9" s="596"/>
      <c r="G9" s="596"/>
      <c r="H9" s="596"/>
      <c r="I9" s="596"/>
      <c r="J9" s="596"/>
      <c r="K9" s="596"/>
      <c r="L9" s="596"/>
      <c r="M9" s="596"/>
      <c r="N9" s="596"/>
      <c r="O9" s="596"/>
      <c r="P9" s="596"/>
      <c r="Q9" s="596"/>
      <c r="R9" s="596"/>
      <c r="S9" s="596"/>
      <c r="T9" s="596"/>
      <c r="U9" s="596"/>
      <c r="V9" s="596"/>
      <c r="W9" s="596"/>
      <c r="X9" s="596"/>
      <c r="Y9" s="596"/>
      <c r="Z9" s="596"/>
      <c r="AA9" s="596"/>
      <c r="AB9" s="596"/>
      <c r="AC9" s="596"/>
      <c r="AD9" s="596"/>
      <c r="AE9" s="157"/>
      <c r="AH9" s="1068"/>
      <c r="AI9" s="1068"/>
      <c r="AJ9" s="1068"/>
      <c r="AK9" s="1068"/>
      <c r="AL9" s="1068"/>
      <c r="AM9" s="1068"/>
      <c r="AN9" s="1068"/>
      <c r="AO9" s="1068"/>
      <c r="AP9" s="1068"/>
      <c r="AQ9" s="1068"/>
      <c r="AR9" s="1068"/>
      <c r="AS9" s="1068"/>
      <c r="AT9" s="1068"/>
      <c r="AU9" s="1068"/>
      <c r="AV9" s="1068"/>
      <c r="AW9" s="1068"/>
      <c r="AX9" s="1068"/>
      <c r="AY9" s="1068"/>
      <c r="AZ9" s="1068"/>
      <c r="BA9" s="1068"/>
      <c r="BB9" s="1068"/>
      <c r="BC9" s="1068"/>
      <c r="BD9" s="1068"/>
      <c r="BE9" s="1068"/>
      <c r="BF9" s="1068"/>
      <c r="BG9" s="1068"/>
      <c r="BH9" s="1068"/>
      <c r="BI9" s="1068"/>
      <c r="BJ9" s="154"/>
    </row>
    <row r="10" spans="1:62" ht="15.95" customHeight="1">
      <c r="A10" s="156"/>
      <c r="B10" s="156"/>
      <c r="C10" s="319"/>
      <c r="D10" s="596"/>
      <c r="E10" s="596"/>
      <c r="F10" s="596"/>
      <c r="G10" s="596"/>
      <c r="H10" s="596"/>
      <c r="I10" s="596"/>
      <c r="J10" s="596"/>
      <c r="K10" s="596"/>
      <c r="L10" s="596"/>
      <c r="M10" s="596"/>
      <c r="N10" s="596"/>
      <c r="O10" s="596"/>
      <c r="P10" s="596"/>
      <c r="Q10" s="596"/>
      <c r="R10" s="596"/>
      <c r="S10" s="596"/>
      <c r="T10" s="596"/>
      <c r="U10" s="596"/>
      <c r="V10" s="596"/>
      <c r="W10" s="596"/>
      <c r="X10" s="596"/>
      <c r="Y10" s="596"/>
      <c r="Z10" s="596"/>
      <c r="AA10" s="596"/>
      <c r="AB10" s="596"/>
      <c r="AC10" s="596"/>
      <c r="AD10" s="596"/>
      <c r="AE10" s="157"/>
      <c r="AH10" s="1068"/>
      <c r="AI10" s="1068"/>
      <c r="AJ10" s="1068"/>
      <c r="AK10" s="1068"/>
      <c r="AL10" s="1068"/>
      <c r="AM10" s="1068"/>
      <c r="AN10" s="1068"/>
      <c r="AO10" s="1068"/>
      <c r="AP10" s="1068"/>
      <c r="AQ10" s="1068"/>
      <c r="AR10" s="1068"/>
      <c r="AS10" s="1068"/>
      <c r="AT10" s="1068"/>
      <c r="AU10" s="1068"/>
      <c r="AV10" s="1068"/>
      <c r="AW10" s="1068"/>
      <c r="AX10" s="1068"/>
      <c r="AY10" s="1068"/>
      <c r="AZ10" s="1068"/>
      <c r="BA10" s="1068"/>
      <c r="BB10" s="1068"/>
      <c r="BC10" s="1068"/>
      <c r="BD10" s="1068"/>
      <c r="BE10" s="1068"/>
      <c r="BF10" s="1068"/>
      <c r="BG10" s="1068"/>
      <c r="BH10" s="1068"/>
      <c r="BI10" s="1068"/>
      <c r="BJ10" s="154"/>
    </row>
    <row r="11" spans="1:62" ht="15.95" customHeight="1">
      <c r="A11" s="156"/>
      <c r="B11" s="158"/>
      <c r="C11" s="319"/>
      <c r="D11" s="596"/>
      <c r="E11" s="596"/>
      <c r="F11" s="596"/>
      <c r="G11" s="596"/>
      <c r="H11" s="596"/>
      <c r="I11" s="596"/>
      <c r="J11" s="596"/>
      <c r="K11" s="596"/>
      <c r="L11" s="596"/>
      <c r="M11" s="596"/>
      <c r="N11" s="596"/>
      <c r="O11" s="596"/>
      <c r="P11" s="596"/>
      <c r="Q11" s="596"/>
      <c r="R11" s="596"/>
      <c r="S11" s="596"/>
      <c r="T11" s="596"/>
      <c r="U11" s="596"/>
      <c r="V11" s="596"/>
      <c r="W11" s="596"/>
      <c r="X11" s="596"/>
      <c r="Y11" s="596"/>
      <c r="Z11" s="596"/>
      <c r="AA11" s="596"/>
      <c r="AB11" s="596"/>
      <c r="AC11" s="596"/>
      <c r="AD11" s="596"/>
      <c r="AE11" s="157"/>
      <c r="AH11" s="1067" t="s">
        <v>609</v>
      </c>
      <c r="AI11" s="1067"/>
      <c r="AJ11" s="1067"/>
      <c r="AK11" s="1067"/>
      <c r="AL11" s="1067"/>
      <c r="AM11" s="1067"/>
      <c r="AN11" s="1067"/>
      <c r="AO11" s="1067"/>
      <c r="AP11" s="1067"/>
      <c r="AQ11" s="1067"/>
      <c r="AR11" s="1067"/>
      <c r="AS11" s="1067"/>
      <c r="AT11" s="1067"/>
      <c r="AU11" s="1067"/>
      <c r="AV11" s="1067"/>
      <c r="AW11" s="1067"/>
      <c r="AX11" s="1067"/>
      <c r="AY11" s="1067"/>
      <c r="AZ11" s="1067"/>
      <c r="BA11" s="1067"/>
      <c r="BB11" s="1067"/>
      <c r="BC11" s="1067"/>
      <c r="BD11" s="1067"/>
      <c r="BE11" s="1067"/>
      <c r="BF11" s="1067"/>
      <c r="BG11" s="1067"/>
      <c r="BH11" s="1067"/>
      <c r="BI11" s="1067"/>
      <c r="BJ11" s="154"/>
    </row>
    <row r="12" spans="1:62" ht="15.75" customHeight="1">
      <c r="A12" s="156"/>
      <c r="B12" s="158"/>
      <c r="C12" s="319"/>
      <c r="D12" s="596"/>
      <c r="E12" s="596"/>
      <c r="F12" s="596"/>
      <c r="G12" s="596"/>
      <c r="H12" s="596"/>
      <c r="I12" s="596"/>
      <c r="J12" s="596"/>
      <c r="K12" s="596"/>
      <c r="L12" s="596"/>
      <c r="M12" s="596"/>
      <c r="N12" s="596"/>
      <c r="O12" s="596"/>
      <c r="P12" s="596"/>
      <c r="Q12" s="596"/>
      <c r="R12" s="596"/>
      <c r="S12" s="596"/>
      <c r="T12" s="596"/>
      <c r="U12" s="596"/>
      <c r="V12" s="596"/>
      <c r="W12" s="596"/>
      <c r="X12" s="596"/>
      <c r="Y12" s="596"/>
      <c r="Z12" s="596"/>
      <c r="AA12" s="596"/>
      <c r="AB12" s="596"/>
      <c r="AC12" s="596"/>
      <c r="AD12" s="596"/>
      <c r="AE12" s="157"/>
      <c r="AH12" s="1067"/>
      <c r="AI12" s="1067"/>
      <c r="AJ12" s="1067"/>
      <c r="AK12" s="1067"/>
      <c r="AL12" s="1067"/>
      <c r="AM12" s="1067"/>
      <c r="AN12" s="1067"/>
      <c r="AO12" s="1067"/>
      <c r="AP12" s="1067"/>
      <c r="AQ12" s="1067"/>
      <c r="AR12" s="1067"/>
      <c r="AS12" s="1067"/>
      <c r="AT12" s="1067"/>
      <c r="AU12" s="1067"/>
      <c r="AV12" s="1067"/>
      <c r="AW12" s="1067"/>
      <c r="AX12" s="1067"/>
      <c r="AY12" s="1067"/>
      <c r="AZ12" s="1067"/>
      <c r="BA12" s="1067"/>
      <c r="BB12" s="1067"/>
      <c r="BC12" s="1067"/>
      <c r="BD12" s="1067"/>
      <c r="BE12" s="1067"/>
      <c r="BF12" s="1067"/>
      <c r="BG12" s="1067"/>
      <c r="BH12" s="1067"/>
      <c r="BI12" s="1067"/>
      <c r="BJ12" s="154"/>
    </row>
    <row r="13" spans="1:62" ht="15.95" customHeight="1">
      <c r="A13" s="156"/>
      <c r="B13" s="158"/>
      <c r="C13" s="319"/>
      <c r="D13" s="503" t="s">
        <v>601</v>
      </c>
      <c r="E13" s="503"/>
      <c r="F13" s="503"/>
      <c r="G13" s="503"/>
      <c r="H13" s="503"/>
      <c r="I13" s="503"/>
      <c r="J13" s="503"/>
      <c r="K13" s="503"/>
      <c r="L13" s="503"/>
      <c r="M13" s="503"/>
      <c r="N13" s="503"/>
      <c r="O13" s="503"/>
      <c r="P13" s="503"/>
      <c r="Q13" s="503"/>
      <c r="R13" s="503"/>
      <c r="S13" s="503"/>
      <c r="T13" s="503"/>
      <c r="U13" s="503"/>
      <c r="V13" s="503"/>
      <c r="W13" s="503"/>
      <c r="X13" s="503"/>
      <c r="Y13" s="503"/>
      <c r="Z13" s="503"/>
      <c r="AA13" s="503"/>
      <c r="AB13" s="503"/>
      <c r="AC13" s="503"/>
      <c r="AD13" s="503"/>
      <c r="AE13" s="157"/>
      <c r="AH13" s="1067"/>
      <c r="AI13" s="1067"/>
      <c r="AJ13" s="1067"/>
      <c r="AK13" s="1067"/>
      <c r="AL13" s="1067"/>
      <c r="AM13" s="1067"/>
      <c r="AN13" s="1067"/>
      <c r="AO13" s="1067"/>
      <c r="AP13" s="1067"/>
      <c r="AQ13" s="1067"/>
      <c r="AR13" s="1067"/>
      <c r="AS13" s="1067"/>
      <c r="AT13" s="1067"/>
      <c r="AU13" s="1067"/>
      <c r="AV13" s="1067"/>
      <c r="AW13" s="1067"/>
      <c r="AX13" s="1067"/>
      <c r="AY13" s="1067"/>
      <c r="AZ13" s="1067"/>
      <c r="BA13" s="1067"/>
      <c r="BB13" s="1067"/>
      <c r="BC13" s="1067"/>
      <c r="BD13" s="1067"/>
      <c r="BE13" s="1067"/>
      <c r="BF13" s="1067"/>
      <c r="BG13" s="1067"/>
      <c r="BH13" s="1067"/>
      <c r="BI13" s="1067"/>
      <c r="BJ13" s="154"/>
    </row>
    <row r="14" spans="1:62" ht="15.95" customHeight="1">
      <c r="A14" s="156"/>
      <c r="B14" s="156"/>
      <c r="C14" s="319"/>
      <c r="D14" s="503"/>
      <c r="E14" s="503"/>
      <c r="F14" s="503"/>
      <c r="G14" s="503"/>
      <c r="H14" s="503"/>
      <c r="I14" s="503"/>
      <c r="J14" s="503"/>
      <c r="K14" s="503"/>
      <c r="L14" s="503"/>
      <c r="M14" s="503"/>
      <c r="N14" s="503"/>
      <c r="O14" s="503"/>
      <c r="P14" s="503"/>
      <c r="Q14" s="503"/>
      <c r="R14" s="503"/>
      <c r="S14" s="503"/>
      <c r="T14" s="503"/>
      <c r="U14" s="503"/>
      <c r="V14" s="503"/>
      <c r="W14" s="503"/>
      <c r="X14" s="503"/>
      <c r="Y14" s="503"/>
      <c r="Z14" s="503"/>
      <c r="AA14" s="503"/>
      <c r="AB14" s="503"/>
      <c r="AC14" s="503"/>
      <c r="AD14" s="503"/>
      <c r="AE14" s="157"/>
      <c r="AH14" s="1067"/>
      <c r="AI14" s="1067"/>
      <c r="AJ14" s="1067"/>
      <c r="AK14" s="1067"/>
      <c r="AL14" s="1067"/>
      <c r="AM14" s="1067"/>
      <c r="AN14" s="1067"/>
      <c r="AO14" s="1067"/>
      <c r="AP14" s="1067"/>
      <c r="AQ14" s="1067"/>
      <c r="AR14" s="1067"/>
      <c r="AS14" s="1067"/>
      <c r="AT14" s="1067"/>
      <c r="AU14" s="1067"/>
      <c r="AV14" s="1067"/>
      <c r="AW14" s="1067"/>
      <c r="AX14" s="1067"/>
      <c r="AY14" s="1067"/>
      <c r="AZ14" s="1067"/>
      <c r="BA14" s="1067"/>
      <c r="BB14" s="1067"/>
      <c r="BC14" s="1067"/>
      <c r="BD14" s="1067"/>
      <c r="BE14" s="1067"/>
      <c r="BF14" s="1067"/>
      <c r="BG14" s="1067"/>
      <c r="BH14" s="1067"/>
      <c r="BI14" s="1067"/>
      <c r="BJ14" s="154"/>
    </row>
    <row r="15" spans="1:62" ht="15.95" customHeight="1">
      <c r="A15" s="156"/>
      <c r="B15" s="158"/>
      <c r="C15" s="319"/>
      <c r="D15" s="503"/>
      <c r="E15" s="503"/>
      <c r="F15" s="503"/>
      <c r="G15" s="503"/>
      <c r="H15" s="503"/>
      <c r="I15" s="503"/>
      <c r="J15" s="503"/>
      <c r="K15" s="503"/>
      <c r="L15" s="503"/>
      <c r="M15" s="503"/>
      <c r="N15" s="503"/>
      <c r="O15" s="503"/>
      <c r="P15" s="503"/>
      <c r="Q15" s="503"/>
      <c r="R15" s="503"/>
      <c r="S15" s="503"/>
      <c r="T15" s="503"/>
      <c r="U15" s="503"/>
      <c r="V15" s="503"/>
      <c r="W15" s="503"/>
      <c r="X15" s="503"/>
      <c r="Y15" s="503"/>
      <c r="Z15" s="503"/>
      <c r="AA15" s="503"/>
      <c r="AB15" s="503"/>
      <c r="AC15" s="503"/>
      <c r="AD15" s="503"/>
      <c r="AE15" s="159"/>
      <c r="AH15" s="1068" t="s">
        <v>610</v>
      </c>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055"/>
      <c r="BH15" s="1055"/>
      <c r="BI15" s="1055"/>
      <c r="BJ15" s="154"/>
    </row>
    <row r="16" spans="1:62" ht="15.95" customHeight="1">
      <c r="A16" s="156"/>
      <c r="B16" s="158"/>
      <c r="C16" s="319"/>
      <c r="D16" s="503"/>
      <c r="E16" s="503"/>
      <c r="F16" s="503"/>
      <c r="G16" s="503"/>
      <c r="H16" s="503"/>
      <c r="I16" s="503"/>
      <c r="J16" s="503"/>
      <c r="K16" s="503"/>
      <c r="L16" s="503"/>
      <c r="M16" s="503"/>
      <c r="N16" s="503"/>
      <c r="O16" s="503"/>
      <c r="P16" s="503"/>
      <c r="Q16" s="503"/>
      <c r="R16" s="503"/>
      <c r="S16" s="503"/>
      <c r="T16" s="503"/>
      <c r="U16" s="503"/>
      <c r="V16" s="503"/>
      <c r="W16" s="503"/>
      <c r="X16" s="503"/>
      <c r="Y16" s="503"/>
      <c r="Z16" s="503"/>
      <c r="AA16" s="503"/>
      <c r="AB16" s="503"/>
      <c r="AC16" s="503"/>
      <c r="AD16" s="503"/>
      <c r="AE16" s="159"/>
      <c r="AH16" s="1055"/>
      <c r="AI16" s="1055"/>
      <c r="AJ16" s="1055"/>
      <c r="AK16" s="1055"/>
      <c r="AL16" s="1055"/>
      <c r="AM16" s="1055"/>
      <c r="AN16" s="1055"/>
      <c r="AO16" s="1055"/>
      <c r="AP16" s="1055"/>
      <c r="AQ16" s="1055"/>
      <c r="AR16" s="1055"/>
      <c r="AS16" s="1055"/>
      <c r="AT16" s="1055"/>
      <c r="AU16" s="1055"/>
      <c r="AV16" s="1055"/>
      <c r="AW16" s="1055"/>
      <c r="AX16" s="1055"/>
      <c r="AY16" s="1055"/>
      <c r="AZ16" s="1055"/>
      <c r="BA16" s="1055"/>
      <c r="BB16" s="1055"/>
      <c r="BC16" s="1055"/>
      <c r="BD16" s="1055"/>
      <c r="BE16" s="1055"/>
      <c r="BF16" s="1055"/>
      <c r="BG16" s="1055"/>
      <c r="BH16" s="1055"/>
      <c r="BI16" s="1055"/>
      <c r="BJ16" s="154"/>
    </row>
    <row r="17" spans="1:62" ht="15.95" customHeight="1">
      <c r="A17" s="156"/>
      <c r="B17" s="158"/>
      <c r="C17" s="319"/>
      <c r="D17" s="503" t="s">
        <v>602</v>
      </c>
      <c r="E17" s="503"/>
      <c r="F17" s="503"/>
      <c r="G17" s="503"/>
      <c r="H17" s="503"/>
      <c r="I17" s="503"/>
      <c r="J17" s="503"/>
      <c r="K17" s="503"/>
      <c r="L17" s="503"/>
      <c r="M17" s="503"/>
      <c r="N17" s="503"/>
      <c r="O17" s="503"/>
      <c r="P17" s="503"/>
      <c r="Q17" s="503"/>
      <c r="R17" s="503"/>
      <c r="S17" s="503"/>
      <c r="T17" s="503"/>
      <c r="U17" s="503"/>
      <c r="V17" s="503"/>
      <c r="W17" s="503"/>
      <c r="X17" s="503"/>
      <c r="Y17" s="503"/>
      <c r="Z17" s="503"/>
      <c r="AA17" s="503"/>
      <c r="AB17" s="503"/>
      <c r="AC17" s="503"/>
      <c r="AD17" s="62"/>
      <c r="AE17" s="159"/>
      <c r="AH17" s="1055"/>
      <c r="AI17" s="1055"/>
      <c r="AJ17" s="1055"/>
      <c r="AK17" s="1055"/>
      <c r="AL17" s="1055"/>
      <c r="AM17" s="1055"/>
      <c r="AN17" s="1055"/>
      <c r="AO17" s="1055"/>
      <c r="AP17" s="1055"/>
      <c r="AQ17" s="1055"/>
      <c r="AR17" s="1055"/>
      <c r="AS17" s="1055"/>
      <c r="AT17" s="1055"/>
      <c r="AU17" s="1055"/>
      <c r="AV17" s="1055"/>
      <c r="AW17" s="1055"/>
      <c r="AX17" s="1055"/>
      <c r="AY17" s="1055"/>
      <c r="AZ17" s="1055"/>
      <c r="BA17" s="1055"/>
      <c r="BB17" s="1055"/>
      <c r="BC17" s="1055"/>
      <c r="BD17" s="1055"/>
      <c r="BE17" s="1055"/>
      <c r="BF17" s="1055"/>
      <c r="BG17" s="1055"/>
      <c r="BH17" s="1055"/>
      <c r="BI17" s="1055"/>
      <c r="BJ17" s="154"/>
    </row>
    <row r="18" spans="1:62" ht="15.95" customHeight="1">
      <c r="A18" s="156"/>
      <c r="B18" s="158"/>
      <c r="C18" s="331"/>
      <c r="D18" s="503"/>
      <c r="E18" s="503"/>
      <c r="F18" s="503"/>
      <c r="G18" s="503"/>
      <c r="H18" s="503"/>
      <c r="I18" s="503"/>
      <c r="J18" s="503"/>
      <c r="K18" s="503"/>
      <c r="L18" s="503"/>
      <c r="M18" s="503"/>
      <c r="N18" s="503"/>
      <c r="O18" s="503"/>
      <c r="P18" s="503"/>
      <c r="Q18" s="503"/>
      <c r="R18" s="503"/>
      <c r="S18" s="503"/>
      <c r="T18" s="503"/>
      <c r="U18" s="503"/>
      <c r="V18" s="503"/>
      <c r="W18" s="503"/>
      <c r="X18" s="503"/>
      <c r="Y18" s="503"/>
      <c r="Z18" s="503"/>
      <c r="AA18" s="503"/>
      <c r="AB18" s="503"/>
      <c r="AC18" s="503"/>
      <c r="AE18" s="159"/>
      <c r="AH18" s="1055"/>
      <c r="AI18" s="1055"/>
      <c r="AJ18" s="1055"/>
      <c r="AK18" s="1055"/>
      <c r="AL18" s="1055"/>
      <c r="AM18" s="1055"/>
      <c r="AN18" s="1055"/>
      <c r="AO18" s="1055"/>
      <c r="AP18" s="1055"/>
      <c r="AQ18" s="1055"/>
      <c r="AR18" s="1055"/>
      <c r="AS18" s="1055"/>
      <c r="AT18" s="1055"/>
      <c r="AU18" s="1055"/>
      <c r="AV18" s="1055"/>
      <c r="AW18" s="1055"/>
      <c r="AX18" s="1055"/>
      <c r="AY18" s="1055"/>
      <c r="AZ18" s="1055"/>
      <c r="BA18" s="1055"/>
      <c r="BB18" s="1055"/>
      <c r="BC18" s="1055"/>
      <c r="BD18" s="1055"/>
      <c r="BE18" s="1055"/>
      <c r="BF18" s="1055"/>
      <c r="BG18" s="1055"/>
      <c r="BH18" s="1055"/>
      <c r="BI18" s="1055"/>
      <c r="BJ18" s="154"/>
    </row>
    <row r="19" spans="1:62" ht="15.95" customHeight="1">
      <c r="A19" s="156"/>
      <c r="B19" s="158"/>
      <c r="C19" s="62"/>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62"/>
      <c r="AE19" s="159"/>
      <c r="AH19" s="1068" t="s">
        <v>611</v>
      </c>
      <c r="AI19" s="1068"/>
      <c r="AJ19" s="1068"/>
      <c r="AK19" s="1068"/>
      <c r="AL19" s="1068"/>
      <c r="AM19" s="1068"/>
      <c r="AN19" s="1068"/>
      <c r="AO19" s="1068"/>
      <c r="AP19" s="1068"/>
      <c r="AQ19" s="1068"/>
      <c r="AR19" s="1068"/>
      <c r="AS19" s="1068"/>
      <c r="AT19" s="1068"/>
      <c r="AU19" s="1068"/>
      <c r="AV19" s="1068"/>
      <c r="AW19" s="1068"/>
      <c r="AX19" s="1068"/>
      <c r="AY19" s="1068"/>
      <c r="AZ19" s="1068"/>
      <c r="BA19" s="1068"/>
      <c r="BB19" s="1068"/>
      <c r="BC19" s="1068"/>
      <c r="BD19" s="1068"/>
      <c r="BE19" s="1068"/>
      <c r="BF19" s="1068"/>
      <c r="BG19" s="1068"/>
      <c r="BH19" s="1068"/>
      <c r="BI19" s="1068"/>
      <c r="BJ19" s="154"/>
    </row>
    <row r="20" spans="1:62" ht="15.95" customHeight="1">
      <c r="A20" s="156"/>
      <c r="B20" s="158"/>
      <c r="C20" s="62"/>
      <c r="D20" s="503"/>
      <c r="E20" s="503"/>
      <c r="F20" s="503"/>
      <c r="G20" s="503"/>
      <c r="H20" s="503"/>
      <c r="I20" s="503"/>
      <c r="J20" s="503"/>
      <c r="K20" s="503"/>
      <c r="L20" s="503"/>
      <c r="M20" s="503"/>
      <c r="N20" s="503"/>
      <c r="O20" s="503"/>
      <c r="P20" s="503"/>
      <c r="Q20" s="503"/>
      <c r="R20" s="503"/>
      <c r="S20" s="503"/>
      <c r="T20" s="503"/>
      <c r="U20" s="503"/>
      <c r="V20" s="503"/>
      <c r="W20" s="503"/>
      <c r="X20" s="503"/>
      <c r="Y20" s="503"/>
      <c r="Z20" s="503"/>
      <c r="AA20" s="503"/>
      <c r="AB20" s="503"/>
      <c r="AC20" s="503"/>
      <c r="AD20" s="62"/>
      <c r="AE20" s="159"/>
      <c r="AH20" s="1068"/>
      <c r="AI20" s="1068"/>
      <c r="AJ20" s="1068"/>
      <c r="AK20" s="1068"/>
      <c r="AL20" s="1068"/>
      <c r="AM20" s="1068"/>
      <c r="AN20" s="1068"/>
      <c r="AO20" s="1068"/>
      <c r="AP20" s="1068"/>
      <c r="AQ20" s="1068"/>
      <c r="AR20" s="1068"/>
      <c r="AS20" s="1068"/>
      <c r="AT20" s="1068"/>
      <c r="AU20" s="1068"/>
      <c r="AV20" s="1068"/>
      <c r="AW20" s="1068"/>
      <c r="AX20" s="1068"/>
      <c r="AY20" s="1068"/>
      <c r="AZ20" s="1068"/>
      <c r="BA20" s="1068"/>
      <c r="BB20" s="1068"/>
      <c r="BC20" s="1068"/>
      <c r="BD20" s="1068"/>
      <c r="BE20" s="1068"/>
      <c r="BF20" s="1068"/>
      <c r="BG20" s="1068"/>
      <c r="BH20" s="1068"/>
      <c r="BI20" s="1068"/>
      <c r="BJ20" s="154"/>
    </row>
    <row r="21" spans="1:62" ht="15.95" customHeight="1">
      <c r="A21" s="156"/>
      <c r="B21" s="158"/>
      <c r="C21" s="62"/>
      <c r="D21" s="1084" t="s">
        <v>701</v>
      </c>
      <c r="E21" s="1084"/>
      <c r="F21" s="1084"/>
      <c r="G21" s="1084"/>
      <c r="H21" s="1084"/>
      <c r="I21" s="1084"/>
      <c r="J21" s="1084"/>
      <c r="K21" s="1084"/>
      <c r="L21" s="1084"/>
      <c r="M21" s="1084"/>
      <c r="N21" s="1084"/>
      <c r="O21" s="1084"/>
      <c r="P21" s="1084"/>
      <c r="Q21" s="1084"/>
      <c r="R21" s="1084"/>
      <c r="S21" s="1084"/>
      <c r="T21" s="1084"/>
      <c r="U21" s="1084"/>
      <c r="V21" s="1084"/>
      <c r="W21" s="1084"/>
      <c r="X21" s="1084"/>
      <c r="Y21" s="1084"/>
      <c r="Z21" s="1084"/>
      <c r="AA21" s="1084"/>
      <c r="AB21" s="1084"/>
      <c r="AC21" s="1084"/>
      <c r="AD21" s="62"/>
      <c r="AE21" s="159"/>
      <c r="AH21" s="1068"/>
      <c r="AI21" s="1068"/>
      <c r="AJ21" s="1068"/>
      <c r="AK21" s="1068"/>
      <c r="AL21" s="1068"/>
      <c r="AM21" s="1068"/>
      <c r="AN21" s="1068"/>
      <c r="AO21" s="1068"/>
      <c r="AP21" s="1068"/>
      <c r="AQ21" s="1068"/>
      <c r="AR21" s="1068"/>
      <c r="AS21" s="1068"/>
      <c r="AT21" s="1068"/>
      <c r="AU21" s="1068"/>
      <c r="AV21" s="1068"/>
      <c r="AW21" s="1068"/>
      <c r="AX21" s="1068"/>
      <c r="AY21" s="1068"/>
      <c r="AZ21" s="1068"/>
      <c r="BA21" s="1068"/>
      <c r="BB21" s="1068"/>
      <c r="BC21" s="1068"/>
      <c r="BD21" s="1068"/>
      <c r="BE21" s="1068"/>
      <c r="BF21" s="1068"/>
      <c r="BG21" s="1068"/>
      <c r="BH21" s="1068"/>
      <c r="BI21" s="1068"/>
      <c r="BJ21" s="154"/>
    </row>
    <row r="22" spans="1:62" ht="15.95" customHeight="1">
      <c r="A22" s="156"/>
      <c r="B22" s="158"/>
      <c r="C22" s="62"/>
      <c r="D22" s="1084"/>
      <c r="E22" s="1084"/>
      <c r="F22" s="1084"/>
      <c r="G22" s="1084"/>
      <c r="H22" s="1084"/>
      <c r="I22" s="1084"/>
      <c r="J22" s="1084"/>
      <c r="K22" s="1084"/>
      <c r="L22" s="1084"/>
      <c r="M22" s="1084"/>
      <c r="N22" s="1084"/>
      <c r="O22" s="1084"/>
      <c r="P22" s="1084"/>
      <c r="Q22" s="1084"/>
      <c r="R22" s="1084"/>
      <c r="S22" s="1084"/>
      <c r="T22" s="1084"/>
      <c r="U22" s="1084"/>
      <c r="V22" s="1084"/>
      <c r="W22" s="1084"/>
      <c r="X22" s="1084"/>
      <c r="Y22" s="1084"/>
      <c r="Z22" s="1084"/>
      <c r="AA22" s="1084"/>
      <c r="AB22" s="1084"/>
      <c r="AC22" s="1084"/>
      <c r="AD22" s="62"/>
      <c r="AE22" s="159"/>
      <c r="AH22" s="1068" t="s">
        <v>612</v>
      </c>
      <c r="AI22" s="1068"/>
      <c r="AJ22" s="1068"/>
      <c r="AK22" s="1068"/>
      <c r="AL22" s="1068"/>
      <c r="AM22" s="1068"/>
      <c r="AN22" s="1068"/>
      <c r="AO22" s="1068"/>
      <c r="AP22" s="1068"/>
      <c r="AQ22" s="1068"/>
      <c r="AR22" s="1068"/>
      <c r="AS22" s="1068"/>
      <c r="AT22" s="1068"/>
      <c r="AU22" s="1068"/>
      <c r="AV22" s="1068"/>
      <c r="AW22" s="1068"/>
      <c r="AX22" s="1068"/>
      <c r="AY22" s="1068"/>
      <c r="AZ22" s="1068"/>
      <c r="BA22" s="1068"/>
      <c r="BB22" s="1068"/>
      <c r="BC22" s="1068"/>
      <c r="BD22" s="1068"/>
      <c r="BE22" s="1068"/>
      <c r="BF22" s="1068"/>
      <c r="BG22" s="1068"/>
      <c r="BH22" s="1068"/>
      <c r="BI22" s="1068"/>
      <c r="BJ22" s="154"/>
    </row>
    <row r="23" spans="1:62" ht="15.95" customHeight="1">
      <c r="A23" s="156"/>
      <c r="B23" s="158"/>
      <c r="C23" s="62"/>
      <c r="D23" s="1084"/>
      <c r="E23" s="1084"/>
      <c r="F23" s="1084"/>
      <c r="G23" s="1084"/>
      <c r="H23" s="1084"/>
      <c r="I23" s="1084"/>
      <c r="J23" s="1084"/>
      <c r="K23" s="1084"/>
      <c r="L23" s="1084"/>
      <c r="M23" s="1084"/>
      <c r="N23" s="1084"/>
      <c r="O23" s="1084"/>
      <c r="P23" s="1084"/>
      <c r="Q23" s="1084"/>
      <c r="R23" s="1084"/>
      <c r="S23" s="1084"/>
      <c r="T23" s="1084"/>
      <c r="U23" s="1084"/>
      <c r="V23" s="1084"/>
      <c r="W23" s="1084"/>
      <c r="X23" s="1084"/>
      <c r="Y23" s="1084"/>
      <c r="Z23" s="1084"/>
      <c r="AA23" s="1084"/>
      <c r="AB23" s="1084"/>
      <c r="AC23" s="1084"/>
      <c r="AD23" s="62"/>
      <c r="AE23" s="159"/>
      <c r="AH23" s="1068"/>
      <c r="AI23" s="1068"/>
      <c r="AJ23" s="1068"/>
      <c r="AK23" s="1068"/>
      <c r="AL23" s="1068"/>
      <c r="AM23" s="1068"/>
      <c r="AN23" s="1068"/>
      <c r="AO23" s="1068"/>
      <c r="AP23" s="1068"/>
      <c r="AQ23" s="1068"/>
      <c r="AR23" s="1068"/>
      <c r="AS23" s="1068"/>
      <c r="AT23" s="1068"/>
      <c r="AU23" s="1068"/>
      <c r="AV23" s="1068"/>
      <c r="AW23" s="1068"/>
      <c r="AX23" s="1068"/>
      <c r="AY23" s="1068"/>
      <c r="AZ23" s="1068"/>
      <c r="BA23" s="1068"/>
      <c r="BB23" s="1068"/>
      <c r="BC23" s="1068"/>
      <c r="BD23" s="1068"/>
      <c r="BE23" s="1068"/>
      <c r="BF23" s="1068"/>
      <c r="BG23" s="1068"/>
      <c r="BH23" s="1068"/>
      <c r="BI23" s="1068"/>
      <c r="BJ23" s="154"/>
    </row>
    <row r="24" spans="1:62" ht="15.95" customHeight="1">
      <c r="A24" s="156"/>
      <c r="B24" s="161"/>
      <c r="C24" s="62" t="s">
        <v>354</v>
      </c>
      <c r="D24" s="503" t="s">
        <v>370</v>
      </c>
      <c r="E24" s="503"/>
      <c r="F24" s="503"/>
      <c r="G24" s="503"/>
      <c r="H24" s="503"/>
      <c r="I24" s="503"/>
      <c r="J24" s="503"/>
      <c r="K24" s="503"/>
      <c r="L24" s="503"/>
      <c r="M24" s="503"/>
      <c r="N24" s="503"/>
      <c r="O24" s="503"/>
      <c r="P24" s="503"/>
      <c r="Q24" s="503"/>
      <c r="R24" s="503"/>
      <c r="S24" s="503"/>
      <c r="T24" s="503"/>
      <c r="U24" s="503"/>
      <c r="V24" s="503"/>
      <c r="W24" s="503"/>
      <c r="X24" s="503"/>
      <c r="Y24" s="503"/>
      <c r="Z24" s="503"/>
      <c r="AA24" s="503"/>
      <c r="AB24" s="503"/>
      <c r="AC24" s="503"/>
      <c r="AD24" s="503"/>
      <c r="AE24" s="159"/>
      <c r="AH24" s="1068"/>
      <c r="AI24" s="1068"/>
      <c r="AJ24" s="1068"/>
      <c r="AK24" s="1068"/>
      <c r="AL24" s="1068"/>
      <c r="AM24" s="1068"/>
      <c r="AN24" s="1068"/>
      <c r="AO24" s="1068"/>
      <c r="AP24" s="1068"/>
      <c r="AQ24" s="1068"/>
      <c r="AR24" s="1068"/>
      <c r="AS24" s="1068"/>
      <c r="AT24" s="1068"/>
      <c r="AU24" s="1068"/>
      <c r="AV24" s="1068"/>
      <c r="AW24" s="1068"/>
      <c r="AX24" s="1068"/>
      <c r="AY24" s="1068"/>
      <c r="AZ24" s="1068"/>
      <c r="BA24" s="1068"/>
      <c r="BB24" s="1068"/>
      <c r="BC24" s="1068"/>
      <c r="BD24" s="1068"/>
      <c r="BE24" s="1068"/>
      <c r="BF24" s="1068"/>
      <c r="BG24" s="1068"/>
      <c r="BH24" s="1068"/>
      <c r="BI24" s="1068"/>
      <c r="BJ24" s="154"/>
    </row>
    <row r="25" spans="1:62" ht="15.95" customHeight="1">
      <c r="A25" s="156"/>
      <c r="B25" s="161"/>
      <c r="C25" s="151"/>
      <c r="D25" s="503"/>
      <c r="E25" s="503"/>
      <c r="F25" s="503"/>
      <c r="G25" s="503"/>
      <c r="H25" s="503"/>
      <c r="I25" s="503"/>
      <c r="J25" s="503"/>
      <c r="K25" s="503"/>
      <c r="L25" s="503"/>
      <c r="M25" s="503"/>
      <c r="N25" s="503"/>
      <c r="O25" s="503"/>
      <c r="P25" s="503"/>
      <c r="Q25" s="503"/>
      <c r="R25" s="503"/>
      <c r="S25" s="503"/>
      <c r="T25" s="503"/>
      <c r="U25" s="503"/>
      <c r="V25" s="503"/>
      <c r="W25" s="503"/>
      <c r="X25" s="503"/>
      <c r="Y25" s="503"/>
      <c r="Z25" s="503"/>
      <c r="AA25" s="503"/>
      <c r="AB25" s="503"/>
      <c r="AC25" s="503"/>
      <c r="AD25" s="503"/>
      <c r="AE25" s="159"/>
      <c r="AH25" s="1068"/>
      <c r="AI25" s="1068"/>
      <c r="AJ25" s="1068"/>
      <c r="AK25" s="1068"/>
      <c r="AL25" s="1068"/>
      <c r="AM25" s="1068"/>
      <c r="AN25" s="1068"/>
      <c r="AO25" s="1068"/>
      <c r="AP25" s="1068"/>
      <c r="AQ25" s="1068"/>
      <c r="AR25" s="1068"/>
      <c r="AS25" s="1068"/>
      <c r="AT25" s="1068"/>
      <c r="AU25" s="1068"/>
      <c r="AV25" s="1068"/>
      <c r="AW25" s="1068"/>
      <c r="AX25" s="1068"/>
      <c r="AY25" s="1068"/>
      <c r="AZ25" s="1068"/>
      <c r="BA25" s="1068"/>
      <c r="BB25" s="1068"/>
      <c r="BC25" s="1068"/>
      <c r="BD25" s="1068"/>
      <c r="BE25" s="1068"/>
      <c r="BF25" s="1068"/>
      <c r="BG25" s="1068"/>
      <c r="BH25" s="1068"/>
      <c r="BI25" s="1068"/>
      <c r="BJ25" s="154"/>
    </row>
    <row r="26" spans="1:62" ht="15.95" customHeight="1">
      <c r="A26" s="156"/>
      <c r="B26" s="161"/>
      <c r="C26" s="151"/>
      <c r="D26" s="503"/>
      <c r="E26" s="503"/>
      <c r="F26" s="503"/>
      <c r="G26" s="503"/>
      <c r="H26" s="503"/>
      <c r="I26" s="503"/>
      <c r="J26" s="503"/>
      <c r="K26" s="503"/>
      <c r="L26" s="503"/>
      <c r="M26" s="503"/>
      <c r="N26" s="503"/>
      <c r="O26" s="503"/>
      <c r="P26" s="503"/>
      <c r="Q26" s="503"/>
      <c r="R26" s="503"/>
      <c r="S26" s="503"/>
      <c r="T26" s="503"/>
      <c r="U26" s="503"/>
      <c r="V26" s="503"/>
      <c r="W26" s="503"/>
      <c r="X26" s="503"/>
      <c r="Y26" s="503"/>
      <c r="Z26" s="503"/>
      <c r="AA26" s="503"/>
      <c r="AB26" s="503"/>
      <c r="AC26" s="503"/>
      <c r="AD26" s="503"/>
      <c r="AE26" s="159"/>
      <c r="AH26" s="1068"/>
      <c r="AI26" s="1068"/>
      <c r="AJ26" s="1068"/>
      <c r="AK26" s="1068"/>
      <c r="AL26" s="1068"/>
      <c r="AM26" s="1068"/>
      <c r="AN26" s="1068"/>
      <c r="AO26" s="1068"/>
      <c r="AP26" s="1068"/>
      <c r="AQ26" s="1068"/>
      <c r="AR26" s="1068"/>
      <c r="AS26" s="1068"/>
      <c r="AT26" s="1068"/>
      <c r="AU26" s="1068"/>
      <c r="AV26" s="1068"/>
      <c r="AW26" s="1068"/>
      <c r="AX26" s="1068"/>
      <c r="AY26" s="1068"/>
      <c r="AZ26" s="1068"/>
      <c r="BA26" s="1068"/>
      <c r="BB26" s="1068"/>
      <c r="BC26" s="1068"/>
      <c r="BD26" s="1068"/>
      <c r="BE26" s="1068"/>
      <c r="BF26" s="1068"/>
      <c r="BG26" s="1068"/>
      <c r="BH26" s="1068"/>
      <c r="BI26" s="1068"/>
      <c r="BJ26" s="154"/>
    </row>
    <row r="27" spans="1:62" ht="15.95" customHeight="1">
      <c r="A27" s="154">
        <v>63</v>
      </c>
      <c r="B27" s="154"/>
      <c r="C27" s="1068" t="s">
        <v>607</v>
      </c>
      <c r="D27" s="1055"/>
      <c r="E27" s="1055"/>
      <c r="F27" s="1055"/>
      <c r="G27" s="1055"/>
      <c r="H27" s="1055"/>
      <c r="I27" s="1055"/>
      <c r="J27" s="1055"/>
      <c r="K27" s="1055"/>
      <c r="L27" s="1055"/>
      <c r="M27" s="1055"/>
      <c r="N27" s="1055"/>
      <c r="O27" s="1055"/>
      <c r="P27" s="1055"/>
      <c r="Q27" s="1055"/>
      <c r="R27" s="1055"/>
      <c r="S27" s="1055"/>
      <c r="T27" s="1055"/>
      <c r="U27" s="1055"/>
      <c r="V27" s="1055"/>
      <c r="W27" s="1055"/>
      <c r="X27" s="1055"/>
      <c r="Y27" s="1055"/>
      <c r="Z27" s="1055"/>
      <c r="AA27" s="1055"/>
      <c r="AB27" s="1055"/>
      <c r="AC27" s="1055"/>
      <c r="AD27" s="1055"/>
      <c r="AE27" s="159"/>
      <c r="AH27" s="1068"/>
      <c r="AI27" s="1068"/>
      <c r="AJ27" s="1068"/>
      <c r="AK27" s="1068"/>
      <c r="AL27" s="1068"/>
      <c r="AM27" s="1068"/>
      <c r="AN27" s="1068"/>
      <c r="AO27" s="1068"/>
      <c r="AP27" s="1068"/>
      <c r="AQ27" s="1068"/>
      <c r="AR27" s="1068"/>
      <c r="AS27" s="1068"/>
      <c r="AT27" s="1068"/>
      <c r="AU27" s="1068"/>
      <c r="AV27" s="1068"/>
      <c r="AW27" s="1068"/>
      <c r="AX27" s="1068"/>
      <c r="AY27" s="1068"/>
      <c r="AZ27" s="1068"/>
      <c r="BA27" s="1068"/>
      <c r="BB27" s="1068"/>
      <c r="BC27" s="1068"/>
      <c r="BD27" s="1068"/>
      <c r="BE27" s="1068"/>
      <c r="BF27" s="1068"/>
      <c r="BG27" s="1068"/>
      <c r="BH27" s="1068"/>
      <c r="BI27" s="1068"/>
      <c r="BJ27" s="154"/>
    </row>
    <row r="28" spans="1:62" ht="15.95" customHeight="1">
      <c r="A28" s="154"/>
      <c r="B28" s="154"/>
      <c r="C28" s="1055"/>
      <c r="D28" s="1055"/>
      <c r="E28" s="1055"/>
      <c r="F28" s="1055"/>
      <c r="G28" s="1055"/>
      <c r="H28" s="1055"/>
      <c r="I28" s="1055"/>
      <c r="J28" s="1055"/>
      <c r="K28" s="1055"/>
      <c r="L28" s="1055"/>
      <c r="M28" s="1055"/>
      <c r="N28" s="1055"/>
      <c r="O28" s="1055"/>
      <c r="P28" s="1055"/>
      <c r="Q28" s="1055"/>
      <c r="R28" s="1055"/>
      <c r="S28" s="1055"/>
      <c r="T28" s="1055"/>
      <c r="U28" s="1055"/>
      <c r="V28" s="1055"/>
      <c r="W28" s="1055"/>
      <c r="X28" s="1055"/>
      <c r="Y28" s="1055"/>
      <c r="Z28" s="1055"/>
      <c r="AA28" s="1055"/>
      <c r="AB28" s="1055"/>
      <c r="AC28" s="1055"/>
      <c r="AD28" s="1055"/>
      <c r="AE28" s="159"/>
      <c r="AF28" s="149">
        <v>67</v>
      </c>
      <c r="AH28" s="343" t="s">
        <v>614</v>
      </c>
      <c r="BJ28" s="154"/>
    </row>
    <row r="29" spans="1:62" ht="15.95" customHeight="1">
      <c r="A29" s="154">
        <v>64</v>
      </c>
      <c r="B29" s="154"/>
      <c r="C29" s="1055" t="s">
        <v>371</v>
      </c>
      <c r="D29" s="1055"/>
      <c r="E29" s="1055"/>
      <c r="F29" s="1055"/>
      <c r="G29" s="1055"/>
      <c r="H29" s="1055"/>
      <c r="I29" s="1055"/>
      <c r="J29" s="1055"/>
      <c r="K29" s="1055"/>
      <c r="L29" s="1055"/>
      <c r="M29" s="1055"/>
      <c r="N29" s="1055"/>
      <c r="O29" s="1055"/>
      <c r="P29" s="1055"/>
      <c r="Q29" s="1055"/>
      <c r="R29" s="1055"/>
      <c r="S29" s="1055"/>
      <c r="T29" s="1055"/>
      <c r="U29" s="1055"/>
      <c r="V29" s="1055"/>
      <c r="W29" s="1055"/>
      <c r="X29" s="1055"/>
      <c r="Y29" s="1055"/>
      <c r="Z29" s="1055"/>
      <c r="AA29" s="1055"/>
      <c r="AB29" s="1055"/>
      <c r="AC29" s="1055"/>
      <c r="AD29" s="1055"/>
      <c r="AE29" s="159"/>
      <c r="AH29" s="344" t="s">
        <v>354</v>
      </c>
      <c r="AI29" s="991" t="s">
        <v>620</v>
      </c>
      <c r="AJ29" s="991"/>
      <c r="AK29" s="991"/>
      <c r="AL29" s="991"/>
      <c r="AM29" s="991"/>
      <c r="AN29" s="991"/>
      <c r="AO29" s="991"/>
      <c r="AP29" s="991"/>
      <c r="AQ29" s="991"/>
      <c r="AR29" s="991"/>
      <c r="AS29" s="991"/>
      <c r="AT29" s="991"/>
      <c r="AU29" s="991"/>
      <c r="AV29" s="991"/>
      <c r="AW29" s="991"/>
      <c r="AX29" s="991"/>
      <c r="AY29" s="991"/>
      <c r="AZ29" s="991"/>
      <c r="BA29" s="991"/>
      <c r="BB29" s="991"/>
      <c r="BC29" s="991"/>
      <c r="BD29" s="991"/>
      <c r="BE29" s="991"/>
      <c r="BF29" s="991"/>
      <c r="BG29" s="991"/>
      <c r="BH29" s="991"/>
      <c r="BI29" s="991"/>
      <c r="BJ29" s="154"/>
    </row>
    <row r="30" spans="1:62" ht="15.95" customHeight="1">
      <c r="A30" s="154"/>
      <c r="B30" s="154"/>
      <c r="C30" s="1055"/>
      <c r="D30" s="1055"/>
      <c r="E30" s="1055"/>
      <c r="F30" s="1055"/>
      <c r="G30" s="1055"/>
      <c r="H30" s="1055"/>
      <c r="I30" s="1055"/>
      <c r="J30" s="1055"/>
      <c r="K30" s="1055"/>
      <c r="L30" s="1055"/>
      <c r="M30" s="1055"/>
      <c r="N30" s="1055"/>
      <c r="O30" s="1055"/>
      <c r="P30" s="1055"/>
      <c r="Q30" s="1055"/>
      <c r="R30" s="1055"/>
      <c r="S30" s="1055"/>
      <c r="T30" s="1055"/>
      <c r="U30" s="1055"/>
      <c r="V30" s="1055"/>
      <c r="W30" s="1055"/>
      <c r="X30" s="1055"/>
      <c r="Y30" s="1055"/>
      <c r="Z30" s="1055"/>
      <c r="AA30" s="1055"/>
      <c r="AB30" s="1055"/>
      <c r="AC30" s="1055"/>
      <c r="AD30" s="1055"/>
      <c r="AE30" s="159"/>
      <c r="AH30" s="63"/>
      <c r="AI30" s="991"/>
      <c r="AJ30" s="991"/>
      <c r="AK30" s="991"/>
      <c r="AL30" s="991"/>
      <c r="AM30" s="991"/>
      <c r="AN30" s="991"/>
      <c r="AO30" s="991"/>
      <c r="AP30" s="991"/>
      <c r="AQ30" s="991"/>
      <c r="AR30" s="991"/>
      <c r="AS30" s="991"/>
      <c r="AT30" s="991"/>
      <c r="AU30" s="991"/>
      <c r="AV30" s="991"/>
      <c r="AW30" s="991"/>
      <c r="AX30" s="991"/>
      <c r="AY30" s="991"/>
      <c r="AZ30" s="991"/>
      <c r="BA30" s="991"/>
      <c r="BB30" s="991"/>
      <c r="BC30" s="991"/>
      <c r="BD30" s="991"/>
      <c r="BE30" s="991"/>
      <c r="BF30" s="991"/>
      <c r="BG30" s="991"/>
      <c r="BH30" s="991"/>
      <c r="BI30" s="991"/>
      <c r="BJ30" s="154"/>
    </row>
    <row r="31" spans="1:62" ht="15.95" customHeight="1">
      <c r="A31" s="154"/>
      <c r="B31" s="154"/>
      <c r="C31" s="1055"/>
      <c r="D31" s="1055"/>
      <c r="E31" s="1055"/>
      <c r="F31" s="1055"/>
      <c r="G31" s="1055"/>
      <c r="H31" s="1055"/>
      <c r="I31" s="1055"/>
      <c r="J31" s="1055"/>
      <c r="K31" s="1055"/>
      <c r="L31" s="1055"/>
      <c r="M31" s="1055"/>
      <c r="N31" s="1055"/>
      <c r="O31" s="1055"/>
      <c r="P31" s="1055"/>
      <c r="Q31" s="1055"/>
      <c r="R31" s="1055"/>
      <c r="S31" s="1055"/>
      <c r="T31" s="1055"/>
      <c r="U31" s="1055"/>
      <c r="V31" s="1055"/>
      <c r="W31" s="1055"/>
      <c r="X31" s="1055"/>
      <c r="Y31" s="1055"/>
      <c r="Z31" s="1055"/>
      <c r="AA31" s="1055"/>
      <c r="AB31" s="1055"/>
      <c r="AC31" s="1055"/>
      <c r="AD31" s="1055"/>
      <c r="AE31" s="159"/>
      <c r="AH31" s="63"/>
      <c r="AI31" s="991"/>
      <c r="AJ31" s="991"/>
      <c r="AK31" s="991"/>
      <c r="AL31" s="991"/>
      <c r="AM31" s="991"/>
      <c r="AN31" s="991"/>
      <c r="AO31" s="991"/>
      <c r="AP31" s="991"/>
      <c r="AQ31" s="991"/>
      <c r="AR31" s="991"/>
      <c r="AS31" s="991"/>
      <c r="AT31" s="991"/>
      <c r="AU31" s="991"/>
      <c r="AV31" s="991"/>
      <c r="AW31" s="991"/>
      <c r="AX31" s="991"/>
      <c r="AY31" s="991"/>
      <c r="AZ31" s="991"/>
      <c r="BA31" s="991"/>
      <c r="BB31" s="991"/>
      <c r="BC31" s="991"/>
      <c r="BD31" s="991"/>
      <c r="BE31" s="991"/>
      <c r="BF31" s="991"/>
      <c r="BG31" s="991"/>
      <c r="BH31" s="991"/>
      <c r="BI31" s="991"/>
      <c r="BJ31" s="154"/>
    </row>
    <row r="32" spans="1:62" ht="15.95" customHeight="1">
      <c r="A32" s="154"/>
      <c r="B32" s="154"/>
      <c r="C32" s="1081" t="s">
        <v>372</v>
      </c>
      <c r="D32" s="1081"/>
      <c r="E32" s="1081"/>
      <c r="F32" s="1081"/>
      <c r="G32" s="1081"/>
      <c r="H32" s="1081"/>
      <c r="I32" s="1081"/>
      <c r="J32" s="1081"/>
      <c r="K32" s="1081"/>
      <c r="L32" s="1081"/>
      <c r="M32" s="1081"/>
      <c r="N32" s="1081"/>
      <c r="O32" s="1081"/>
      <c r="P32" s="1081"/>
      <c r="Q32" s="1081"/>
      <c r="R32" s="1081"/>
      <c r="S32" s="1081"/>
      <c r="T32" s="1081"/>
      <c r="U32" s="1081"/>
      <c r="V32" s="1081"/>
      <c r="W32" s="1081"/>
      <c r="X32" s="1081"/>
      <c r="Y32" s="1081"/>
      <c r="Z32" s="1081"/>
      <c r="AA32" s="1081"/>
      <c r="AB32" s="1081"/>
      <c r="AC32" s="1081"/>
      <c r="AD32" s="1081"/>
      <c r="AE32" s="159"/>
      <c r="AF32" s="154"/>
      <c r="AG32" s="154"/>
      <c r="AH32" s="63"/>
      <c r="AI32" s="991"/>
      <c r="AJ32" s="991"/>
      <c r="AK32" s="991"/>
      <c r="AL32" s="991"/>
      <c r="AM32" s="991"/>
      <c r="AN32" s="991"/>
      <c r="AO32" s="991"/>
      <c r="AP32" s="991"/>
      <c r="AQ32" s="991"/>
      <c r="AR32" s="991"/>
      <c r="AS32" s="991"/>
      <c r="AT32" s="991"/>
      <c r="AU32" s="991"/>
      <c r="AV32" s="991"/>
      <c r="AW32" s="991"/>
      <c r="AX32" s="991"/>
      <c r="AY32" s="991"/>
      <c r="AZ32" s="991"/>
      <c r="BA32" s="991"/>
      <c r="BB32" s="991"/>
      <c r="BC32" s="991"/>
      <c r="BD32" s="991"/>
      <c r="BE32" s="991"/>
      <c r="BF32" s="991"/>
      <c r="BG32" s="991"/>
      <c r="BH32" s="991"/>
      <c r="BI32" s="991"/>
      <c r="BJ32" s="154"/>
    </row>
    <row r="33" spans="1:62" ht="15.95" customHeight="1">
      <c r="A33" s="154"/>
      <c r="B33" s="154"/>
      <c r="C33" s="1080" t="s">
        <v>375</v>
      </c>
      <c r="D33" s="1080"/>
      <c r="E33" s="1080"/>
      <c r="F33" s="1080"/>
      <c r="G33" s="1080"/>
      <c r="H33" s="1080"/>
      <c r="I33" s="1080"/>
      <c r="J33" s="1080"/>
      <c r="K33" s="1080"/>
      <c r="L33" s="1080"/>
      <c r="M33" s="1080"/>
      <c r="N33" s="1079" t="s">
        <v>376</v>
      </c>
      <c r="O33" s="1080"/>
      <c r="P33" s="1080"/>
      <c r="Q33" s="1080"/>
      <c r="R33" s="1080"/>
      <c r="S33" s="1080"/>
      <c r="T33" s="1080"/>
      <c r="U33" s="1080"/>
      <c r="V33" s="1080"/>
      <c r="W33" s="1080"/>
      <c r="X33" s="1080"/>
      <c r="Y33" s="1080"/>
      <c r="Z33" s="1080"/>
      <c r="AA33" s="1080"/>
      <c r="AB33" s="1080"/>
      <c r="AC33" s="1080"/>
      <c r="AD33" s="1080"/>
      <c r="AE33" s="159"/>
      <c r="AF33" s="154"/>
      <c r="AG33" s="154"/>
      <c r="AH33" s="63" t="s">
        <v>354</v>
      </c>
      <c r="AI33" s="991" t="s">
        <v>615</v>
      </c>
      <c r="AJ33" s="991"/>
      <c r="AK33" s="991"/>
      <c r="AL33" s="991"/>
      <c r="AM33" s="991"/>
      <c r="AN33" s="991"/>
      <c r="AO33" s="991"/>
      <c r="AP33" s="991"/>
      <c r="AQ33" s="991"/>
      <c r="AR33" s="991"/>
      <c r="AS33" s="991"/>
      <c r="AT33" s="991"/>
      <c r="AU33" s="991"/>
      <c r="AV33" s="991"/>
      <c r="AW33" s="991"/>
      <c r="AX33" s="991"/>
      <c r="AY33" s="991"/>
      <c r="AZ33" s="991"/>
      <c r="BA33" s="991"/>
      <c r="BB33" s="991"/>
      <c r="BC33" s="991"/>
      <c r="BD33" s="991"/>
      <c r="BE33" s="991"/>
      <c r="BF33" s="991"/>
      <c r="BG33" s="991"/>
      <c r="BH33" s="991"/>
      <c r="BI33" s="991"/>
      <c r="BJ33" s="154"/>
    </row>
    <row r="34" spans="1:62" ht="15.95" customHeight="1">
      <c r="A34" s="154"/>
      <c r="B34" s="154"/>
      <c r="C34" s="1081" t="s">
        <v>373</v>
      </c>
      <c r="D34" s="1081"/>
      <c r="E34" s="1081"/>
      <c r="F34" s="1081"/>
      <c r="G34" s="1081"/>
      <c r="H34" s="1081"/>
      <c r="I34" s="1081"/>
      <c r="J34" s="1081"/>
      <c r="K34" s="1081"/>
      <c r="L34" s="1081"/>
      <c r="M34" s="1081"/>
      <c r="N34" s="1081"/>
      <c r="O34" s="1081"/>
      <c r="P34" s="1081"/>
      <c r="Q34" s="1081"/>
      <c r="R34" s="1081"/>
      <c r="S34" s="1081"/>
      <c r="T34" s="1081"/>
      <c r="U34" s="1081"/>
      <c r="V34" s="1081"/>
      <c r="W34" s="1081"/>
      <c r="X34" s="1081"/>
      <c r="Y34" s="1081"/>
      <c r="Z34" s="1081"/>
      <c r="AA34" s="1081"/>
      <c r="AB34" s="1081"/>
      <c r="AC34" s="1081"/>
      <c r="AD34" s="1081"/>
      <c r="AE34" s="159"/>
      <c r="AF34" s="154"/>
      <c r="AG34" s="154"/>
      <c r="AH34" s="63"/>
      <c r="AI34" s="991"/>
      <c r="AJ34" s="991"/>
      <c r="AK34" s="991"/>
      <c r="AL34" s="991"/>
      <c r="AM34" s="991"/>
      <c r="AN34" s="991"/>
      <c r="AO34" s="991"/>
      <c r="AP34" s="991"/>
      <c r="AQ34" s="991"/>
      <c r="AR34" s="991"/>
      <c r="AS34" s="991"/>
      <c r="AT34" s="991"/>
      <c r="AU34" s="991"/>
      <c r="AV34" s="991"/>
      <c r="AW34" s="991"/>
      <c r="AX34" s="991"/>
      <c r="AY34" s="991"/>
      <c r="AZ34" s="991"/>
      <c r="BA34" s="991"/>
      <c r="BB34" s="991"/>
      <c r="BC34" s="991"/>
      <c r="BD34" s="991"/>
      <c r="BE34" s="991"/>
      <c r="BF34" s="991"/>
      <c r="BG34" s="991"/>
      <c r="BH34" s="991"/>
      <c r="BI34" s="991"/>
      <c r="BJ34" s="154"/>
    </row>
    <row r="35" spans="1:62" ht="15.95" customHeight="1">
      <c r="A35" s="154"/>
      <c r="B35" s="154"/>
      <c r="C35" s="1082" t="s">
        <v>377</v>
      </c>
      <c r="D35" s="1082"/>
      <c r="E35" s="1082"/>
      <c r="F35" s="1082"/>
      <c r="G35" s="1082"/>
      <c r="H35" s="1082"/>
      <c r="I35" s="1082"/>
      <c r="J35" s="1082"/>
      <c r="K35" s="1082"/>
      <c r="L35" s="1082"/>
      <c r="M35" s="1082"/>
      <c r="N35" s="1079" t="s">
        <v>378</v>
      </c>
      <c r="O35" s="1080"/>
      <c r="P35" s="1080"/>
      <c r="Q35" s="1080"/>
      <c r="R35" s="1080"/>
      <c r="S35" s="1080"/>
      <c r="T35" s="1080"/>
      <c r="U35" s="1080"/>
      <c r="V35" s="1080"/>
      <c r="W35" s="1080"/>
      <c r="X35" s="1080"/>
      <c r="Y35" s="1080"/>
      <c r="Z35" s="1080"/>
      <c r="AA35" s="1080"/>
      <c r="AB35" s="1080"/>
      <c r="AC35" s="1080"/>
      <c r="AD35" s="1080"/>
      <c r="AE35" s="159"/>
      <c r="AF35" s="154"/>
      <c r="AG35" s="154"/>
      <c r="AH35" s="63"/>
      <c r="AI35" s="991"/>
      <c r="AJ35" s="991"/>
      <c r="AK35" s="991"/>
      <c r="AL35" s="991"/>
      <c r="AM35" s="991"/>
      <c r="AN35" s="991"/>
      <c r="AO35" s="991"/>
      <c r="AP35" s="991"/>
      <c r="AQ35" s="991"/>
      <c r="AR35" s="991"/>
      <c r="AS35" s="991"/>
      <c r="AT35" s="991"/>
      <c r="AU35" s="991"/>
      <c r="AV35" s="991"/>
      <c r="AW35" s="991"/>
      <c r="AX35" s="991"/>
      <c r="AY35" s="991"/>
      <c r="AZ35" s="991"/>
      <c r="BA35" s="991"/>
      <c r="BB35" s="991"/>
      <c r="BC35" s="991"/>
      <c r="BD35" s="991"/>
      <c r="BE35" s="991"/>
      <c r="BF35" s="991"/>
      <c r="BG35" s="991"/>
      <c r="BH35" s="991"/>
      <c r="BI35" s="991"/>
      <c r="BJ35" s="154"/>
    </row>
    <row r="36" spans="1:62" ht="15.95" customHeight="1">
      <c r="A36" s="154"/>
      <c r="B36" s="154"/>
      <c r="C36" s="1066" t="s">
        <v>385</v>
      </c>
      <c r="D36" s="1066"/>
      <c r="E36" s="1066"/>
      <c r="F36" s="1066"/>
      <c r="G36" s="1066"/>
      <c r="H36" s="1066"/>
      <c r="I36" s="1066"/>
      <c r="J36" s="1066"/>
      <c r="K36" s="1066"/>
      <c r="L36" s="1066"/>
      <c r="M36" s="1066"/>
      <c r="N36" s="1066"/>
      <c r="O36" s="1066"/>
      <c r="P36" s="1066"/>
      <c r="Q36" s="1066"/>
      <c r="R36" s="1066"/>
      <c r="S36" s="1066"/>
      <c r="T36" s="1066"/>
      <c r="U36" s="1066"/>
      <c r="V36" s="1066"/>
      <c r="W36" s="1066"/>
      <c r="X36" s="1066"/>
      <c r="Y36" s="1066"/>
      <c r="Z36" s="1066"/>
      <c r="AA36" s="1066"/>
      <c r="AB36" s="1066"/>
      <c r="AC36" s="1066"/>
      <c r="AD36" s="1066"/>
      <c r="AE36" s="159"/>
      <c r="AF36" s="154"/>
      <c r="AG36" s="154"/>
      <c r="AH36" s="63" t="s">
        <v>354</v>
      </c>
      <c r="AI36" s="657" t="s">
        <v>618</v>
      </c>
      <c r="AJ36" s="657"/>
      <c r="AK36" s="657"/>
      <c r="AL36" s="657"/>
      <c r="AM36" s="657"/>
      <c r="AN36" s="657"/>
      <c r="AO36" s="657"/>
      <c r="AP36" s="657"/>
      <c r="AQ36" s="657"/>
      <c r="AR36" s="657"/>
      <c r="AS36" s="657"/>
      <c r="AT36" s="657"/>
      <c r="AU36" s="657"/>
      <c r="AV36" s="657"/>
      <c r="AW36" s="657"/>
      <c r="AX36" s="657"/>
      <c r="AY36" s="657"/>
      <c r="AZ36" s="657"/>
      <c r="BA36" s="657"/>
      <c r="BB36" s="657"/>
      <c r="BC36" s="657"/>
      <c r="BD36" s="657"/>
      <c r="BE36" s="657"/>
      <c r="BF36" s="657"/>
      <c r="BG36" s="657"/>
      <c r="BH36" s="657"/>
      <c r="BI36" s="657"/>
      <c r="BJ36" s="154"/>
    </row>
    <row r="37" spans="1:62" ht="15.95" customHeight="1">
      <c r="A37" s="154"/>
      <c r="B37" s="154"/>
      <c r="C37" s="1073" t="s">
        <v>379</v>
      </c>
      <c r="D37" s="1073"/>
      <c r="E37" s="1073"/>
      <c r="F37" s="1073"/>
      <c r="G37" s="1073"/>
      <c r="H37" s="1073"/>
      <c r="I37" s="1073"/>
      <c r="J37" s="1073"/>
      <c r="K37" s="1073"/>
      <c r="L37" s="1073"/>
      <c r="M37" s="1073"/>
      <c r="N37" s="1075" t="s">
        <v>383</v>
      </c>
      <c r="O37" s="1073"/>
      <c r="P37" s="1073"/>
      <c r="Q37" s="1073"/>
      <c r="R37" s="1073"/>
      <c r="S37" s="1073"/>
      <c r="T37" s="1073"/>
      <c r="U37" s="1073"/>
      <c r="V37" s="1073"/>
      <c r="W37" s="1073"/>
      <c r="X37" s="1073"/>
      <c r="Y37" s="1073"/>
      <c r="Z37" s="1073"/>
      <c r="AA37" s="1073"/>
      <c r="AB37" s="1073"/>
      <c r="AC37" s="1073"/>
      <c r="AD37" s="1073"/>
      <c r="AE37" s="159"/>
      <c r="AF37" s="154"/>
      <c r="AG37" s="154"/>
      <c r="AH37" s="231"/>
      <c r="AI37" s="657"/>
      <c r="AJ37" s="657"/>
      <c r="AK37" s="657"/>
      <c r="AL37" s="657"/>
      <c r="AM37" s="657"/>
      <c r="AN37" s="657"/>
      <c r="AO37" s="657"/>
      <c r="AP37" s="657"/>
      <c r="AQ37" s="657"/>
      <c r="AR37" s="657"/>
      <c r="AS37" s="657"/>
      <c r="AT37" s="657"/>
      <c r="AU37" s="657"/>
      <c r="AV37" s="657"/>
      <c r="AW37" s="657"/>
      <c r="AX37" s="657"/>
      <c r="AY37" s="657"/>
      <c r="AZ37" s="657"/>
      <c r="BA37" s="657"/>
      <c r="BB37" s="657"/>
      <c r="BC37" s="657"/>
      <c r="BD37" s="657"/>
      <c r="BE37" s="657"/>
      <c r="BF37" s="657"/>
      <c r="BG37" s="657"/>
      <c r="BH37" s="657"/>
      <c r="BI37" s="657"/>
      <c r="BJ37" s="154"/>
    </row>
    <row r="38" spans="1:62" ht="15.95" customHeight="1">
      <c r="A38" s="154"/>
      <c r="B38" s="154"/>
      <c r="C38" s="152"/>
      <c r="D38" s="152"/>
      <c r="E38" s="152"/>
      <c r="F38" s="152"/>
      <c r="G38" s="152"/>
      <c r="H38" s="152"/>
      <c r="I38" s="152"/>
      <c r="J38" s="152"/>
      <c r="K38" s="152"/>
      <c r="L38" s="152"/>
      <c r="M38" s="153"/>
      <c r="N38" s="1071" t="s">
        <v>374</v>
      </c>
      <c r="O38" s="1072"/>
      <c r="P38" s="1072"/>
      <c r="Q38" s="1072"/>
      <c r="R38" s="1072"/>
      <c r="S38" s="1072"/>
      <c r="T38" s="1072"/>
      <c r="U38" s="1072"/>
      <c r="V38" s="1072"/>
      <c r="W38" s="1072"/>
      <c r="X38" s="1072"/>
      <c r="Y38" s="1072"/>
      <c r="Z38" s="1072"/>
      <c r="AA38" s="1072"/>
      <c r="AB38" s="1072"/>
      <c r="AC38" s="1072"/>
      <c r="AD38" s="1072"/>
      <c r="AE38" s="159"/>
      <c r="AF38" s="154"/>
      <c r="AG38" s="154"/>
      <c r="AH38" s="63"/>
      <c r="AI38" s="657"/>
      <c r="AJ38" s="657"/>
      <c r="AK38" s="657"/>
      <c r="AL38" s="657"/>
      <c r="AM38" s="657"/>
      <c r="AN38" s="657"/>
      <c r="AO38" s="657"/>
      <c r="AP38" s="657"/>
      <c r="AQ38" s="657"/>
      <c r="AR38" s="657"/>
      <c r="AS38" s="657"/>
      <c r="AT38" s="657"/>
      <c r="AU38" s="657"/>
      <c r="AV38" s="657"/>
      <c r="AW38" s="657"/>
      <c r="AX38" s="657"/>
      <c r="AY38" s="657"/>
      <c r="AZ38" s="657"/>
      <c r="BA38" s="657"/>
      <c r="BB38" s="657"/>
      <c r="BC38" s="657"/>
      <c r="BD38" s="657"/>
      <c r="BE38" s="657"/>
      <c r="BF38" s="657"/>
      <c r="BG38" s="657"/>
      <c r="BH38" s="657"/>
      <c r="BI38" s="657"/>
      <c r="BJ38" s="154"/>
    </row>
    <row r="39" spans="1:62" ht="15.95" customHeight="1">
      <c r="A39" s="154"/>
      <c r="B39" s="154"/>
      <c r="C39" s="1066" t="s">
        <v>386</v>
      </c>
      <c r="D39" s="1066"/>
      <c r="E39" s="1066"/>
      <c r="F39" s="1066"/>
      <c r="G39" s="1066"/>
      <c r="H39" s="1066"/>
      <c r="I39" s="1066"/>
      <c r="J39" s="1066"/>
      <c r="K39" s="1066"/>
      <c r="L39" s="1066"/>
      <c r="M39" s="1066"/>
      <c r="N39" s="1066"/>
      <c r="O39" s="1066"/>
      <c r="P39" s="1066"/>
      <c r="Q39" s="1066"/>
      <c r="R39" s="1066"/>
      <c r="S39" s="1066"/>
      <c r="T39" s="1066"/>
      <c r="U39" s="1066"/>
      <c r="V39" s="1066"/>
      <c r="W39" s="1066"/>
      <c r="X39" s="1066"/>
      <c r="Y39" s="1066"/>
      <c r="Z39" s="1066"/>
      <c r="AA39" s="1066"/>
      <c r="AB39" s="1066"/>
      <c r="AC39" s="1066"/>
      <c r="AD39" s="1066"/>
      <c r="AE39" s="159"/>
      <c r="AF39" s="154"/>
      <c r="AG39" s="154"/>
      <c r="AH39" s="63"/>
      <c r="AI39" s="657"/>
      <c r="AJ39" s="657"/>
      <c r="AK39" s="657"/>
      <c r="AL39" s="657"/>
      <c r="AM39" s="657"/>
      <c r="AN39" s="657"/>
      <c r="AO39" s="657"/>
      <c r="AP39" s="657"/>
      <c r="AQ39" s="657"/>
      <c r="AR39" s="657"/>
      <c r="AS39" s="657"/>
      <c r="AT39" s="657"/>
      <c r="AU39" s="657"/>
      <c r="AV39" s="657"/>
      <c r="AW39" s="657"/>
      <c r="AX39" s="657"/>
      <c r="AY39" s="657"/>
      <c r="AZ39" s="657"/>
      <c r="BA39" s="657"/>
      <c r="BB39" s="657"/>
      <c r="BC39" s="657"/>
      <c r="BD39" s="657"/>
      <c r="BE39" s="657"/>
      <c r="BF39" s="657"/>
      <c r="BG39" s="657"/>
      <c r="BH39" s="657"/>
      <c r="BI39" s="657"/>
      <c r="BJ39" s="154"/>
    </row>
    <row r="40" spans="1:62" ht="15.95" customHeight="1">
      <c r="A40" s="154"/>
      <c r="B40" s="154"/>
      <c r="C40" s="1073" t="s">
        <v>380</v>
      </c>
      <c r="D40" s="1073"/>
      <c r="E40" s="1073"/>
      <c r="F40" s="1073"/>
      <c r="G40" s="1073"/>
      <c r="H40" s="1073"/>
      <c r="I40" s="1073"/>
      <c r="J40" s="1073"/>
      <c r="K40" s="1073"/>
      <c r="L40" s="1073"/>
      <c r="M40" s="1074"/>
      <c r="N40" s="1075" t="s">
        <v>381</v>
      </c>
      <c r="O40" s="1073"/>
      <c r="P40" s="1073"/>
      <c r="Q40" s="1073"/>
      <c r="R40" s="1073"/>
      <c r="S40" s="1073"/>
      <c r="T40" s="1073"/>
      <c r="U40" s="1073"/>
      <c r="V40" s="1073"/>
      <c r="W40" s="1073"/>
      <c r="X40" s="1073"/>
      <c r="Y40" s="1073"/>
      <c r="Z40" s="1073"/>
      <c r="AA40" s="1073"/>
      <c r="AB40" s="1073"/>
      <c r="AC40" s="1073"/>
      <c r="AD40" s="1073"/>
      <c r="AE40" s="159"/>
      <c r="AF40" s="154"/>
      <c r="AG40" s="154"/>
      <c r="AH40" s="344" t="s">
        <v>354</v>
      </c>
      <c r="AI40" s="991" t="s">
        <v>616</v>
      </c>
      <c r="AJ40" s="991"/>
      <c r="AK40" s="991"/>
      <c r="AL40" s="991"/>
      <c r="AM40" s="991"/>
      <c r="AN40" s="991"/>
      <c r="AO40" s="991"/>
      <c r="AP40" s="991"/>
      <c r="AQ40" s="991"/>
      <c r="AR40" s="991"/>
      <c r="AS40" s="991"/>
      <c r="AT40" s="991"/>
      <c r="AU40" s="991"/>
      <c r="AV40" s="991"/>
      <c r="AW40" s="991"/>
      <c r="AX40" s="991"/>
      <c r="AY40" s="991"/>
      <c r="AZ40" s="991"/>
      <c r="BA40" s="991"/>
      <c r="BB40" s="991"/>
      <c r="BC40" s="991"/>
      <c r="BD40" s="991"/>
      <c r="BE40" s="991"/>
      <c r="BF40" s="991"/>
      <c r="BG40" s="991"/>
      <c r="BH40" s="991"/>
      <c r="BI40" s="991"/>
      <c r="BJ40" s="154"/>
    </row>
    <row r="41" spans="1:62" ht="15.95" customHeight="1">
      <c r="A41" s="154"/>
      <c r="B41" s="154"/>
      <c r="C41" s="160"/>
      <c r="D41" s="160"/>
      <c r="E41" s="160"/>
      <c r="F41" s="160"/>
      <c r="G41" s="160"/>
      <c r="H41" s="160"/>
      <c r="I41" s="160"/>
      <c r="J41" s="160"/>
      <c r="K41" s="160"/>
      <c r="L41" s="160"/>
      <c r="M41" s="160"/>
      <c r="N41" s="1076" t="s">
        <v>382</v>
      </c>
      <c r="O41" s="1077"/>
      <c r="P41" s="1077"/>
      <c r="Q41" s="1077"/>
      <c r="R41" s="1077"/>
      <c r="S41" s="1077"/>
      <c r="T41" s="1077"/>
      <c r="U41" s="1077"/>
      <c r="V41" s="1077"/>
      <c r="W41" s="1077"/>
      <c r="X41" s="1077"/>
      <c r="Y41" s="1077"/>
      <c r="Z41" s="1077"/>
      <c r="AA41" s="1077"/>
      <c r="AB41" s="1077"/>
      <c r="AC41" s="1077"/>
      <c r="AD41" s="1077"/>
      <c r="AE41" s="159"/>
      <c r="AF41" s="154"/>
      <c r="AG41" s="154"/>
      <c r="AH41" s="63"/>
      <c r="AI41" s="991"/>
      <c r="AJ41" s="991"/>
      <c r="AK41" s="991"/>
      <c r="AL41" s="991"/>
      <c r="AM41" s="991"/>
      <c r="AN41" s="991"/>
      <c r="AO41" s="991"/>
      <c r="AP41" s="991"/>
      <c r="AQ41" s="991"/>
      <c r="AR41" s="991"/>
      <c r="AS41" s="991"/>
      <c r="AT41" s="991"/>
      <c r="AU41" s="991"/>
      <c r="AV41" s="991"/>
      <c r="AW41" s="991"/>
      <c r="AX41" s="991"/>
      <c r="AY41" s="991"/>
      <c r="AZ41" s="991"/>
      <c r="BA41" s="991"/>
      <c r="BB41" s="991"/>
      <c r="BC41" s="991"/>
      <c r="BD41" s="991"/>
      <c r="BE41" s="991"/>
      <c r="BF41" s="991"/>
      <c r="BG41" s="991"/>
      <c r="BH41" s="991"/>
      <c r="BI41" s="991"/>
      <c r="BJ41" s="154"/>
    </row>
    <row r="42" spans="1:62" ht="15.95" customHeight="1">
      <c r="A42" s="154"/>
      <c r="B42" s="154"/>
      <c r="C42" s="338" t="s">
        <v>354</v>
      </c>
      <c r="D42" s="338" t="s">
        <v>393</v>
      </c>
      <c r="E42" s="338"/>
      <c r="F42" s="338"/>
      <c r="G42" s="338"/>
      <c r="H42" s="338"/>
      <c r="I42" s="338"/>
      <c r="J42" s="338"/>
      <c r="K42" s="338"/>
      <c r="L42" s="338"/>
      <c r="M42" s="338"/>
      <c r="N42" s="338"/>
      <c r="O42" s="338"/>
      <c r="P42" s="338"/>
      <c r="Q42" s="338"/>
      <c r="R42" s="338"/>
      <c r="S42" s="338"/>
      <c r="T42" s="338"/>
      <c r="U42" s="338"/>
      <c r="V42" s="338"/>
      <c r="W42" s="338"/>
      <c r="X42" s="338"/>
      <c r="Y42" s="338"/>
      <c r="Z42" s="338"/>
      <c r="AA42" s="338"/>
      <c r="AB42" s="338"/>
      <c r="AC42" s="338"/>
      <c r="AD42" s="338"/>
      <c r="AE42" s="159"/>
      <c r="AF42" s="154"/>
      <c r="AG42" s="154"/>
      <c r="AH42" s="344" t="s">
        <v>354</v>
      </c>
      <c r="AI42" s="991" t="s">
        <v>617</v>
      </c>
      <c r="AJ42" s="991"/>
      <c r="AK42" s="991"/>
      <c r="AL42" s="991"/>
      <c r="AM42" s="991"/>
      <c r="AN42" s="991"/>
      <c r="AO42" s="991"/>
      <c r="AP42" s="991"/>
      <c r="AQ42" s="991"/>
      <c r="AR42" s="991"/>
      <c r="AS42" s="991"/>
      <c r="AT42" s="991"/>
      <c r="AU42" s="991"/>
      <c r="AV42" s="991"/>
      <c r="AW42" s="991"/>
      <c r="AX42" s="991"/>
      <c r="AY42" s="991"/>
      <c r="AZ42" s="991"/>
      <c r="BA42" s="991"/>
      <c r="BB42" s="991"/>
      <c r="BC42" s="991"/>
      <c r="BD42" s="991"/>
      <c r="BE42" s="991"/>
      <c r="BF42" s="991"/>
      <c r="BG42" s="991"/>
      <c r="BH42" s="991"/>
      <c r="BI42" s="991"/>
      <c r="BJ42" s="154"/>
    </row>
    <row r="43" spans="1:62" ht="15.95" customHeight="1">
      <c r="A43" s="154"/>
      <c r="B43" s="154"/>
      <c r="C43" s="338" t="s">
        <v>354</v>
      </c>
      <c r="D43" s="338" t="s">
        <v>392</v>
      </c>
      <c r="E43" s="338"/>
      <c r="F43" s="338"/>
      <c r="G43" s="338"/>
      <c r="H43" s="338"/>
      <c r="I43" s="338"/>
      <c r="J43" s="338"/>
      <c r="K43" s="338"/>
      <c r="L43" s="338"/>
      <c r="M43" s="338"/>
      <c r="N43" s="338"/>
      <c r="O43" s="338"/>
      <c r="P43" s="338"/>
      <c r="Q43" s="338"/>
      <c r="R43" s="338"/>
      <c r="S43" s="338"/>
      <c r="T43" s="338"/>
      <c r="U43" s="338"/>
      <c r="V43" s="338"/>
      <c r="W43" s="338"/>
      <c r="X43" s="338"/>
      <c r="Y43" s="338"/>
      <c r="Z43" s="338"/>
      <c r="AA43" s="338"/>
      <c r="AB43" s="338"/>
      <c r="AC43" s="338"/>
      <c r="AD43" s="338"/>
      <c r="AE43" s="159"/>
      <c r="AF43" s="154"/>
      <c r="AG43" s="154"/>
      <c r="AH43" s="63"/>
      <c r="AI43" s="991"/>
      <c r="AJ43" s="991"/>
      <c r="AK43" s="991"/>
      <c r="AL43" s="991"/>
      <c r="AM43" s="991"/>
      <c r="AN43" s="991"/>
      <c r="AO43" s="991"/>
      <c r="AP43" s="991"/>
      <c r="AQ43" s="991"/>
      <c r="AR43" s="991"/>
      <c r="AS43" s="991"/>
      <c r="AT43" s="991"/>
      <c r="AU43" s="991"/>
      <c r="AV43" s="991"/>
      <c r="AW43" s="991"/>
      <c r="AX43" s="991"/>
      <c r="AY43" s="991"/>
      <c r="AZ43" s="991"/>
      <c r="BA43" s="991"/>
      <c r="BB43" s="991"/>
      <c r="BC43" s="991"/>
      <c r="BD43" s="991"/>
      <c r="BE43" s="991"/>
      <c r="BF43" s="991"/>
      <c r="BG43" s="991"/>
      <c r="BH43" s="991"/>
      <c r="BI43" s="991"/>
      <c r="BJ43" s="154"/>
    </row>
    <row r="44" spans="1:62" ht="15.95" customHeight="1">
      <c r="A44" s="154"/>
      <c r="B44" s="154"/>
      <c r="C44" s="338" t="s">
        <v>354</v>
      </c>
      <c r="D44" s="338" t="s">
        <v>384</v>
      </c>
      <c r="E44" s="338"/>
      <c r="F44" s="338"/>
      <c r="G44" s="338"/>
      <c r="H44" s="338"/>
      <c r="I44" s="338"/>
      <c r="J44" s="338"/>
      <c r="K44" s="338"/>
      <c r="L44" s="338"/>
      <c r="M44" s="338"/>
      <c r="N44" s="338"/>
      <c r="O44" s="338"/>
      <c r="P44" s="338"/>
      <c r="Q44" s="338"/>
      <c r="R44" s="338"/>
      <c r="S44" s="338"/>
      <c r="T44" s="338"/>
      <c r="U44" s="338"/>
      <c r="V44" s="338"/>
      <c r="W44" s="338"/>
      <c r="X44" s="338"/>
      <c r="Y44" s="338"/>
      <c r="Z44" s="338"/>
      <c r="AA44" s="338"/>
      <c r="AB44" s="338"/>
      <c r="AC44" s="338"/>
      <c r="AD44" s="338"/>
      <c r="AE44" s="159"/>
      <c r="AF44" s="154"/>
      <c r="AG44" s="154"/>
      <c r="AH44" s="63"/>
      <c r="AI44" s="991"/>
      <c r="AJ44" s="991"/>
      <c r="AK44" s="991"/>
      <c r="AL44" s="991"/>
      <c r="AM44" s="991"/>
      <c r="AN44" s="991"/>
      <c r="AO44" s="991"/>
      <c r="AP44" s="991"/>
      <c r="AQ44" s="991"/>
      <c r="AR44" s="991"/>
      <c r="AS44" s="991"/>
      <c r="AT44" s="991"/>
      <c r="AU44" s="991"/>
      <c r="AV44" s="991"/>
      <c r="AW44" s="991"/>
      <c r="AX44" s="991"/>
      <c r="AY44" s="991"/>
      <c r="AZ44" s="991"/>
      <c r="BA44" s="991"/>
      <c r="BB44" s="991"/>
      <c r="BC44" s="991"/>
      <c r="BD44" s="991"/>
      <c r="BE44" s="991"/>
      <c r="BF44" s="991"/>
      <c r="BG44" s="991"/>
      <c r="BH44" s="991"/>
      <c r="BI44" s="991"/>
      <c r="BJ44" s="154"/>
    </row>
    <row r="45" spans="1:62" ht="17.25" customHeight="1">
      <c r="A45" s="154"/>
      <c r="B45" s="154"/>
      <c r="C45" s="342" t="s">
        <v>354</v>
      </c>
      <c r="D45" s="1078" t="s">
        <v>402</v>
      </c>
      <c r="E45" s="1078"/>
      <c r="F45" s="1078"/>
      <c r="G45" s="1078"/>
      <c r="H45" s="1078"/>
      <c r="I45" s="1078"/>
      <c r="J45" s="1078"/>
      <c r="K45" s="1078"/>
      <c r="L45" s="1078"/>
      <c r="M45" s="1078"/>
      <c r="N45" s="1078"/>
      <c r="O45" s="1078"/>
      <c r="P45" s="1078"/>
      <c r="Q45" s="1078"/>
      <c r="R45" s="1078"/>
      <c r="S45" s="1078"/>
      <c r="T45" s="1078"/>
      <c r="U45" s="1078"/>
      <c r="V45" s="1078"/>
      <c r="W45" s="1078"/>
      <c r="X45" s="1078"/>
      <c r="Y45" s="1078"/>
      <c r="Z45" s="1078"/>
      <c r="AA45" s="1078"/>
      <c r="AB45" s="1078"/>
      <c r="AC45" s="1078"/>
      <c r="AD45" s="1078"/>
      <c r="AE45" s="159"/>
      <c r="AF45" s="154"/>
      <c r="AG45" s="154"/>
      <c r="AH45" s="63" t="s">
        <v>354</v>
      </c>
      <c r="AI45" s="657" t="s">
        <v>621</v>
      </c>
      <c r="AJ45" s="657"/>
      <c r="AK45" s="657"/>
      <c r="AL45" s="657"/>
      <c r="AM45" s="657"/>
      <c r="AN45" s="657"/>
      <c r="AO45" s="657"/>
      <c r="AP45" s="657"/>
      <c r="AQ45" s="657"/>
      <c r="AR45" s="657"/>
      <c r="AS45" s="657"/>
      <c r="AT45" s="657"/>
      <c r="AU45" s="657"/>
      <c r="AV45" s="657"/>
      <c r="AW45" s="657"/>
      <c r="AX45" s="657"/>
      <c r="AY45" s="657"/>
      <c r="AZ45" s="657"/>
      <c r="BA45" s="657"/>
      <c r="BB45" s="657"/>
      <c r="BC45" s="657"/>
      <c r="BD45" s="657"/>
      <c r="BE45" s="657"/>
      <c r="BF45" s="657"/>
      <c r="BG45" s="657"/>
      <c r="BH45" s="657"/>
      <c r="BI45" s="657"/>
      <c r="BJ45" s="154"/>
    </row>
    <row r="46" spans="1:62" ht="17.25" customHeight="1">
      <c r="A46" s="154"/>
      <c r="B46" s="154"/>
      <c r="C46" s="339"/>
      <c r="D46" s="1078"/>
      <c r="E46" s="1078"/>
      <c r="F46" s="1078"/>
      <c r="G46" s="1078"/>
      <c r="H46" s="1078"/>
      <c r="I46" s="1078"/>
      <c r="J46" s="1078"/>
      <c r="K46" s="1078"/>
      <c r="L46" s="1078"/>
      <c r="M46" s="1078"/>
      <c r="N46" s="1078"/>
      <c r="O46" s="1078"/>
      <c r="P46" s="1078"/>
      <c r="Q46" s="1078"/>
      <c r="R46" s="1078"/>
      <c r="S46" s="1078"/>
      <c r="T46" s="1078"/>
      <c r="U46" s="1078"/>
      <c r="V46" s="1078"/>
      <c r="W46" s="1078"/>
      <c r="X46" s="1078"/>
      <c r="Y46" s="1078"/>
      <c r="Z46" s="1078"/>
      <c r="AA46" s="1078"/>
      <c r="AB46" s="1078"/>
      <c r="AC46" s="1078"/>
      <c r="AD46" s="1078"/>
      <c r="AE46" s="159"/>
      <c r="AF46" s="154"/>
      <c r="AG46" s="154"/>
      <c r="AH46" s="63"/>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57"/>
      <c r="BE46" s="657"/>
      <c r="BF46" s="657"/>
      <c r="BG46" s="657"/>
      <c r="BH46" s="657"/>
      <c r="BI46" s="657"/>
      <c r="BJ46" s="154"/>
    </row>
    <row r="47" spans="1:62" ht="17.25" customHeight="1">
      <c r="A47" s="154"/>
      <c r="B47" s="154"/>
      <c r="C47" s="339"/>
      <c r="D47" s="1078"/>
      <c r="E47" s="1078"/>
      <c r="F47" s="1078"/>
      <c r="G47" s="1078"/>
      <c r="H47" s="1078"/>
      <c r="I47" s="1078"/>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59"/>
      <c r="AF47" s="154"/>
      <c r="AG47" s="154"/>
      <c r="AH47" s="63" t="s">
        <v>354</v>
      </c>
      <c r="AI47" s="657" t="s">
        <v>619</v>
      </c>
      <c r="AJ47" s="657"/>
      <c r="AK47" s="657"/>
      <c r="AL47" s="657"/>
      <c r="AM47" s="657"/>
      <c r="AN47" s="657"/>
      <c r="AO47" s="657"/>
      <c r="AP47" s="657"/>
      <c r="AQ47" s="657"/>
      <c r="AR47" s="657"/>
      <c r="AS47" s="657"/>
      <c r="AT47" s="657"/>
      <c r="AU47" s="657"/>
      <c r="AV47" s="657"/>
      <c r="AW47" s="657"/>
      <c r="AX47" s="657"/>
      <c r="AY47" s="657"/>
      <c r="AZ47" s="657"/>
      <c r="BA47" s="657"/>
      <c r="BB47" s="657"/>
      <c r="BC47" s="657"/>
      <c r="BD47" s="657"/>
      <c r="BE47" s="657"/>
      <c r="BF47" s="657"/>
      <c r="BG47" s="657"/>
      <c r="BH47" s="657"/>
      <c r="BI47" s="657"/>
      <c r="BJ47" s="154"/>
    </row>
    <row r="48" spans="1:62" ht="17.25" customHeight="1">
      <c r="A48" s="156"/>
      <c r="B48" s="156"/>
      <c r="C48" s="340" t="s">
        <v>354</v>
      </c>
      <c r="D48" s="1069" t="s">
        <v>387</v>
      </c>
      <c r="E48" s="1069"/>
      <c r="F48" s="1069"/>
      <c r="G48" s="1069"/>
      <c r="H48" s="1069"/>
      <c r="I48" s="1069"/>
      <c r="J48" s="1069"/>
      <c r="K48" s="1069"/>
      <c r="L48" s="1069"/>
      <c r="M48" s="1069"/>
      <c r="N48" s="1069"/>
      <c r="O48" s="1069"/>
      <c r="P48" s="1069"/>
      <c r="Q48" s="1069"/>
      <c r="R48" s="1069"/>
      <c r="S48" s="1069"/>
      <c r="T48" s="1069"/>
      <c r="U48" s="1069"/>
      <c r="V48" s="1069"/>
      <c r="W48" s="1069"/>
      <c r="X48" s="1069"/>
      <c r="Y48" s="1069"/>
      <c r="Z48" s="1069"/>
      <c r="AA48" s="1069"/>
      <c r="AB48" s="1069"/>
      <c r="AC48" s="1069"/>
      <c r="AD48" s="1069"/>
      <c r="AE48" s="159"/>
      <c r="AF48" s="154"/>
      <c r="AG48" s="154"/>
      <c r="AH48" s="62"/>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57"/>
      <c r="BE48" s="657"/>
      <c r="BF48" s="657"/>
      <c r="BG48" s="657"/>
      <c r="BH48" s="657"/>
      <c r="BI48" s="657"/>
      <c r="BJ48" s="154"/>
    </row>
    <row r="49" spans="1:62" ht="17.25" customHeight="1" thickBot="1">
      <c r="A49" s="162"/>
      <c r="B49" s="162"/>
      <c r="C49" s="341"/>
      <c r="D49" s="1070"/>
      <c r="E49" s="1070"/>
      <c r="F49" s="1070"/>
      <c r="G49" s="1070"/>
      <c r="H49" s="1070"/>
      <c r="I49" s="1070"/>
      <c r="J49" s="1070"/>
      <c r="K49" s="1070"/>
      <c r="L49" s="1070"/>
      <c r="M49" s="1070"/>
      <c r="N49" s="1070"/>
      <c r="O49" s="1070"/>
      <c r="P49" s="1070"/>
      <c r="Q49" s="1070"/>
      <c r="R49" s="1070"/>
      <c r="S49" s="1070"/>
      <c r="T49" s="1070"/>
      <c r="U49" s="1070"/>
      <c r="V49" s="1070"/>
      <c r="W49" s="1070"/>
      <c r="X49" s="1070"/>
      <c r="Y49" s="1070"/>
      <c r="Z49" s="1070"/>
      <c r="AA49" s="1070"/>
      <c r="AB49" s="1070"/>
      <c r="AC49" s="1070"/>
      <c r="AD49" s="1070"/>
      <c r="AE49" s="164"/>
      <c r="AF49" s="162"/>
      <c r="AG49" s="162"/>
      <c r="AH49" s="163"/>
      <c r="AI49" s="1011"/>
      <c r="AJ49" s="1011"/>
      <c r="AK49" s="1011"/>
      <c r="AL49" s="1011"/>
      <c r="AM49" s="1011"/>
      <c r="AN49" s="1011"/>
      <c r="AO49" s="1011"/>
      <c r="AP49" s="1011"/>
      <c r="AQ49" s="1011"/>
      <c r="AR49" s="1011"/>
      <c r="AS49" s="1011"/>
      <c r="AT49" s="1011"/>
      <c r="AU49" s="1011"/>
      <c r="AV49" s="1011"/>
      <c r="AW49" s="1011"/>
      <c r="AX49" s="1011"/>
      <c r="AY49" s="1011"/>
      <c r="AZ49" s="1011"/>
      <c r="BA49" s="1011"/>
      <c r="BB49" s="1011"/>
      <c r="BC49" s="1011"/>
      <c r="BD49" s="1011"/>
      <c r="BE49" s="1011"/>
      <c r="BF49" s="1011"/>
      <c r="BG49" s="1011"/>
      <c r="BH49" s="1011"/>
      <c r="BI49" s="1011"/>
      <c r="BJ49" s="162"/>
    </row>
    <row r="50" spans="1:62" ht="17.25" customHeight="1"/>
    <row r="51" spans="1:62" ht="17.25" customHeight="1"/>
    <row r="52" spans="1:62" ht="17.25" customHeight="1"/>
    <row r="53" spans="1:62" ht="17.25" customHeight="1"/>
    <row r="54" spans="1:62" ht="17.25" customHeight="1"/>
    <row r="55" spans="1:62" ht="17.25" customHeight="1"/>
  </sheetData>
  <sheetProtection password="D462" sheet="1" objects="1" scenarios="1" selectLockedCells="1"/>
  <mergeCells count="43">
    <mergeCell ref="AI47:BI49"/>
    <mergeCell ref="A1:BJ1"/>
    <mergeCell ref="J2:AD2"/>
    <mergeCell ref="AF2:BJ2"/>
    <mergeCell ref="J3:AD3"/>
    <mergeCell ref="J4:AD4"/>
    <mergeCell ref="A5:AE5"/>
    <mergeCell ref="D21:AC23"/>
    <mergeCell ref="D24:AD26"/>
    <mergeCell ref="C27:AD28"/>
    <mergeCell ref="AH3:BI5"/>
    <mergeCell ref="C29:AD31"/>
    <mergeCell ref="C6:AD6"/>
    <mergeCell ref="D17:AC20"/>
    <mergeCell ref="D7:AD12"/>
    <mergeCell ref="AH19:BI21"/>
    <mergeCell ref="C32:AD32"/>
    <mergeCell ref="C34:AD34"/>
    <mergeCell ref="C33:M33"/>
    <mergeCell ref="N33:AD33"/>
    <mergeCell ref="C36:AD36"/>
    <mergeCell ref="C35:M35"/>
    <mergeCell ref="AH6:BI10"/>
    <mergeCell ref="AI29:BI32"/>
    <mergeCell ref="AI33:BI35"/>
    <mergeCell ref="AI36:BI39"/>
    <mergeCell ref="AH22:BI27"/>
    <mergeCell ref="C39:AD39"/>
    <mergeCell ref="AH11:BI14"/>
    <mergeCell ref="D13:AD16"/>
    <mergeCell ref="AH15:BI18"/>
    <mergeCell ref="D48:AD49"/>
    <mergeCell ref="AI42:BI44"/>
    <mergeCell ref="AI45:BI46"/>
    <mergeCell ref="AI40:BI41"/>
    <mergeCell ref="N38:AD38"/>
    <mergeCell ref="C40:M40"/>
    <mergeCell ref="N40:AD40"/>
    <mergeCell ref="N41:AD41"/>
    <mergeCell ref="D45:AD47"/>
    <mergeCell ref="N35:AD35"/>
    <mergeCell ref="C37:M37"/>
    <mergeCell ref="N37:AD37"/>
  </mergeCells>
  <pageMargins left="0.25" right="0.25" top="0.2" bottom="0.25" header="0.25" footer="0.22"/>
  <pageSetup paperSize="9" scale="70" orientation="landscape" r:id="rId1"/>
  <headerFooter>
    <oddFooter>&amp;L&amp;8Email: saki.mohsen@gmail.com
Linked-in: https://www.linkedin.com/in/mohsen-saki-81770253&amp;RPAGE  9  OF  11</oddFooter>
  </headerFooter>
  <rowBreaks count="1" manualBreakCount="1">
    <brk id="49" max="6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Pi</vt:lpstr>
      <vt:lpstr>Pii</vt:lpstr>
      <vt:lpstr>Piii</vt:lpstr>
      <vt:lpstr>Piv</vt:lpstr>
      <vt:lpstr>Pv</vt:lpstr>
      <vt:lpstr>Pvi</vt:lpstr>
      <vt:lpstr>Pvii</vt:lpstr>
      <vt:lpstr>Pviii</vt:lpstr>
      <vt:lpstr>Pix</vt:lpstr>
      <vt:lpstr>Px</vt:lpstr>
      <vt:lpstr>Pxi</vt:lpstr>
      <vt:lpstr>Pi!Print_Area</vt:lpstr>
      <vt:lpstr>Pii!Print_Area</vt:lpstr>
      <vt:lpstr>Piii!Print_Area</vt:lpstr>
      <vt:lpstr>Piv!Print_Area</vt:lpstr>
      <vt:lpstr>Pix!Print_Area</vt:lpstr>
      <vt:lpstr>Pv!Print_Area</vt:lpstr>
      <vt:lpstr>Pvi!Print_Area</vt:lpstr>
      <vt:lpstr>Pvii!Print_Area</vt:lpstr>
      <vt:lpstr>Pviii!Print_Area</vt:lpstr>
      <vt:lpstr>Px!Print_Area</vt:lpstr>
      <vt:lpstr>Pxi!Print_Area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2017-02-13T05:56:11Z</dcterms:modified>
</cp:coreProperties>
</file>