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charmWorkspace\NetmonClient\2.5\"/>
    </mc:Choice>
  </mc:AlternateContent>
  <bookViews>
    <workbookView xWindow="0" yWindow="0" windowWidth="24000" windowHeight="9600"/>
  </bookViews>
  <sheets>
    <sheet name="vps nons" sheetId="1" r:id="rId1"/>
    <sheet name="Removal" sheetId="2" r:id="rId2"/>
  </sheets>
  <definedNames>
    <definedName name="_xlnm._FilterDatabase" localSheetId="0" hidden="1">'vps nons'!$A$3:$AO$47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" i="2" l="1"/>
  <c r="AE1" i="2"/>
  <c r="AF1" i="2" s="1"/>
  <c r="AN1" i="2" s="1"/>
  <c r="AD1" i="2"/>
  <c r="AN45" i="1"/>
  <c r="AE45" i="1"/>
  <c r="AG45" i="1" s="1"/>
  <c r="AN26" i="1"/>
  <c r="AF26" i="1"/>
  <c r="AE26" i="1"/>
  <c r="AN16" i="1"/>
  <c r="AG16" i="1"/>
  <c r="AN14" i="1"/>
  <c r="AP14" i="1" s="1"/>
  <c r="AG14" i="1"/>
  <c r="AN46" i="1"/>
  <c r="AF46" i="1"/>
  <c r="AE46" i="1"/>
  <c r="AN40" i="1"/>
  <c r="AF40" i="1"/>
  <c r="AE40" i="1"/>
  <c r="AN41" i="1"/>
  <c r="AF41" i="1"/>
  <c r="AG41" i="1" s="1"/>
  <c r="AN29" i="1"/>
  <c r="AO29" i="1" s="1"/>
  <c r="AN30" i="1"/>
  <c r="AO30" i="1" s="1"/>
  <c r="AN31" i="1"/>
  <c r="AG31" i="1"/>
  <c r="AN12" i="1"/>
  <c r="AP12" i="1" s="1"/>
  <c r="AG12" i="1"/>
  <c r="AN27" i="1"/>
  <c r="AG27" i="1"/>
  <c r="AN28" i="1"/>
  <c r="AG28" i="1"/>
  <c r="AN25" i="1"/>
  <c r="AF25" i="1"/>
  <c r="AE25" i="1"/>
  <c r="AG25" i="1" s="1"/>
  <c r="AN7" i="1"/>
  <c r="AF7" i="1"/>
  <c r="AE7" i="1"/>
  <c r="AN34" i="1"/>
  <c r="AG34" i="1"/>
  <c r="AN13" i="1"/>
  <c r="AP13" i="1" s="1"/>
  <c r="AG13" i="1"/>
  <c r="AN9" i="1"/>
  <c r="AG9" i="1"/>
  <c r="AN6" i="1"/>
  <c r="AG6" i="1"/>
  <c r="AN5" i="1"/>
  <c r="AG5" i="1"/>
  <c r="AN4" i="1"/>
  <c r="AG4" i="1"/>
  <c r="AN38" i="1"/>
  <c r="AG38" i="1"/>
  <c r="AN8" i="1"/>
  <c r="AG8" i="1"/>
  <c r="AN43" i="1"/>
  <c r="AG43" i="1"/>
  <c r="AN42" i="1"/>
  <c r="AG42" i="1"/>
  <c r="AN33" i="1"/>
  <c r="AG33" i="1"/>
  <c r="AN32" i="1"/>
  <c r="AF32" i="1"/>
  <c r="AG32" i="1" s="1"/>
  <c r="AE32" i="1"/>
  <c r="AN39" i="1"/>
  <c r="AG39" i="1"/>
  <c r="AN11" i="1"/>
  <c r="AP11" i="1" s="1"/>
  <c r="AG11" i="1"/>
  <c r="AL44" i="1"/>
  <c r="AN44" i="1" s="1"/>
  <c r="AG44" i="1"/>
  <c r="AN23" i="1"/>
  <c r="AG23" i="1"/>
  <c r="AN18" i="1"/>
  <c r="AG18" i="1"/>
  <c r="AN19" i="1"/>
  <c r="AG19" i="1"/>
  <c r="AN22" i="1"/>
  <c r="AG22" i="1"/>
  <c r="AN21" i="1"/>
  <c r="AG21" i="1"/>
  <c r="AN20" i="1"/>
  <c r="AG20" i="1"/>
  <c r="AH24" i="1"/>
  <c r="AN24" i="1" s="1"/>
  <c r="AO24" i="1" s="1"/>
  <c r="AG24" i="1"/>
  <c r="AF24" i="1"/>
  <c r="AE24" i="1"/>
  <c r="AN15" i="1"/>
  <c r="AE15" i="1"/>
  <c r="AG15" i="1" s="1"/>
  <c r="AO47" i="1"/>
  <c r="AN36" i="1"/>
  <c r="AG36" i="1"/>
  <c r="AN35" i="1"/>
  <c r="AG35" i="1"/>
  <c r="AN37" i="1"/>
  <c r="AE37" i="1"/>
  <c r="AG37" i="1" s="1"/>
  <c r="AN17" i="1"/>
  <c r="AP16" i="1" s="1"/>
  <c r="AG17" i="1"/>
  <c r="AN10" i="1"/>
  <c r="AE10" i="1"/>
  <c r="AG10" i="1" s="1"/>
  <c r="AP15" i="1" l="1"/>
  <c r="AP17" i="1"/>
  <c r="AO33" i="1"/>
  <c r="AO5" i="1"/>
  <c r="AO9" i="1"/>
  <c r="AO37" i="1"/>
  <c r="AO36" i="1"/>
  <c r="AO32" i="1"/>
  <c r="AO6" i="1"/>
  <c r="AO28" i="1"/>
  <c r="AO39" i="1"/>
  <c r="AO31" i="1"/>
  <c r="AO41" i="1"/>
  <c r="AO18" i="1"/>
  <c r="AG26" i="1"/>
  <c r="AO26" i="1" s="1"/>
  <c r="AO11" i="1"/>
  <c r="AG46" i="1"/>
  <c r="AO46" i="1" s="1"/>
  <c r="AO16" i="1"/>
  <c r="AO25" i="1"/>
  <c r="AO42" i="1"/>
  <c r="AG40" i="1"/>
  <c r="AO40" i="1" s="1"/>
  <c r="AO13" i="1"/>
  <c r="AG7" i="1"/>
  <c r="AO7" i="1" s="1"/>
  <c r="AO10" i="1"/>
  <c r="AO19" i="1"/>
  <c r="AO38" i="1"/>
  <c r="AO17" i="1"/>
  <c r="AO35" i="1"/>
  <c r="AO20" i="1"/>
  <c r="AO23" i="1"/>
  <c r="AO15" i="1"/>
  <c r="AO22" i="1"/>
  <c r="AO43" i="1"/>
  <c r="AO4" i="1"/>
  <c r="AO27" i="1"/>
  <c r="AO21" i="1"/>
  <c r="AO8" i="1"/>
  <c r="AO34" i="1"/>
  <c r="AO12" i="1"/>
  <c r="AO14" i="1"/>
  <c r="AO45" i="1"/>
  <c r="AO44" i="1"/>
</calcChain>
</file>

<file path=xl/sharedStrings.xml><?xml version="1.0" encoding="utf-8"?>
<sst xmlns="http://schemas.openxmlformats.org/spreadsheetml/2006/main" count="1144" uniqueCount="671">
  <si>
    <t>شماره دفتر</t>
  </si>
  <si>
    <t>نام مشتری</t>
  </si>
  <si>
    <t>نام خانوادگی مشتری</t>
  </si>
  <si>
    <t>ایمیل درخواست دهنده</t>
  </si>
  <si>
    <t>شناسه درخواست دهنده</t>
  </si>
  <si>
    <t>کد ملی</t>
  </si>
  <si>
    <t>تلفن همراه متقاضی</t>
  </si>
  <si>
    <t>تلفن ثابت/ داخلی</t>
  </si>
  <si>
    <t>نام مسئول فنی</t>
  </si>
  <si>
    <t>نام خانوادگی مسئول فنی</t>
  </si>
  <si>
    <t>ایمیل مسئول فنی</t>
  </si>
  <si>
    <t>تلفن همراه</t>
  </si>
  <si>
    <t>نوع (حقیقی/شرکت/دانشگاهی)</t>
  </si>
  <si>
    <t>نام اداره و یا دانشکده</t>
  </si>
  <si>
    <t>عنوان پروژه</t>
  </si>
  <si>
    <t>شناسه ملی</t>
  </si>
  <si>
    <t>کد اقتصادی</t>
  </si>
  <si>
    <t>شناسه ثبت</t>
  </si>
  <si>
    <t>تلفن شرکت/ دفتر</t>
  </si>
  <si>
    <t>آدرس ایمیل شرکت</t>
  </si>
  <si>
    <t>عنوان سرویس درخواستی</t>
  </si>
  <si>
    <t>نام سرور</t>
  </si>
  <si>
    <t>Invalid IP</t>
  </si>
  <si>
    <t>Valid IP/NAT</t>
  </si>
  <si>
    <t>پورت‌های باز</t>
  </si>
  <si>
    <t>OS/arch</t>
  </si>
  <si>
    <t>Created Date</t>
  </si>
  <si>
    <t>مدت قرارداد</t>
  </si>
  <si>
    <t>//این قسمت محاسبه نگردد- قیمت اصلی سالیانه - فرم//</t>
  </si>
  <si>
    <t>//این قسمت محاسبه نگردد- قیمت سالیانه با تخفیف- فرم//</t>
  </si>
  <si>
    <t>درصد تخفیف</t>
  </si>
  <si>
    <t>مبلغ دریافتی مازاد</t>
  </si>
  <si>
    <t>نوع طرح</t>
  </si>
  <si>
    <t>تعداد cpu/ core</t>
  </si>
  <si>
    <t>RAM</t>
  </si>
  <si>
    <t>Storage Capacity</t>
  </si>
  <si>
    <t>درخواست valid IP (yes/no)</t>
  </si>
  <si>
    <t>مبلغ قرارداد سالیانه (ریال)</t>
  </si>
  <si>
    <t>مبلغ سالیانه با تخفیف(ریال)</t>
  </si>
  <si>
    <t>nvp-98-3114</t>
  </si>
  <si>
    <t>رقیه</t>
  </si>
  <si>
    <t>بایرام زاده</t>
  </si>
  <si>
    <t>rogayeh.b@sharif.edu</t>
  </si>
  <si>
    <t>Arta</t>
  </si>
  <si>
    <t>09303289926</t>
  </si>
  <si>
    <t>سیدهادی</t>
  </si>
  <si>
    <t>رفیعی آذر</t>
  </si>
  <si>
    <t>hadi.r@sharif.edu</t>
  </si>
  <si>
    <t>09309419068</t>
  </si>
  <si>
    <t>شرکت</t>
  </si>
  <si>
    <t>استارت آپ اساب بازی آرتا هوشمند</t>
  </si>
  <si>
    <t>66166249</t>
  </si>
  <si>
    <t>info@setak.sharif.ir</t>
  </si>
  <si>
    <t>درخواست vps غیرستادی</t>
  </si>
  <si>
    <t>nons-artatoy</t>
  </si>
  <si>
    <t>172.26.138.62</t>
  </si>
  <si>
    <t>81.31.168.253</t>
  </si>
  <si>
    <t>98/04/04</t>
  </si>
  <si>
    <t>1سال</t>
  </si>
  <si>
    <t>1 valid IP</t>
  </si>
  <si>
    <t>nvp-97-1833</t>
  </si>
  <si>
    <t>محمد</t>
  </si>
  <si>
    <t>جوانشاه</t>
  </si>
  <si>
    <t xml:space="preserve">javanshah8@gmail.com </t>
  </si>
  <si>
    <t>Buyrapido</t>
  </si>
  <si>
    <t xml:space="preserve">3060427070 </t>
  </si>
  <si>
    <t>09101401981</t>
  </si>
  <si>
    <t>86018509</t>
  </si>
  <si>
    <t xml:space="preserve">محمد </t>
  </si>
  <si>
    <t>javanshah@ce.sharif.edu</t>
  </si>
  <si>
    <t>021-86018509</t>
  </si>
  <si>
    <t>مرکز رشد و کار آفرینی</t>
  </si>
  <si>
    <t>javanshah8@gmail.com</t>
  </si>
  <si>
    <t>nons-bayrupido</t>
  </si>
  <si>
    <t>172.26.138.31</t>
  </si>
  <si>
    <t>81.31.168.221</t>
  </si>
  <si>
    <t>97/02/23</t>
  </si>
  <si>
    <t>yes</t>
  </si>
  <si>
    <t>nvp-98-2955</t>
  </si>
  <si>
    <t>مجتبی</t>
  </si>
  <si>
    <t>موحدی</t>
  </si>
  <si>
    <t>m_movahedi@sharif.edu</t>
  </si>
  <si>
    <t>CareerSchool</t>
  </si>
  <si>
    <t>0074227831</t>
  </si>
  <si>
    <t>09125856093</t>
  </si>
  <si>
    <t>امین</t>
  </si>
  <si>
    <t>جعفری</t>
  </si>
  <si>
    <t>Jafari1989@gmail.com</t>
  </si>
  <si>
    <t>0010521585</t>
  </si>
  <si>
    <t>09124251131</t>
  </si>
  <si>
    <t>دانشگاهی</t>
  </si>
  <si>
    <t>مدرسه اشتغال شریف</t>
  </si>
  <si>
    <t>66166305</t>
  </si>
  <si>
    <t>scareeaschool@gmail.com</t>
  </si>
  <si>
    <t>nons-employmentschool</t>
  </si>
  <si>
    <t>172.26.138.56</t>
  </si>
  <si>
    <t>81.31.168.247</t>
  </si>
  <si>
    <t>4041 - 25 - 587- 6379-110-443-873-993-995-21-22-80</t>
  </si>
  <si>
    <t>98/03/13</t>
  </si>
  <si>
    <t>nvp-96-1428</t>
  </si>
  <si>
    <t>محمد جواد</t>
  </si>
  <si>
    <t>ابوطالبی</t>
  </si>
  <si>
    <t>mjabootalebi@ce.sharif.edu</t>
  </si>
  <si>
    <t>CE.SSC</t>
  </si>
  <si>
    <t>09380381375</t>
  </si>
  <si>
    <t>علی</t>
  </si>
  <si>
    <t>بهجتی</t>
  </si>
  <si>
    <t xml:space="preserve">bahjatia@ce.sharif.edu </t>
  </si>
  <si>
    <t>0440707579</t>
  </si>
  <si>
    <t>انجمن علمی دانشکده مهندسی کامپیوتر</t>
  </si>
  <si>
    <t>مسابقات هوش مصنوعی</t>
  </si>
  <si>
    <t>66165781</t>
  </si>
  <si>
    <t>sss.ce.sharif@gmail.com</t>
  </si>
  <si>
    <t>nons-AIchallenge</t>
  </si>
  <si>
    <t>172.26.138.17</t>
  </si>
  <si>
    <t>81.31.168.207</t>
  </si>
  <si>
    <t>22-80-443</t>
  </si>
  <si>
    <t>96/09/04</t>
  </si>
  <si>
    <t>nvp-96-1347</t>
  </si>
  <si>
    <t>کیانوش</t>
  </si>
  <si>
    <t>عباسی</t>
  </si>
  <si>
    <t>kabbasi@ce.sharif.edu</t>
  </si>
  <si>
    <t>0440648270</t>
  </si>
  <si>
    <t>nons-ssc</t>
  </si>
  <si>
    <t>172.26.138.16</t>
  </si>
  <si>
    <t>81.31.168.206</t>
  </si>
  <si>
    <t>22-1234-80-443</t>
  </si>
  <si>
    <t>96/09/01</t>
  </si>
  <si>
    <t>nvp-96-1463</t>
  </si>
  <si>
    <t>محمودرضا</t>
  </si>
  <si>
    <t>هاشمی</t>
  </si>
  <si>
    <t>citc@ut.ac.ir</t>
  </si>
  <si>
    <t>0039414337</t>
  </si>
  <si>
    <t>فاطمه</t>
  </si>
  <si>
    <t>صفدری</t>
  </si>
  <si>
    <t>safdari@ut.ac.ir</t>
  </si>
  <si>
    <t>0059892153</t>
  </si>
  <si>
    <t>09124248234</t>
  </si>
  <si>
    <t>مرکز فناوری اطلاعات دانشگاه تهران</t>
  </si>
  <si>
    <t>درخواست vps غیرستادی- رایگان</t>
  </si>
  <si>
    <t>nons-utmonitoring</t>
  </si>
  <si>
    <t>172.26.138.19</t>
  </si>
  <si>
    <t>81.31.168.209</t>
  </si>
  <si>
    <t>96/09/14</t>
  </si>
  <si>
    <t>nvp-98-3088</t>
  </si>
  <si>
    <t>ایمانی پور</t>
  </si>
  <si>
    <t>ali.imanipour@gmail.com</t>
  </si>
  <si>
    <t>Crystal</t>
  </si>
  <si>
    <t>0080294146</t>
  </si>
  <si>
    <t>09123849723</t>
  </si>
  <si>
    <t>استارت آپ اعتبارسنجی کریستال</t>
  </si>
  <si>
    <t>nons-crystal</t>
  </si>
  <si>
    <t>172.26.138.61</t>
  </si>
  <si>
    <t>81.31.168.252</t>
  </si>
  <si>
    <t>98/03/28</t>
  </si>
  <si>
    <t>nvp-97-2635</t>
  </si>
  <si>
    <t>فرزانه پور</t>
  </si>
  <si>
    <t>frznpr@dideo.ir</t>
  </si>
  <si>
    <t>Dideo</t>
  </si>
  <si>
    <t>0058179321</t>
  </si>
  <si>
    <t>09212063497</t>
  </si>
  <si>
    <t>88605091</t>
  </si>
  <si>
    <t>محمود</t>
  </si>
  <si>
    <t>کریمیان</t>
  </si>
  <si>
    <t>mahmood@dideo.ir</t>
  </si>
  <si>
    <t>0944747116</t>
  </si>
  <si>
    <t>09391154726</t>
  </si>
  <si>
    <t>دیدئو</t>
  </si>
  <si>
    <t>support@dideo.ir</t>
  </si>
  <si>
    <t>172.26.138.51</t>
  </si>
  <si>
    <t>81.31.168.241</t>
  </si>
  <si>
    <t>98/01/01</t>
  </si>
  <si>
    <t>nvp-97-2106</t>
  </si>
  <si>
    <t>172.26.138.38</t>
  </si>
  <si>
    <t>81.31.168.228</t>
  </si>
  <si>
    <t>80-443-22</t>
  </si>
  <si>
    <t>97/05/22</t>
  </si>
  <si>
    <t>nvp-97-1805</t>
  </si>
  <si>
    <t>172.26.138.22</t>
  </si>
  <si>
    <t>81.31.168.212</t>
  </si>
  <si>
    <t>96/12/05</t>
  </si>
  <si>
    <t>nvp-97-1804</t>
  </si>
  <si>
    <t>nons-dideo-vpn</t>
  </si>
  <si>
    <t>172.26.138.12</t>
  </si>
  <si>
    <t>81.31.168.202</t>
  </si>
  <si>
    <t>97/02/05</t>
  </si>
  <si>
    <t>nvp-96-1649</t>
  </si>
  <si>
    <t xml:space="preserve">شرکت </t>
  </si>
  <si>
    <t>nons-dideoprime</t>
  </si>
  <si>
    <t>172.26.138.23</t>
  </si>
  <si>
    <t>81.31.168.213</t>
  </si>
  <si>
    <t>96/12/06</t>
  </si>
  <si>
    <t>nvp-96-1648</t>
  </si>
  <si>
    <t>nons-dideocleaner</t>
  </si>
  <si>
    <t>172.26.138.24</t>
  </si>
  <si>
    <t>81.31.168.214</t>
  </si>
  <si>
    <t>96/12/07</t>
  </si>
  <si>
    <t>nvp-96-1647</t>
  </si>
  <si>
    <t>172.26.138.25</t>
  </si>
  <si>
    <t>81.31.168.215</t>
  </si>
  <si>
    <t>97/01/08</t>
  </si>
  <si>
    <t>vp-97-2454</t>
  </si>
  <si>
    <t>موسوی</t>
  </si>
  <si>
    <t>mohammadit21@yahoo.com</t>
  </si>
  <si>
    <t>Filod</t>
  </si>
  <si>
    <t>09123455904</t>
  </si>
  <si>
    <t>mohammadIT21@yahoo.com</t>
  </si>
  <si>
    <t>nons-mrajaei</t>
  </si>
  <si>
    <t>172.26.138.49</t>
  </si>
  <si>
    <t>81.31.168.239</t>
  </si>
  <si>
    <t>97/08/27</t>
  </si>
  <si>
    <t>-</t>
  </si>
  <si>
    <t>nvp-98-3084</t>
  </si>
  <si>
    <t>09363403740</t>
  </si>
  <si>
    <t>حقیقی</t>
  </si>
  <si>
    <t>سرور شخصی دوم – محمد موسوی</t>
  </si>
  <si>
    <t>nons-mrmousavi02</t>
  </si>
  <si>
    <t>172.26.138.60</t>
  </si>
  <si>
    <t>81.31.168.251</t>
  </si>
  <si>
    <t>98/03/26</t>
  </si>
  <si>
    <t>nvp-98-3019</t>
  </si>
  <si>
    <t>صادق</t>
  </si>
  <si>
    <t>معصومی سعدی</t>
  </si>
  <si>
    <t>sadegh.masoumi@yahoo.com</t>
  </si>
  <si>
    <t>Hooyo</t>
  </si>
  <si>
    <t>09390108048</t>
  </si>
  <si>
    <t>میعاد</t>
  </si>
  <si>
    <t>زمانی</t>
  </si>
  <si>
    <t>zamani.miaad@outlook.com</t>
  </si>
  <si>
    <t>09366606358</t>
  </si>
  <si>
    <t>استارت آپ هویو</t>
  </si>
  <si>
    <t>28424018</t>
  </si>
  <si>
    <t>hooyo.ir@gmail.com</t>
  </si>
  <si>
    <t>nons-hooyo</t>
  </si>
  <si>
    <t>172.26.138.58</t>
  </si>
  <si>
    <t>81.31.168.249</t>
  </si>
  <si>
    <t>98/03/22</t>
  </si>
  <si>
    <t>vps 97/1832</t>
  </si>
  <si>
    <t>بهنام</t>
  </si>
  <si>
    <t>طالبی</t>
  </si>
  <si>
    <t>talebi@sharif.edu</t>
  </si>
  <si>
    <t>Karafarini@sharif</t>
  </si>
  <si>
    <t>09121211940</t>
  </si>
  <si>
    <t>سید جواد</t>
  </si>
  <si>
    <t>پاکدامن شهری</t>
  </si>
  <si>
    <t>pakdaman_smj@ie.sharif.eduu</t>
  </si>
  <si>
    <t>مرکز رشد و کارآفرینی دانشگاه صنعتی شریف</t>
  </si>
  <si>
    <t>karafarini@sharif.edu</t>
  </si>
  <si>
    <t>nons-setak</t>
  </si>
  <si>
    <t>172.26.138.32</t>
  </si>
  <si>
    <t>81.31.168.222</t>
  </si>
  <si>
    <t>nvp-96-1334</t>
  </si>
  <si>
    <t>مهدی</t>
  </si>
  <si>
    <t>نقوی</t>
  </si>
  <si>
    <t>naghavi_mehdi@ee.sharif.edu</t>
  </si>
  <si>
    <t>66166302</t>
  </si>
  <si>
    <t>nons-roshdvkarafarini</t>
  </si>
  <si>
    <t>172.26.138.15</t>
  </si>
  <si>
    <t>81.31.168.205</t>
  </si>
  <si>
    <t>22-21</t>
  </si>
  <si>
    <t>96/07/26</t>
  </si>
  <si>
    <t>nvp-97-2458</t>
  </si>
  <si>
    <t>امید</t>
  </si>
  <si>
    <t>همتی</t>
  </si>
  <si>
    <t>ohemmati@alum.sharif.edu</t>
  </si>
  <si>
    <t>KeshtOmid</t>
  </si>
  <si>
    <t>0310532639</t>
  </si>
  <si>
    <t>09127906889</t>
  </si>
  <si>
    <t>محمدرضا</t>
  </si>
  <si>
    <t>دشت آبادی</t>
  </si>
  <si>
    <t>dashtabadi.m.r@gmail.com</t>
  </si>
  <si>
    <t>09902271957</t>
  </si>
  <si>
    <t>گشت نگاران امید</t>
  </si>
  <si>
    <t>nons-keshtomid</t>
  </si>
  <si>
    <t>172.26.138.47</t>
  </si>
  <si>
    <t>81.31.168.237</t>
  </si>
  <si>
    <t>80-22</t>
  </si>
  <si>
    <t>97/08/29</t>
  </si>
  <si>
    <t>nvp-97-2495</t>
  </si>
  <si>
    <t>پویا</t>
  </si>
  <si>
    <t>مصدق</t>
  </si>
  <si>
    <t>pooyapooya@ce.sharif.edu</t>
  </si>
  <si>
    <t>Listino</t>
  </si>
  <si>
    <t>09362116864</t>
  </si>
  <si>
    <t>pooya.mosaddegh72@gmail.com</t>
  </si>
  <si>
    <t>nons-listino</t>
  </si>
  <si>
    <t>172.26.138.50</t>
  </si>
  <si>
    <t>81.31.168.240</t>
  </si>
  <si>
    <t>97/08/30</t>
  </si>
  <si>
    <t>nvp-97-2205</t>
  </si>
  <si>
    <t>قره یاضی</t>
  </si>
  <si>
    <t>m.gharehyazie@sharif.edu</t>
  </si>
  <si>
    <t>09122601799</t>
  </si>
  <si>
    <t>بهزاد</t>
  </si>
  <si>
    <t>رضایی</t>
  </si>
  <si>
    <t>b.rezaie@staff.sharif.edu</t>
  </si>
  <si>
    <t>22310554</t>
  </si>
  <si>
    <t>محمد قره یاضی</t>
  </si>
  <si>
    <t>22743364</t>
  </si>
  <si>
    <t>nons-brezaei02</t>
  </si>
  <si>
    <t>172.26.138.42</t>
  </si>
  <si>
    <t>81.31.168.232</t>
  </si>
  <si>
    <t>1433-8080-8000-22-21-3306-80</t>
  </si>
  <si>
    <t>97/07/03</t>
  </si>
  <si>
    <t>nvp-96-1225</t>
  </si>
  <si>
    <t>میزبانی سرور تحلیل داده موبایل</t>
  </si>
  <si>
    <t>nons-ghareyazi</t>
  </si>
  <si>
    <t>172.26.138.11</t>
  </si>
  <si>
    <t>81.31.168.201</t>
  </si>
  <si>
    <t>96/06/13</t>
  </si>
  <si>
    <t>nvp-97-2170</t>
  </si>
  <si>
    <t>شفیعی زاده</t>
  </si>
  <si>
    <t>shafieezadeh@sharif.edu</t>
  </si>
  <si>
    <t>MakeOffice</t>
  </si>
  <si>
    <t>09111931397</t>
  </si>
  <si>
    <t>مقداد</t>
  </si>
  <si>
    <t>شکیبا</t>
  </si>
  <si>
    <t>m.shakiba@staff.sharif.edu</t>
  </si>
  <si>
    <t>66165185</t>
  </si>
  <si>
    <t>دفتر ارزیابی و هدایت سازمان های دانشی کشور</t>
  </si>
  <si>
    <t>info@makeaward.ir</t>
  </si>
  <si>
    <t>nons-make</t>
  </si>
  <si>
    <t>172.26.138.40</t>
  </si>
  <si>
    <t>81.31.168.230</t>
  </si>
  <si>
    <t>80-3389</t>
  </si>
  <si>
    <t>97/06/18</t>
  </si>
  <si>
    <t>nvp-97-2787</t>
  </si>
  <si>
    <t>امیرنظمی</t>
  </si>
  <si>
    <t>amirnazmi@yahoo.com</t>
  </si>
  <si>
    <t>MaziarTabari</t>
  </si>
  <si>
    <t>09120377808</t>
  </si>
  <si>
    <t>فریبا</t>
  </si>
  <si>
    <t>تات</t>
  </si>
  <si>
    <t>fariba.tat2017@gmail.com</t>
  </si>
  <si>
    <t>0422065064</t>
  </si>
  <si>
    <t>09124920068</t>
  </si>
  <si>
    <t>شرکت شیمیایی مازیار طبری</t>
  </si>
  <si>
    <t>دکتر امیرنظمی</t>
  </si>
  <si>
    <t>22298652</t>
  </si>
  <si>
    <t>amirnazmi@comcast.net</t>
  </si>
  <si>
    <t>nons-maziar01</t>
  </si>
  <si>
    <t>172.26.138.55</t>
  </si>
  <si>
    <t>81.31.168.246</t>
  </si>
  <si>
    <t>443 - 1433- 80</t>
  </si>
  <si>
    <t>98/03/08</t>
  </si>
  <si>
    <t>nvp-98-3078</t>
  </si>
  <si>
    <t>امیر نظمی</t>
  </si>
  <si>
    <t>سرور سوم</t>
  </si>
  <si>
    <t>nons-maziar02</t>
  </si>
  <si>
    <t>172.26.138.59</t>
  </si>
  <si>
    <t>81.31.168.250</t>
  </si>
  <si>
    <t>1433-443-80</t>
  </si>
  <si>
    <t>با این IP ایمیلی ندارم و در itop نیز ثبت نشده است.</t>
  </si>
  <si>
    <t>aamirnazmi@yahoo.com</t>
  </si>
  <si>
    <t>nons-chemplan</t>
  </si>
  <si>
    <t>172.26.138.41</t>
  </si>
  <si>
    <t>81.31.168.231</t>
  </si>
  <si>
    <t>97/07/01</t>
  </si>
  <si>
    <t>nvp-98-2908</t>
  </si>
  <si>
    <t>نیکویی</t>
  </si>
  <si>
    <t>nikooei.mohammad2017@gmail.com</t>
  </si>
  <si>
    <t>Medtor</t>
  </si>
  <si>
    <t>09120246319</t>
  </si>
  <si>
    <t>مسعود</t>
  </si>
  <si>
    <t>ریحانیان</t>
  </si>
  <si>
    <t>m_reyhanian@mech.sharif.edu</t>
  </si>
  <si>
    <t>09144062667</t>
  </si>
  <si>
    <t>استارت آپ مدتور ایران</t>
  </si>
  <si>
    <t>nons-medtour</t>
  </si>
  <si>
    <t>172.26.138.57</t>
  </si>
  <si>
    <t>81.31.168.248</t>
  </si>
  <si>
    <t>22- 80</t>
  </si>
  <si>
    <t>nvp-96-1592</t>
  </si>
  <si>
    <t>میثم</t>
  </si>
  <si>
    <t>مدنی</t>
  </si>
  <si>
    <t>me@madani.pro</t>
  </si>
  <si>
    <t>Mobin</t>
  </si>
  <si>
    <t>0559689209</t>
  </si>
  <si>
    <t>09126307159</t>
  </si>
  <si>
    <t>توکلی</t>
  </si>
  <si>
    <t>metavakoli@sharif.edu</t>
  </si>
  <si>
    <t>مبنا توسعه مبین</t>
  </si>
  <si>
    <t>22186707</t>
  </si>
  <si>
    <t>nons-mobin</t>
  </si>
  <si>
    <t>172.26.138.21</t>
  </si>
  <si>
    <t>81.31.168.211</t>
  </si>
  <si>
    <t>22-80-443-8443-8080-9090-7003</t>
  </si>
  <si>
    <t>96/11/29</t>
  </si>
  <si>
    <t>شماره نشده</t>
  </si>
  <si>
    <t>محسن</t>
  </si>
  <si>
    <t>وطن خواهی</t>
  </si>
  <si>
    <t>mohsenvatankhahi@yahoo.com</t>
  </si>
  <si>
    <t>ParandCo</t>
  </si>
  <si>
    <t>09123184398</t>
  </si>
  <si>
    <t>میلاد</t>
  </si>
  <si>
    <t>تازیکه</t>
  </si>
  <si>
    <t>milad.tazikeh@gmail.cmom</t>
  </si>
  <si>
    <t>09216493227</t>
  </si>
  <si>
    <t>شرکت عمران شهر جدید پرند</t>
  </si>
  <si>
    <t>nons-parandco</t>
  </si>
  <si>
    <t>172.26.138.66</t>
  </si>
  <si>
    <t>81.31.169.2</t>
  </si>
  <si>
    <t>98/04/31</t>
  </si>
  <si>
    <t>vps-96-1601</t>
  </si>
  <si>
    <t>رسول</t>
  </si>
  <si>
    <t>جلیلی</t>
  </si>
  <si>
    <t>jalili@sharif.edu</t>
  </si>
  <si>
    <t>09121342849</t>
  </si>
  <si>
    <t>حسین</t>
  </si>
  <si>
    <t>احمدوند</t>
  </si>
  <si>
    <t>ahmadvand@ce.sharif.edu</t>
  </si>
  <si>
    <t>09126932370</t>
  </si>
  <si>
    <t>پژوهشکده پارسا شریف</t>
  </si>
  <si>
    <t>nons-parsa-rc</t>
  </si>
  <si>
    <t>172.26.138.20</t>
  </si>
  <si>
    <t>81.31.168.210</t>
  </si>
  <si>
    <t>96/11/25</t>
  </si>
  <si>
    <t>nvp-98-3132</t>
  </si>
  <si>
    <t>ارشیا</t>
  </si>
  <si>
    <t>رضایی هزاوه</t>
  </si>
  <si>
    <t>rh_arshiya@tic.sharif.edu</t>
  </si>
  <si>
    <t>PooyeshSystemSaba</t>
  </si>
  <si>
    <t>0520798686</t>
  </si>
  <si>
    <t>09213975282</t>
  </si>
  <si>
    <t xml:space="preserve">شرکت پویش سیستم صبا  </t>
  </si>
  <si>
    <t>دیتابیس</t>
  </si>
  <si>
    <t>66031915</t>
  </si>
  <si>
    <t>info@pouyeshsystem.com</t>
  </si>
  <si>
    <t>nons-saba-db</t>
  </si>
  <si>
    <t>172.26.138.64</t>
  </si>
  <si>
    <t>81.31.168.255</t>
  </si>
  <si>
    <t>6033 - 62071</t>
  </si>
  <si>
    <t>98/04/23</t>
  </si>
  <si>
    <t>nvp-98-3131</t>
  </si>
  <si>
    <t>پرداخت آنلاین وب سرور</t>
  </si>
  <si>
    <t>nons-saba-app</t>
  </si>
  <si>
    <t>172.26.138.63</t>
  </si>
  <si>
    <t>81.31.168.254</t>
  </si>
  <si>
    <t>443 - 6062 - 8080</t>
  </si>
  <si>
    <t>nvp-97-1789</t>
  </si>
  <si>
    <t>محمد باقر</t>
  </si>
  <si>
    <t>تبریزی</t>
  </si>
  <si>
    <t>tabrizi@quera.ir</t>
  </si>
  <si>
    <t>Quera</t>
  </si>
  <si>
    <t>09120292554</t>
  </si>
  <si>
    <t>tabrizimbt70@gmail.com</t>
  </si>
  <si>
    <t>nons-quera01</t>
  </si>
  <si>
    <t>172.26.138.29</t>
  </si>
  <si>
    <t>81.31.168.219</t>
  </si>
  <si>
    <t>22-80-443-451-45</t>
  </si>
  <si>
    <t>97/01/20</t>
  </si>
  <si>
    <t>nvp-97-2081</t>
  </si>
  <si>
    <t>هادی</t>
  </si>
  <si>
    <t>راسخ لنگرودی</t>
  </si>
  <si>
    <t>hadi_rasekh@yahoo.com</t>
  </si>
  <si>
    <t>SalamCinema</t>
  </si>
  <si>
    <t>0386168581</t>
  </si>
  <si>
    <t>09111952080</t>
  </si>
  <si>
    <t>88394219</t>
  </si>
  <si>
    <t>سلام سینما</t>
  </si>
  <si>
    <t>info@salamcinama.ir</t>
  </si>
  <si>
    <t>nons-salamcinema03</t>
  </si>
  <si>
    <t>172.26.138.39</t>
  </si>
  <si>
    <t>81.31.168.229</t>
  </si>
  <si>
    <t>80-443</t>
  </si>
  <si>
    <t>97/05/25</t>
  </si>
  <si>
    <t>nons-salamcinema02</t>
  </si>
  <si>
    <t>172.26.138.13</t>
  </si>
  <si>
    <t>81.31.168.203</t>
  </si>
  <si>
    <t>96/06/22</t>
  </si>
  <si>
    <t>nons-salamcinema01</t>
  </si>
  <si>
    <t>172.26.138.35</t>
  </si>
  <si>
    <t>81.31.168.225</t>
  </si>
  <si>
    <t>97/03/02</t>
  </si>
  <si>
    <t>nvp-97-2263</t>
  </si>
  <si>
    <t>سید علیرضا</t>
  </si>
  <si>
    <t>فیض بخش</t>
  </si>
  <si>
    <t>alireza_feyz@sharif.edu</t>
  </si>
  <si>
    <t>Feyzbakhsh@sharif</t>
  </si>
  <si>
    <t>0036105767</t>
  </si>
  <si>
    <t>09121454045</t>
  </si>
  <si>
    <t>رژین</t>
  </si>
  <si>
    <t>بیاتی</t>
  </si>
  <si>
    <t>r.bayati@student.sharif.ir</t>
  </si>
  <si>
    <t>0311401872</t>
  </si>
  <si>
    <t>09305923675</t>
  </si>
  <si>
    <t>02634427513</t>
  </si>
  <si>
    <t>دفتر خلاقیت و گسترش کارآفرینی دانشگاه شریف</t>
  </si>
  <si>
    <t>دفتر خلاقیت و گسترش کارآفرینی دانشگاه صنعتی شریف - سایت ستاره شریف</t>
  </si>
  <si>
    <t>nons-karafarini02</t>
  </si>
  <si>
    <t>172.26.138.46</t>
  </si>
  <si>
    <t>81.31.168.236</t>
  </si>
  <si>
    <t>3306-80-8080-5000-10000-10001-10002-10003-10004-10005</t>
  </si>
  <si>
    <t>vp-97-1907</t>
  </si>
  <si>
    <t>سینا</t>
  </si>
  <si>
    <t>جعفرزاده</t>
  </si>
  <si>
    <t>sina.jafarzadeh@staff.sharif.edu</t>
  </si>
  <si>
    <t>09124806203</t>
  </si>
  <si>
    <t>nons-karafarini01</t>
  </si>
  <si>
    <t>172.26.138.36</t>
  </si>
  <si>
    <t>81.31.168.226</t>
  </si>
  <si>
    <t xml:space="preserve">  vps-97-2211</t>
  </si>
  <si>
    <t>عباس</t>
  </si>
  <si>
    <t>حیدر نوری</t>
  </si>
  <si>
    <t>heydarnoori@sharif.edu</t>
  </si>
  <si>
    <t>Heydarnoori@sharif</t>
  </si>
  <si>
    <t>09128186631</t>
  </si>
  <si>
    <t xml:space="preserve"> حیدر نوری</t>
  </si>
  <si>
    <t>شریف رایان مجتمع خدمات</t>
  </si>
  <si>
    <t>nons-sharifrayan</t>
  </si>
  <si>
    <t>172.26.138.45</t>
  </si>
  <si>
    <t>81.31.168.235</t>
  </si>
  <si>
    <t>97/07/07</t>
  </si>
  <si>
    <t>nvp-97-2433</t>
  </si>
  <si>
    <t>زاهدیان</t>
  </si>
  <si>
    <t>m.zahedian@sharif.edu</t>
  </si>
  <si>
    <t>Shikshim</t>
  </si>
  <si>
    <t>0013527320</t>
  </si>
  <si>
    <t>09127977159</t>
  </si>
  <si>
    <t>77405065</t>
  </si>
  <si>
    <t xml:space="preserve"> شرکت</t>
  </si>
  <si>
    <t xml:space="preserve"> شیک شیم</t>
  </si>
  <si>
    <t>mojtaba.zahedian1@gmail.com</t>
  </si>
  <si>
    <t>nons-shikshim</t>
  </si>
  <si>
    <t>172.26.138.48</t>
  </si>
  <si>
    <t>81.31.168.238</t>
  </si>
  <si>
    <t>443-25-22</t>
  </si>
  <si>
    <t>nvp-97-1754</t>
  </si>
  <si>
    <t>احمد</t>
  </si>
  <si>
    <t>حسین نژاد</t>
  </si>
  <si>
    <t>hosseinnezhad@energy.sharif.edu</t>
  </si>
  <si>
    <t>SpaWatergy</t>
  </si>
  <si>
    <t>09127675893</t>
  </si>
  <si>
    <t>یونس</t>
  </si>
  <si>
    <t>خان بابا</t>
  </si>
  <si>
    <t>youneskhanbaba@gmail.com</t>
  </si>
  <si>
    <t>0310590426</t>
  </si>
  <si>
    <t>09353893897</t>
  </si>
  <si>
    <t>شرکت بهینه سازان سیستم های آب و انرژی سبز پایش</t>
  </si>
  <si>
    <t>پایگاه داده گلخانه</t>
  </si>
  <si>
    <t>66085198</t>
  </si>
  <si>
    <t>spa.watergy@gmail.com</t>
  </si>
  <si>
    <t>nons-afra04</t>
  </si>
  <si>
    <t>172.26.138.30</t>
  </si>
  <si>
    <t>81.31.168.220</t>
  </si>
  <si>
    <t>8080-5432-80</t>
  </si>
  <si>
    <t>97/01/21</t>
  </si>
  <si>
    <t>vps-96-1423</t>
  </si>
  <si>
    <t>شاهین</t>
  </si>
  <si>
    <t>روحانی</t>
  </si>
  <si>
    <t>srouhani@sharif.edu</t>
  </si>
  <si>
    <t>SRouhani@sharif</t>
  </si>
  <si>
    <t>09122780039</t>
  </si>
  <si>
    <t>معین</t>
  </si>
  <si>
    <t>محمدی</t>
  </si>
  <si>
    <t>mmohammadi@ce.sharif.edu</t>
  </si>
  <si>
    <t>09369102240</t>
  </si>
  <si>
    <t>دانشکده فیزیک</t>
  </si>
  <si>
    <t>nons-physics</t>
  </si>
  <si>
    <t>172.26.138.18</t>
  </si>
  <si>
    <t>81.31.168.208</t>
  </si>
  <si>
    <t>96/09/08</t>
  </si>
  <si>
    <t>nvp-97-2696</t>
  </si>
  <si>
    <t>بیژن</t>
  </si>
  <si>
    <t>وثوقی وحدت</t>
  </si>
  <si>
    <t>vahdat@sharif.edu</t>
  </si>
  <si>
    <t>SRRC</t>
  </si>
  <si>
    <t>0040082806</t>
  </si>
  <si>
    <t>09123974371</t>
  </si>
  <si>
    <t>محمدحسین</t>
  </si>
  <si>
    <t>محمدی لاریجانی</t>
  </si>
  <si>
    <t>larijani@alum.sharif.edu</t>
  </si>
  <si>
    <t>66165840</t>
  </si>
  <si>
    <t>پژوهشکده سامانه های هوشمند صنعتی شهید رضایی</t>
  </si>
  <si>
    <t>66008532</t>
  </si>
  <si>
    <t>srrc@sharif.ir</t>
  </si>
  <si>
    <t>nons-rezaei-smartsystem</t>
  </si>
  <si>
    <t>172.26.138.65</t>
  </si>
  <si>
    <t>81.31.169.1</t>
  </si>
  <si>
    <t>21 - 22 - 23 - 25 - 110 - 443 - 465 - 990 - 2082 - 2083 - 2086 - 2087 - 2095 - 2096 - 2222- 3306- 8080 - 8087 - 8443</t>
  </si>
  <si>
    <t>98/04/24</t>
  </si>
  <si>
    <t>vps-97-1856</t>
  </si>
  <si>
    <t>nons-karafarini</t>
  </si>
  <si>
    <t>172.26.138.34</t>
  </si>
  <si>
    <t>81.31.168.224</t>
  </si>
  <si>
    <t>80, ftp,rdp</t>
  </si>
  <si>
    <t>Windows server 2012/ 64bit</t>
  </si>
  <si>
    <t>Windows 10 - 64 bit</t>
  </si>
  <si>
    <t>Ubuntu Server 16.04 - 64 bit</t>
  </si>
  <si>
    <t>Debian 8 - 64 bit</t>
  </si>
  <si>
    <t>nons-dideo-storage01</t>
  </si>
  <si>
    <t>nons-dideotv01</t>
  </si>
  <si>
    <t>nons-dideoweb01</t>
  </si>
  <si>
    <t>nons-dideo-web01</t>
  </si>
  <si>
    <t>Windows Server 2008 R2 - 64 bit</t>
  </si>
  <si>
    <t>Parsa@sharif</t>
  </si>
  <si>
    <r>
      <t xml:space="preserve">استارت آپ لیستینو </t>
    </r>
    <r>
      <rPr>
        <sz val="14"/>
        <color rgb="FF000000"/>
        <rFont val="Calibri"/>
        <family val="2"/>
        <scheme val="minor"/>
      </rPr>
      <t>listino</t>
    </r>
  </si>
  <si>
    <t>Ubuntu Server 18.04 - 64 bit</t>
  </si>
  <si>
    <t>Windows Server 2016 - 64 bit</t>
  </si>
  <si>
    <t>Debian 9 - 64 bit</t>
  </si>
  <si>
    <t>CentOS 7 - 64 bit</t>
  </si>
  <si>
    <t>Ubuntu Desktop 18.04 - 64 bit</t>
  </si>
  <si>
    <t>Ubuntu Server 17.04 - 64 bit</t>
  </si>
  <si>
    <t>Ubuntu Server 16.04 - 64bit</t>
  </si>
  <si>
    <t>دانشکده مدیریت و اقتصاد - دکتر فیض بخش</t>
  </si>
  <si>
    <t>دفتر خلاقیت و گسترش کارآفرینی دانشگاه صنعتی شریف</t>
  </si>
  <si>
    <t>66165852</t>
  </si>
  <si>
    <t>دانشکده مهندسی کامپیوتر - دکتر عباس حیدرنوری</t>
  </si>
  <si>
    <t>heydarnoori@gmail.com</t>
  </si>
  <si>
    <t>66166648</t>
  </si>
  <si>
    <t>سرور شخصی اول</t>
  </si>
  <si>
    <t>شرکت فیلود</t>
  </si>
  <si>
    <t>3</t>
  </si>
  <si>
    <t>4</t>
  </si>
  <si>
    <t>5</t>
  </si>
  <si>
    <t>6</t>
  </si>
  <si>
    <t>11</t>
  </si>
  <si>
    <t>12</t>
  </si>
  <si>
    <t>13</t>
  </si>
  <si>
    <t>service_description</t>
  </si>
  <si>
    <t>u_name</t>
  </si>
  <si>
    <t>u_email</t>
  </si>
  <si>
    <t>u_username</t>
  </si>
  <si>
    <t>u_nationalid</t>
  </si>
  <si>
    <t>u_mobile</t>
  </si>
  <si>
    <t>u_tel</t>
  </si>
  <si>
    <t>tec_name</t>
  </si>
  <si>
    <t>tec_email</t>
  </si>
  <si>
    <t>tec_national_id</t>
  </si>
  <si>
    <t>tec_mobile</t>
  </si>
  <si>
    <t>tec_tel</t>
  </si>
  <si>
    <t>company_type</t>
  </si>
  <si>
    <t>company_name</t>
  </si>
  <si>
    <t>company_national_id</t>
  </si>
  <si>
    <t>company_financial_id</t>
  </si>
  <si>
    <t>company_registration_id</t>
  </si>
  <si>
    <t>company_tel_number</t>
  </si>
  <si>
    <t>service_name</t>
  </si>
  <si>
    <t>ip</t>
  </si>
  <si>
    <t>os_type</t>
  </si>
  <si>
    <t>service_start_date</t>
  </si>
  <si>
    <t>service_duration</t>
  </si>
  <si>
    <t>service_discount_percent</t>
  </si>
  <si>
    <t>service_extra_price</t>
  </si>
  <si>
    <t>vps_plan_name</t>
  </si>
  <si>
    <t>vps_plan_extra_cpu</t>
  </si>
  <si>
    <t>vps_plan_extra_ram</t>
  </si>
  <si>
    <t>vps_plan_extra_storage</t>
  </si>
  <si>
    <t>service_valid_ip</t>
  </si>
  <si>
    <t>service_final_price</t>
  </si>
  <si>
    <t>service_price</t>
  </si>
  <si>
    <t>no</t>
  </si>
  <si>
    <t>22-80-443-12856</t>
  </si>
  <si>
    <t>3306-4444-4567-4568-4567- 264-2425-80-443</t>
  </si>
  <si>
    <t>5264-22-443-80-3306-4444-4567-4568-4567</t>
  </si>
  <si>
    <t>20-21-22-53-80-115-443-587-873-993-1194-2049-3128-5901-5902-5903-5904-5905-5906-8118-8123-9091-51413</t>
  </si>
  <si>
    <t xml:space="preserve">25 - 443 - 80 - 22- 389- 636 - 465- 587 - 8879 - 5432 </t>
  </si>
  <si>
    <t>80-21-3389</t>
  </si>
  <si>
    <t>22-80</t>
  </si>
  <si>
    <t>80- 22-3389</t>
  </si>
  <si>
    <t>80-22-443-2223-10050-10051</t>
  </si>
  <si>
    <t>9247-22-443-80</t>
  </si>
  <si>
    <t>22 - 8080-8081</t>
  </si>
  <si>
    <t>3389-80- 8080</t>
  </si>
  <si>
    <t>22-443-80</t>
  </si>
  <si>
    <t>22-3386-80-443-3306</t>
  </si>
  <si>
    <t>سرور خالی</t>
  </si>
  <si>
    <t>سرور کمینه</t>
  </si>
  <si>
    <t>سرور پایه</t>
  </si>
  <si>
    <t>سرور متوسط</t>
  </si>
  <si>
    <t>سرور پیشرفته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</si>
</sst>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b/>
      <sz val="14"/>
      <color theme="1"/>
      <name val="B Mitra"/>
      <charset val="178"/>
    </font>
    <font>
      <sz val="14"/>
      <color rgb="FFFF0000"/>
      <name val="B Mitra"/>
      <charset val="178"/>
    </font>
    <font>
      <sz val="14"/>
      <name val="B Mitra"/>
      <charset val="178"/>
    </font>
    <font>
      <b/>
      <sz val="14"/>
      <color theme="1"/>
      <name val="Calibri"/>
      <charset val="134"/>
      <scheme val="minor"/>
    </font>
    <font>
      <b/>
      <sz val="14"/>
      <color theme="1"/>
      <name val="Call"/>
      <charset val="134"/>
    </font>
    <font>
      <b/>
      <sz val="14"/>
      <color theme="1"/>
      <name val="Calif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rgb="FFFF0000"/>
      <name val="Call"/>
      <charset val="134"/>
    </font>
    <font>
      <sz val="14"/>
      <color theme="1"/>
      <name val="Call"/>
      <charset val="134"/>
    </font>
    <font>
      <sz val="14"/>
      <color theme="1"/>
      <name val="Calif"/>
      <charset val="134"/>
    </font>
    <font>
      <sz val="14"/>
      <color rgb="FFFF0000"/>
      <name val="Calif"/>
      <charset val="134"/>
    </font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5E0B4"/>
        <bgColor rgb="FFA9D18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/>
    <xf numFmtId="49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left" vertical="center" wrapText="1"/>
    </xf>
    <xf numFmtId="1" fontId="19" fillId="8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49" fontId="20" fillId="4" borderId="1" xfId="0" applyNumberFormat="1" applyFont="1" applyFill="1" applyBorder="1" applyAlignment="1">
      <alignment horizontal="center" vertical="center" wrapText="1"/>
    </xf>
    <xf numFmtId="1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/>
    </xf>
    <xf numFmtId="49" fontId="22" fillId="4" borderId="1" xfId="2" applyNumberFormat="1" applyFont="1" applyFill="1" applyBorder="1" applyAlignment="1">
      <alignment vertical="center"/>
    </xf>
    <xf numFmtId="49" fontId="20" fillId="4" borderId="1" xfId="0" applyNumberFormat="1" applyFont="1" applyFill="1" applyBorder="1" applyAlignment="1">
      <alignment vertical="center"/>
    </xf>
    <xf numFmtId="49" fontId="20" fillId="4" borderId="1" xfId="0" applyNumberFormat="1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1" fontId="20" fillId="8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" fillId="0" borderId="0" xfId="0" applyFont="1" applyFill="1"/>
    <xf numFmtId="0" fontId="23" fillId="4" borderId="1" xfId="2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" fontId="24" fillId="7" borderId="1" xfId="0" applyNumberFormat="1" applyFont="1" applyFill="1" applyBorder="1" applyAlignment="1">
      <alignment horizontal="center" vertical="center" wrapText="1"/>
    </xf>
    <xf numFmtId="0" fontId="25" fillId="7" borderId="1" xfId="2" applyFont="1" applyFill="1" applyBorder="1" applyAlignment="1">
      <alignment horizontal="center" vertical="center" wrapText="1"/>
    </xf>
    <xf numFmtId="0" fontId="23" fillId="4" borderId="0" xfId="2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49" fontId="23" fillId="4" borderId="1" xfId="2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 wrapText="1"/>
    </xf>
    <xf numFmtId="49" fontId="20" fillId="4" borderId="0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readingOrder="2"/>
    </xf>
    <xf numFmtId="49" fontId="21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2" fillId="9" borderId="0" xfId="2" applyFont="1" applyFill="1" applyBorder="1"/>
    <xf numFmtId="49" fontId="20" fillId="6" borderId="1" xfId="0" applyNumberFormat="1" applyFont="1" applyFill="1" applyBorder="1" applyAlignment="1">
      <alignment horizontal="center" vertical="center" wrapText="1"/>
    </xf>
    <xf numFmtId="1" fontId="20" fillId="6" borderId="1" xfId="0" applyNumberFormat="1" applyFont="1" applyFill="1" applyBorder="1" applyAlignment="1">
      <alignment horizontal="center" vertical="center" wrapText="1"/>
    </xf>
    <xf numFmtId="0" fontId="23" fillId="6" borderId="1" xfId="2" applyFont="1" applyFill="1" applyBorder="1" applyAlignment="1">
      <alignment horizontal="center" vertical="center" wrapText="1"/>
    </xf>
    <xf numFmtId="3" fontId="20" fillId="8" borderId="1" xfId="0" applyNumberFormat="1" applyFont="1" applyFill="1" applyBorder="1" applyAlignment="1">
      <alignment horizontal="center" vertical="center" wrapText="1"/>
    </xf>
    <xf numFmtId="0" fontId="22" fillId="0" borderId="0" xfId="2" applyFont="1" applyFill="1"/>
    <xf numFmtId="0" fontId="20" fillId="8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1" fontId="20" fillId="8" borderId="1" xfId="1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5" fillId="8" borderId="1" xfId="2" applyFont="1" applyFill="1" applyBorder="1" applyAlignment="1">
      <alignment horizontal="center" vertical="center" wrapText="1"/>
    </xf>
    <xf numFmtId="3" fontId="24" fillId="8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7" borderId="1" xfId="0" applyNumberFormat="1" applyFont="1" applyFill="1" applyBorder="1" applyAlignment="1">
      <alignment horizontal="center" vertical="center" wrapText="1"/>
    </xf>
    <xf numFmtId="0" fontId="22" fillId="7" borderId="1" xfId="2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/>
    </xf>
    <xf numFmtId="0" fontId="22" fillId="0" borderId="0" xfId="2" applyFont="1" applyFill="1" applyBorder="1"/>
    <xf numFmtId="0" fontId="1" fillId="0" borderId="1" xfId="0" applyFont="1" applyBorder="1"/>
    <xf numFmtId="0" fontId="22" fillId="0" borderId="1" xfId="2" applyFont="1" applyBorder="1"/>
    <xf numFmtId="0" fontId="28" fillId="4" borderId="1" xfId="2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49" fontId="21" fillId="7" borderId="0" xfId="0" applyNumberFormat="1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2" fillId="9" borderId="1" xfId="2" applyFont="1" applyFill="1" applyBorder="1"/>
    <xf numFmtId="0" fontId="24" fillId="8" borderId="0" xfId="0" applyFont="1" applyFill="1" applyBorder="1" applyAlignment="1">
      <alignment horizontal="center" vertical="center" wrapText="1"/>
    </xf>
    <xf numFmtId="0" fontId="0" fillId="12" borderId="1" xfId="0" applyFill="1" applyBorder="1"/>
    <xf numFmtId="49" fontId="0" fillId="12" borderId="1" xfId="0" applyNumberFormat="1" applyFill="1" applyBorder="1"/>
    <xf numFmtId="0" fontId="29" fillId="12" borderId="1" xfId="2" applyFont="1" applyFill="1" applyBorder="1"/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0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zamani.miaad@outlook.com" TargetMode="External"/><Relationship Id="rId21" Type="http://schemas.openxmlformats.org/officeDocument/2006/relationships/hyperlink" Target="mailto:pooyapooya@ce.sharif.edu" TargetMode="External"/><Relationship Id="rId42" Type="http://schemas.openxmlformats.org/officeDocument/2006/relationships/hyperlink" Target="mailto:support@dideo.ir" TargetMode="External"/><Relationship Id="rId47" Type="http://schemas.openxmlformats.org/officeDocument/2006/relationships/hyperlink" Target="mailto:info@makeaward.ir" TargetMode="External"/><Relationship Id="rId63" Type="http://schemas.openxmlformats.org/officeDocument/2006/relationships/hyperlink" Target="mailto:ahmadvand@ce.sharif.edu" TargetMode="External"/><Relationship Id="rId68" Type="http://schemas.openxmlformats.org/officeDocument/2006/relationships/hyperlink" Target="mailto:aamirnazmi@yahoo.com" TargetMode="External"/><Relationship Id="rId84" Type="http://schemas.openxmlformats.org/officeDocument/2006/relationships/hyperlink" Target="mailto:karafarini@sharif.edu" TargetMode="External"/><Relationship Id="rId89" Type="http://schemas.openxmlformats.org/officeDocument/2006/relationships/hyperlink" Target="mailto:heydarnoori@gmail.com" TargetMode="External"/><Relationship Id="rId16" Type="http://schemas.openxmlformats.org/officeDocument/2006/relationships/hyperlink" Target="mailto:m.shakiba@staff.sharif.edu" TargetMode="External"/><Relationship Id="rId11" Type="http://schemas.openxmlformats.org/officeDocument/2006/relationships/hyperlink" Target="mailto:mahmood@dideo.ir" TargetMode="External"/><Relationship Id="rId32" Type="http://schemas.openxmlformats.org/officeDocument/2006/relationships/hyperlink" Target="mailto:rh_arshiya@tic.sharif.edu" TargetMode="External"/><Relationship Id="rId37" Type="http://schemas.openxmlformats.org/officeDocument/2006/relationships/hyperlink" Target="mailto:me@madani.pro" TargetMode="External"/><Relationship Id="rId53" Type="http://schemas.openxmlformats.org/officeDocument/2006/relationships/hyperlink" Target="mailto:pooya.mosaddegh72@gmail.com" TargetMode="External"/><Relationship Id="rId58" Type="http://schemas.openxmlformats.org/officeDocument/2006/relationships/hyperlink" Target="mailto:amirnazmi@comcast.net" TargetMode="External"/><Relationship Id="rId74" Type="http://schemas.openxmlformats.org/officeDocument/2006/relationships/hyperlink" Target="mailto:youneskhanbaba@gmail.com" TargetMode="External"/><Relationship Id="rId79" Type="http://schemas.openxmlformats.org/officeDocument/2006/relationships/hyperlink" Target="mailto:Karafarini@sharif" TargetMode="External"/><Relationship Id="rId5" Type="http://schemas.openxmlformats.org/officeDocument/2006/relationships/hyperlink" Target="mailto:safdari@ut.ac.ir" TargetMode="External"/><Relationship Id="rId90" Type="http://schemas.openxmlformats.org/officeDocument/2006/relationships/hyperlink" Target="mailto:mohammadIT21@yahoo.com" TargetMode="External"/><Relationship Id="rId14" Type="http://schemas.openxmlformats.org/officeDocument/2006/relationships/hyperlink" Target="mailto:mahmood@dideo.ir" TargetMode="External"/><Relationship Id="rId22" Type="http://schemas.openxmlformats.org/officeDocument/2006/relationships/hyperlink" Target="mailto:mahmood@dideo.ir" TargetMode="External"/><Relationship Id="rId27" Type="http://schemas.openxmlformats.org/officeDocument/2006/relationships/hyperlink" Target="mailto:fariba.tat2017@gmail.com" TargetMode="External"/><Relationship Id="rId30" Type="http://schemas.openxmlformats.org/officeDocument/2006/relationships/hyperlink" Target="mailto:hadi.r@sharif.edu" TargetMode="External"/><Relationship Id="rId35" Type="http://schemas.openxmlformats.org/officeDocument/2006/relationships/hyperlink" Target="mailto:sss.ce.sharif@gmail.com" TargetMode="External"/><Relationship Id="rId43" Type="http://schemas.openxmlformats.org/officeDocument/2006/relationships/hyperlink" Target="mailto:support@dideo.ir" TargetMode="External"/><Relationship Id="rId48" Type="http://schemas.openxmlformats.org/officeDocument/2006/relationships/hyperlink" Target="mailto:m.gharehyazie@sharif.edu" TargetMode="External"/><Relationship Id="rId56" Type="http://schemas.openxmlformats.org/officeDocument/2006/relationships/hyperlink" Target="mailto:scareeaschool@gmail.com" TargetMode="External"/><Relationship Id="rId64" Type="http://schemas.openxmlformats.org/officeDocument/2006/relationships/hyperlink" Target="mailto:javanshah@ce.sharif.edu" TargetMode="External"/><Relationship Id="rId69" Type="http://schemas.openxmlformats.org/officeDocument/2006/relationships/hyperlink" Target="mailto:milad.tazikeh@gmail.cmom" TargetMode="External"/><Relationship Id="rId77" Type="http://schemas.openxmlformats.org/officeDocument/2006/relationships/hyperlink" Target="mailto:support@dideo.ir" TargetMode="External"/><Relationship Id="rId8" Type="http://schemas.openxmlformats.org/officeDocument/2006/relationships/hyperlink" Target="mailto:mahmood@dideo.ir" TargetMode="External"/><Relationship Id="rId51" Type="http://schemas.openxmlformats.org/officeDocument/2006/relationships/hyperlink" Target="mailto:ali.imanipour@gmail.com" TargetMode="External"/><Relationship Id="rId72" Type="http://schemas.openxmlformats.org/officeDocument/2006/relationships/hyperlink" Target="mailto:info@salamcinama.ir" TargetMode="External"/><Relationship Id="rId80" Type="http://schemas.openxmlformats.org/officeDocument/2006/relationships/hyperlink" Target="mailto:Parsa@sharif" TargetMode="External"/><Relationship Id="rId85" Type="http://schemas.openxmlformats.org/officeDocument/2006/relationships/hyperlink" Target="mailto:karafarini@sharif.edu" TargetMode="External"/><Relationship Id="rId3" Type="http://schemas.openxmlformats.org/officeDocument/2006/relationships/hyperlink" Target="mailto:kabbasi@ce.sharif.edu" TargetMode="External"/><Relationship Id="rId12" Type="http://schemas.openxmlformats.org/officeDocument/2006/relationships/hyperlink" Target="mailto:mahmood@dideo.ir" TargetMode="External"/><Relationship Id="rId17" Type="http://schemas.openxmlformats.org/officeDocument/2006/relationships/hyperlink" Target="mailto:b.rezaie@staff.sharif.edu" TargetMode="External"/><Relationship Id="rId25" Type="http://schemas.openxmlformats.org/officeDocument/2006/relationships/hyperlink" Target="mailto:m_reyhanian@mech.sharif.edu" TargetMode="External"/><Relationship Id="rId33" Type="http://schemas.openxmlformats.org/officeDocument/2006/relationships/hyperlink" Target="mailto:larijani@alum.sharif.edu" TargetMode="External"/><Relationship Id="rId38" Type="http://schemas.openxmlformats.org/officeDocument/2006/relationships/hyperlink" Target="mailto:support@dideo.ir" TargetMode="External"/><Relationship Id="rId46" Type="http://schemas.openxmlformats.org/officeDocument/2006/relationships/hyperlink" Target="mailto:support@dideo.ir" TargetMode="External"/><Relationship Id="rId59" Type="http://schemas.openxmlformats.org/officeDocument/2006/relationships/hyperlink" Target="mailto:info@setak.sharif.ir" TargetMode="External"/><Relationship Id="rId67" Type="http://schemas.openxmlformats.org/officeDocument/2006/relationships/hyperlink" Target="mailto:mohammadit21@yahoo.com" TargetMode="External"/><Relationship Id="rId20" Type="http://schemas.openxmlformats.org/officeDocument/2006/relationships/hyperlink" Target="mailto:reza.akbari@sharif.edu" TargetMode="External"/><Relationship Id="rId41" Type="http://schemas.openxmlformats.org/officeDocument/2006/relationships/hyperlink" Target="mailto:tabrizimbt70@gmail.com" TargetMode="External"/><Relationship Id="rId54" Type="http://schemas.openxmlformats.org/officeDocument/2006/relationships/hyperlink" Target="mailto:srrc@sharif.ir" TargetMode="External"/><Relationship Id="rId62" Type="http://schemas.openxmlformats.org/officeDocument/2006/relationships/hyperlink" Target="mailto:mmohammadi@ce.sharif.edu" TargetMode="External"/><Relationship Id="rId70" Type="http://schemas.openxmlformats.org/officeDocument/2006/relationships/hyperlink" Target="mailto:hadi_rasekh@yahoo.com" TargetMode="External"/><Relationship Id="rId75" Type="http://schemas.openxmlformats.org/officeDocument/2006/relationships/hyperlink" Target="mailto:alireza_feyz@sharif.edu" TargetMode="External"/><Relationship Id="rId83" Type="http://schemas.openxmlformats.org/officeDocument/2006/relationships/hyperlink" Target="mailto:jalili@sharif.edu" TargetMode="External"/><Relationship Id="rId88" Type="http://schemas.openxmlformats.org/officeDocument/2006/relationships/hyperlink" Target="mailto:Feyzbakhsh@shari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m.gharehyazie@sharif.edu" TargetMode="External"/><Relationship Id="rId6" Type="http://schemas.openxmlformats.org/officeDocument/2006/relationships/hyperlink" Target="mailto:metavakoli@sharif.edu" TargetMode="External"/><Relationship Id="rId15" Type="http://schemas.openxmlformats.org/officeDocument/2006/relationships/hyperlink" Target="mailto:hadi_rasekh@yahoo.com" TargetMode="External"/><Relationship Id="rId23" Type="http://schemas.openxmlformats.org/officeDocument/2006/relationships/hyperlink" Target="mailto:fariba.tat2017@gmail.com" TargetMode="External"/><Relationship Id="rId28" Type="http://schemas.openxmlformats.org/officeDocument/2006/relationships/hyperlink" Target="mailto:mohammadit21@yahoo.com" TargetMode="External"/><Relationship Id="rId36" Type="http://schemas.openxmlformats.org/officeDocument/2006/relationships/hyperlink" Target="mailto:sss.ce.sharif@gmail.com" TargetMode="External"/><Relationship Id="rId49" Type="http://schemas.openxmlformats.org/officeDocument/2006/relationships/hyperlink" Target="mailto:mojtaba.zahedian1@gmail.com" TargetMode="External"/><Relationship Id="rId57" Type="http://schemas.openxmlformats.org/officeDocument/2006/relationships/hyperlink" Target="mailto:hooyo.ir@gmail.com" TargetMode="External"/><Relationship Id="rId10" Type="http://schemas.openxmlformats.org/officeDocument/2006/relationships/hyperlink" Target="mailto:tabrizi@quera.ir" TargetMode="External"/><Relationship Id="rId31" Type="http://schemas.openxmlformats.org/officeDocument/2006/relationships/hyperlink" Target="mailto:rh_arshiya@tic.sharif.edu" TargetMode="External"/><Relationship Id="rId44" Type="http://schemas.openxmlformats.org/officeDocument/2006/relationships/hyperlink" Target="mailto:javanshah8@gmail.com" TargetMode="External"/><Relationship Id="rId52" Type="http://schemas.openxmlformats.org/officeDocument/2006/relationships/hyperlink" Target="mailto:ohemmati@alum.sharif.edu" TargetMode="External"/><Relationship Id="rId60" Type="http://schemas.openxmlformats.org/officeDocument/2006/relationships/hyperlink" Target="mailto:info@pouyeshsystem.com" TargetMode="External"/><Relationship Id="rId65" Type="http://schemas.openxmlformats.org/officeDocument/2006/relationships/hyperlink" Target="mailto:sina.jafarzadeh@staff.sharif.edu" TargetMode="External"/><Relationship Id="rId73" Type="http://schemas.openxmlformats.org/officeDocument/2006/relationships/hyperlink" Target="mailto:info@salamcinama.ir" TargetMode="External"/><Relationship Id="rId78" Type="http://schemas.openxmlformats.org/officeDocument/2006/relationships/hyperlink" Target="mailto:Karafarini@sharif" TargetMode="External"/><Relationship Id="rId81" Type="http://schemas.openxmlformats.org/officeDocument/2006/relationships/hyperlink" Target="mailto:SRouhani@sharif" TargetMode="External"/><Relationship Id="rId86" Type="http://schemas.openxmlformats.org/officeDocument/2006/relationships/hyperlink" Target="mailto:amirnazmi@comcast.net" TargetMode="External"/><Relationship Id="rId4" Type="http://schemas.openxmlformats.org/officeDocument/2006/relationships/hyperlink" Target="mailto:bahjatia@ce.sharif.edu" TargetMode="External"/><Relationship Id="rId9" Type="http://schemas.openxmlformats.org/officeDocument/2006/relationships/hyperlink" Target="mailto:mahmood@dideo.ir" TargetMode="External"/><Relationship Id="rId13" Type="http://schemas.openxmlformats.org/officeDocument/2006/relationships/hyperlink" Target="mailto:javanshah@ce.sharif.edu" TargetMode="External"/><Relationship Id="rId18" Type="http://schemas.openxmlformats.org/officeDocument/2006/relationships/hyperlink" Target="mailto:r.bayati@student.sharif.ir" TargetMode="External"/><Relationship Id="rId39" Type="http://schemas.openxmlformats.org/officeDocument/2006/relationships/hyperlink" Target="mailto:support@dideo.ir" TargetMode="External"/><Relationship Id="rId34" Type="http://schemas.openxmlformats.org/officeDocument/2006/relationships/hyperlink" Target="mailto:m.gharehyazie@sharif.edu" TargetMode="External"/><Relationship Id="rId50" Type="http://schemas.openxmlformats.org/officeDocument/2006/relationships/hyperlink" Target="mailto:mohammadIT21@yahoo.com" TargetMode="External"/><Relationship Id="rId55" Type="http://schemas.openxmlformats.org/officeDocument/2006/relationships/hyperlink" Target="mailto:amirnazmi@comcast.net" TargetMode="External"/><Relationship Id="rId76" Type="http://schemas.openxmlformats.org/officeDocument/2006/relationships/hyperlink" Target="mailto:support@dideo.ir" TargetMode="External"/><Relationship Id="rId7" Type="http://schemas.openxmlformats.org/officeDocument/2006/relationships/hyperlink" Target="mailto:mahmood@dideo.ir" TargetMode="External"/><Relationship Id="rId71" Type="http://schemas.openxmlformats.org/officeDocument/2006/relationships/hyperlink" Target="mailto:hadi_rasekh@yahoo.com" TargetMode="External"/><Relationship Id="rId2" Type="http://schemas.openxmlformats.org/officeDocument/2006/relationships/hyperlink" Target="mailto:naghavi_mehdi@ee.sharif.edu" TargetMode="External"/><Relationship Id="rId29" Type="http://schemas.openxmlformats.org/officeDocument/2006/relationships/hyperlink" Target="mailto:ali.imanipour@gmail.com" TargetMode="External"/><Relationship Id="rId24" Type="http://schemas.openxmlformats.org/officeDocument/2006/relationships/hyperlink" Target="mailto:Jafari1989@gmail.com" TargetMode="External"/><Relationship Id="rId40" Type="http://schemas.openxmlformats.org/officeDocument/2006/relationships/hyperlink" Target="mailto:spa.watergy@gmail.com" TargetMode="External"/><Relationship Id="rId45" Type="http://schemas.openxmlformats.org/officeDocument/2006/relationships/hyperlink" Target="mailto:info@salamcinama.ir" TargetMode="External"/><Relationship Id="rId66" Type="http://schemas.openxmlformats.org/officeDocument/2006/relationships/hyperlink" Target="mailto:heydarnoori@sharif.edu" TargetMode="External"/><Relationship Id="rId87" Type="http://schemas.openxmlformats.org/officeDocument/2006/relationships/hyperlink" Target="mailto:Feyzbakhsh@sharif" TargetMode="External"/><Relationship Id="rId61" Type="http://schemas.openxmlformats.org/officeDocument/2006/relationships/hyperlink" Target="mailto:info@pouyeshsystem.com" TargetMode="External"/><Relationship Id="rId82" Type="http://schemas.openxmlformats.org/officeDocument/2006/relationships/hyperlink" Target="mailto:Heydarnoori@sharif" TargetMode="External"/><Relationship Id="rId19" Type="http://schemas.openxmlformats.org/officeDocument/2006/relationships/hyperlink" Target="mailto:dashtabadi.m.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ina.jafarzadeh@staff.sharif.edu" TargetMode="External"/><Relationship Id="rId1" Type="http://schemas.openxmlformats.org/officeDocument/2006/relationships/hyperlink" Target="mailto:alireza_feyz@sharif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1"/>
  <sheetViews>
    <sheetView rightToLeft="1" tabSelected="1" zoomScale="85" zoomScaleNormal="85" workbookViewId="0">
      <pane xSplit="1" ySplit="3" topLeftCell="AD4" activePane="bottomRight" state="frozen"/>
      <selection pane="topRight"/>
      <selection pane="bottomLeft"/>
      <selection pane="bottomRight" activeCell="AI44" sqref="AI44"/>
    </sheetView>
  </sheetViews>
  <sheetFormatPr defaultColWidth="20.85546875" defaultRowHeight="22.5"/>
  <cols>
    <col min="1" max="1" width="22.7109375" style="19" customWidth="1"/>
    <col min="2" max="3" width="20.85546875" style="19"/>
    <col min="4" max="5" width="49.5703125" style="20" customWidth="1"/>
    <col min="6" max="6" width="20.85546875" style="21"/>
    <col min="7" max="7" width="20.85546875" style="21" customWidth="1"/>
    <col min="8" max="8" width="20.85546875" style="22" customWidth="1"/>
    <col min="9" max="9" width="20.85546875" style="19" customWidth="1"/>
    <col min="10" max="10" width="24.5703125" style="19" customWidth="1"/>
    <col min="11" max="11" width="44.85546875" style="23" customWidth="1"/>
    <col min="12" max="14" width="20.85546875" style="21" customWidth="1"/>
    <col min="15" max="15" width="19.5703125" style="19" customWidth="1"/>
    <col min="16" max="16" width="45" style="19" customWidth="1"/>
    <col min="17" max="17" width="25.28515625" style="24" customWidth="1"/>
    <col min="18" max="20" width="20.85546875" style="24" customWidth="1"/>
    <col min="21" max="21" width="20.85546875" style="19" customWidth="1"/>
    <col min="22" max="22" width="28.85546875" style="25" customWidth="1"/>
    <col min="23" max="23" width="28" style="19" customWidth="1"/>
    <col min="24" max="24" width="31.28515625" style="26" customWidth="1"/>
    <col min="25" max="25" width="20.85546875" style="19" customWidth="1"/>
    <col min="26" max="26" width="20.85546875" style="26" customWidth="1"/>
    <col min="27" max="27" width="91.7109375" style="26" customWidth="1"/>
    <col min="28" max="28" width="38.42578125" style="64" bestFit="1" customWidth="1"/>
    <col min="29" max="29" width="17.85546875" style="19" customWidth="1"/>
    <col min="30" max="30" width="20.85546875" style="24" customWidth="1"/>
    <col min="31" max="31" width="18.28515625" style="27" customWidth="1"/>
    <col min="32" max="32" width="13.42578125" style="27" customWidth="1"/>
    <col min="33" max="33" width="20.85546875" style="24" customWidth="1"/>
    <col min="34" max="34" width="20.85546875" style="19" customWidth="1"/>
    <col min="35" max="35" width="20.85546875" style="28"/>
    <col min="36" max="38" width="20.85546875" style="19"/>
    <col min="39" max="39" width="36.28515625" style="19" customWidth="1"/>
    <col min="40" max="40" width="25.7109375" style="19" customWidth="1"/>
    <col min="41" max="41" width="27.42578125" style="29" customWidth="1"/>
    <col min="42" max="16384" width="20.85546875" style="19"/>
  </cols>
  <sheetData>
    <row r="1" spans="1:104">
      <c r="A1" s="170">
        <v>0</v>
      </c>
      <c r="B1" s="170">
        <v>1</v>
      </c>
      <c r="C1" s="170">
        <v>2</v>
      </c>
      <c r="D1" s="170" t="s">
        <v>612</v>
      </c>
      <c r="E1" s="170" t="s">
        <v>613</v>
      </c>
      <c r="F1" s="170" t="s">
        <v>614</v>
      </c>
      <c r="G1" s="170" t="s">
        <v>615</v>
      </c>
      <c r="H1" s="170">
        <v>7</v>
      </c>
      <c r="I1" s="170">
        <v>8</v>
      </c>
      <c r="J1" s="170">
        <v>9</v>
      </c>
      <c r="K1" s="170">
        <v>10</v>
      </c>
      <c r="L1" s="170" t="s">
        <v>616</v>
      </c>
      <c r="M1" s="170" t="s">
        <v>617</v>
      </c>
      <c r="N1" s="170" t="s">
        <v>618</v>
      </c>
      <c r="O1" s="170">
        <v>14</v>
      </c>
      <c r="P1" s="170">
        <v>15</v>
      </c>
      <c r="Q1" s="170">
        <v>16</v>
      </c>
      <c r="R1" s="170">
        <v>17</v>
      </c>
      <c r="S1" s="170">
        <v>18</v>
      </c>
      <c r="T1" s="170">
        <v>19</v>
      </c>
      <c r="U1" s="170">
        <v>20</v>
      </c>
      <c r="V1" s="170">
        <v>21</v>
      </c>
      <c r="W1" s="170">
        <v>22</v>
      </c>
      <c r="X1" s="170">
        <v>23</v>
      </c>
      <c r="Y1" s="170">
        <v>24</v>
      </c>
      <c r="Z1" s="170">
        <v>25</v>
      </c>
      <c r="AA1" s="170">
        <v>26</v>
      </c>
      <c r="AB1" s="170">
        <v>27</v>
      </c>
      <c r="AC1" s="170">
        <v>28</v>
      </c>
      <c r="AD1" s="170">
        <v>29</v>
      </c>
      <c r="AE1" s="170">
        <v>30</v>
      </c>
      <c r="AF1" s="170">
        <v>31</v>
      </c>
      <c r="AG1" s="170">
        <v>32</v>
      </c>
      <c r="AH1" s="170">
        <v>33</v>
      </c>
      <c r="AI1" s="170">
        <v>34</v>
      </c>
      <c r="AJ1" s="170">
        <v>35</v>
      </c>
      <c r="AK1" s="170">
        <v>36</v>
      </c>
      <c r="AL1" s="170">
        <v>37</v>
      </c>
      <c r="AM1" s="170">
        <v>38</v>
      </c>
      <c r="AN1" s="170">
        <v>39</v>
      </c>
      <c r="AO1" s="170">
        <v>40</v>
      </c>
    </row>
    <row r="2" spans="1:104">
      <c r="A2" s="170" t="s">
        <v>619</v>
      </c>
      <c r="B2" s="172" t="s">
        <v>620</v>
      </c>
      <c r="C2" s="172"/>
      <c r="D2" s="170" t="s">
        <v>621</v>
      </c>
      <c r="E2" s="170" t="s">
        <v>622</v>
      </c>
      <c r="F2" s="170" t="s">
        <v>623</v>
      </c>
      <c r="G2" s="170" t="s">
        <v>624</v>
      </c>
      <c r="H2" s="170" t="s">
        <v>625</v>
      </c>
      <c r="I2" s="172" t="s">
        <v>626</v>
      </c>
      <c r="J2" s="172"/>
      <c r="K2" s="170" t="s">
        <v>627</v>
      </c>
      <c r="L2" s="170" t="s">
        <v>628</v>
      </c>
      <c r="M2" s="170" t="s">
        <v>629</v>
      </c>
      <c r="N2" s="170" t="s">
        <v>630</v>
      </c>
      <c r="O2" s="170" t="s">
        <v>631</v>
      </c>
      <c r="P2" s="170" t="s">
        <v>632</v>
      </c>
      <c r="Q2" s="170" t="s">
        <v>619</v>
      </c>
      <c r="R2" s="170" t="s">
        <v>633</v>
      </c>
      <c r="S2" s="170" t="s">
        <v>634</v>
      </c>
      <c r="T2" s="170" t="s">
        <v>635</v>
      </c>
      <c r="U2" s="170" t="s">
        <v>636</v>
      </c>
      <c r="V2" s="170"/>
      <c r="X2" s="170" t="s">
        <v>637</v>
      </c>
      <c r="Y2" s="171" t="s">
        <v>638</v>
      </c>
      <c r="Z2" s="171" t="s">
        <v>638</v>
      </c>
      <c r="AA2" s="170"/>
      <c r="AB2" s="170" t="s">
        <v>639</v>
      </c>
      <c r="AC2" s="170" t="s">
        <v>640</v>
      </c>
      <c r="AD2" s="170" t="s">
        <v>641</v>
      </c>
      <c r="AE2" s="170"/>
      <c r="AF2" s="170"/>
      <c r="AG2" s="170" t="s">
        <v>642</v>
      </c>
      <c r="AH2" s="170" t="s">
        <v>643</v>
      </c>
      <c r="AI2" s="170" t="s">
        <v>644</v>
      </c>
      <c r="AJ2" s="170" t="s">
        <v>645</v>
      </c>
      <c r="AK2" s="170" t="s">
        <v>646</v>
      </c>
      <c r="AL2" s="170" t="s">
        <v>647</v>
      </c>
      <c r="AM2" s="170" t="s">
        <v>648</v>
      </c>
      <c r="AN2" s="170" t="s">
        <v>649</v>
      </c>
      <c r="AO2" s="170" t="s">
        <v>650</v>
      </c>
    </row>
    <row r="3" spans="1:104" s="8" customFormat="1">
      <c r="A3" s="65" t="s">
        <v>0</v>
      </c>
      <c r="B3" s="66" t="s">
        <v>1</v>
      </c>
      <c r="C3" s="66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8" t="s">
        <v>7</v>
      </c>
      <c r="I3" s="66" t="s">
        <v>8</v>
      </c>
      <c r="J3" s="66" t="s">
        <v>9</v>
      </c>
      <c r="K3" s="66" t="s">
        <v>10</v>
      </c>
      <c r="L3" s="67" t="s">
        <v>5</v>
      </c>
      <c r="M3" s="67" t="s">
        <v>11</v>
      </c>
      <c r="N3" s="67" t="s">
        <v>7</v>
      </c>
      <c r="O3" s="65" t="s">
        <v>12</v>
      </c>
      <c r="P3" s="66" t="s">
        <v>13</v>
      </c>
      <c r="Q3" s="66" t="s">
        <v>14</v>
      </c>
      <c r="R3" s="69" t="s">
        <v>15</v>
      </c>
      <c r="S3" s="69" t="s">
        <v>16</v>
      </c>
      <c r="T3" s="65" t="s">
        <v>17</v>
      </c>
      <c r="U3" s="70" t="s">
        <v>18</v>
      </c>
      <c r="V3" s="65" t="s">
        <v>19</v>
      </c>
      <c r="W3" s="66" t="s">
        <v>20</v>
      </c>
      <c r="X3" s="66" t="s">
        <v>21</v>
      </c>
      <c r="Y3" s="66" t="s">
        <v>22</v>
      </c>
      <c r="Z3" s="66" t="s">
        <v>23</v>
      </c>
      <c r="AA3" s="66" t="s">
        <v>24</v>
      </c>
      <c r="AB3" s="71" t="s">
        <v>25</v>
      </c>
      <c r="AC3" s="66" t="s">
        <v>26</v>
      </c>
      <c r="AD3" s="66" t="s">
        <v>27</v>
      </c>
      <c r="AE3" s="72" t="s">
        <v>28</v>
      </c>
      <c r="AF3" s="72" t="s">
        <v>29</v>
      </c>
      <c r="AG3" s="65" t="s">
        <v>30</v>
      </c>
      <c r="AH3" s="65" t="s">
        <v>31</v>
      </c>
      <c r="AI3" s="66" t="s">
        <v>32</v>
      </c>
      <c r="AJ3" s="66" t="s">
        <v>33</v>
      </c>
      <c r="AK3" s="73" t="s">
        <v>34</v>
      </c>
      <c r="AL3" s="73" t="s">
        <v>35</v>
      </c>
      <c r="AM3" s="66" t="s">
        <v>36</v>
      </c>
      <c r="AN3" s="69" t="s">
        <v>37</v>
      </c>
      <c r="AO3" s="69" t="s">
        <v>38</v>
      </c>
      <c r="AP3" s="74"/>
      <c r="AQ3" s="56"/>
      <c r="AR3" s="56"/>
      <c r="AS3" s="60"/>
      <c r="AT3" s="56"/>
      <c r="AU3" s="56"/>
    </row>
    <row r="4" spans="1:104" s="9" customFormat="1" ht="21.75">
      <c r="A4" s="75" t="s">
        <v>310</v>
      </c>
      <c r="B4" s="76" t="s">
        <v>252</v>
      </c>
      <c r="C4" s="77" t="s">
        <v>311</v>
      </c>
      <c r="D4" s="90" t="s">
        <v>312</v>
      </c>
      <c r="E4" s="90" t="s">
        <v>313</v>
      </c>
      <c r="F4" s="79">
        <v>2219789381</v>
      </c>
      <c r="G4" s="79" t="s">
        <v>314</v>
      </c>
      <c r="H4" s="77">
        <v>66165185</v>
      </c>
      <c r="I4" s="92" t="s">
        <v>315</v>
      </c>
      <c r="J4" s="77" t="s">
        <v>316</v>
      </c>
      <c r="K4" s="91" t="s">
        <v>317</v>
      </c>
      <c r="L4" s="79">
        <v>2031675699</v>
      </c>
      <c r="M4" s="79">
        <v>9121771941</v>
      </c>
      <c r="N4" s="79" t="s">
        <v>318</v>
      </c>
      <c r="O4" s="75" t="s">
        <v>49</v>
      </c>
      <c r="P4" s="77" t="s">
        <v>319</v>
      </c>
      <c r="Q4" s="77"/>
      <c r="R4" s="77"/>
      <c r="S4" s="77"/>
      <c r="T4" s="77"/>
      <c r="U4" s="84" t="s">
        <v>318</v>
      </c>
      <c r="V4" s="86" t="s">
        <v>320</v>
      </c>
      <c r="W4" s="75" t="s">
        <v>53</v>
      </c>
      <c r="X4" s="77" t="s">
        <v>321</v>
      </c>
      <c r="Y4" s="77" t="s">
        <v>322</v>
      </c>
      <c r="Z4" s="77" t="s">
        <v>323</v>
      </c>
      <c r="AA4" s="75" t="s">
        <v>324</v>
      </c>
      <c r="AB4" s="87" t="s">
        <v>598</v>
      </c>
      <c r="AC4" s="77" t="s">
        <v>325</v>
      </c>
      <c r="AD4" s="75">
        <v>12</v>
      </c>
      <c r="AE4" s="88">
        <v>15600000</v>
      </c>
      <c r="AF4" s="88">
        <v>14040000</v>
      </c>
      <c r="AG4" s="75">
        <f>1-(AF4/AE4)</f>
        <v>9.9999999999999978E-2</v>
      </c>
      <c r="AH4" s="77">
        <v>0</v>
      </c>
      <c r="AI4" s="77" t="s">
        <v>667</v>
      </c>
      <c r="AJ4" s="77">
        <v>0</v>
      </c>
      <c r="AK4" s="77">
        <v>2</v>
      </c>
      <c r="AL4" s="77">
        <v>0</v>
      </c>
      <c r="AM4" s="77" t="s">
        <v>77</v>
      </c>
      <c r="AN4" s="75">
        <f t="shared" ref="AN4:AN23" si="0">((AK4*100000)+(AJ4*250000)+(AL4*5000)+(IF(AI4=1,1100000,IF(AI4=2,1900000,IF(AI4=3,2700000,IF(AI4=4,3700000,0))))))*12</f>
        <v>2400000</v>
      </c>
      <c r="AO4" s="75">
        <f t="shared" ref="AO4:AO47" si="1">(1-AG4)*AN4</f>
        <v>2160000</v>
      </c>
      <c r="AP4" s="89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</row>
    <row r="5" spans="1:104" s="10" customFormat="1" ht="21.75">
      <c r="A5" s="75" t="s">
        <v>326</v>
      </c>
      <c r="B5" s="76" t="s">
        <v>105</v>
      </c>
      <c r="C5" s="92" t="s">
        <v>327</v>
      </c>
      <c r="D5" s="90" t="s">
        <v>328</v>
      </c>
      <c r="E5" s="90" t="s">
        <v>329</v>
      </c>
      <c r="F5" s="79">
        <v>2753927995</v>
      </c>
      <c r="G5" s="79" t="s">
        <v>330</v>
      </c>
      <c r="H5" s="77">
        <v>22298652</v>
      </c>
      <c r="I5" s="92" t="s">
        <v>331</v>
      </c>
      <c r="J5" s="77" t="s">
        <v>332</v>
      </c>
      <c r="K5" s="91" t="s">
        <v>333</v>
      </c>
      <c r="L5" s="79" t="s">
        <v>334</v>
      </c>
      <c r="M5" s="79" t="s">
        <v>335</v>
      </c>
      <c r="N5" s="79">
        <v>41031000</v>
      </c>
      <c r="O5" s="75" t="s">
        <v>49</v>
      </c>
      <c r="P5" s="77" t="s">
        <v>336</v>
      </c>
      <c r="Q5" s="77" t="s">
        <v>337</v>
      </c>
      <c r="R5" s="77"/>
      <c r="S5" s="77"/>
      <c r="T5" s="77"/>
      <c r="U5" s="84" t="s">
        <v>338</v>
      </c>
      <c r="V5" s="86" t="s">
        <v>339</v>
      </c>
      <c r="W5" s="75" t="s">
        <v>53</v>
      </c>
      <c r="X5" s="75" t="s">
        <v>340</v>
      </c>
      <c r="Y5" s="77" t="s">
        <v>341</v>
      </c>
      <c r="Z5" s="75" t="s">
        <v>342</v>
      </c>
      <c r="AA5" s="75" t="s">
        <v>343</v>
      </c>
      <c r="AB5" s="87" t="s">
        <v>598</v>
      </c>
      <c r="AC5" s="75" t="s">
        <v>344</v>
      </c>
      <c r="AD5" s="75">
        <v>12</v>
      </c>
      <c r="AE5" s="88">
        <v>57800000</v>
      </c>
      <c r="AF5" s="88">
        <v>48200000</v>
      </c>
      <c r="AG5" s="75">
        <f>1-((AF5-200000)/(AE5-200000))</f>
        <v>0.16666666666666663</v>
      </c>
      <c r="AH5" s="75">
        <v>0</v>
      </c>
      <c r="AI5" s="77" t="s">
        <v>670</v>
      </c>
      <c r="AJ5" s="75">
        <v>0</v>
      </c>
      <c r="AK5" s="75">
        <v>8</v>
      </c>
      <c r="AL5" s="75">
        <v>0</v>
      </c>
      <c r="AM5" s="77" t="s">
        <v>77</v>
      </c>
      <c r="AN5" s="75">
        <f t="shared" si="0"/>
        <v>9600000</v>
      </c>
      <c r="AO5" s="75">
        <f t="shared" si="1"/>
        <v>8000000</v>
      </c>
      <c r="AP5" s="89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</row>
    <row r="6" spans="1:104" s="11" customFormat="1" ht="21.75">
      <c r="A6" s="75" t="s">
        <v>345</v>
      </c>
      <c r="B6" s="76" t="s">
        <v>105</v>
      </c>
      <c r="C6" s="92" t="s">
        <v>346</v>
      </c>
      <c r="D6" s="90" t="s">
        <v>339</v>
      </c>
      <c r="E6" s="90" t="s">
        <v>329</v>
      </c>
      <c r="F6" s="79">
        <v>2753927995</v>
      </c>
      <c r="G6" s="79" t="s">
        <v>330</v>
      </c>
      <c r="H6" s="77">
        <v>22298652</v>
      </c>
      <c r="I6" s="92" t="s">
        <v>331</v>
      </c>
      <c r="J6" s="77" t="s">
        <v>332</v>
      </c>
      <c r="K6" s="91" t="s">
        <v>333</v>
      </c>
      <c r="L6" s="79" t="s">
        <v>334</v>
      </c>
      <c r="M6" s="79" t="s">
        <v>335</v>
      </c>
      <c r="N6" s="79">
        <v>41031334</v>
      </c>
      <c r="O6" s="75" t="s">
        <v>49</v>
      </c>
      <c r="P6" s="77" t="s">
        <v>336</v>
      </c>
      <c r="Q6" s="77" t="s">
        <v>347</v>
      </c>
      <c r="R6" s="77"/>
      <c r="S6" s="77"/>
      <c r="T6" s="77"/>
      <c r="U6" s="84" t="s">
        <v>338</v>
      </c>
      <c r="V6" s="86" t="s">
        <v>339</v>
      </c>
      <c r="W6" s="75" t="s">
        <v>53</v>
      </c>
      <c r="X6" s="75" t="s">
        <v>348</v>
      </c>
      <c r="Y6" s="77" t="s">
        <v>349</v>
      </c>
      <c r="Z6" s="75" t="s">
        <v>350</v>
      </c>
      <c r="AA6" s="75" t="s">
        <v>351</v>
      </c>
      <c r="AB6" s="87" t="s">
        <v>598</v>
      </c>
      <c r="AC6" s="75" t="s">
        <v>219</v>
      </c>
      <c r="AD6" s="75">
        <v>12</v>
      </c>
      <c r="AE6" s="138">
        <v>49200000</v>
      </c>
      <c r="AF6" s="88">
        <v>44400000</v>
      </c>
      <c r="AG6" s="75">
        <f>1-((AF6)/(AE6))</f>
        <v>9.7560975609756073E-2</v>
      </c>
      <c r="AH6" s="75">
        <v>0</v>
      </c>
      <c r="AI6" s="77" t="s">
        <v>669</v>
      </c>
      <c r="AJ6" s="75">
        <v>0</v>
      </c>
      <c r="AK6" s="75">
        <v>10</v>
      </c>
      <c r="AL6" s="75">
        <v>80</v>
      </c>
      <c r="AM6" s="77" t="s">
        <v>77</v>
      </c>
      <c r="AN6" s="75">
        <f t="shared" si="0"/>
        <v>16800000</v>
      </c>
      <c r="AO6" s="75">
        <f t="shared" si="1"/>
        <v>15160975.609756097</v>
      </c>
      <c r="AP6" s="89"/>
      <c r="AQ6" s="10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10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</row>
    <row r="7" spans="1:104" s="9" customFormat="1" ht="21.75">
      <c r="A7" s="145" t="s">
        <v>388</v>
      </c>
      <c r="B7" s="146" t="s">
        <v>389</v>
      </c>
      <c r="C7" s="147" t="s">
        <v>390</v>
      </c>
      <c r="D7" s="90" t="s">
        <v>391</v>
      </c>
      <c r="E7" s="90" t="s">
        <v>392</v>
      </c>
      <c r="F7" s="148">
        <v>1750588544</v>
      </c>
      <c r="G7" s="148" t="s">
        <v>393</v>
      </c>
      <c r="H7" s="149">
        <v>56790059</v>
      </c>
      <c r="I7" s="147" t="s">
        <v>394</v>
      </c>
      <c r="J7" s="149" t="s">
        <v>395</v>
      </c>
      <c r="K7" s="150" t="s">
        <v>396</v>
      </c>
      <c r="L7" s="148">
        <v>2110082038</v>
      </c>
      <c r="M7" s="148" t="s">
        <v>397</v>
      </c>
      <c r="N7" s="148"/>
      <c r="O7" s="145" t="s">
        <v>49</v>
      </c>
      <c r="P7" s="149" t="s">
        <v>398</v>
      </c>
      <c r="Q7" s="149"/>
      <c r="R7" s="149"/>
      <c r="S7" s="149"/>
      <c r="T7" s="149"/>
      <c r="U7" s="149"/>
      <c r="V7" s="149"/>
      <c r="W7" s="145" t="s">
        <v>53</v>
      </c>
      <c r="X7" s="145" t="s">
        <v>399</v>
      </c>
      <c r="Y7" s="149" t="s">
        <v>400</v>
      </c>
      <c r="Z7" s="145" t="s">
        <v>401</v>
      </c>
      <c r="AA7" s="145"/>
      <c r="AB7" s="87" t="s">
        <v>598</v>
      </c>
      <c r="AC7" s="145" t="s">
        <v>402</v>
      </c>
      <c r="AD7" s="149">
        <v>12</v>
      </c>
      <c r="AE7" s="127">
        <f>1900000*12</f>
        <v>22800000</v>
      </c>
      <c r="AF7" s="140">
        <f>1800000*12</f>
        <v>21600000</v>
      </c>
      <c r="AG7" s="106">
        <f>1-((AF7)/(AE7))</f>
        <v>5.2631578947368474E-2</v>
      </c>
      <c r="AH7" s="145">
        <v>0</v>
      </c>
      <c r="AI7" s="77" t="s">
        <v>668</v>
      </c>
      <c r="AJ7" s="145">
        <v>0</v>
      </c>
      <c r="AK7" s="145">
        <v>0</v>
      </c>
      <c r="AL7" s="145">
        <v>0</v>
      </c>
      <c r="AM7" s="77" t="s">
        <v>77</v>
      </c>
      <c r="AN7" s="145">
        <f t="shared" si="0"/>
        <v>0</v>
      </c>
      <c r="AO7" s="145">
        <f t="shared" si="1"/>
        <v>0</v>
      </c>
      <c r="AP7" s="96"/>
      <c r="AQ7" s="57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57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9" customFormat="1" ht="21.75">
      <c r="A8" s="75" t="s">
        <v>289</v>
      </c>
      <c r="B8" s="76" t="s">
        <v>61</v>
      </c>
      <c r="C8" s="77" t="s">
        <v>290</v>
      </c>
      <c r="D8" s="90" t="s">
        <v>291</v>
      </c>
      <c r="E8" s="90" t="s">
        <v>291</v>
      </c>
      <c r="F8" s="79">
        <v>2594584231</v>
      </c>
      <c r="G8" s="79" t="s">
        <v>292</v>
      </c>
      <c r="H8" s="77">
        <v>22743364</v>
      </c>
      <c r="I8" s="92" t="s">
        <v>293</v>
      </c>
      <c r="J8" s="77" t="s">
        <v>294</v>
      </c>
      <c r="K8" s="91" t="s">
        <v>295</v>
      </c>
      <c r="L8" s="79">
        <v>4580087992</v>
      </c>
      <c r="M8" s="79">
        <v>9193344570</v>
      </c>
      <c r="N8" s="79" t="s">
        <v>296</v>
      </c>
      <c r="O8" s="75" t="s">
        <v>214</v>
      </c>
      <c r="P8" s="77" t="s">
        <v>297</v>
      </c>
      <c r="Q8" s="77"/>
      <c r="R8" s="77"/>
      <c r="S8" s="77"/>
      <c r="T8" s="77"/>
      <c r="U8" s="84" t="s">
        <v>298</v>
      </c>
      <c r="V8" s="86" t="s">
        <v>291</v>
      </c>
      <c r="W8" s="75" t="s">
        <v>53</v>
      </c>
      <c r="X8" s="77" t="s">
        <v>299</v>
      </c>
      <c r="Y8" s="77" t="s">
        <v>300</v>
      </c>
      <c r="Z8" s="77" t="s">
        <v>301</v>
      </c>
      <c r="AA8" s="75" t="s">
        <v>302</v>
      </c>
      <c r="AB8" s="87" t="s">
        <v>598</v>
      </c>
      <c r="AC8" s="77" t="s">
        <v>303</v>
      </c>
      <c r="AD8" s="75">
        <v>12</v>
      </c>
      <c r="AE8" s="88">
        <v>30200000</v>
      </c>
      <c r="AF8" s="88">
        <v>21800000</v>
      </c>
      <c r="AG8" s="75">
        <f>1-((AF8-200000)/(AE8-200000))</f>
        <v>0.28000000000000003</v>
      </c>
      <c r="AH8" s="77">
        <v>0</v>
      </c>
      <c r="AI8" s="77" t="s">
        <v>667</v>
      </c>
      <c r="AJ8" s="77">
        <v>0</v>
      </c>
      <c r="AK8" s="77">
        <v>14</v>
      </c>
      <c r="AL8" s="77">
        <v>0</v>
      </c>
      <c r="AM8" s="77" t="s">
        <v>77</v>
      </c>
      <c r="AN8" s="75">
        <f t="shared" si="0"/>
        <v>16800000</v>
      </c>
      <c r="AO8" s="75">
        <f t="shared" si="1"/>
        <v>12096000</v>
      </c>
      <c r="AP8" s="8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</row>
    <row r="9" spans="1:104" s="10" customFormat="1" ht="21.75">
      <c r="A9" s="97" t="s">
        <v>352</v>
      </c>
      <c r="B9" s="97" t="s">
        <v>105</v>
      </c>
      <c r="C9" s="98" t="s">
        <v>327</v>
      </c>
      <c r="D9" s="90" t="s">
        <v>353</v>
      </c>
      <c r="E9" s="90" t="s">
        <v>329</v>
      </c>
      <c r="F9" s="99">
        <v>2753927995</v>
      </c>
      <c r="G9" s="99" t="s">
        <v>330</v>
      </c>
      <c r="H9" s="100">
        <v>22689390</v>
      </c>
      <c r="I9" s="97" t="s">
        <v>105</v>
      </c>
      <c r="J9" s="98" t="s">
        <v>327</v>
      </c>
      <c r="K9" s="101" t="s">
        <v>353</v>
      </c>
      <c r="L9" s="99">
        <v>2753927995</v>
      </c>
      <c r="M9" s="99" t="s">
        <v>330</v>
      </c>
      <c r="N9" s="99">
        <v>22689390</v>
      </c>
      <c r="O9" s="75" t="s">
        <v>49</v>
      </c>
      <c r="P9" s="77" t="s">
        <v>336</v>
      </c>
      <c r="Q9" s="97"/>
      <c r="R9" s="97"/>
      <c r="S9" s="97"/>
      <c r="T9" s="97"/>
      <c r="U9" s="97"/>
      <c r="V9" s="102" t="s">
        <v>339</v>
      </c>
      <c r="W9" s="97" t="s">
        <v>53</v>
      </c>
      <c r="X9" s="97" t="s">
        <v>354</v>
      </c>
      <c r="Y9" s="98" t="s">
        <v>355</v>
      </c>
      <c r="Z9" s="98" t="s">
        <v>356</v>
      </c>
      <c r="AA9" s="98"/>
      <c r="AB9" s="103" t="s">
        <v>594</v>
      </c>
      <c r="AC9" s="104" t="s">
        <v>357</v>
      </c>
      <c r="AD9" s="97">
        <v>0</v>
      </c>
      <c r="AE9" s="105">
        <v>105</v>
      </c>
      <c r="AF9" s="105">
        <v>100</v>
      </c>
      <c r="AG9" s="106">
        <f>1-((AF9)/(AE9))</f>
        <v>4.7619047619047672E-2</v>
      </c>
      <c r="AH9" s="97">
        <v>0</v>
      </c>
      <c r="AI9" s="77" t="s">
        <v>666</v>
      </c>
      <c r="AJ9" s="97">
        <v>2</v>
      </c>
      <c r="AK9" s="97">
        <v>4</v>
      </c>
      <c r="AL9" s="97">
        <v>60</v>
      </c>
      <c r="AM9" s="77" t="s">
        <v>77</v>
      </c>
      <c r="AN9" s="97">
        <f t="shared" si="0"/>
        <v>14400000</v>
      </c>
      <c r="AO9" s="97">
        <f t="shared" si="1"/>
        <v>13714285.714285713</v>
      </c>
      <c r="AP9" s="8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</row>
    <row r="10" spans="1:104" s="12" customFormat="1" ht="21.75">
      <c r="A10" s="75" t="s">
        <v>39</v>
      </c>
      <c r="B10" s="76" t="s">
        <v>40</v>
      </c>
      <c r="C10" s="92" t="s">
        <v>41</v>
      </c>
      <c r="D10" s="90" t="s">
        <v>42</v>
      </c>
      <c r="E10" s="90" t="s">
        <v>43</v>
      </c>
      <c r="F10" s="79">
        <v>1467441831</v>
      </c>
      <c r="G10" s="79" t="s">
        <v>44</v>
      </c>
      <c r="H10" s="77">
        <v>66166249</v>
      </c>
      <c r="I10" s="92" t="s">
        <v>45</v>
      </c>
      <c r="J10" s="77" t="s">
        <v>46</v>
      </c>
      <c r="K10" s="91" t="s">
        <v>47</v>
      </c>
      <c r="L10" s="79">
        <v>5069931032</v>
      </c>
      <c r="M10" s="79" t="s">
        <v>48</v>
      </c>
      <c r="N10" s="79">
        <v>66166249</v>
      </c>
      <c r="O10" s="75" t="s">
        <v>49</v>
      </c>
      <c r="P10" s="77" t="s">
        <v>50</v>
      </c>
      <c r="Q10" s="77"/>
      <c r="R10" s="77"/>
      <c r="S10" s="77"/>
      <c r="T10" s="77"/>
      <c r="U10" s="84" t="s">
        <v>51</v>
      </c>
      <c r="V10" s="86" t="s">
        <v>52</v>
      </c>
      <c r="W10" s="75" t="s">
        <v>53</v>
      </c>
      <c r="X10" s="75" t="s">
        <v>54</v>
      </c>
      <c r="Y10" s="77" t="s">
        <v>55</v>
      </c>
      <c r="Z10" s="75" t="s">
        <v>56</v>
      </c>
      <c r="AA10" s="75" t="s">
        <v>662</v>
      </c>
      <c r="AB10" s="93" t="s">
        <v>587</v>
      </c>
      <c r="AC10" s="75" t="s">
        <v>57</v>
      </c>
      <c r="AD10" s="75">
        <v>12</v>
      </c>
      <c r="AE10" s="88">
        <f>3700000*12</f>
        <v>44400000</v>
      </c>
      <c r="AF10" s="88">
        <v>31000000</v>
      </c>
      <c r="AG10" s="75">
        <f>1-((AF10)/(AE10))</f>
        <v>0.30180180180180183</v>
      </c>
      <c r="AH10" s="75">
        <v>0</v>
      </c>
      <c r="AI10" s="77" t="s">
        <v>670</v>
      </c>
      <c r="AJ10" s="75">
        <v>0</v>
      </c>
      <c r="AK10" s="75">
        <v>0</v>
      </c>
      <c r="AL10" s="75">
        <v>0</v>
      </c>
      <c r="AM10" s="77" t="s">
        <v>77</v>
      </c>
      <c r="AN10" s="75">
        <f t="shared" si="0"/>
        <v>0</v>
      </c>
      <c r="AO10" s="75">
        <f t="shared" si="1"/>
        <v>0</v>
      </c>
      <c r="AP10" s="8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104" s="12" customFormat="1" ht="37.5">
      <c r="A11" s="75" t="s">
        <v>212</v>
      </c>
      <c r="B11" s="76" t="s">
        <v>61</v>
      </c>
      <c r="C11" s="92" t="s">
        <v>202</v>
      </c>
      <c r="D11" s="90" t="s">
        <v>203</v>
      </c>
      <c r="E11" s="90" t="s">
        <v>204</v>
      </c>
      <c r="F11" s="79">
        <v>2790195511</v>
      </c>
      <c r="G11" s="79" t="s">
        <v>213</v>
      </c>
      <c r="H11" s="77">
        <v>66373738</v>
      </c>
      <c r="I11" s="92" t="s">
        <v>61</v>
      </c>
      <c r="J11" s="77" t="s">
        <v>202</v>
      </c>
      <c r="K11" s="91" t="s">
        <v>203</v>
      </c>
      <c r="L11" s="79">
        <v>2790195511</v>
      </c>
      <c r="M11" s="79" t="s">
        <v>213</v>
      </c>
      <c r="N11" s="79">
        <v>66373738</v>
      </c>
      <c r="O11" s="75" t="s">
        <v>214</v>
      </c>
      <c r="P11" s="12" t="s">
        <v>611</v>
      </c>
      <c r="Q11" s="77" t="s">
        <v>215</v>
      </c>
      <c r="R11" s="77"/>
      <c r="S11" s="77"/>
      <c r="T11" s="77"/>
      <c r="U11" s="84" t="s">
        <v>205</v>
      </c>
      <c r="V11" s="107" t="s">
        <v>206</v>
      </c>
      <c r="W11" s="75" t="s">
        <v>53</v>
      </c>
      <c r="X11" s="75" t="s">
        <v>216</v>
      </c>
      <c r="Y11" s="77" t="s">
        <v>217</v>
      </c>
      <c r="Z11" s="75" t="s">
        <v>218</v>
      </c>
      <c r="AA11" s="75" t="s">
        <v>663</v>
      </c>
      <c r="AB11" s="93" t="s">
        <v>587</v>
      </c>
      <c r="AC11" s="75" t="s">
        <v>219</v>
      </c>
      <c r="AD11" s="75">
        <v>60</v>
      </c>
      <c r="AE11" s="88">
        <v>176400000</v>
      </c>
      <c r="AF11" s="88">
        <v>176400000</v>
      </c>
      <c r="AG11" s="75">
        <f>1-((AF11-200000)/(AE11-200000))</f>
        <v>0</v>
      </c>
      <c r="AH11" s="75">
        <v>0</v>
      </c>
      <c r="AI11" s="77" t="s">
        <v>670</v>
      </c>
      <c r="AJ11" s="75">
        <v>0</v>
      </c>
      <c r="AK11" s="75">
        <v>0</v>
      </c>
      <c r="AL11" s="75">
        <v>0</v>
      </c>
      <c r="AM11" s="77" t="s">
        <v>77</v>
      </c>
      <c r="AN11" s="75">
        <f t="shared" si="0"/>
        <v>0</v>
      </c>
      <c r="AO11" s="75">
        <f t="shared" si="1"/>
        <v>0</v>
      </c>
      <c r="AP11" s="89">
        <f>AN11*0.7</f>
        <v>0</v>
      </c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</row>
    <row r="12" spans="1:104" s="9" customFormat="1" ht="21.75">
      <c r="A12" s="75" t="s">
        <v>439</v>
      </c>
      <c r="B12" s="76" t="s">
        <v>440</v>
      </c>
      <c r="C12" s="77" t="s">
        <v>441</v>
      </c>
      <c r="D12" s="90" t="s">
        <v>442</v>
      </c>
      <c r="E12" s="90" t="s">
        <v>443</v>
      </c>
      <c r="F12" s="79">
        <v>5820022815</v>
      </c>
      <c r="G12" s="79" t="s">
        <v>444</v>
      </c>
      <c r="H12" s="80">
        <v>66088310</v>
      </c>
      <c r="I12" s="77" t="s">
        <v>440</v>
      </c>
      <c r="J12" s="77" t="s">
        <v>441</v>
      </c>
      <c r="K12" s="91" t="s">
        <v>442</v>
      </c>
      <c r="L12" s="79">
        <v>5820022815</v>
      </c>
      <c r="M12" s="79">
        <v>9120292554</v>
      </c>
      <c r="N12" s="79">
        <v>66088310</v>
      </c>
      <c r="O12" s="75" t="s">
        <v>187</v>
      </c>
      <c r="P12" s="77" t="s">
        <v>443</v>
      </c>
      <c r="Q12" s="77"/>
      <c r="R12" s="77"/>
      <c r="S12" s="77"/>
      <c r="T12" s="77"/>
      <c r="U12" s="110" t="s">
        <v>444</v>
      </c>
      <c r="V12" s="86" t="s">
        <v>445</v>
      </c>
      <c r="W12" s="75" t="s">
        <v>53</v>
      </c>
      <c r="X12" s="75" t="s">
        <v>446</v>
      </c>
      <c r="Y12" s="77" t="s">
        <v>447</v>
      </c>
      <c r="Z12" s="77" t="s">
        <v>448</v>
      </c>
      <c r="AA12" s="75" t="s">
        <v>449</v>
      </c>
      <c r="AB12" s="87" t="s">
        <v>603</v>
      </c>
      <c r="AC12" s="75" t="s">
        <v>450</v>
      </c>
      <c r="AD12" s="75">
        <v>12</v>
      </c>
      <c r="AE12" s="88">
        <v>19200000</v>
      </c>
      <c r="AF12" s="88">
        <v>9600000</v>
      </c>
      <c r="AG12" s="75">
        <f>1-((AF12)/(AE12))</f>
        <v>0.5</v>
      </c>
      <c r="AH12" s="75">
        <v>0</v>
      </c>
      <c r="AI12" s="77" t="s">
        <v>667</v>
      </c>
      <c r="AJ12" s="77">
        <v>1</v>
      </c>
      <c r="AK12" s="77">
        <v>1</v>
      </c>
      <c r="AL12" s="77">
        <v>300</v>
      </c>
      <c r="AM12" s="77" t="s">
        <v>77</v>
      </c>
      <c r="AN12" s="75">
        <f t="shared" si="0"/>
        <v>22200000</v>
      </c>
      <c r="AO12" s="75">
        <f t="shared" si="1"/>
        <v>11100000</v>
      </c>
      <c r="AP12" s="89">
        <f t="shared" ref="AP12:AP17" si="2">AN12*0.7</f>
        <v>15539999.999999998</v>
      </c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104" s="9" customFormat="1" ht="21.75">
      <c r="A13" s="75" t="s">
        <v>358</v>
      </c>
      <c r="B13" s="76" t="s">
        <v>61</v>
      </c>
      <c r="C13" s="92" t="s">
        <v>359</v>
      </c>
      <c r="D13" s="90" t="s">
        <v>360</v>
      </c>
      <c r="E13" s="90" t="s">
        <v>361</v>
      </c>
      <c r="F13" s="79">
        <v>2539894021</v>
      </c>
      <c r="G13" s="79" t="s">
        <v>362</v>
      </c>
      <c r="H13" s="77">
        <v>66651930</v>
      </c>
      <c r="I13" s="92" t="s">
        <v>363</v>
      </c>
      <c r="J13" s="77" t="s">
        <v>364</v>
      </c>
      <c r="K13" s="91" t="s">
        <v>365</v>
      </c>
      <c r="L13" s="79">
        <v>1382600119</v>
      </c>
      <c r="M13" s="79" t="s">
        <v>366</v>
      </c>
      <c r="N13" s="79"/>
      <c r="O13" s="75" t="s">
        <v>49</v>
      </c>
      <c r="P13" s="77" t="s">
        <v>367</v>
      </c>
      <c r="Q13" s="77"/>
      <c r="R13" s="77"/>
      <c r="S13" s="77"/>
      <c r="T13" s="77"/>
      <c r="U13" s="95" t="s">
        <v>51</v>
      </c>
      <c r="V13" s="77"/>
      <c r="W13" s="75" t="s">
        <v>53</v>
      </c>
      <c r="X13" s="75" t="s">
        <v>368</v>
      </c>
      <c r="Y13" s="77" t="s">
        <v>369</v>
      </c>
      <c r="Z13" s="75" t="s">
        <v>370</v>
      </c>
      <c r="AA13" s="75" t="s">
        <v>371</v>
      </c>
      <c r="AB13" s="93" t="s">
        <v>597</v>
      </c>
      <c r="AC13" s="75" t="s">
        <v>236</v>
      </c>
      <c r="AD13" s="116">
        <v>12</v>
      </c>
      <c r="AE13" s="88">
        <v>13400000</v>
      </c>
      <c r="AF13" s="88">
        <v>9800000</v>
      </c>
      <c r="AG13" s="75">
        <f>1-((AF13-200000)/(AE13-200000))</f>
        <v>0.27272727272727271</v>
      </c>
      <c r="AH13" s="75">
        <v>0</v>
      </c>
      <c r="AI13" s="77" t="s">
        <v>667</v>
      </c>
      <c r="AJ13" s="75">
        <v>0</v>
      </c>
      <c r="AK13" s="75">
        <v>0</v>
      </c>
      <c r="AL13" s="75">
        <v>0</v>
      </c>
      <c r="AM13" s="77" t="s">
        <v>77</v>
      </c>
      <c r="AN13" s="75">
        <f t="shared" si="0"/>
        <v>0</v>
      </c>
      <c r="AO13" s="75">
        <f t="shared" si="1"/>
        <v>0</v>
      </c>
      <c r="AP13" s="89">
        <f t="shared" si="2"/>
        <v>0</v>
      </c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104" s="9" customFormat="1" ht="21.75">
      <c r="A14" s="75" t="s">
        <v>513</v>
      </c>
      <c r="B14" s="76" t="s">
        <v>79</v>
      </c>
      <c r="C14" s="77" t="s">
        <v>514</v>
      </c>
      <c r="D14" s="78" t="s">
        <v>515</v>
      </c>
      <c r="E14" s="78" t="s">
        <v>516</v>
      </c>
      <c r="F14" s="79" t="s">
        <v>517</v>
      </c>
      <c r="G14" s="79" t="s">
        <v>518</v>
      </c>
      <c r="H14" s="77">
        <v>77405065</v>
      </c>
      <c r="I14" s="92" t="s">
        <v>79</v>
      </c>
      <c r="J14" s="77" t="s">
        <v>514</v>
      </c>
      <c r="K14" s="91" t="s">
        <v>515</v>
      </c>
      <c r="L14" s="79" t="s">
        <v>517</v>
      </c>
      <c r="M14" s="79" t="s">
        <v>518</v>
      </c>
      <c r="N14" s="79" t="s">
        <v>519</v>
      </c>
      <c r="O14" s="75" t="s">
        <v>520</v>
      </c>
      <c r="P14" s="77" t="s">
        <v>521</v>
      </c>
      <c r="Q14" s="77"/>
      <c r="R14" s="77"/>
      <c r="S14" s="77"/>
      <c r="T14" s="77"/>
      <c r="U14" s="84" t="s">
        <v>51</v>
      </c>
      <c r="V14" s="86" t="s">
        <v>522</v>
      </c>
      <c r="W14" s="75" t="s">
        <v>53</v>
      </c>
      <c r="X14" s="77" t="s">
        <v>523</v>
      </c>
      <c r="Y14" s="77" t="s">
        <v>524</v>
      </c>
      <c r="Z14" s="77" t="s">
        <v>525</v>
      </c>
      <c r="AA14" s="75" t="s">
        <v>526</v>
      </c>
      <c r="AB14" s="87" t="s">
        <v>597</v>
      </c>
      <c r="AC14" s="77" t="s">
        <v>210</v>
      </c>
      <c r="AD14" s="75">
        <v>12</v>
      </c>
      <c r="AE14" s="88">
        <v>63800000</v>
      </c>
      <c r="AF14" s="88">
        <v>36200000</v>
      </c>
      <c r="AG14" s="75">
        <f>1-((AF14-200000)/(AE14-200000))</f>
        <v>0.43396226415094341</v>
      </c>
      <c r="AH14" s="77">
        <v>0</v>
      </c>
      <c r="AI14" s="77" t="s">
        <v>668</v>
      </c>
      <c r="AJ14" s="77">
        <v>2</v>
      </c>
      <c r="AK14" s="77">
        <v>4</v>
      </c>
      <c r="AL14" s="77">
        <v>500</v>
      </c>
      <c r="AM14" s="77" t="s">
        <v>77</v>
      </c>
      <c r="AN14" s="75">
        <f t="shared" si="0"/>
        <v>40800000</v>
      </c>
      <c r="AO14" s="75">
        <f t="shared" si="1"/>
        <v>23094339.622641508</v>
      </c>
      <c r="AP14" s="89">
        <f t="shared" si="2"/>
        <v>28560000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104" s="9" customFormat="1" ht="21.75">
      <c r="A15" s="75" t="s">
        <v>144</v>
      </c>
      <c r="B15" s="76" t="s">
        <v>105</v>
      </c>
      <c r="C15" s="92" t="s">
        <v>145</v>
      </c>
      <c r="D15" s="90" t="s">
        <v>146</v>
      </c>
      <c r="E15" s="90" t="s">
        <v>147</v>
      </c>
      <c r="F15" s="79" t="s">
        <v>148</v>
      </c>
      <c r="G15" s="79" t="s">
        <v>149</v>
      </c>
      <c r="H15" s="77">
        <v>22642897</v>
      </c>
      <c r="I15" s="92" t="s">
        <v>105</v>
      </c>
      <c r="J15" s="77" t="s">
        <v>145</v>
      </c>
      <c r="K15" s="91" t="s">
        <v>146</v>
      </c>
      <c r="L15" s="79" t="s">
        <v>148</v>
      </c>
      <c r="M15" s="79" t="s">
        <v>149</v>
      </c>
      <c r="N15" s="79">
        <v>22642897</v>
      </c>
      <c r="O15" s="75" t="s">
        <v>49</v>
      </c>
      <c r="P15" s="77" t="s">
        <v>150</v>
      </c>
      <c r="Q15" s="77"/>
      <c r="R15" s="77"/>
      <c r="S15" s="77"/>
      <c r="T15" s="77"/>
      <c r="U15" s="84" t="s">
        <v>51</v>
      </c>
      <c r="V15" s="107" t="s">
        <v>146</v>
      </c>
      <c r="W15" s="75" t="s">
        <v>53</v>
      </c>
      <c r="X15" s="75" t="s">
        <v>151</v>
      </c>
      <c r="Y15" s="77" t="s">
        <v>152</v>
      </c>
      <c r="Z15" s="75" t="s">
        <v>153</v>
      </c>
      <c r="AA15" s="75" t="s">
        <v>664</v>
      </c>
      <c r="AB15" s="93" t="s">
        <v>597</v>
      </c>
      <c r="AC15" s="75" t="s">
        <v>154</v>
      </c>
      <c r="AD15" s="75">
        <v>12</v>
      </c>
      <c r="AE15" s="88">
        <f>1900000*12</f>
        <v>22800000</v>
      </c>
      <c r="AF15" s="88">
        <v>16200000</v>
      </c>
      <c r="AG15" s="75">
        <f>1-((AF15)/(AE15))</f>
        <v>0.28947368421052633</v>
      </c>
      <c r="AH15" s="75">
        <v>0</v>
      </c>
      <c r="AI15" s="77" t="s">
        <v>668</v>
      </c>
      <c r="AJ15" s="75">
        <v>0</v>
      </c>
      <c r="AK15" s="75">
        <v>0</v>
      </c>
      <c r="AL15" s="75">
        <v>0</v>
      </c>
      <c r="AM15" s="77" t="s">
        <v>77</v>
      </c>
      <c r="AN15" s="75">
        <f t="shared" si="0"/>
        <v>0</v>
      </c>
      <c r="AO15" s="75">
        <f t="shared" si="1"/>
        <v>0</v>
      </c>
      <c r="AP15" s="89">
        <f t="shared" si="2"/>
        <v>0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104" s="12" customFormat="1" ht="37.5">
      <c r="A16" s="75" t="s">
        <v>527</v>
      </c>
      <c r="B16" s="76" t="s">
        <v>528</v>
      </c>
      <c r="C16" s="77" t="s">
        <v>529</v>
      </c>
      <c r="D16" s="78" t="s">
        <v>530</v>
      </c>
      <c r="E16" s="78" t="s">
        <v>531</v>
      </c>
      <c r="F16" s="79">
        <v>4899813066</v>
      </c>
      <c r="G16" s="79" t="s">
        <v>532</v>
      </c>
      <c r="H16" s="80">
        <v>66049573</v>
      </c>
      <c r="I16" s="81" t="s">
        <v>533</v>
      </c>
      <c r="J16" s="81" t="s">
        <v>534</v>
      </c>
      <c r="K16" s="82" t="s">
        <v>535</v>
      </c>
      <c r="L16" s="83" t="s">
        <v>536</v>
      </c>
      <c r="M16" s="83" t="s">
        <v>537</v>
      </c>
      <c r="N16" s="81"/>
      <c r="O16" s="75" t="s">
        <v>187</v>
      </c>
      <c r="P16" s="77" t="s">
        <v>538</v>
      </c>
      <c r="Q16" s="84" t="s">
        <v>539</v>
      </c>
      <c r="R16" s="85">
        <v>14003913494</v>
      </c>
      <c r="S16" s="85">
        <v>411568871159</v>
      </c>
      <c r="T16" s="75">
        <v>513991</v>
      </c>
      <c r="U16" s="84" t="s">
        <v>540</v>
      </c>
      <c r="V16" s="86" t="s">
        <v>541</v>
      </c>
      <c r="W16" s="75" t="s">
        <v>53</v>
      </c>
      <c r="X16" s="75" t="s">
        <v>542</v>
      </c>
      <c r="Y16" s="77" t="s">
        <v>543</v>
      </c>
      <c r="Z16" s="77" t="s">
        <v>544</v>
      </c>
      <c r="AA16" s="75" t="s">
        <v>545</v>
      </c>
      <c r="AB16" s="87" t="s">
        <v>602</v>
      </c>
      <c r="AC16" s="77" t="s">
        <v>546</v>
      </c>
      <c r="AD16" s="75">
        <v>12</v>
      </c>
      <c r="AE16" s="88">
        <v>13200000</v>
      </c>
      <c r="AF16" s="88">
        <v>8200000</v>
      </c>
      <c r="AG16" s="75">
        <f>1-((AF16)/(AE16))</f>
        <v>0.37878787878787878</v>
      </c>
      <c r="AH16" s="77">
        <v>0</v>
      </c>
      <c r="AI16" s="77" t="s">
        <v>667</v>
      </c>
      <c r="AJ16" s="77">
        <v>2</v>
      </c>
      <c r="AK16" s="77">
        <v>2</v>
      </c>
      <c r="AL16" s="77">
        <v>80</v>
      </c>
      <c r="AM16" s="77" t="s">
        <v>77</v>
      </c>
      <c r="AN16" s="75">
        <f t="shared" si="0"/>
        <v>13200000</v>
      </c>
      <c r="AO16" s="75">
        <f t="shared" si="1"/>
        <v>8200000</v>
      </c>
      <c r="AP16" s="89">
        <f t="shared" si="2"/>
        <v>9240000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104" s="1" customFormat="1" ht="21.75">
      <c r="A17" s="75" t="s">
        <v>60</v>
      </c>
      <c r="B17" s="94" t="s">
        <v>61</v>
      </c>
      <c r="C17" s="94" t="s">
        <v>62</v>
      </c>
      <c r="D17" s="90" t="s">
        <v>63</v>
      </c>
      <c r="E17" s="90" t="s">
        <v>64</v>
      </c>
      <c r="F17" s="95" t="s">
        <v>65</v>
      </c>
      <c r="G17" s="95" t="s">
        <v>66</v>
      </c>
      <c r="H17" s="95" t="s">
        <v>67</v>
      </c>
      <c r="I17" s="77" t="s">
        <v>68</v>
      </c>
      <c r="J17" s="77" t="s">
        <v>62</v>
      </c>
      <c r="K17" s="91" t="s">
        <v>69</v>
      </c>
      <c r="L17" s="79">
        <v>3060427070</v>
      </c>
      <c r="M17" s="79">
        <v>9101401981</v>
      </c>
      <c r="N17" s="79" t="s">
        <v>70</v>
      </c>
      <c r="O17" s="75" t="s">
        <v>49</v>
      </c>
      <c r="P17" s="77" t="s">
        <v>71</v>
      </c>
      <c r="Q17" s="77"/>
      <c r="R17" s="77"/>
      <c r="S17" s="77"/>
      <c r="T17" s="77"/>
      <c r="U17" s="84" t="s">
        <v>66</v>
      </c>
      <c r="V17" s="86" t="s">
        <v>72</v>
      </c>
      <c r="W17" s="75" t="s">
        <v>53</v>
      </c>
      <c r="X17" s="77" t="s">
        <v>73</v>
      </c>
      <c r="Y17" s="77" t="s">
        <v>74</v>
      </c>
      <c r="Z17" s="77" t="s">
        <v>75</v>
      </c>
      <c r="AA17" s="75">
        <v>3306</v>
      </c>
      <c r="AB17" s="87" t="s">
        <v>588</v>
      </c>
      <c r="AC17" s="77" t="s">
        <v>76</v>
      </c>
      <c r="AD17" s="75">
        <v>12</v>
      </c>
      <c r="AE17" s="88">
        <v>23000000</v>
      </c>
      <c r="AF17" s="88">
        <v>18200000</v>
      </c>
      <c r="AG17" s="75">
        <f t="shared" ref="AG17:AG22" si="3">1-((AF17-200000)/(AE17-200000))</f>
        <v>0.21052631578947367</v>
      </c>
      <c r="AH17" s="77">
        <v>0</v>
      </c>
      <c r="AI17" s="77" t="s">
        <v>668</v>
      </c>
      <c r="AJ17" s="77">
        <v>4</v>
      </c>
      <c r="AK17" s="77">
        <v>4</v>
      </c>
      <c r="AL17" s="77">
        <v>120</v>
      </c>
      <c r="AM17" s="77" t="s">
        <v>77</v>
      </c>
      <c r="AN17" s="75">
        <f t="shared" si="0"/>
        <v>24000000</v>
      </c>
      <c r="AO17" s="75">
        <f t="shared" si="1"/>
        <v>18947368.421052631</v>
      </c>
      <c r="AP17" s="89">
        <f t="shared" si="2"/>
        <v>16800000</v>
      </c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04" s="9" customFormat="1" ht="21.75">
      <c r="A18" s="75" t="s">
        <v>192</v>
      </c>
      <c r="B18" s="76" t="s">
        <v>61</v>
      </c>
      <c r="C18" s="77" t="s">
        <v>156</v>
      </c>
      <c r="D18" s="90" t="s">
        <v>157</v>
      </c>
      <c r="E18" s="90" t="s">
        <v>158</v>
      </c>
      <c r="F18" s="79" t="s">
        <v>159</v>
      </c>
      <c r="G18" s="79" t="s">
        <v>160</v>
      </c>
      <c r="H18" s="84" t="s">
        <v>161</v>
      </c>
      <c r="I18" s="77" t="s">
        <v>162</v>
      </c>
      <c r="J18" s="77" t="s">
        <v>163</v>
      </c>
      <c r="K18" s="91" t="s">
        <v>164</v>
      </c>
      <c r="L18" s="79" t="s">
        <v>165</v>
      </c>
      <c r="M18" s="79">
        <v>9391154726</v>
      </c>
      <c r="N18" s="79"/>
      <c r="O18" s="75" t="s">
        <v>187</v>
      </c>
      <c r="P18" s="75" t="s">
        <v>167</v>
      </c>
      <c r="Q18" s="75"/>
      <c r="R18" s="75"/>
      <c r="S18" s="75"/>
      <c r="T18" s="75"/>
      <c r="U18" s="84" t="s">
        <v>160</v>
      </c>
      <c r="V18" s="86" t="s">
        <v>168</v>
      </c>
      <c r="W18" s="75" t="s">
        <v>53</v>
      </c>
      <c r="X18" s="108" t="s">
        <v>193</v>
      </c>
      <c r="Y18" s="77" t="s">
        <v>194</v>
      </c>
      <c r="Z18" s="109" t="s">
        <v>195</v>
      </c>
      <c r="AA18" s="75" t="s">
        <v>661</v>
      </c>
      <c r="AB18" s="87" t="s">
        <v>588</v>
      </c>
      <c r="AC18" s="77" t="s">
        <v>196</v>
      </c>
      <c r="AD18" s="75">
        <v>12</v>
      </c>
      <c r="AE18" s="88">
        <v>13400000</v>
      </c>
      <c r="AF18" s="88">
        <v>6800000</v>
      </c>
      <c r="AG18" s="75">
        <f t="shared" si="3"/>
        <v>0.5</v>
      </c>
      <c r="AH18" s="75">
        <v>0</v>
      </c>
      <c r="AI18" s="77" t="s">
        <v>666</v>
      </c>
      <c r="AJ18" s="75">
        <v>1</v>
      </c>
      <c r="AK18" s="75">
        <v>4</v>
      </c>
      <c r="AL18" s="75">
        <v>50</v>
      </c>
      <c r="AM18" s="77" t="s">
        <v>77</v>
      </c>
      <c r="AN18" s="75">
        <f t="shared" si="0"/>
        <v>10800000</v>
      </c>
      <c r="AO18" s="75">
        <f t="shared" si="1"/>
        <v>5400000</v>
      </c>
      <c r="AP18" s="8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104" s="9" customFormat="1" ht="21.75">
      <c r="A19" s="75" t="s">
        <v>186</v>
      </c>
      <c r="B19" s="76" t="s">
        <v>61</v>
      </c>
      <c r="C19" s="77" t="s">
        <v>156</v>
      </c>
      <c r="D19" s="90" t="s">
        <v>157</v>
      </c>
      <c r="E19" s="90" t="s">
        <v>158</v>
      </c>
      <c r="F19" s="79" t="s">
        <v>159</v>
      </c>
      <c r="G19" s="79" t="s">
        <v>160</v>
      </c>
      <c r="H19" s="84" t="s">
        <v>161</v>
      </c>
      <c r="I19" s="77" t="s">
        <v>162</v>
      </c>
      <c r="J19" s="77" t="s">
        <v>163</v>
      </c>
      <c r="K19" s="91" t="s">
        <v>164</v>
      </c>
      <c r="L19" s="79" t="s">
        <v>165</v>
      </c>
      <c r="M19" s="79">
        <v>9391154726</v>
      </c>
      <c r="N19" s="79"/>
      <c r="O19" s="75" t="s">
        <v>187</v>
      </c>
      <c r="P19" s="75" t="s">
        <v>167</v>
      </c>
      <c r="Q19" s="75"/>
      <c r="R19" s="75"/>
      <c r="S19" s="75"/>
      <c r="T19" s="75"/>
      <c r="U19" s="84" t="s">
        <v>160</v>
      </c>
      <c r="V19" s="86" t="s">
        <v>168</v>
      </c>
      <c r="W19" s="75" t="s">
        <v>53</v>
      </c>
      <c r="X19" s="111" t="s">
        <v>188</v>
      </c>
      <c r="Y19" s="77" t="s">
        <v>189</v>
      </c>
      <c r="Z19" s="77" t="s">
        <v>190</v>
      </c>
      <c r="AA19" s="75" t="s">
        <v>116</v>
      </c>
      <c r="AB19" s="87" t="s">
        <v>588</v>
      </c>
      <c r="AC19" s="77" t="s">
        <v>191</v>
      </c>
      <c r="AD19" s="75">
        <v>12</v>
      </c>
      <c r="AE19" s="88">
        <v>13400000</v>
      </c>
      <c r="AF19" s="88">
        <v>6800000</v>
      </c>
      <c r="AG19" s="75">
        <f t="shared" si="3"/>
        <v>0.5</v>
      </c>
      <c r="AH19" s="77">
        <v>0</v>
      </c>
      <c r="AI19" s="77" t="s">
        <v>668</v>
      </c>
      <c r="AJ19" s="75">
        <v>0</v>
      </c>
      <c r="AK19" s="75">
        <v>4</v>
      </c>
      <c r="AL19" s="75">
        <v>130</v>
      </c>
      <c r="AM19" s="77" t="s">
        <v>77</v>
      </c>
      <c r="AN19" s="75">
        <f t="shared" si="0"/>
        <v>12600000</v>
      </c>
      <c r="AO19" s="75">
        <f t="shared" si="1"/>
        <v>6300000</v>
      </c>
      <c r="AP19" s="120"/>
      <c r="AQ19" s="31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31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104" s="13" customFormat="1" ht="21.75">
      <c r="A20" s="75" t="s">
        <v>172</v>
      </c>
      <c r="B20" s="76" t="s">
        <v>61</v>
      </c>
      <c r="C20" s="77" t="s">
        <v>156</v>
      </c>
      <c r="D20" s="90" t="s">
        <v>157</v>
      </c>
      <c r="E20" s="90" t="s">
        <v>158</v>
      </c>
      <c r="F20" s="112" t="s">
        <v>159</v>
      </c>
      <c r="G20" s="112" t="s">
        <v>160</v>
      </c>
      <c r="H20" s="84" t="s">
        <v>161</v>
      </c>
      <c r="I20" s="92" t="s">
        <v>162</v>
      </c>
      <c r="J20" s="92" t="s">
        <v>163</v>
      </c>
      <c r="K20" s="91" t="s">
        <v>164</v>
      </c>
      <c r="L20" s="112" t="s">
        <v>165</v>
      </c>
      <c r="M20" s="112">
        <v>9391154726</v>
      </c>
      <c r="N20" s="79"/>
      <c r="O20" s="75" t="s">
        <v>49</v>
      </c>
      <c r="P20" s="84" t="s">
        <v>167</v>
      </c>
      <c r="Q20" s="77"/>
      <c r="R20" s="77"/>
      <c r="S20" s="77"/>
      <c r="T20" s="77"/>
      <c r="U20" s="84" t="s">
        <v>160</v>
      </c>
      <c r="V20" s="86" t="s">
        <v>168</v>
      </c>
      <c r="W20" s="75" t="s">
        <v>53</v>
      </c>
      <c r="X20" s="113" t="s">
        <v>590</v>
      </c>
      <c r="Y20" s="77" t="s">
        <v>173</v>
      </c>
      <c r="Z20" s="77" t="s">
        <v>174</v>
      </c>
      <c r="AA20" s="75" t="s">
        <v>175</v>
      </c>
      <c r="AB20" s="87" t="s">
        <v>588</v>
      </c>
      <c r="AC20" s="77" t="s">
        <v>176</v>
      </c>
      <c r="AD20" s="75">
        <v>12</v>
      </c>
      <c r="AE20" s="88">
        <v>44600000</v>
      </c>
      <c r="AF20" s="88">
        <v>24200000</v>
      </c>
      <c r="AG20" s="75">
        <f t="shared" si="3"/>
        <v>0.45945945945945943</v>
      </c>
      <c r="AH20" s="77">
        <v>0</v>
      </c>
      <c r="AI20" s="77" t="s">
        <v>670</v>
      </c>
      <c r="AJ20" s="77">
        <v>0</v>
      </c>
      <c r="AK20" s="77">
        <v>0</v>
      </c>
      <c r="AL20" s="77">
        <v>40</v>
      </c>
      <c r="AM20" s="77" t="s">
        <v>77</v>
      </c>
      <c r="AN20" s="75">
        <f t="shared" si="0"/>
        <v>2400000</v>
      </c>
      <c r="AO20" s="75">
        <f t="shared" si="1"/>
        <v>1297297.2972972973</v>
      </c>
      <c r="AP20" s="89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</row>
    <row r="21" spans="1:104" s="9" customFormat="1" ht="21.75">
      <c r="A21" s="75" t="s">
        <v>177</v>
      </c>
      <c r="B21" s="76" t="s">
        <v>61</v>
      </c>
      <c r="C21" s="77" t="s">
        <v>156</v>
      </c>
      <c r="D21" s="90" t="s">
        <v>157</v>
      </c>
      <c r="E21" s="90" t="s">
        <v>158</v>
      </c>
      <c r="F21" s="79" t="s">
        <v>159</v>
      </c>
      <c r="G21" s="79" t="s">
        <v>160</v>
      </c>
      <c r="H21" s="84" t="s">
        <v>161</v>
      </c>
      <c r="I21" s="77" t="s">
        <v>162</v>
      </c>
      <c r="J21" s="77" t="s">
        <v>163</v>
      </c>
      <c r="K21" s="91" t="s">
        <v>164</v>
      </c>
      <c r="L21" s="79" t="s">
        <v>165</v>
      </c>
      <c r="M21" s="79">
        <v>9391154726</v>
      </c>
      <c r="N21" s="79"/>
      <c r="O21" s="75" t="s">
        <v>49</v>
      </c>
      <c r="P21" s="84" t="s">
        <v>167</v>
      </c>
      <c r="Q21" s="77"/>
      <c r="R21" s="77"/>
      <c r="S21" s="77"/>
      <c r="T21" s="77"/>
      <c r="U21" s="84" t="s">
        <v>160</v>
      </c>
      <c r="V21" s="86" t="s">
        <v>168</v>
      </c>
      <c r="W21" s="75" t="s">
        <v>53</v>
      </c>
      <c r="X21" s="111" t="s">
        <v>591</v>
      </c>
      <c r="Y21" s="77" t="s">
        <v>178</v>
      </c>
      <c r="Z21" s="77" t="s">
        <v>179</v>
      </c>
      <c r="AA21" s="75" t="s">
        <v>116</v>
      </c>
      <c r="AB21" s="87" t="s">
        <v>588</v>
      </c>
      <c r="AC21" s="77" t="s">
        <v>180</v>
      </c>
      <c r="AD21" s="75">
        <v>12</v>
      </c>
      <c r="AE21" s="88">
        <v>13400000</v>
      </c>
      <c r="AF21" s="88">
        <v>6800000</v>
      </c>
      <c r="AG21" s="75">
        <f t="shared" si="3"/>
        <v>0.5</v>
      </c>
      <c r="AH21" s="77">
        <v>0</v>
      </c>
      <c r="AI21" s="77" t="s">
        <v>668</v>
      </c>
      <c r="AJ21" s="77">
        <v>0</v>
      </c>
      <c r="AK21" s="77">
        <v>4</v>
      </c>
      <c r="AL21" s="77">
        <v>105</v>
      </c>
      <c r="AM21" s="77" t="s">
        <v>77</v>
      </c>
      <c r="AN21" s="75">
        <f t="shared" si="0"/>
        <v>11100000</v>
      </c>
      <c r="AO21" s="75">
        <f t="shared" si="1"/>
        <v>5550000</v>
      </c>
      <c r="AP21" s="89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104" s="9" customFormat="1" ht="22.5" customHeight="1">
      <c r="A22" s="75" t="s">
        <v>181</v>
      </c>
      <c r="B22" s="76" t="s">
        <v>61</v>
      </c>
      <c r="C22" s="77" t="s">
        <v>156</v>
      </c>
      <c r="D22" s="90" t="s">
        <v>157</v>
      </c>
      <c r="E22" s="90" t="s">
        <v>158</v>
      </c>
      <c r="F22" s="79" t="s">
        <v>159</v>
      </c>
      <c r="G22" s="79" t="s">
        <v>160</v>
      </c>
      <c r="H22" s="114">
        <v>88605091</v>
      </c>
      <c r="I22" s="77" t="s">
        <v>162</v>
      </c>
      <c r="J22" s="77" t="s">
        <v>163</v>
      </c>
      <c r="K22" s="91" t="s">
        <v>164</v>
      </c>
      <c r="L22" s="79" t="s">
        <v>165</v>
      </c>
      <c r="M22" s="79">
        <v>9391154726</v>
      </c>
      <c r="N22" s="79"/>
      <c r="O22" s="84" t="s">
        <v>49</v>
      </c>
      <c r="P22" s="84" t="s">
        <v>167</v>
      </c>
      <c r="Q22" s="75"/>
      <c r="R22" s="75"/>
      <c r="S22" s="75"/>
      <c r="T22" s="75"/>
      <c r="U22" s="84" t="s">
        <v>160</v>
      </c>
      <c r="V22" s="86" t="s">
        <v>168</v>
      </c>
      <c r="W22" s="75" t="s">
        <v>53</v>
      </c>
      <c r="X22" s="108" t="s">
        <v>182</v>
      </c>
      <c r="Y22" s="75" t="s">
        <v>183</v>
      </c>
      <c r="Z22" s="75" t="s">
        <v>184</v>
      </c>
      <c r="AA22" s="75" t="s">
        <v>652</v>
      </c>
      <c r="AB22" s="87" t="s">
        <v>588</v>
      </c>
      <c r="AC22" s="75" t="s">
        <v>185</v>
      </c>
      <c r="AD22" s="75">
        <v>12</v>
      </c>
      <c r="AE22" s="88">
        <v>13400000</v>
      </c>
      <c r="AF22" s="88">
        <v>6800000</v>
      </c>
      <c r="AG22" s="75">
        <f t="shared" si="3"/>
        <v>0.5</v>
      </c>
      <c r="AH22" s="75">
        <v>0</v>
      </c>
      <c r="AI22" s="77" t="s">
        <v>667</v>
      </c>
      <c r="AJ22" s="77">
        <v>0</v>
      </c>
      <c r="AK22" s="77">
        <v>0</v>
      </c>
      <c r="AL22" s="77">
        <v>0</v>
      </c>
      <c r="AM22" s="77" t="s">
        <v>77</v>
      </c>
      <c r="AN22" s="75">
        <f t="shared" si="0"/>
        <v>0</v>
      </c>
      <c r="AO22" s="75">
        <f t="shared" si="1"/>
        <v>0</v>
      </c>
      <c r="AP22" s="89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104" s="14" customFormat="1" ht="21.75">
      <c r="A23" s="75" t="s">
        <v>197</v>
      </c>
      <c r="B23" s="76" t="s">
        <v>61</v>
      </c>
      <c r="C23" s="77" t="s">
        <v>156</v>
      </c>
      <c r="D23" s="90" t="s">
        <v>157</v>
      </c>
      <c r="E23" s="90" t="s">
        <v>158</v>
      </c>
      <c r="F23" s="79" t="s">
        <v>159</v>
      </c>
      <c r="G23" s="79" t="s">
        <v>160</v>
      </c>
      <c r="H23" s="84" t="s">
        <v>161</v>
      </c>
      <c r="I23" s="77" t="s">
        <v>162</v>
      </c>
      <c r="J23" s="77" t="s">
        <v>163</v>
      </c>
      <c r="K23" s="91" t="s">
        <v>164</v>
      </c>
      <c r="L23" s="79" t="s">
        <v>165</v>
      </c>
      <c r="M23" s="79">
        <v>9391154726</v>
      </c>
      <c r="N23" s="79"/>
      <c r="O23" s="75" t="s">
        <v>187</v>
      </c>
      <c r="P23" s="75" t="s">
        <v>167</v>
      </c>
      <c r="Q23" s="75"/>
      <c r="R23" s="75"/>
      <c r="S23" s="75"/>
      <c r="T23" s="75"/>
      <c r="U23" s="84" t="s">
        <v>160</v>
      </c>
      <c r="V23" s="86" t="s">
        <v>168</v>
      </c>
      <c r="W23" s="75" t="s">
        <v>53</v>
      </c>
      <c r="X23" s="115" t="s">
        <v>592</v>
      </c>
      <c r="Y23" s="77" t="s">
        <v>198</v>
      </c>
      <c r="Z23" s="77" t="s">
        <v>199</v>
      </c>
      <c r="AA23" s="75" t="s">
        <v>654</v>
      </c>
      <c r="AB23" s="87" t="s">
        <v>588</v>
      </c>
      <c r="AC23" s="77" t="s">
        <v>200</v>
      </c>
      <c r="AD23" s="75">
        <v>12</v>
      </c>
      <c r="AE23" s="88">
        <v>60000000</v>
      </c>
      <c r="AF23" s="88">
        <v>30000000</v>
      </c>
      <c r="AG23" s="75">
        <f>1-(AF23)/(AE23)</f>
        <v>0.5</v>
      </c>
      <c r="AH23" s="77">
        <v>0</v>
      </c>
      <c r="AI23" s="77" t="s">
        <v>670</v>
      </c>
      <c r="AJ23" s="75">
        <v>4</v>
      </c>
      <c r="AK23" s="75">
        <v>16</v>
      </c>
      <c r="AL23" s="75">
        <v>660</v>
      </c>
      <c r="AM23" s="77" t="s">
        <v>77</v>
      </c>
      <c r="AN23" s="75">
        <f t="shared" si="0"/>
        <v>70800000</v>
      </c>
      <c r="AO23" s="75">
        <f t="shared" si="1"/>
        <v>35400000</v>
      </c>
      <c r="AP23" s="89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</row>
    <row r="24" spans="1:104" s="9" customFormat="1" ht="21.75">
      <c r="A24" s="75" t="s">
        <v>155</v>
      </c>
      <c r="B24" s="75" t="s">
        <v>61</v>
      </c>
      <c r="C24" s="75" t="s">
        <v>156</v>
      </c>
      <c r="D24" s="90" t="s">
        <v>157</v>
      </c>
      <c r="E24" s="90" t="s">
        <v>158</v>
      </c>
      <c r="F24" s="84" t="s">
        <v>159</v>
      </c>
      <c r="G24" s="84" t="s">
        <v>160</v>
      </c>
      <c r="H24" s="110" t="s">
        <v>161</v>
      </c>
      <c r="I24" s="77" t="s">
        <v>162</v>
      </c>
      <c r="J24" s="77" t="s">
        <v>163</v>
      </c>
      <c r="K24" s="91" t="s">
        <v>164</v>
      </c>
      <c r="L24" s="79" t="s">
        <v>165</v>
      </c>
      <c r="M24" s="79" t="s">
        <v>166</v>
      </c>
      <c r="N24" s="75"/>
      <c r="O24" s="84" t="s">
        <v>49</v>
      </c>
      <c r="P24" s="84" t="s">
        <v>167</v>
      </c>
      <c r="Q24" s="77"/>
      <c r="R24" s="77"/>
      <c r="S24" s="77"/>
      <c r="T24" s="77"/>
      <c r="U24" s="77"/>
      <c r="V24" s="86" t="s">
        <v>168</v>
      </c>
      <c r="W24" s="75" t="s">
        <v>53</v>
      </c>
      <c r="X24" s="111" t="s">
        <v>593</v>
      </c>
      <c r="Y24" s="77" t="s">
        <v>169</v>
      </c>
      <c r="Z24" s="75" t="s">
        <v>170</v>
      </c>
      <c r="AA24" s="75" t="s">
        <v>653</v>
      </c>
      <c r="AB24" s="87" t="s">
        <v>588</v>
      </c>
      <c r="AC24" s="75" t="s">
        <v>171</v>
      </c>
      <c r="AD24" s="75">
        <v>12</v>
      </c>
      <c r="AE24" s="88">
        <f>(1900000+20000000)*12</f>
        <v>262800000</v>
      </c>
      <c r="AF24" s="88">
        <f>(1500000+20000000)*12</f>
        <v>258000000</v>
      </c>
      <c r="AG24" s="114">
        <f>1-(1500000/1900000)</f>
        <v>0.21052631578947367</v>
      </c>
      <c r="AH24" s="75">
        <f>20000000*12</f>
        <v>240000000</v>
      </c>
      <c r="AI24" s="77" t="s">
        <v>670</v>
      </c>
      <c r="AJ24" s="75">
        <v>4</v>
      </c>
      <c r="AK24" s="75">
        <v>16</v>
      </c>
      <c r="AL24" s="75">
        <v>760</v>
      </c>
      <c r="AM24" s="77" t="s">
        <v>77</v>
      </c>
      <c r="AN24" s="75">
        <f>((AK24*100000)+(AJ24*250000)+(AL24*5000)+(IF(AI24=1,1100000,IF(AI24=2,1900000,IF(AI24=3,2700000,IF(AI24=4,3700000,0))))))*12+AH24</f>
        <v>316800000</v>
      </c>
      <c r="AO24" s="75">
        <f t="shared" si="1"/>
        <v>250105263.15789473</v>
      </c>
      <c r="AP24" s="89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104" s="9" customFormat="1" ht="37.5">
      <c r="A25" s="149" t="s">
        <v>403</v>
      </c>
      <c r="B25" s="146" t="s">
        <v>404</v>
      </c>
      <c r="C25" s="149" t="s">
        <v>405</v>
      </c>
      <c r="D25" s="128" t="s">
        <v>406</v>
      </c>
      <c r="E25" s="128" t="s">
        <v>595</v>
      </c>
      <c r="F25" s="148">
        <v>2538950090</v>
      </c>
      <c r="G25" s="148" t="s">
        <v>407</v>
      </c>
      <c r="H25" s="152">
        <v>66166617</v>
      </c>
      <c r="I25" s="149" t="s">
        <v>408</v>
      </c>
      <c r="J25" s="149" t="s">
        <v>409</v>
      </c>
      <c r="K25" s="153" t="s">
        <v>410</v>
      </c>
      <c r="L25" s="148">
        <v>82418764</v>
      </c>
      <c r="M25" s="148" t="s">
        <v>411</v>
      </c>
      <c r="N25" s="148"/>
      <c r="O25" s="145"/>
      <c r="P25" s="149" t="s">
        <v>412</v>
      </c>
      <c r="Q25" s="149"/>
      <c r="R25" s="149"/>
      <c r="S25" s="149"/>
      <c r="T25" s="149"/>
      <c r="U25" s="149"/>
      <c r="V25" s="149"/>
      <c r="W25" s="145" t="s">
        <v>53</v>
      </c>
      <c r="X25" s="149" t="s">
        <v>413</v>
      </c>
      <c r="Y25" s="149" t="s">
        <v>414</v>
      </c>
      <c r="Z25" s="149" t="s">
        <v>415</v>
      </c>
      <c r="AA25" s="149" t="s">
        <v>655</v>
      </c>
      <c r="AB25" s="87" t="s">
        <v>588</v>
      </c>
      <c r="AC25" s="149" t="s">
        <v>416</v>
      </c>
      <c r="AD25" s="149">
        <v>12</v>
      </c>
      <c r="AE25" s="127">
        <f>3700000*12</f>
        <v>44400000</v>
      </c>
      <c r="AF25" s="127">
        <f>3500000*12</f>
        <v>42000000</v>
      </c>
      <c r="AG25" s="106">
        <f>1-((AF25)/(AE25))</f>
        <v>5.4054054054054057E-2</v>
      </c>
      <c r="AH25" s="149">
        <v>0</v>
      </c>
      <c r="AI25" s="77" t="s">
        <v>670</v>
      </c>
      <c r="AJ25" s="149">
        <v>0</v>
      </c>
      <c r="AK25" s="149">
        <v>0</v>
      </c>
      <c r="AL25" s="149">
        <v>0</v>
      </c>
      <c r="AM25" s="77" t="s">
        <v>77</v>
      </c>
      <c r="AN25" s="145">
        <f t="shared" ref="AN25:AN46" si="4">((AK25*100000)+(AJ25*250000)+(AL25*5000)+(IF(AI25=1,1100000,IF(AI25=2,1900000,IF(AI25=3,2700000,IF(AI25=4,3700000,0))))))*12</f>
        <v>0</v>
      </c>
      <c r="AO25" s="145">
        <f t="shared" si="1"/>
        <v>0</v>
      </c>
      <c r="AP25" s="8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104" s="9" customFormat="1" ht="37.5">
      <c r="A26" s="149" t="s">
        <v>547</v>
      </c>
      <c r="B26" s="146" t="s">
        <v>548</v>
      </c>
      <c r="C26" s="149" t="s">
        <v>549</v>
      </c>
      <c r="D26" s="90" t="s">
        <v>550</v>
      </c>
      <c r="E26" s="128" t="s">
        <v>551</v>
      </c>
      <c r="F26" s="148">
        <v>49481290</v>
      </c>
      <c r="G26" s="148" t="s">
        <v>552</v>
      </c>
      <c r="H26" s="152">
        <v>66164506</v>
      </c>
      <c r="I26" s="149" t="s">
        <v>553</v>
      </c>
      <c r="J26" s="149" t="s">
        <v>554</v>
      </c>
      <c r="K26" s="150" t="s">
        <v>555</v>
      </c>
      <c r="L26" s="148">
        <v>20838816</v>
      </c>
      <c r="M26" s="148" t="s">
        <v>556</v>
      </c>
      <c r="N26" s="148">
        <v>66401560</v>
      </c>
      <c r="O26" s="145" t="s">
        <v>90</v>
      </c>
      <c r="P26" s="149" t="s">
        <v>557</v>
      </c>
      <c r="Q26" s="149"/>
      <c r="R26" s="149"/>
      <c r="S26" s="149"/>
      <c r="T26" s="149"/>
      <c r="U26" s="149"/>
      <c r="V26" s="149"/>
      <c r="W26" s="145" t="s">
        <v>53</v>
      </c>
      <c r="X26" s="149" t="s">
        <v>558</v>
      </c>
      <c r="Y26" s="149" t="s">
        <v>559</v>
      </c>
      <c r="Z26" s="149" t="s">
        <v>560</v>
      </c>
      <c r="AA26" s="149" t="s">
        <v>656</v>
      </c>
      <c r="AB26" s="87" t="s">
        <v>588</v>
      </c>
      <c r="AC26" s="149" t="s">
        <v>561</v>
      </c>
      <c r="AD26" s="149">
        <v>12</v>
      </c>
      <c r="AE26" s="140">
        <f>4500000*12</f>
        <v>54000000</v>
      </c>
      <c r="AF26" s="127">
        <f>4350000*12</f>
        <v>52200000</v>
      </c>
      <c r="AG26" s="106">
        <f>1-((AF26)/(AE26))</f>
        <v>3.3333333333333326E-2</v>
      </c>
      <c r="AH26" s="149">
        <v>0</v>
      </c>
      <c r="AI26" s="77" t="s">
        <v>666</v>
      </c>
      <c r="AJ26" s="149">
        <v>1</v>
      </c>
      <c r="AK26" s="149">
        <v>1</v>
      </c>
      <c r="AL26" s="149">
        <v>10</v>
      </c>
      <c r="AM26" s="77" t="s">
        <v>77</v>
      </c>
      <c r="AN26" s="145">
        <f t="shared" si="4"/>
        <v>4800000</v>
      </c>
      <c r="AO26" s="145">
        <f t="shared" si="1"/>
        <v>4640000</v>
      </c>
      <c r="AP26" s="89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104" s="9" customFormat="1" ht="21.75">
      <c r="A27" s="75" t="s">
        <v>433</v>
      </c>
      <c r="B27" s="76" t="s">
        <v>418</v>
      </c>
      <c r="C27" s="92" t="s">
        <v>419</v>
      </c>
      <c r="D27" s="90" t="s">
        <v>420</v>
      </c>
      <c r="E27" s="90" t="s">
        <v>421</v>
      </c>
      <c r="F27" s="79" t="s">
        <v>422</v>
      </c>
      <c r="G27" s="79" t="s">
        <v>423</v>
      </c>
      <c r="H27" s="77">
        <v>66031915</v>
      </c>
      <c r="I27" s="92" t="s">
        <v>418</v>
      </c>
      <c r="J27" s="77" t="s">
        <v>419</v>
      </c>
      <c r="K27" s="91" t="s">
        <v>420</v>
      </c>
      <c r="L27" s="79" t="s">
        <v>422</v>
      </c>
      <c r="M27" s="79" t="s">
        <v>423</v>
      </c>
      <c r="N27" s="79">
        <v>66031915</v>
      </c>
      <c r="O27" s="75" t="s">
        <v>49</v>
      </c>
      <c r="P27" s="77" t="s">
        <v>424</v>
      </c>
      <c r="Q27" s="77" t="s">
        <v>434</v>
      </c>
      <c r="R27" s="85">
        <v>14008049270</v>
      </c>
      <c r="S27" s="85"/>
      <c r="T27" s="75">
        <v>535859</v>
      </c>
      <c r="U27" s="84" t="s">
        <v>426</v>
      </c>
      <c r="V27" s="86" t="s">
        <v>427</v>
      </c>
      <c r="W27" s="75" t="s">
        <v>53</v>
      </c>
      <c r="X27" s="75" t="s">
        <v>435</v>
      </c>
      <c r="Y27" s="77" t="s">
        <v>436</v>
      </c>
      <c r="Z27" s="75" t="s">
        <v>437</v>
      </c>
      <c r="AA27" s="75" t="s">
        <v>438</v>
      </c>
      <c r="AB27" s="87" t="s">
        <v>588</v>
      </c>
      <c r="AC27" s="75" t="s">
        <v>432</v>
      </c>
      <c r="AD27" s="75">
        <v>12</v>
      </c>
      <c r="AE27" s="88">
        <v>25200000</v>
      </c>
      <c r="AF27" s="88">
        <v>21600000</v>
      </c>
      <c r="AG27" s="75">
        <f>1-((AF27)/(AE27))</f>
        <v>0.1428571428571429</v>
      </c>
      <c r="AH27" s="75">
        <v>0</v>
      </c>
      <c r="AI27" s="77" t="s">
        <v>668</v>
      </c>
      <c r="AJ27" s="75">
        <v>0</v>
      </c>
      <c r="AK27" s="75">
        <v>2</v>
      </c>
      <c r="AL27" s="75">
        <v>0</v>
      </c>
      <c r="AM27" s="77" t="s">
        <v>77</v>
      </c>
      <c r="AN27" s="75">
        <f t="shared" si="4"/>
        <v>2400000</v>
      </c>
      <c r="AO27" s="75">
        <f t="shared" si="1"/>
        <v>2057142.857142857</v>
      </c>
      <c r="AP27" s="89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104" s="15" customFormat="1" ht="20.25" customHeight="1">
      <c r="A28" s="75" t="s">
        <v>417</v>
      </c>
      <c r="B28" s="76" t="s">
        <v>418</v>
      </c>
      <c r="C28" s="92" t="s">
        <v>419</v>
      </c>
      <c r="D28" s="90" t="s">
        <v>420</v>
      </c>
      <c r="E28" s="90" t="s">
        <v>421</v>
      </c>
      <c r="F28" s="79" t="s">
        <v>422</v>
      </c>
      <c r="G28" s="79" t="s">
        <v>423</v>
      </c>
      <c r="H28" s="77">
        <v>66031915</v>
      </c>
      <c r="I28" s="92" t="s">
        <v>418</v>
      </c>
      <c r="J28" s="77" t="s">
        <v>419</v>
      </c>
      <c r="K28" s="91" t="s">
        <v>420</v>
      </c>
      <c r="L28" s="79" t="s">
        <v>422</v>
      </c>
      <c r="M28" s="79" t="s">
        <v>423</v>
      </c>
      <c r="N28" s="79">
        <v>66031915</v>
      </c>
      <c r="O28" s="75" t="s">
        <v>49</v>
      </c>
      <c r="P28" s="77" t="s">
        <v>424</v>
      </c>
      <c r="Q28" s="77" t="s">
        <v>425</v>
      </c>
      <c r="R28" s="85">
        <v>14008049270</v>
      </c>
      <c r="S28" s="85"/>
      <c r="T28" s="75">
        <v>535859</v>
      </c>
      <c r="U28" s="84" t="s">
        <v>426</v>
      </c>
      <c r="V28" s="86" t="s">
        <v>427</v>
      </c>
      <c r="W28" s="75" t="s">
        <v>53</v>
      </c>
      <c r="X28" s="76" t="s">
        <v>428</v>
      </c>
      <c r="Y28" s="77" t="s">
        <v>429</v>
      </c>
      <c r="Z28" s="75" t="s">
        <v>430</v>
      </c>
      <c r="AA28" s="75" t="s">
        <v>431</v>
      </c>
      <c r="AB28" s="87" t="s">
        <v>588</v>
      </c>
      <c r="AC28" s="75" t="s">
        <v>432</v>
      </c>
      <c r="AD28" s="75">
        <v>12</v>
      </c>
      <c r="AE28" s="88">
        <v>25200000</v>
      </c>
      <c r="AF28" s="88">
        <v>21600000</v>
      </c>
      <c r="AG28" s="75">
        <f>1-((AF28)/(AE28))</f>
        <v>0.1428571428571429</v>
      </c>
      <c r="AH28" s="75">
        <v>0</v>
      </c>
      <c r="AI28" s="77" t="s">
        <v>668</v>
      </c>
      <c r="AJ28" s="75">
        <v>4</v>
      </c>
      <c r="AK28" s="75">
        <v>6</v>
      </c>
      <c r="AL28" s="75">
        <v>120</v>
      </c>
      <c r="AM28" s="77" t="s">
        <v>77</v>
      </c>
      <c r="AN28" s="75">
        <f t="shared" si="4"/>
        <v>26400000</v>
      </c>
      <c r="AO28" s="75">
        <f t="shared" si="1"/>
        <v>22628571.428571429</v>
      </c>
      <c r="AP28" s="89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104" s="9" customFormat="1" ht="21.75">
      <c r="A29" s="145" t="s">
        <v>211</v>
      </c>
      <c r="B29" s="75" t="s">
        <v>452</v>
      </c>
      <c r="C29" s="77" t="s">
        <v>453</v>
      </c>
      <c r="D29" s="90" t="s">
        <v>454</v>
      </c>
      <c r="E29" s="90" t="s">
        <v>455</v>
      </c>
      <c r="F29" s="79" t="s">
        <v>456</v>
      </c>
      <c r="G29" s="79" t="s">
        <v>457</v>
      </c>
      <c r="H29" s="84" t="s">
        <v>458</v>
      </c>
      <c r="I29" s="77" t="s">
        <v>452</v>
      </c>
      <c r="J29" s="77" t="s">
        <v>453</v>
      </c>
      <c r="K29" s="158" t="s">
        <v>454</v>
      </c>
      <c r="L29" s="79" t="s">
        <v>456</v>
      </c>
      <c r="M29" s="79" t="s">
        <v>457</v>
      </c>
      <c r="N29" s="79"/>
      <c r="O29" s="84" t="s">
        <v>49</v>
      </c>
      <c r="P29" s="84" t="s">
        <v>459</v>
      </c>
      <c r="Q29" s="145"/>
      <c r="R29" s="145"/>
      <c r="S29" s="145"/>
      <c r="T29" s="145"/>
      <c r="U29" s="84" t="s">
        <v>458</v>
      </c>
      <c r="V29" s="86" t="s">
        <v>460</v>
      </c>
      <c r="W29" s="145" t="s">
        <v>53</v>
      </c>
      <c r="X29" s="145" t="s">
        <v>470</v>
      </c>
      <c r="Y29" s="149" t="s">
        <v>471</v>
      </c>
      <c r="Z29" s="149" t="s">
        <v>472</v>
      </c>
      <c r="AA29" s="149"/>
      <c r="AB29" s="87" t="s">
        <v>588</v>
      </c>
      <c r="AC29" s="159" t="s">
        <v>473</v>
      </c>
      <c r="AD29" s="145">
        <v>0</v>
      </c>
      <c r="AE29" s="129"/>
      <c r="AF29" s="129"/>
      <c r="AG29" s="106">
        <v>0.3</v>
      </c>
      <c r="AH29" s="145">
        <v>0</v>
      </c>
      <c r="AI29" s="77" t="s">
        <v>669</v>
      </c>
      <c r="AJ29" s="145">
        <v>4</v>
      </c>
      <c r="AK29" s="145">
        <v>10</v>
      </c>
      <c r="AL29" s="145">
        <v>40</v>
      </c>
      <c r="AM29" s="77" t="s">
        <v>77</v>
      </c>
      <c r="AN29" s="145">
        <f t="shared" si="4"/>
        <v>26400000</v>
      </c>
      <c r="AO29" s="145">
        <f t="shared" si="1"/>
        <v>18480000</v>
      </c>
      <c r="AP29" s="89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</row>
    <row r="30" spans="1:104" s="12" customFormat="1" ht="21.75">
      <c r="A30" s="145" t="s">
        <v>211</v>
      </c>
      <c r="B30" s="75" t="s">
        <v>452</v>
      </c>
      <c r="C30" s="77" t="s">
        <v>453</v>
      </c>
      <c r="D30" s="90" t="s">
        <v>454</v>
      </c>
      <c r="E30" s="78" t="s">
        <v>455</v>
      </c>
      <c r="F30" s="79" t="s">
        <v>456</v>
      </c>
      <c r="G30" s="79" t="s">
        <v>457</v>
      </c>
      <c r="H30" s="84" t="s">
        <v>458</v>
      </c>
      <c r="I30" s="77" t="s">
        <v>452</v>
      </c>
      <c r="J30" s="77" t="s">
        <v>453</v>
      </c>
      <c r="K30" s="158" t="s">
        <v>454</v>
      </c>
      <c r="L30" s="79" t="s">
        <v>456</v>
      </c>
      <c r="M30" s="79">
        <v>9111952080</v>
      </c>
      <c r="N30" s="79"/>
      <c r="O30" s="84" t="s">
        <v>49</v>
      </c>
      <c r="P30" s="84" t="s">
        <v>459</v>
      </c>
      <c r="Q30" s="145"/>
      <c r="R30" s="145"/>
      <c r="S30" s="145"/>
      <c r="T30" s="145"/>
      <c r="U30" s="84" t="s">
        <v>458</v>
      </c>
      <c r="V30" s="86" t="s">
        <v>460</v>
      </c>
      <c r="W30" s="145" t="s">
        <v>53</v>
      </c>
      <c r="X30" s="145" t="s">
        <v>466</v>
      </c>
      <c r="Y30" s="145" t="s">
        <v>467</v>
      </c>
      <c r="Z30" s="145" t="s">
        <v>468</v>
      </c>
      <c r="AA30" s="145"/>
      <c r="AB30" s="87" t="s">
        <v>588</v>
      </c>
      <c r="AC30" s="145" t="s">
        <v>469</v>
      </c>
      <c r="AD30" s="149">
        <v>12</v>
      </c>
      <c r="AE30" s="129"/>
      <c r="AF30" s="129"/>
      <c r="AG30" s="106">
        <v>0.3</v>
      </c>
      <c r="AH30" s="145">
        <v>0</v>
      </c>
      <c r="AI30" s="77" t="s">
        <v>667</v>
      </c>
      <c r="AJ30" s="145">
        <v>2</v>
      </c>
      <c r="AK30" s="145">
        <v>14</v>
      </c>
      <c r="AL30" s="145">
        <v>20</v>
      </c>
      <c r="AM30" s="77" t="s">
        <v>77</v>
      </c>
      <c r="AN30" s="145">
        <f t="shared" si="4"/>
        <v>24000000</v>
      </c>
      <c r="AO30" s="145">
        <f t="shared" si="1"/>
        <v>16800000</v>
      </c>
      <c r="AP30" s="89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104" s="11" customFormat="1" ht="21.75">
      <c r="A31" s="75" t="s">
        <v>451</v>
      </c>
      <c r="B31" s="75" t="s">
        <v>452</v>
      </c>
      <c r="C31" s="77" t="s">
        <v>453</v>
      </c>
      <c r="D31" s="90" t="s">
        <v>454</v>
      </c>
      <c r="E31" s="78" t="s">
        <v>455</v>
      </c>
      <c r="F31" s="79" t="s">
        <v>456</v>
      </c>
      <c r="G31" s="79" t="s">
        <v>457</v>
      </c>
      <c r="H31" s="84" t="s">
        <v>458</v>
      </c>
      <c r="I31" s="77" t="s">
        <v>452</v>
      </c>
      <c r="J31" s="77" t="s">
        <v>453</v>
      </c>
      <c r="K31" s="158" t="s">
        <v>454</v>
      </c>
      <c r="L31" s="79" t="s">
        <v>456</v>
      </c>
      <c r="M31" s="79">
        <v>9111952080</v>
      </c>
      <c r="N31" s="79"/>
      <c r="O31" s="84" t="s">
        <v>49</v>
      </c>
      <c r="P31" s="84" t="s">
        <v>459</v>
      </c>
      <c r="Q31" s="77"/>
      <c r="R31" s="77"/>
      <c r="S31" s="77"/>
      <c r="T31" s="77"/>
      <c r="U31" s="84" t="s">
        <v>458</v>
      </c>
      <c r="V31" s="86" t="s">
        <v>460</v>
      </c>
      <c r="W31" s="75" t="s">
        <v>53</v>
      </c>
      <c r="X31" s="77" t="s">
        <v>461</v>
      </c>
      <c r="Y31" s="77" t="s">
        <v>462</v>
      </c>
      <c r="Z31" s="77" t="s">
        <v>463</v>
      </c>
      <c r="AA31" s="75" t="s">
        <v>464</v>
      </c>
      <c r="AB31" s="87" t="s">
        <v>588</v>
      </c>
      <c r="AC31" s="77" t="s">
        <v>465</v>
      </c>
      <c r="AD31" s="75">
        <v>12</v>
      </c>
      <c r="AE31" s="88">
        <v>43200000</v>
      </c>
      <c r="AF31" s="88">
        <v>21600000</v>
      </c>
      <c r="AG31" s="75">
        <f>1-((AF31)/(AE31))</f>
        <v>0.5</v>
      </c>
      <c r="AH31" s="77">
        <v>0</v>
      </c>
      <c r="AI31" s="77" t="s">
        <v>668</v>
      </c>
      <c r="AJ31" s="77">
        <v>0</v>
      </c>
      <c r="AK31" s="77">
        <v>12</v>
      </c>
      <c r="AL31" s="77">
        <v>100</v>
      </c>
      <c r="AM31" s="77" t="s">
        <v>77</v>
      </c>
      <c r="AN31" s="75">
        <f t="shared" si="4"/>
        <v>20400000</v>
      </c>
      <c r="AO31" s="75">
        <f t="shared" si="1"/>
        <v>10200000</v>
      </c>
      <c r="AP31" s="8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s="11" customFormat="1" ht="21.75">
      <c r="A32" s="149" t="s">
        <v>237</v>
      </c>
      <c r="B32" s="146" t="s">
        <v>238</v>
      </c>
      <c r="C32" s="149" t="s">
        <v>239</v>
      </c>
      <c r="D32" s="161" t="s">
        <v>240</v>
      </c>
      <c r="E32" s="155" t="s">
        <v>241</v>
      </c>
      <c r="F32" s="148">
        <v>3873489384</v>
      </c>
      <c r="G32" s="148" t="s">
        <v>242</v>
      </c>
      <c r="H32" s="152">
        <v>66166302</v>
      </c>
      <c r="I32" s="149" t="s">
        <v>243</v>
      </c>
      <c r="J32" s="149" t="s">
        <v>244</v>
      </c>
      <c r="K32" s="150" t="s">
        <v>245</v>
      </c>
      <c r="L32" s="148">
        <v>923842306</v>
      </c>
      <c r="M32" s="148">
        <v>9109302057</v>
      </c>
      <c r="N32" s="148">
        <v>2632730812</v>
      </c>
      <c r="O32" s="75" t="s">
        <v>90</v>
      </c>
      <c r="P32" s="156" t="s">
        <v>246</v>
      </c>
      <c r="Q32" s="149"/>
      <c r="R32" s="149"/>
      <c r="S32" s="149"/>
      <c r="T32" s="149"/>
      <c r="U32" s="149"/>
      <c r="V32" s="157" t="s">
        <v>247</v>
      </c>
      <c r="W32" s="145" t="s">
        <v>53</v>
      </c>
      <c r="X32" s="149" t="s">
        <v>248</v>
      </c>
      <c r="Y32" s="149" t="s">
        <v>249</v>
      </c>
      <c r="Z32" s="149" t="s">
        <v>250</v>
      </c>
      <c r="AA32" s="149" t="s">
        <v>665</v>
      </c>
      <c r="AB32" s="87" t="s">
        <v>588</v>
      </c>
      <c r="AC32" s="149" t="s">
        <v>76</v>
      </c>
      <c r="AD32" s="149">
        <v>12</v>
      </c>
      <c r="AE32" s="127">
        <f>1900000*12</f>
        <v>22800000</v>
      </c>
      <c r="AF32" s="140">
        <f>1500000*12</f>
        <v>18000000</v>
      </c>
      <c r="AG32" s="106">
        <f>1-((AF32)/(AE32))</f>
        <v>0.21052631578947367</v>
      </c>
      <c r="AH32" s="149">
        <v>0</v>
      </c>
      <c r="AI32" s="77" t="s">
        <v>668</v>
      </c>
      <c r="AJ32" s="149">
        <v>0</v>
      </c>
      <c r="AK32" s="149">
        <v>0</v>
      </c>
      <c r="AL32" s="149">
        <v>0</v>
      </c>
      <c r="AM32" s="77" t="s">
        <v>77</v>
      </c>
      <c r="AN32" s="145">
        <f t="shared" si="4"/>
        <v>0</v>
      </c>
      <c r="AO32" s="145">
        <f t="shared" si="1"/>
        <v>0</v>
      </c>
      <c r="AP32" s="151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</row>
    <row r="33" spans="1:104" s="12" customFormat="1" ht="21.75">
      <c r="A33" s="75" t="s">
        <v>251</v>
      </c>
      <c r="B33" s="76" t="s">
        <v>238</v>
      </c>
      <c r="C33" s="77" t="s">
        <v>239</v>
      </c>
      <c r="D33" s="78" t="s">
        <v>240</v>
      </c>
      <c r="E33" s="155" t="s">
        <v>241</v>
      </c>
      <c r="F33" s="79">
        <v>3873489384</v>
      </c>
      <c r="G33" s="79" t="s">
        <v>242</v>
      </c>
      <c r="H33" s="80">
        <v>66012898</v>
      </c>
      <c r="I33" s="77" t="s">
        <v>252</v>
      </c>
      <c r="J33" s="77" t="s">
        <v>253</v>
      </c>
      <c r="K33" s="91" t="s">
        <v>254</v>
      </c>
      <c r="L33" s="79">
        <v>5400024246</v>
      </c>
      <c r="M33" s="79">
        <v>9396378489</v>
      </c>
      <c r="N33" s="79">
        <v>66012898</v>
      </c>
      <c r="O33" s="75" t="s">
        <v>90</v>
      </c>
      <c r="P33" s="156" t="s">
        <v>246</v>
      </c>
      <c r="Q33" s="77"/>
      <c r="R33" s="77"/>
      <c r="S33" s="77"/>
      <c r="T33" s="77"/>
      <c r="U33" s="84" t="s">
        <v>255</v>
      </c>
      <c r="V33" s="157" t="s">
        <v>247</v>
      </c>
      <c r="W33" s="75" t="s">
        <v>53</v>
      </c>
      <c r="X33" s="77" t="s">
        <v>256</v>
      </c>
      <c r="Y33" s="77" t="s">
        <v>257</v>
      </c>
      <c r="Z33" s="75" t="s">
        <v>258</v>
      </c>
      <c r="AA33" s="75" t="s">
        <v>259</v>
      </c>
      <c r="AB33" s="87" t="s">
        <v>601</v>
      </c>
      <c r="AC33" s="77" t="s">
        <v>260</v>
      </c>
      <c r="AD33" s="77">
        <v>12</v>
      </c>
      <c r="AE33" s="88">
        <v>43800000</v>
      </c>
      <c r="AF33" s="88">
        <v>34800000</v>
      </c>
      <c r="AG33" s="75">
        <f>1-((AF33)/(AE33))</f>
        <v>0.20547945205479456</v>
      </c>
      <c r="AH33" s="77">
        <v>0</v>
      </c>
      <c r="AI33" s="77" t="s">
        <v>667</v>
      </c>
      <c r="AJ33" s="77">
        <v>0</v>
      </c>
      <c r="AK33" s="77">
        <v>4</v>
      </c>
      <c r="AL33" s="77">
        <v>420</v>
      </c>
      <c r="AM33" s="77" t="s">
        <v>77</v>
      </c>
      <c r="AN33" s="75">
        <f t="shared" si="4"/>
        <v>30000000</v>
      </c>
      <c r="AO33" s="75">
        <f t="shared" si="1"/>
        <v>23835616.438356165</v>
      </c>
      <c r="AP33" s="89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</row>
    <row r="34" spans="1:104" s="9" customFormat="1" ht="22.5" customHeight="1">
      <c r="A34" s="75" t="s">
        <v>372</v>
      </c>
      <c r="B34" s="76" t="s">
        <v>373</v>
      </c>
      <c r="C34" s="77" t="s">
        <v>374</v>
      </c>
      <c r="D34" s="90" t="s">
        <v>375</v>
      </c>
      <c r="E34" s="90" t="s">
        <v>376</v>
      </c>
      <c r="F34" s="79" t="s">
        <v>377</v>
      </c>
      <c r="G34" s="79" t="s">
        <v>378</v>
      </c>
      <c r="H34" s="80">
        <v>22186707</v>
      </c>
      <c r="I34" s="77" t="s">
        <v>252</v>
      </c>
      <c r="J34" s="77" t="s">
        <v>379</v>
      </c>
      <c r="K34" s="91" t="s">
        <v>380</v>
      </c>
      <c r="L34" s="79">
        <v>1287232868</v>
      </c>
      <c r="M34" s="79">
        <v>9120235689</v>
      </c>
      <c r="N34" s="79">
        <v>22186707</v>
      </c>
      <c r="O34" s="75" t="s">
        <v>49</v>
      </c>
      <c r="P34" s="77" t="s">
        <v>381</v>
      </c>
      <c r="Q34" s="77"/>
      <c r="R34" s="77"/>
      <c r="S34" s="77"/>
      <c r="T34" s="77"/>
      <c r="U34" s="84" t="s">
        <v>382</v>
      </c>
      <c r="V34" s="107" t="s">
        <v>375</v>
      </c>
      <c r="W34" s="75" t="s">
        <v>53</v>
      </c>
      <c r="X34" s="77" t="s">
        <v>383</v>
      </c>
      <c r="Y34" s="77" t="s">
        <v>384</v>
      </c>
      <c r="Z34" s="77" t="s">
        <v>385</v>
      </c>
      <c r="AA34" s="75" t="s">
        <v>386</v>
      </c>
      <c r="AB34" s="87" t="s">
        <v>599</v>
      </c>
      <c r="AC34" s="77" t="s">
        <v>387</v>
      </c>
      <c r="AD34" s="75">
        <v>12</v>
      </c>
      <c r="AE34" s="88">
        <v>15600000</v>
      </c>
      <c r="AF34" s="88">
        <v>14400000</v>
      </c>
      <c r="AG34" s="75">
        <f>1-((AF34)/(AE34))</f>
        <v>7.6923076923076872E-2</v>
      </c>
      <c r="AH34" s="75">
        <v>0</v>
      </c>
      <c r="AI34" s="77" t="s">
        <v>667</v>
      </c>
      <c r="AJ34" s="77">
        <v>2</v>
      </c>
      <c r="AK34" s="77">
        <v>4</v>
      </c>
      <c r="AL34" s="77">
        <v>80</v>
      </c>
      <c r="AM34" s="77" t="s">
        <v>77</v>
      </c>
      <c r="AN34" s="75">
        <f t="shared" si="4"/>
        <v>15600000</v>
      </c>
      <c r="AO34" s="75">
        <f t="shared" si="1"/>
        <v>14400000</v>
      </c>
      <c r="AP34" s="89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104" s="9" customFormat="1" ht="21.75">
      <c r="A35" s="75" t="s">
        <v>99</v>
      </c>
      <c r="B35" s="76" t="s">
        <v>100</v>
      </c>
      <c r="C35" s="77" t="s">
        <v>101</v>
      </c>
      <c r="D35" s="90" t="s">
        <v>102</v>
      </c>
      <c r="E35" s="90" t="s">
        <v>103</v>
      </c>
      <c r="F35" s="79">
        <v>1570396574</v>
      </c>
      <c r="G35" s="79" t="s">
        <v>104</v>
      </c>
      <c r="H35" s="80">
        <v>66165781</v>
      </c>
      <c r="I35" s="77" t="s">
        <v>105</v>
      </c>
      <c r="J35" s="77" t="s">
        <v>106</v>
      </c>
      <c r="K35" s="91" t="s">
        <v>107</v>
      </c>
      <c r="L35" s="79" t="s">
        <v>108</v>
      </c>
      <c r="M35" s="79">
        <v>9196855227</v>
      </c>
      <c r="N35" s="79"/>
      <c r="O35" s="75" t="s">
        <v>90</v>
      </c>
      <c r="P35" s="77" t="s">
        <v>109</v>
      </c>
      <c r="Q35" s="84" t="s">
        <v>110</v>
      </c>
      <c r="R35" s="77"/>
      <c r="S35" s="77"/>
      <c r="T35" s="77"/>
      <c r="U35" s="84" t="s">
        <v>111</v>
      </c>
      <c r="V35" s="86" t="s">
        <v>112</v>
      </c>
      <c r="W35" s="75" t="s">
        <v>53</v>
      </c>
      <c r="X35" s="75" t="s">
        <v>113</v>
      </c>
      <c r="Y35" s="77" t="s">
        <v>114</v>
      </c>
      <c r="Z35" s="77" t="s">
        <v>115</v>
      </c>
      <c r="AA35" s="75" t="s">
        <v>116</v>
      </c>
      <c r="AB35" s="87" t="s">
        <v>589</v>
      </c>
      <c r="AC35" s="77" t="s">
        <v>117</v>
      </c>
      <c r="AD35" s="75">
        <v>4</v>
      </c>
      <c r="AE35" s="88">
        <v>5950000</v>
      </c>
      <c r="AF35" s="88">
        <v>4950000</v>
      </c>
      <c r="AG35" s="75">
        <f>1-((AF35-150000)/(AE35-150000))</f>
        <v>0.17241379310344829</v>
      </c>
      <c r="AH35" s="77">
        <v>0</v>
      </c>
      <c r="AI35" s="77" t="s">
        <v>666</v>
      </c>
      <c r="AJ35" s="75">
        <v>4</v>
      </c>
      <c r="AK35" s="75">
        <v>2</v>
      </c>
      <c r="AL35" s="75">
        <v>40</v>
      </c>
      <c r="AM35" s="77" t="s">
        <v>77</v>
      </c>
      <c r="AN35" s="75">
        <f t="shared" si="4"/>
        <v>16800000</v>
      </c>
      <c r="AO35" s="75">
        <f t="shared" si="1"/>
        <v>13903448.275862068</v>
      </c>
      <c r="AP35" s="89"/>
      <c r="AQ35" s="10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10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</row>
    <row r="36" spans="1:104" s="9" customFormat="1" ht="21.75" customHeight="1">
      <c r="A36" s="154" t="s">
        <v>118</v>
      </c>
      <c r="B36" s="76" t="s">
        <v>100</v>
      </c>
      <c r="C36" s="77" t="s">
        <v>101</v>
      </c>
      <c r="D36" s="90" t="s">
        <v>102</v>
      </c>
      <c r="E36" s="90" t="s">
        <v>103</v>
      </c>
      <c r="F36" s="79">
        <v>1570396574</v>
      </c>
      <c r="G36" s="79" t="s">
        <v>104</v>
      </c>
      <c r="H36" s="80">
        <v>66165781</v>
      </c>
      <c r="I36" s="77" t="s">
        <v>119</v>
      </c>
      <c r="J36" s="77" t="s">
        <v>120</v>
      </c>
      <c r="K36" s="91" t="s">
        <v>121</v>
      </c>
      <c r="L36" s="79" t="s">
        <v>122</v>
      </c>
      <c r="M36" s="79">
        <v>9368857499</v>
      </c>
      <c r="N36" s="79">
        <v>66165781</v>
      </c>
      <c r="O36" s="84" t="s">
        <v>90</v>
      </c>
      <c r="P36" s="77" t="s">
        <v>109</v>
      </c>
      <c r="Q36" s="77"/>
      <c r="R36" s="77"/>
      <c r="S36" s="77"/>
      <c r="T36" s="77"/>
      <c r="U36" s="84" t="s">
        <v>111</v>
      </c>
      <c r="V36" s="86" t="s">
        <v>112</v>
      </c>
      <c r="W36" s="75" t="s">
        <v>53</v>
      </c>
      <c r="X36" s="77" t="s">
        <v>123</v>
      </c>
      <c r="Y36" s="77" t="s">
        <v>124</v>
      </c>
      <c r="Z36" s="77" t="s">
        <v>125</v>
      </c>
      <c r="AA36" s="154" t="s">
        <v>126</v>
      </c>
      <c r="AB36" s="87" t="s">
        <v>589</v>
      </c>
      <c r="AC36" s="77" t="s">
        <v>127</v>
      </c>
      <c r="AD36" s="77">
        <v>12</v>
      </c>
      <c r="AE36" s="88">
        <v>12270000</v>
      </c>
      <c r="AF36" s="88">
        <v>8634000</v>
      </c>
      <c r="AG36" s="75">
        <f>1-((AF36-150000)/(AE36-150000))</f>
        <v>0.30000000000000004</v>
      </c>
      <c r="AH36" s="77">
        <v>0</v>
      </c>
      <c r="AI36" s="77" t="s">
        <v>666</v>
      </c>
      <c r="AJ36" s="77">
        <v>2</v>
      </c>
      <c r="AK36" s="77">
        <v>3</v>
      </c>
      <c r="AL36" s="77">
        <v>30</v>
      </c>
      <c r="AM36" s="77" t="s">
        <v>77</v>
      </c>
      <c r="AN36" s="75">
        <f t="shared" si="4"/>
        <v>11400000</v>
      </c>
      <c r="AO36" s="75">
        <f t="shared" si="1"/>
        <v>7979999.9999999991</v>
      </c>
      <c r="AP36" s="8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s="16" customFormat="1" ht="21.75">
      <c r="A37" s="75" t="s">
        <v>78</v>
      </c>
      <c r="B37" s="76" t="s">
        <v>79</v>
      </c>
      <c r="C37" s="92" t="s">
        <v>80</v>
      </c>
      <c r="D37" s="90" t="s">
        <v>81</v>
      </c>
      <c r="E37" s="90" t="s">
        <v>82</v>
      </c>
      <c r="F37" s="79" t="s">
        <v>83</v>
      </c>
      <c r="G37" s="79" t="s">
        <v>84</v>
      </c>
      <c r="H37" s="77">
        <v>66166302</v>
      </c>
      <c r="I37" s="92" t="s">
        <v>85</v>
      </c>
      <c r="J37" s="77" t="s">
        <v>86</v>
      </c>
      <c r="K37" s="91" t="s">
        <v>87</v>
      </c>
      <c r="L37" s="79" t="s">
        <v>88</v>
      </c>
      <c r="M37" s="79" t="s">
        <v>89</v>
      </c>
      <c r="N37" s="79">
        <v>46043194</v>
      </c>
      <c r="O37" s="75" t="s">
        <v>90</v>
      </c>
      <c r="P37" s="77" t="s">
        <v>91</v>
      </c>
      <c r="Q37" s="77"/>
      <c r="R37" s="77"/>
      <c r="S37" s="77"/>
      <c r="T37" s="77"/>
      <c r="U37" s="84" t="s">
        <v>92</v>
      </c>
      <c r="V37" s="86" t="s">
        <v>93</v>
      </c>
      <c r="W37" s="75" t="s">
        <v>53</v>
      </c>
      <c r="X37" s="75" t="s">
        <v>94</v>
      </c>
      <c r="Y37" s="77" t="s">
        <v>95</v>
      </c>
      <c r="Z37" s="75" t="s">
        <v>96</v>
      </c>
      <c r="AA37" s="75" t="s">
        <v>97</v>
      </c>
      <c r="AB37" s="93" t="s">
        <v>600</v>
      </c>
      <c r="AC37" s="75" t="s">
        <v>98</v>
      </c>
      <c r="AD37" s="116">
        <v>12</v>
      </c>
      <c r="AE37" s="88">
        <f>1900000*12</f>
        <v>22800000</v>
      </c>
      <c r="AF37" s="88">
        <v>20400000</v>
      </c>
      <c r="AG37" s="75">
        <f>1-((AF37)/(AE37))</f>
        <v>0.10526315789473684</v>
      </c>
      <c r="AH37" s="75">
        <v>0</v>
      </c>
      <c r="AI37" s="77" t="s">
        <v>668</v>
      </c>
      <c r="AJ37" s="75">
        <v>0</v>
      </c>
      <c r="AK37" s="75">
        <v>0</v>
      </c>
      <c r="AL37" s="75">
        <v>0</v>
      </c>
      <c r="AM37" s="77" t="s">
        <v>77</v>
      </c>
      <c r="AN37" s="75">
        <f t="shared" si="4"/>
        <v>0</v>
      </c>
      <c r="AO37" s="75">
        <f t="shared" si="1"/>
        <v>0</v>
      </c>
      <c r="AP37" s="89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</row>
    <row r="38" spans="1:104" s="15" customFormat="1" ht="21.75">
      <c r="A38" s="154" t="s">
        <v>304</v>
      </c>
      <c r="B38" s="76" t="s">
        <v>61</v>
      </c>
      <c r="C38" s="76" t="s">
        <v>290</v>
      </c>
      <c r="D38" s="90" t="s">
        <v>291</v>
      </c>
      <c r="E38" s="90" t="s">
        <v>291</v>
      </c>
      <c r="F38" s="117">
        <v>2594584231</v>
      </c>
      <c r="G38" s="117" t="s">
        <v>292</v>
      </c>
      <c r="H38" s="118">
        <v>66164150</v>
      </c>
      <c r="I38" s="76" t="s">
        <v>61</v>
      </c>
      <c r="J38" s="76" t="s">
        <v>290</v>
      </c>
      <c r="K38" s="86" t="s">
        <v>291</v>
      </c>
      <c r="L38" s="117">
        <v>2594584231</v>
      </c>
      <c r="M38" s="117">
        <v>9122601799</v>
      </c>
      <c r="N38" s="117">
        <v>66164150</v>
      </c>
      <c r="O38" s="84" t="s">
        <v>214</v>
      </c>
      <c r="P38" s="76" t="s">
        <v>297</v>
      </c>
      <c r="Q38" s="84" t="s">
        <v>305</v>
      </c>
      <c r="R38" s="118">
        <v>2594584231</v>
      </c>
      <c r="S38" s="76"/>
      <c r="T38" s="76"/>
      <c r="U38" s="117" t="s">
        <v>292</v>
      </c>
      <c r="V38" s="86" t="s">
        <v>291</v>
      </c>
      <c r="W38" s="75" t="s">
        <v>53</v>
      </c>
      <c r="X38" s="75" t="s">
        <v>306</v>
      </c>
      <c r="Y38" s="75" t="s">
        <v>307</v>
      </c>
      <c r="Z38" s="75" t="s">
        <v>308</v>
      </c>
      <c r="AA38" s="119">
        <v>80</v>
      </c>
      <c r="AB38" s="93" t="s">
        <v>600</v>
      </c>
      <c r="AC38" s="75" t="s">
        <v>309</v>
      </c>
      <c r="AD38" s="75">
        <v>6</v>
      </c>
      <c r="AE38" s="88">
        <v>4140000</v>
      </c>
      <c r="AF38" s="88">
        <v>3000000</v>
      </c>
      <c r="AG38" s="75">
        <f>1-((AF38)/(AE38))</f>
        <v>0.27536231884057971</v>
      </c>
      <c r="AH38" s="75">
        <v>0</v>
      </c>
      <c r="AI38" s="77" t="s">
        <v>666</v>
      </c>
      <c r="AJ38" s="75">
        <v>2</v>
      </c>
      <c r="AK38" s="75">
        <v>4</v>
      </c>
      <c r="AL38" s="75">
        <v>50</v>
      </c>
      <c r="AM38" s="77" t="s">
        <v>77</v>
      </c>
      <c r="AN38" s="75">
        <f t="shared" si="4"/>
        <v>13800000</v>
      </c>
      <c r="AO38" s="75">
        <f t="shared" si="1"/>
        <v>10000000</v>
      </c>
      <c r="AP38" s="145"/>
    </row>
    <row r="39" spans="1:104" s="15" customFormat="1" ht="21.75">
      <c r="A39" s="75" t="s">
        <v>220</v>
      </c>
      <c r="B39" s="76" t="s">
        <v>221</v>
      </c>
      <c r="C39" s="92" t="s">
        <v>222</v>
      </c>
      <c r="D39" s="90" t="s">
        <v>223</v>
      </c>
      <c r="E39" s="90" t="s">
        <v>224</v>
      </c>
      <c r="F39" s="79">
        <v>2281850102</v>
      </c>
      <c r="G39" s="79" t="s">
        <v>225</v>
      </c>
      <c r="H39" s="77">
        <v>28424018</v>
      </c>
      <c r="I39" s="92" t="s">
        <v>226</v>
      </c>
      <c r="J39" s="77" t="s">
        <v>227</v>
      </c>
      <c r="K39" s="91" t="s">
        <v>228</v>
      </c>
      <c r="L39" s="79">
        <v>4640139519</v>
      </c>
      <c r="M39" s="79" t="s">
        <v>229</v>
      </c>
      <c r="N39" s="79"/>
      <c r="O39" s="75" t="s">
        <v>49</v>
      </c>
      <c r="P39" s="77" t="s">
        <v>230</v>
      </c>
      <c r="Q39" s="77"/>
      <c r="R39" s="77"/>
      <c r="S39" s="77"/>
      <c r="T39" s="77"/>
      <c r="U39" s="84" t="s">
        <v>231</v>
      </c>
      <c r="V39" s="86" t="s">
        <v>232</v>
      </c>
      <c r="W39" s="75" t="s">
        <v>53</v>
      </c>
      <c r="X39" s="75" t="s">
        <v>233</v>
      </c>
      <c r="Y39" s="77" t="s">
        <v>234</v>
      </c>
      <c r="Z39" s="75" t="s">
        <v>235</v>
      </c>
      <c r="AA39" s="75"/>
      <c r="AB39" s="93" t="s">
        <v>600</v>
      </c>
      <c r="AC39" s="75" t="s">
        <v>236</v>
      </c>
      <c r="AD39" s="116">
        <v>12</v>
      </c>
      <c r="AE39" s="88">
        <v>23000000</v>
      </c>
      <c r="AF39" s="88">
        <v>16400000</v>
      </c>
      <c r="AG39" s="75">
        <f>1-((AF39-200000)/(AE39-200000))</f>
        <v>0.28947368421052633</v>
      </c>
      <c r="AH39" s="75">
        <v>0</v>
      </c>
      <c r="AI39" s="77" t="s">
        <v>668</v>
      </c>
      <c r="AJ39" s="75">
        <v>0</v>
      </c>
      <c r="AK39" s="75">
        <v>0</v>
      </c>
      <c r="AL39" s="75">
        <v>0</v>
      </c>
      <c r="AM39" s="77" t="s">
        <v>651</v>
      </c>
      <c r="AN39" s="75">
        <f t="shared" si="4"/>
        <v>0</v>
      </c>
      <c r="AO39" s="75">
        <f t="shared" si="1"/>
        <v>0</v>
      </c>
      <c r="AP39" s="145"/>
    </row>
    <row r="40" spans="1:104" s="15" customFormat="1" ht="23.25" customHeight="1">
      <c r="A40" s="163" t="s">
        <v>493</v>
      </c>
      <c r="B40" s="121" t="s">
        <v>475</v>
      </c>
      <c r="C40" s="122" t="s">
        <v>476</v>
      </c>
      <c r="D40" s="90" t="s">
        <v>477</v>
      </c>
      <c r="E40" s="123" t="s">
        <v>478</v>
      </c>
      <c r="F40" s="124" t="s">
        <v>479</v>
      </c>
      <c r="G40" s="124" t="s">
        <v>480</v>
      </c>
      <c r="H40" s="125">
        <v>66165856</v>
      </c>
      <c r="I40" s="122" t="s">
        <v>494</v>
      </c>
      <c r="J40" s="122" t="s">
        <v>495</v>
      </c>
      <c r="K40" s="126" t="s">
        <v>496</v>
      </c>
      <c r="L40" s="124">
        <v>11969946</v>
      </c>
      <c r="M40" s="124" t="s">
        <v>497</v>
      </c>
      <c r="N40" s="124">
        <v>5856</v>
      </c>
      <c r="O40" s="106"/>
      <c r="P40" s="167" t="s">
        <v>604</v>
      </c>
      <c r="Q40" s="122" t="s">
        <v>605</v>
      </c>
      <c r="R40" s="122"/>
      <c r="S40" s="122"/>
      <c r="T40" s="122"/>
      <c r="U40" s="168" t="s">
        <v>606</v>
      </c>
      <c r="V40" s="90" t="s">
        <v>477</v>
      </c>
      <c r="W40" s="106" t="s">
        <v>53</v>
      </c>
      <c r="X40" s="122" t="s">
        <v>498</v>
      </c>
      <c r="Y40" s="122" t="s">
        <v>499</v>
      </c>
      <c r="Z40" s="122" t="s">
        <v>500</v>
      </c>
      <c r="AA40" s="122" t="s">
        <v>657</v>
      </c>
      <c r="AB40" s="93" t="s">
        <v>600</v>
      </c>
      <c r="AC40" s="122" t="s">
        <v>473</v>
      </c>
      <c r="AD40" s="122">
        <v>12</v>
      </c>
      <c r="AE40" s="127">
        <f>1900000*12</f>
        <v>22800000</v>
      </c>
      <c r="AF40" s="127">
        <f>1700000*12</f>
        <v>20400000</v>
      </c>
      <c r="AG40" s="106">
        <f>1-((AF40)/(AE40))</f>
        <v>0.10526315789473684</v>
      </c>
      <c r="AH40" s="122">
        <v>0</v>
      </c>
      <c r="AI40" s="77" t="s">
        <v>668</v>
      </c>
      <c r="AJ40" s="122">
        <v>0</v>
      </c>
      <c r="AK40" s="122">
        <v>4</v>
      </c>
      <c r="AL40" s="122">
        <v>0</v>
      </c>
      <c r="AM40" s="122" t="s">
        <v>77</v>
      </c>
      <c r="AN40" s="106">
        <f t="shared" si="4"/>
        <v>4800000</v>
      </c>
      <c r="AO40" s="106">
        <f t="shared" si="1"/>
        <v>4294736.8421052629</v>
      </c>
      <c r="AP40" s="145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</row>
    <row r="41" spans="1:104" s="15" customFormat="1" ht="21.75">
      <c r="A41" s="75" t="s">
        <v>474</v>
      </c>
      <c r="B41" s="76" t="s">
        <v>475</v>
      </c>
      <c r="C41" s="77" t="s">
        <v>476</v>
      </c>
      <c r="D41" s="128" t="s">
        <v>477</v>
      </c>
      <c r="E41" s="165" t="s">
        <v>478</v>
      </c>
      <c r="F41" s="79" t="s">
        <v>479</v>
      </c>
      <c r="G41" s="79" t="s">
        <v>480</v>
      </c>
      <c r="H41" s="77">
        <v>66165884</v>
      </c>
      <c r="I41" s="75" t="s">
        <v>481</v>
      </c>
      <c r="J41" s="75" t="s">
        <v>482</v>
      </c>
      <c r="K41" s="91" t="s">
        <v>483</v>
      </c>
      <c r="L41" s="79" t="s">
        <v>484</v>
      </c>
      <c r="M41" s="79" t="s">
        <v>485</v>
      </c>
      <c r="N41" s="79" t="s">
        <v>486</v>
      </c>
      <c r="O41" s="84" t="s">
        <v>90</v>
      </c>
      <c r="P41" s="167" t="s">
        <v>604</v>
      </c>
      <c r="Q41" s="75" t="s">
        <v>488</v>
      </c>
      <c r="R41" s="77"/>
      <c r="S41" s="77"/>
      <c r="T41" s="77"/>
      <c r="U41" s="168" t="s">
        <v>606</v>
      </c>
      <c r="V41" s="90" t="s">
        <v>477</v>
      </c>
      <c r="W41" s="75" t="s">
        <v>53</v>
      </c>
      <c r="X41" s="77" t="s">
        <v>489</v>
      </c>
      <c r="Y41" s="77" t="s">
        <v>490</v>
      </c>
      <c r="Z41" s="77" t="s">
        <v>491</v>
      </c>
      <c r="AA41" s="75" t="s">
        <v>492</v>
      </c>
      <c r="AB41" s="93" t="s">
        <v>600</v>
      </c>
      <c r="AC41" s="77"/>
      <c r="AD41" s="75">
        <v>12</v>
      </c>
      <c r="AE41" s="129">
        <v>27000000</v>
      </c>
      <c r="AF41" s="88">
        <f>1800000*12</f>
        <v>21600000</v>
      </c>
      <c r="AG41" s="75">
        <f>1-(AF41/AE41)</f>
        <v>0.19999999999999996</v>
      </c>
      <c r="AH41" s="77">
        <v>0</v>
      </c>
      <c r="AI41" s="77" t="s">
        <v>668</v>
      </c>
      <c r="AJ41" s="77">
        <v>4</v>
      </c>
      <c r="AK41" s="77">
        <v>12</v>
      </c>
      <c r="AL41" s="77">
        <v>0</v>
      </c>
      <c r="AM41" s="77" t="s">
        <v>77</v>
      </c>
      <c r="AN41" s="75">
        <f t="shared" si="4"/>
        <v>26400000</v>
      </c>
      <c r="AO41" s="75">
        <f t="shared" si="1"/>
        <v>21120000</v>
      </c>
      <c r="AP41" s="145"/>
    </row>
    <row r="42" spans="1:104" s="13" customFormat="1" ht="23.25" customHeight="1">
      <c r="A42" s="130" t="s">
        <v>261</v>
      </c>
      <c r="B42" s="131" t="s">
        <v>262</v>
      </c>
      <c r="C42" s="132" t="s">
        <v>263</v>
      </c>
      <c r="D42" s="90" t="s">
        <v>264</v>
      </c>
      <c r="E42" s="160" t="s">
        <v>265</v>
      </c>
      <c r="F42" s="133" t="s">
        <v>266</v>
      </c>
      <c r="G42" s="133" t="s">
        <v>267</v>
      </c>
      <c r="H42" s="132">
        <v>66166249</v>
      </c>
      <c r="I42" s="134" t="s">
        <v>268</v>
      </c>
      <c r="J42" s="132" t="s">
        <v>269</v>
      </c>
      <c r="K42" s="135" t="s">
        <v>270</v>
      </c>
      <c r="L42" s="133">
        <v>4420479825</v>
      </c>
      <c r="M42" s="133" t="s">
        <v>271</v>
      </c>
      <c r="N42" s="133" t="s">
        <v>51</v>
      </c>
      <c r="O42" s="136" t="s">
        <v>49</v>
      </c>
      <c r="P42" s="136" t="s">
        <v>272</v>
      </c>
      <c r="Q42" s="132"/>
      <c r="R42" s="132"/>
      <c r="S42" s="132"/>
      <c r="T42" s="132"/>
      <c r="U42" s="136" t="s">
        <v>267</v>
      </c>
      <c r="V42" s="137" t="s">
        <v>264</v>
      </c>
      <c r="W42" s="130" t="s">
        <v>53</v>
      </c>
      <c r="X42" s="132" t="s">
        <v>273</v>
      </c>
      <c r="Y42" s="132" t="s">
        <v>274</v>
      </c>
      <c r="Z42" s="132" t="s">
        <v>275</v>
      </c>
      <c r="AA42" s="130" t="s">
        <v>276</v>
      </c>
      <c r="AB42" s="93" t="s">
        <v>600</v>
      </c>
      <c r="AC42" s="132" t="s">
        <v>277</v>
      </c>
      <c r="AD42" s="130">
        <v>12</v>
      </c>
      <c r="AE42" s="88">
        <v>69200000</v>
      </c>
      <c r="AF42" s="88">
        <v>42200000</v>
      </c>
      <c r="AG42" s="130">
        <f>1-((AF42-200000)/(AE42-200000))</f>
        <v>0.39130434782608692</v>
      </c>
      <c r="AH42" s="132">
        <v>0</v>
      </c>
      <c r="AI42" s="77" t="s">
        <v>670</v>
      </c>
      <c r="AJ42" s="132">
        <v>0</v>
      </c>
      <c r="AK42" s="132">
        <v>8</v>
      </c>
      <c r="AL42" s="132">
        <v>250</v>
      </c>
      <c r="AM42" s="132" t="s">
        <v>77</v>
      </c>
      <c r="AN42" s="130">
        <f t="shared" si="4"/>
        <v>24600000</v>
      </c>
      <c r="AO42" s="130">
        <f t="shared" si="1"/>
        <v>14973913.043478262</v>
      </c>
      <c r="AP42" s="106"/>
    </row>
    <row r="43" spans="1:104" s="15" customFormat="1" ht="21.75">
      <c r="A43" s="75" t="s">
        <v>278</v>
      </c>
      <c r="B43" s="76" t="s">
        <v>279</v>
      </c>
      <c r="C43" s="77" t="s">
        <v>280</v>
      </c>
      <c r="D43" s="90" t="s">
        <v>281</v>
      </c>
      <c r="E43" s="90" t="s">
        <v>282</v>
      </c>
      <c r="F43" s="112">
        <v>1271607621</v>
      </c>
      <c r="G43" s="112" t="s">
        <v>283</v>
      </c>
      <c r="H43" s="92">
        <v>66089083</v>
      </c>
      <c r="I43" s="92" t="s">
        <v>279</v>
      </c>
      <c r="J43" s="77" t="s">
        <v>280</v>
      </c>
      <c r="K43" s="91" t="s">
        <v>281</v>
      </c>
      <c r="L43" s="112">
        <v>1271607621</v>
      </c>
      <c r="M43" s="112" t="s">
        <v>283</v>
      </c>
      <c r="N43" s="112">
        <v>66089083</v>
      </c>
      <c r="O43" s="75" t="s">
        <v>49</v>
      </c>
      <c r="P43" s="77" t="s">
        <v>596</v>
      </c>
      <c r="Q43" s="77"/>
      <c r="R43" s="77"/>
      <c r="S43" s="77"/>
      <c r="T43" s="77"/>
      <c r="U43" s="84" t="s">
        <v>51</v>
      </c>
      <c r="V43" s="86" t="s">
        <v>284</v>
      </c>
      <c r="W43" s="75" t="s">
        <v>53</v>
      </c>
      <c r="X43" s="77" t="s">
        <v>285</v>
      </c>
      <c r="Y43" s="77" t="s">
        <v>286</v>
      </c>
      <c r="Z43" s="77" t="s">
        <v>287</v>
      </c>
      <c r="AA43" s="75">
        <v>443</v>
      </c>
      <c r="AB43" s="93" t="s">
        <v>600</v>
      </c>
      <c r="AC43" s="77" t="s">
        <v>288</v>
      </c>
      <c r="AD43" s="75">
        <v>12</v>
      </c>
      <c r="AE43" s="88">
        <v>23000000</v>
      </c>
      <c r="AF43" s="88">
        <v>15600000</v>
      </c>
      <c r="AG43" s="75">
        <f>1-((AF43-200000)/(AE43-200000))</f>
        <v>0.32456140350877194</v>
      </c>
      <c r="AH43" s="77">
        <v>0</v>
      </c>
      <c r="AI43" s="77" t="s">
        <v>668</v>
      </c>
      <c r="AJ43" s="92">
        <v>0</v>
      </c>
      <c r="AK43" s="92">
        <v>0</v>
      </c>
      <c r="AL43" s="92">
        <v>0</v>
      </c>
      <c r="AM43" s="132" t="s">
        <v>77</v>
      </c>
      <c r="AN43" s="75">
        <f t="shared" si="4"/>
        <v>0</v>
      </c>
      <c r="AO43" s="75">
        <f t="shared" si="1"/>
        <v>0</v>
      </c>
      <c r="AP43" s="145"/>
    </row>
    <row r="44" spans="1:104" s="17" customFormat="1" ht="37.5">
      <c r="A44" s="164" t="s">
        <v>201</v>
      </c>
      <c r="B44" s="139" t="s">
        <v>61</v>
      </c>
      <c r="C44" s="140" t="s">
        <v>202</v>
      </c>
      <c r="D44" s="90" t="s">
        <v>203</v>
      </c>
      <c r="E44" s="90" t="s">
        <v>204</v>
      </c>
      <c r="F44" s="141">
        <v>2790195511</v>
      </c>
      <c r="G44" s="141" t="s">
        <v>205</v>
      </c>
      <c r="H44" s="142">
        <v>88863059</v>
      </c>
      <c r="I44" s="139" t="s">
        <v>61</v>
      </c>
      <c r="J44" s="140" t="s">
        <v>202</v>
      </c>
      <c r="K44" s="143" t="s">
        <v>203</v>
      </c>
      <c r="L44" s="141">
        <v>2790195511</v>
      </c>
      <c r="M44" s="141" t="s">
        <v>205</v>
      </c>
      <c r="N44" s="141">
        <v>66677307</v>
      </c>
      <c r="O44" s="105"/>
      <c r="P44" s="17" t="s">
        <v>611</v>
      </c>
      <c r="Q44" s="142" t="s">
        <v>610</v>
      </c>
      <c r="R44" s="142"/>
      <c r="S44" s="142"/>
      <c r="T44" s="142"/>
      <c r="U44" s="84" t="s">
        <v>205</v>
      </c>
      <c r="V44" s="107" t="s">
        <v>206</v>
      </c>
      <c r="W44" s="129" t="s">
        <v>53</v>
      </c>
      <c r="X44" s="142" t="s">
        <v>207</v>
      </c>
      <c r="Y44" s="142" t="s">
        <v>208</v>
      </c>
      <c r="Z44" s="142" t="s">
        <v>209</v>
      </c>
      <c r="AA44" s="166" t="s">
        <v>658</v>
      </c>
      <c r="AB44" s="93" t="s">
        <v>600</v>
      </c>
      <c r="AC44" s="142" t="s">
        <v>210</v>
      </c>
      <c r="AD44" s="142">
        <v>12</v>
      </c>
      <c r="AE44" s="142" t="s">
        <v>211</v>
      </c>
      <c r="AF44" s="144">
        <v>176600000</v>
      </c>
      <c r="AG44" s="129" t="e">
        <f>1-((AF44)/(AE44))</f>
        <v>#VALUE!</v>
      </c>
      <c r="AH44" s="142">
        <v>0</v>
      </c>
      <c r="AI44" s="77" t="s">
        <v>670</v>
      </c>
      <c r="AJ44" s="142">
        <v>8</v>
      </c>
      <c r="AK44" s="142">
        <v>8</v>
      </c>
      <c r="AL44" s="142">
        <f>2240-240</f>
        <v>2000</v>
      </c>
      <c r="AM44" s="132" t="s">
        <v>77</v>
      </c>
      <c r="AN44" s="129">
        <f t="shared" si="4"/>
        <v>153600000</v>
      </c>
      <c r="AO44" s="129" t="e">
        <f t="shared" si="1"/>
        <v>#VALUE!</v>
      </c>
      <c r="AP44" s="129"/>
    </row>
    <row r="45" spans="1:104" s="15" customFormat="1" ht="37.5">
      <c r="A45" s="75" t="s">
        <v>562</v>
      </c>
      <c r="B45" s="76" t="s">
        <v>563</v>
      </c>
      <c r="C45" s="92" t="s">
        <v>564</v>
      </c>
      <c r="D45" s="160" t="s">
        <v>565</v>
      </c>
      <c r="E45" s="160" t="s">
        <v>566</v>
      </c>
      <c r="F45" s="79" t="s">
        <v>567</v>
      </c>
      <c r="G45" s="79" t="s">
        <v>568</v>
      </c>
      <c r="H45" s="77">
        <v>5933</v>
      </c>
      <c r="I45" s="92" t="s">
        <v>569</v>
      </c>
      <c r="J45" s="77" t="s">
        <v>570</v>
      </c>
      <c r="K45" s="91" t="s">
        <v>571</v>
      </c>
      <c r="L45" s="79">
        <v>2142258875</v>
      </c>
      <c r="M45" s="79">
        <v>9038079187</v>
      </c>
      <c r="N45" s="79" t="s">
        <v>572</v>
      </c>
      <c r="O45" s="75" t="s">
        <v>90</v>
      </c>
      <c r="P45" s="77" t="s">
        <v>573</v>
      </c>
      <c r="Q45" s="77"/>
      <c r="R45" s="77"/>
      <c r="S45" s="77"/>
      <c r="T45" s="77"/>
      <c r="U45" s="84" t="s">
        <v>574</v>
      </c>
      <c r="V45" s="86" t="s">
        <v>575</v>
      </c>
      <c r="W45" s="75" t="s">
        <v>53</v>
      </c>
      <c r="X45" s="75" t="s">
        <v>576</v>
      </c>
      <c r="Y45" s="77" t="s">
        <v>577</v>
      </c>
      <c r="Z45" s="75" t="s">
        <v>578</v>
      </c>
      <c r="AA45" s="75" t="s">
        <v>579</v>
      </c>
      <c r="AB45" s="93" t="s">
        <v>600</v>
      </c>
      <c r="AC45" s="75" t="s">
        <v>580</v>
      </c>
      <c r="AD45" s="75">
        <v>12</v>
      </c>
      <c r="AE45" s="88">
        <f>(1100000*12)+200000</f>
        <v>13400000</v>
      </c>
      <c r="AF45" s="88">
        <v>11600000</v>
      </c>
      <c r="AG45" s="75">
        <f>1-((AF45-200000)/(AE45-200000))</f>
        <v>0.13636363636363635</v>
      </c>
      <c r="AH45" s="75">
        <v>0</v>
      </c>
      <c r="AI45" s="77" t="s">
        <v>667</v>
      </c>
      <c r="AJ45" s="75">
        <v>0</v>
      </c>
      <c r="AK45" s="75">
        <v>0</v>
      </c>
      <c r="AL45" s="75">
        <v>0</v>
      </c>
      <c r="AM45" s="132" t="s">
        <v>77</v>
      </c>
      <c r="AN45" s="75">
        <f t="shared" si="4"/>
        <v>0</v>
      </c>
      <c r="AO45" s="75">
        <f t="shared" si="1"/>
        <v>0</v>
      </c>
      <c r="AP45" s="162"/>
      <c r="AQ45" s="59"/>
      <c r="BF45" s="59"/>
    </row>
    <row r="46" spans="1:104" s="15" customFormat="1" ht="37.5">
      <c r="A46" s="145" t="s">
        <v>501</v>
      </c>
      <c r="B46" s="146" t="s">
        <v>502</v>
      </c>
      <c r="C46" s="149" t="s">
        <v>503</v>
      </c>
      <c r="D46" s="90" t="s">
        <v>504</v>
      </c>
      <c r="E46" s="128" t="s">
        <v>505</v>
      </c>
      <c r="F46" s="148">
        <v>69083274</v>
      </c>
      <c r="G46" s="148" t="s">
        <v>506</v>
      </c>
      <c r="H46" s="149">
        <v>66166648</v>
      </c>
      <c r="I46" s="147" t="s">
        <v>502</v>
      </c>
      <c r="J46" s="149" t="s">
        <v>507</v>
      </c>
      <c r="K46" s="150" t="s">
        <v>504</v>
      </c>
      <c r="L46" s="148">
        <v>69083274</v>
      </c>
      <c r="M46" s="148" t="s">
        <v>506</v>
      </c>
      <c r="N46" s="148">
        <v>66166648</v>
      </c>
      <c r="O46" s="145" t="s">
        <v>90</v>
      </c>
      <c r="P46" s="168" t="s">
        <v>607</v>
      </c>
      <c r="Q46" s="149" t="s">
        <v>508</v>
      </c>
      <c r="R46" s="149"/>
      <c r="S46" s="149"/>
      <c r="T46" s="149"/>
      <c r="U46" s="168" t="s">
        <v>609</v>
      </c>
      <c r="V46" s="169" t="s">
        <v>608</v>
      </c>
      <c r="W46" s="145" t="s">
        <v>53</v>
      </c>
      <c r="X46" s="149" t="s">
        <v>509</v>
      </c>
      <c r="Y46" s="149" t="s">
        <v>510</v>
      </c>
      <c r="Z46" s="149" t="s">
        <v>511</v>
      </c>
      <c r="AA46" s="149" t="s">
        <v>659</v>
      </c>
      <c r="AB46" s="93" t="s">
        <v>600</v>
      </c>
      <c r="AC46" s="149" t="s">
        <v>512</v>
      </c>
      <c r="AD46" s="149">
        <v>12</v>
      </c>
      <c r="AE46" s="127">
        <f>1300000*12</f>
        <v>15600000</v>
      </c>
      <c r="AF46" s="140">
        <f>900000*12</f>
        <v>10800000</v>
      </c>
      <c r="AG46" s="106">
        <f>1-((AF46)/(AE46))</f>
        <v>0.30769230769230771</v>
      </c>
      <c r="AH46" s="149">
        <v>0</v>
      </c>
      <c r="AI46" s="77" t="s">
        <v>667</v>
      </c>
      <c r="AJ46" s="149">
        <v>0</v>
      </c>
      <c r="AK46" s="149">
        <v>2</v>
      </c>
      <c r="AL46" s="149">
        <v>0</v>
      </c>
      <c r="AM46" s="132" t="s">
        <v>77</v>
      </c>
      <c r="AN46" s="145">
        <f t="shared" si="4"/>
        <v>2400000</v>
      </c>
      <c r="AO46" s="145">
        <f t="shared" si="1"/>
        <v>1661538.4615384615</v>
      </c>
      <c r="AP46" s="145"/>
    </row>
    <row r="47" spans="1:104" s="18" customFormat="1" ht="21.75">
      <c r="A47" s="94" t="s">
        <v>128</v>
      </c>
      <c r="B47" s="76" t="s">
        <v>129</v>
      </c>
      <c r="C47" s="77" t="s">
        <v>130</v>
      </c>
      <c r="D47" s="90" t="s">
        <v>131</v>
      </c>
      <c r="E47" s="90" t="s">
        <v>131</v>
      </c>
      <c r="F47" s="79" t="s">
        <v>132</v>
      </c>
      <c r="G47" s="79"/>
      <c r="H47" s="80">
        <v>61112821</v>
      </c>
      <c r="I47" s="77" t="s">
        <v>133</v>
      </c>
      <c r="J47" s="77" t="s">
        <v>134</v>
      </c>
      <c r="K47" s="91" t="s">
        <v>135</v>
      </c>
      <c r="L47" s="79" t="s">
        <v>136</v>
      </c>
      <c r="M47" s="79" t="s">
        <v>137</v>
      </c>
      <c r="N47" s="79">
        <v>61112821</v>
      </c>
      <c r="O47" s="75" t="s">
        <v>49</v>
      </c>
      <c r="P47" s="77" t="s">
        <v>138</v>
      </c>
      <c r="Q47" s="77"/>
      <c r="R47" s="77"/>
      <c r="S47" s="77"/>
      <c r="T47" s="77"/>
      <c r="U47" s="77"/>
      <c r="V47" s="160" t="s">
        <v>131</v>
      </c>
      <c r="W47" s="75" t="s">
        <v>139</v>
      </c>
      <c r="X47" s="75" t="s">
        <v>140</v>
      </c>
      <c r="Y47" s="77" t="s">
        <v>141</v>
      </c>
      <c r="Z47" s="77" t="s">
        <v>142</v>
      </c>
      <c r="AA47" s="94" t="s">
        <v>660</v>
      </c>
      <c r="AB47" s="93" t="s">
        <v>600</v>
      </c>
      <c r="AC47" s="75" t="s">
        <v>143</v>
      </c>
      <c r="AD47" s="75">
        <v>0</v>
      </c>
      <c r="AE47" s="129">
        <v>0</v>
      </c>
      <c r="AF47" s="129">
        <v>0</v>
      </c>
      <c r="AG47" s="75">
        <v>0</v>
      </c>
      <c r="AH47" s="75">
        <v>0</v>
      </c>
      <c r="AI47" s="77" t="s">
        <v>668</v>
      </c>
      <c r="AJ47" s="75">
        <v>0</v>
      </c>
      <c r="AK47" s="75">
        <v>16</v>
      </c>
      <c r="AL47" s="75">
        <v>80</v>
      </c>
      <c r="AM47" s="132" t="s">
        <v>77</v>
      </c>
      <c r="AN47" s="75">
        <v>0</v>
      </c>
      <c r="AO47" s="75">
        <f t="shared" si="1"/>
        <v>0</v>
      </c>
      <c r="AP47" s="97"/>
    </row>
    <row r="48" spans="1:104" s="9" customFormat="1" ht="21.75">
      <c r="A48" s="10"/>
      <c r="B48" s="30"/>
      <c r="C48" s="31"/>
      <c r="D48" s="32"/>
      <c r="E48" s="32"/>
      <c r="F48" s="36"/>
      <c r="G48" s="36"/>
      <c r="H48" s="36"/>
      <c r="I48" s="31"/>
      <c r="J48" s="31"/>
      <c r="K48" s="41"/>
      <c r="L48" s="42"/>
      <c r="M48" s="42"/>
      <c r="N48" s="42"/>
      <c r="O48" s="31"/>
      <c r="P48" s="31"/>
      <c r="Q48" s="31"/>
      <c r="R48" s="31"/>
      <c r="S48" s="31"/>
      <c r="T48" s="31"/>
      <c r="U48" s="31"/>
      <c r="V48" s="45"/>
      <c r="W48" s="10"/>
      <c r="X48" s="46"/>
      <c r="Y48" s="51"/>
      <c r="Z48" s="52"/>
      <c r="AA48" s="52"/>
      <c r="AB48" s="61"/>
      <c r="AC48" s="31"/>
      <c r="AD48" s="31"/>
      <c r="AE48" s="55"/>
      <c r="AF48" s="55"/>
      <c r="AG48" s="31"/>
      <c r="AH48" s="31"/>
      <c r="AI48" s="31"/>
      <c r="AJ48" s="31"/>
      <c r="AK48" s="31"/>
      <c r="AL48" s="31"/>
      <c r="AM48" s="31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s="12" customFormat="1" ht="21.75">
      <c r="A49" s="10"/>
      <c r="B49" s="30"/>
      <c r="C49" s="10"/>
      <c r="D49" s="33"/>
      <c r="E49" s="33"/>
      <c r="F49" s="37"/>
      <c r="G49" s="37"/>
      <c r="H49" s="38"/>
      <c r="I49" s="10"/>
      <c r="J49" s="10"/>
      <c r="K49" s="43"/>
      <c r="L49" s="37"/>
      <c r="M49" s="37"/>
      <c r="N49" s="37"/>
      <c r="O49" s="10"/>
      <c r="P49" s="10"/>
      <c r="Q49" s="10"/>
      <c r="R49" s="10"/>
      <c r="S49" s="10"/>
      <c r="T49" s="10"/>
      <c r="U49" s="10"/>
      <c r="V49" s="47"/>
      <c r="W49" s="10"/>
      <c r="X49" s="48"/>
      <c r="Y49" s="53"/>
      <c r="Z49" s="54"/>
      <c r="AA49" s="54"/>
      <c r="AB49" s="62"/>
      <c r="AC49" s="10"/>
      <c r="AD49" s="10"/>
      <c r="AE49" s="17"/>
      <c r="AF49" s="17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s="12" customFormat="1" ht="21.75">
      <c r="A50" s="10"/>
      <c r="B50" s="10"/>
      <c r="C50" s="10"/>
      <c r="D50" s="33"/>
      <c r="E50" s="33"/>
      <c r="F50" s="37"/>
      <c r="G50" s="37"/>
      <c r="H50" s="38"/>
      <c r="I50" s="10"/>
      <c r="J50" s="10"/>
      <c r="K50" s="43"/>
      <c r="L50" s="37"/>
      <c r="M50" s="37"/>
      <c r="N50" s="37"/>
      <c r="O50" s="10"/>
      <c r="P50" s="10"/>
      <c r="Q50" s="10"/>
      <c r="R50" s="10"/>
      <c r="S50" s="10"/>
      <c r="T50" s="10"/>
      <c r="U50" s="10"/>
      <c r="V50" s="47"/>
      <c r="W50" s="10"/>
      <c r="X50" s="48"/>
      <c r="Y50" s="10"/>
      <c r="Z50" s="48"/>
      <c r="AA50" s="48"/>
      <c r="AB50" s="62"/>
      <c r="AC50" s="10"/>
      <c r="AD50" s="10"/>
      <c r="AE50" s="17"/>
      <c r="AF50" s="17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>
      <c r="A51" s="34"/>
      <c r="B51" s="34"/>
      <c r="C51" s="34"/>
      <c r="D51" s="35"/>
      <c r="E51" s="35"/>
      <c r="F51" s="39"/>
      <c r="G51" s="39"/>
      <c r="H51" s="40"/>
      <c r="I51" s="34"/>
      <c r="J51" s="34"/>
      <c r="K51" s="44"/>
      <c r="L51" s="39"/>
      <c r="M51" s="39"/>
      <c r="N51" s="39"/>
      <c r="O51" s="34"/>
      <c r="P51" s="34"/>
      <c r="Q51" s="34"/>
      <c r="R51" s="34"/>
      <c r="S51" s="34"/>
      <c r="T51" s="34"/>
      <c r="U51" s="34"/>
      <c r="V51" s="49"/>
      <c r="W51" s="34"/>
      <c r="X51" s="50"/>
      <c r="Y51" s="34"/>
      <c r="Z51" s="50"/>
      <c r="AA51" s="50"/>
      <c r="AB51" s="63"/>
      <c r="AC51" s="34"/>
      <c r="AD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1:78">
      <c r="A52" s="34"/>
      <c r="B52" s="34"/>
      <c r="C52" s="34"/>
      <c r="D52" s="35"/>
      <c r="E52" s="35"/>
      <c r="F52" s="39"/>
      <c r="G52" s="39"/>
      <c r="H52" s="40"/>
      <c r="I52" s="34"/>
      <c r="J52" s="34"/>
      <c r="K52" s="44"/>
      <c r="L52" s="39"/>
      <c r="M52" s="39"/>
      <c r="N52" s="39"/>
      <c r="O52" s="34"/>
      <c r="P52" s="34"/>
      <c r="Q52" s="34"/>
      <c r="R52" s="34"/>
      <c r="S52" s="34"/>
      <c r="T52" s="34"/>
      <c r="U52" s="34"/>
      <c r="V52" s="49"/>
      <c r="W52" s="34"/>
      <c r="X52" s="50"/>
      <c r="Y52" s="34"/>
      <c r="Z52" s="50"/>
      <c r="AA52" s="50"/>
      <c r="AB52" s="63"/>
      <c r="AC52" s="34"/>
      <c r="AD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1:78">
      <c r="A53" s="34"/>
      <c r="B53" s="34"/>
      <c r="C53" s="34"/>
      <c r="D53" s="35"/>
      <c r="E53" s="35"/>
      <c r="F53" s="39"/>
      <c r="G53" s="39"/>
      <c r="H53" s="40"/>
      <c r="I53" s="34"/>
      <c r="J53" s="34"/>
      <c r="K53" s="44"/>
      <c r="L53" s="39"/>
      <c r="M53" s="39"/>
      <c r="N53" s="39"/>
      <c r="O53" s="34"/>
      <c r="P53" s="34"/>
      <c r="Q53" s="34"/>
      <c r="R53" s="34"/>
      <c r="S53" s="34"/>
      <c r="T53" s="34"/>
      <c r="U53" s="34"/>
      <c r="V53" s="49"/>
      <c r="W53" s="34"/>
      <c r="X53" s="50"/>
      <c r="Y53" s="34"/>
      <c r="Z53" s="50"/>
      <c r="AA53" s="50"/>
      <c r="AB53" s="63"/>
      <c r="AC53" s="34"/>
      <c r="AD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1:78">
      <c r="A54" s="34"/>
      <c r="B54" s="34"/>
      <c r="C54" s="34"/>
      <c r="D54" s="35"/>
      <c r="E54" s="35"/>
      <c r="F54" s="39"/>
      <c r="G54" s="39"/>
      <c r="H54" s="40"/>
      <c r="I54" s="34"/>
      <c r="J54" s="34"/>
      <c r="K54" s="44"/>
      <c r="L54" s="39"/>
      <c r="M54" s="39"/>
      <c r="N54" s="39"/>
      <c r="O54" s="34"/>
      <c r="P54" s="34"/>
      <c r="Q54" s="34"/>
      <c r="R54" s="34"/>
      <c r="S54" s="34"/>
      <c r="T54" s="34"/>
      <c r="U54" s="34"/>
      <c r="V54" s="49"/>
      <c r="W54" s="34"/>
      <c r="X54" s="50"/>
      <c r="Y54" s="34"/>
      <c r="Z54" s="50"/>
      <c r="AA54" s="50"/>
      <c r="AB54" s="63"/>
      <c r="AC54" s="34"/>
      <c r="AD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1:78">
      <c r="A55" s="34"/>
      <c r="B55" s="34"/>
      <c r="C55" s="34"/>
      <c r="D55" s="35"/>
      <c r="E55" s="35"/>
      <c r="F55" s="39"/>
      <c r="G55" s="39"/>
      <c r="H55" s="40"/>
      <c r="I55" s="34"/>
      <c r="J55" s="34"/>
      <c r="K55" s="44"/>
      <c r="L55" s="39"/>
      <c r="M55" s="39"/>
      <c r="N55" s="39"/>
      <c r="O55" s="34"/>
      <c r="P55" s="34"/>
      <c r="Q55" s="34"/>
      <c r="R55" s="34"/>
      <c r="S55" s="34"/>
      <c r="T55" s="34"/>
      <c r="U55" s="34"/>
      <c r="V55" s="49"/>
      <c r="W55" s="34"/>
      <c r="X55" s="50"/>
      <c r="Y55" s="34"/>
      <c r="Z55" s="50"/>
      <c r="AA55" s="50"/>
      <c r="AB55" s="63"/>
      <c r="AC55" s="34"/>
      <c r="AD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1:78">
      <c r="A56" s="34"/>
      <c r="B56" s="34"/>
      <c r="C56" s="34"/>
      <c r="D56" s="35"/>
      <c r="E56" s="35"/>
      <c r="F56" s="39"/>
      <c r="G56" s="39"/>
      <c r="H56" s="40"/>
      <c r="I56" s="34"/>
      <c r="J56" s="34"/>
      <c r="K56" s="44"/>
      <c r="L56" s="39"/>
      <c r="M56" s="39"/>
      <c r="N56" s="39"/>
      <c r="O56" s="34"/>
      <c r="P56" s="34"/>
      <c r="Q56" s="34"/>
      <c r="R56" s="34"/>
      <c r="S56" s="34"/>
      <c r="T56" s="34"/>
      <c r="U56" s="34"/>
      <c r="V56" s="49"/>
      <c r="W56" s="34"/>
      <c r="X56" s="50"/>
      <c r="Y56" s="34"/>
      <c r="Z56" s="50"/>
      <c r="AA56" s="50"/>
      <c r="AB56" s="63"/>
      <c r="AC56" s="34"/>
      <c r="AD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1:78">
      <c r="A57" s="34"/>
      <c r="B57" s="34"/>
      <c r="C57" s="34"/>
      <c r="D57" s="35"/>
      <c r="E57" s="35"/>
      <c r="F57" s="39"/>
      <c r="G57" s="39"/>
      <c r="H57" s="40"/>
      <c r="I57" s="34"/>
      <c r="J57" s="34"/>
      <c r="K57" s="44"/>
      <c r="L57" s="39"/>
      <c r="M57" s="39"/>
      <c r="N57" s="39"/>
      <c r="O57" s="34"/>
      <c r="P57" s="34"/>
      <c r="Q57" s="34"/>
      <c r="R57" s="34"/>
      <c r="S57" s="34"/>
      <c r="T57" s="34"/>
      <c r="U57" s="34"/>
      <c r="V57" s="49"/>
      <c r="W57" s="34"/>
      <c r="X57" s="50"/>
      <c r="Y57" s="34"/>
      <c r="Z57" s="50"/>
      <c r="AA57" s="50"/>
      <c r="AB57" s="63"/>
      <c r="AC57" s="34"/>
      <c r="AD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1:78">
      <c r="A58" s="34"/>
      <c r="B58" s="34"/>
      <c r="C58" s="34"/>
      <c r="D58" s="35"/>
      <c r="E58" s="35"/>
      <c r="F58" s="39"/>
      <c r="G58" s="39"/>
      <c r="H58" s="40"/>
      <c r="I58" s="34"/>
      <c r="J58" s="34"/>
      <c r="K58" s="44"/>
      <c r="L58" s="39"/>
      <c r="M58" s="39"/>
      <c r="N58" s="39"/>
      <c r="O58" s="34"/>
      <c r="P58" s="34"/>
      <c r="Q58" s="34"/>
      <c r="R58" s="34"/>
      <c r="S58" s="34"/>
      <c r="T58" s="34"/>
      <c r="U58" s="34"/>
      <c r="V58" s="49"/>
      <c r="W58" s="34"/>
      <c r="X58" s="50"/>
      <c r="Y58" s="34"/>
      <c r="Z58" s="50"/>
      <c r="AA58" s="50"/>
      <c r="AB58" s="63"/>
      <c r="AC58" s="34"/>
      <c r="AD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1:78">
      <c r="A59" s="34"/>
      <c r="B59" s="34"/>
      <c r="C59" s="34"/>
      <c r="D59" s="35"/>
      <c r="E59" s="35"/>
      <c r="F59" s="39"/>
      <c r="G59" s="39"/>
      <c r="H59" s="40"/>
      <c r="I59" s="34"/>
      <c r="J59" s="34"/>
      <c r="K59" s="44"/>
      <c r="L59" s="39"/>
      <c r="M59" s="39"/>
      <c r="N59" s="39"/>
      <c r="O59" s="34"/>
      <c r="P59" s="34"/>
      <c r="Q59" s="34"/>
      <c r="R59" s="34"/>
      <c r="S59" s="34"/>
      <c r="T59" s="34"/>
      <c r="U59" s="34"/>
      <c r="V59" s="49"/>
      <c r="W59" s="34"/>
      <c r="X59" s="50"/>
      <c r="Y59" s="34"/>
      <c r="Z59" s="50"/>
      <c r="AA59" s="50"/>
      <c r="AB59" s="63"/>
      <c r="AC59" s="34"/>
      <c r="AD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1:78">
      <c r="A60" s="34"/>
      <c r="B60" s="34"/>
      <c r="C60" s="34"/>
      <c r="D60" s="35"/>
      <c r="E60" s="35"/>
      <c r="F60" s="39"/>
      <c r="G60" s="39"/>
      <c r="H60" s="40"/>
      <c r="I60" s="34"/>
      <c r="J60" s="34"/>
      <c r="K60" s="44"/>
      <c r="L60" s="39"/>
      <c r="M60" s="39"/>
      <c r="N60" s="39"/>
      <c r="O60" s="34"/>
      <c r="P60" s="34"/>
      <c r="Q60" s="34"/>
      <c r="R60" s="34"/>
      <c r="S60" s="34"/>
      <c r="T60" s="34"/>
      <c r="U60" s="34"/>
      <c r="V60" s="49"/>
      <c r="W60" s="34"/>
      <c r="X60" s="50"/>
      <c r="Y60" s="34"/>
      <c r="Z60" s="50"/>
      <c r="AA60" s="50"/>
      <c r="AB60" s="63"/>
      <c r="AC60" s="34"/>
      <c r="AD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1:78">
      <c r="A61" s="34"/>
      <c r="B61" s="34"/>
      <c r="C61" s="34"/>
      <c r="D61" s="35"/>
      <c r="E61" s="35"/>
      <c r="F61" s="39"/>
      <c r="G61" s="39"/>
      <c r="H61" s="40"/>
      <c r="I61" s="34"/>
      <c r="J61" s="34"/>
      <c r="K61" s="44"/>
      <c r="L61" s="39"/>
      <c r="M61" s="39"/>
      <c r="N61" s="39"/>
      <c r="O61" s="34"/>
      <c r="P61" s="34"/>
      <c r="Q61" s="34"/>
      <c r="R61" s="34"/>
      <c r="S61" s="34"/>
      <c r="T61" s="34"/>
      <c r="U61" s="34"/>
      <c r="V61" s="49"/>
      <c r="W61" s="34"/>
      <c r="X61" s="50"/>
      <c r="Y61" s="34"/>
      <c r="Z61" s="50"/>
      <c r="AA61" s="50"/>
      <c r="AB61" s="63"/>
      <c r="AC61" s="34"/>
      <c r="AD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1:78">
      <c r="A62" s="34"/>
      <c r="B62" s="34"/>
      <c r="C62" s="34"/>
      <c r="D62" s="35"/>
      <c r="E62" s="35"/>
      <c r="F62" s="39"/>
      <c r="G62" s="39"/>
      <c r="H62" s="40"/>
      <c r="I62" s="34"/>
      <c r="J62" s="34"/>
      <c r="K62" s="44"/>
      <c r="L62" s="39"/>
      <c r="M62" s="39"/>
      <c r="N62" s="39"/>
      <c r="O62" s="34"/>
      <c r="P62" s="34"/>
      <c r="Q62" s="34"/>
      <c r="R62" s="34"/>
      <c r="S62" s="34"/>
      <c r="T62" s="34"/>
      <c r="U62" s="34"/>
      <c r="V62" s="49"/>
      <c r="W62" s="34"/>
      <c r="X62" s="50"/>
      <c r="Y62" s="34"/>
      <c r="Z62" s="50"/>
      <c r="AA62" s="50"/>
      <c r="AB62" s="63"/>
      <c r="AC62" s="34"/>
      <c r="AD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1:78">
      <c r="A63" s="34"/>
      <c r="B63" s="34"/>
      <c r="C63" s="34"/>
      <c r="D63" s="35"/>
      <c r="E63" s="35"/>
      <c r="F63" s="39"/>
      <c r="G63" s="39"/>
      <c r="H63" s="40"/>
      <c r="I63" s="34"/>
      <c r="J63" s="34"/>
      <c r="K63" s="44"/>
      <c r="L63" s="39"/>
      <c r="M63" s="39"/>
      <c r="N63" s="39"/>
      <c r="O63" s="34"/>
      <c r="P63" s="34"/>
      <c r="Q63" s="34"/>
      <c r="R63" s="34"/>
      <c r="S63" s="34"/>
      <c r="T63" s="34"/>
      <c r="U63" s="34"/>
      <c r="V63" s="49"/>
      <c r="W63" s="34"/>
      <c r="X63" s="50"/>
      <c r="Y63" s="34"/>
      <c r="Z63" s="50"/>
      <c r="AA63" s="50"/>
      <c r="AB63" s="63"/>
      <c r="AC63" s="34"/>
      <c r="AD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1:78">
      <c r="A64" s="34"/>
      <c r="B64" s="34"/>
      <c r="C64" s="34"/>
      <c r="D64" s="35"/>
      <c r="E64" s="35"/>
      <c r="F64" s="39"/>
      <c r="G64" s="39"/>
      <c r="H64" s="40"/>
      <c r="I64" s="34"/>
      <c r="J64" s="34"/>
      <c r="K64" s="44"/>
      <c r="L64" s="39"/>
      <c r="M64" s="39"/>
      <c r="N64" s="39"/>
      <c r="O64" s="34"/>
      <c r="P64" s="34"/>
      <c r="Q64" s="34"/>
      <c r="R64" s="34"/>
      <c r="S64" s="34"/>
      <c r="T64" s="34"/>
      <c r="U64" s="34"/>
      <c r="V64" s="49"/>
      <c r="W64" s="34"/>
      <c r="X64" s="50"/>
      <c r="Y64" s="34"/>
      <c r="Z64" s="50"/>
      <c r="AA64" s="50"/>
      <c r="AB64" s="63"/>
      <c r="AC64" s="34"/>
      <c r="AD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1:78">
      <c r="A65" s="34"/>
      <c r="B65" s="34"/>
      <c r="C65" s="34"/>
      <c r="D65" s="35"/>
      <c r="E65" s="35"/>
      <c r="F65" s="39"/>
      <c r="G65" s="39"/>
      <c r="H65" s="40"/>
      <c r="I65" s="34"/>
      <c r="J65" s="34"/>
      <c r="K65" s="44"/>
      <c r="L65" s="39"/>
      <c r="M65" s="39"/>
      <c r="N65" s="39"/>
      <c r="O65" s="34"/>
      <c r="P65" s="34"/>
      <c r="Q65" s="34"/>
      <c r="R65" s="34"/>
      <c r="S65" s="34"/>
      <c r="T65" s="34"/>
      <c r="U65" s="34"/>
      <c r="V65" s="49"/>
      <c r="W65" s="34"/>
      <c r="X65" s="50"/>
      <c r="Y65" s="34"/>
      <c r="Z65" s="50"/>
      <c r="AA65" s="50"/>
      <c r="AB65" s="63"/>
      <c r="AC65" s="34"/>
      <c r="AD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1:78">
      <c r="A66" s="34"/>
      <c r="B66" s="34"/>
      <c r="C66" s="34"/>
      <c r="D66" s="35"/>
      <c r="E66" s="35"/>
      <c r="F66" s="39"/>
      <c r="G66" s="39"/>
      <c r="H66" s="40"/>
      <c r="I66" s="34"/>
      <c r="J66" s="34"/>
      <c r="K66" s="44"/>
      <c r="L66" s="39"/>
      <c r="M66" s="39"/>
      <c r="N66" s="39"/>
      <c r="O66" s="34"/>
      <c r="P66" s="34"/>
      <c r="Q66" s="34"/>
      <c r="R66" s="34"/>
      <c r="S66" s="34"/>
      <c r="T66" s="34"/>
      <c r="U66" s="34"/>
      <c r="V66" s="49"/>
      <c r="W66" s="34"/>
      <c r="X66" s="50"/>
      <c r="Y66" s="34"/>
      <c r="Z66" s="50"/>
      <c r="AA66" s="50"/>
      <c r="AB66" s="63"/>
      <c r="AC66" s="34"/>
      <c r="AD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1:78">
      <c r="A67" s="34"/>
      <c r="B67" s="34"/>
      <c r="C67" s="34"/>
      <c r="D67" s="35"/>
      <c r="E67" s="35"/>
      <c r="F67" s="39"/>
      <c r="G67" s="39"/>
      <c r="H67" s="40"/>
      <c r="I67" s="34"/>
      <c r="J67" s="34"/>
      <c r="K67" s="44"/>
      <c r="L67" s="39"/>
      <c r="M67" s="39"/>
      <c r="N67" s="39"/>
      <c r="O67" s="34"/>
      <c r="P67" s="34"/>
      <c r="Q67" s="34"/>
      <c r="R67" s="34"/>
      <c r="S67" s="34"/>
      <c r="T67" s="34"/>
      <c r="U67" s="34"/>
      <c r="V67" s="49"/>
      <c r="W67" s="34"/>
      <c r="X67" s="50"/>
      <c r="Y67" s="34"/>
      <c r="Z67" s="50"/>
      <c r="AA67" s="50"/>
      <c r="AB67" s="63"/>
      <c r="AC67" s="34"/>
      <c r="AD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1:78">
      <c r="A68" s="34"/>
      <c r="B68" s="34"/>
      <c r="C68" s="34"/>
      <c r="D68" s="35"/>
      <c r="E68" s="35"/>
      <c r="F68" s="39"/>
      <c r="G68" s="39"/>
      <c r="H68" s="40"/>
      <c r="I68" s="34"/>
      <c r="J68" s="34"/>
      <c r="K68" s="44"/>
      <c r="L68" s="39"/>
      <c r="M68" s="39"/>
      <c r="N68" s="39"/>
      <c r="O68" s="34"/>
      <c r="P68" s="34"/>
      <c r="Q68" s="34"/>
      <c r="R68" s="34"/>
      <c r="S68" s="34"/>
      <c r="T68" s="34"/>
      <c r="U68" s="34"/>
      <c r="V68" s="49"/>
      <c r="W68" s="34"/>
      <c r="X68" s="50"/>
      <c r="Y68" s="34"/>
      <c r="Z68" s="50"/>
      <c r="AA68" s="50"/>
      <c r="AB68" s="63"/>
      <c r="AC68" s="34"/>
      <c r="AD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1:78">
      <c r="A69" s="34"/>
      <c r="B69" s="34"/>
      <c r="C69" s="34"/>
      <c r="D69" s="35"/>
      <c r="E69" s="35"/>
      <c r="F69" s="39"/>
      <c r="G69" s="39"/>
      <c r="H69" s="40"/>
      <c r="I69" s="34"/>
      <c r="J69" s="34"/>
      <c r="K69" s="44"/>
      <c r="L69" s="39"/>
      <c r="M69" s="39"/>
      <c r="N69" s="39"/>
      <c r="O69" s="34"/>
      <c r="P69" s="34"/>
      <c r="Q69" s="34"/>
      <c r="R69" s="34"/>
      <c r="S69" s="34"/>
      <c r="T69" s="34"/>
      <c r="U69" s="34"/>
      <c r="V69" s="49"/>
      <c r="W69" s="34"/>
      <c r="X69" s="50"/>
      <c r="Y69" s="34"/>
      <c r="Z69" s="50"/>
      <c r="AA69" s="50"/>
      <c r="AB69" s="63"/>
      <c r="AC69" s="34"/>
      <c r="AD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1:78">
      <c r="A70" s="34"/>
      <c r="B70" s="34"/>
      <c r="C70" s="34"/>
      <c r="D70" s="35"/>
      <c r="E70" s="35"/>
      <c r="F70" s="39"/>
      <c r="G70" s="39"/>
      <c r="H70" s="40"/>
      <c r="I70" s="34"/>
      <c r="J70" s="34"/>
      <c r="K70" s="44"/>
      <c r="L70" s="39"/>
      <c r="M70" s="39"/>
      <c r="N70" s="39"/>
      <c r="O70" s="34"/>
      <c r="P70" s="34"/>
      <c r="Q70" s="34"/>
      <c r="R70" s="34"/>
      <c r="S70" s="34"/>
      <c r="T70" s="34"/>
      <c r="U70" s="34"/>
      <c r="V70" s="49"/>
      <c r="W70" s="34"/>
      <c r="X70" s="50"/>
      <c r="Y70" s="34"/>
      <c r="Z70" s="50"/>
      <c r="AA70" s="50"/>
      <c r="AB70" s="63"/>
      <c r="AC70" s="34"/>
      <c r="AD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1:78">
      <c r="A71" s="34"/>
      <c r="B71" s="34"/>
      <c r="C71" s="34"/>
      <c r="D71" s="35"/>
      <c r="E71" s="35"/>
      <c r="F71" s="39"/>
      <c r="G71" s="39"/>
      <c r="H71" s="40"/>
      <c r="I71" s="34"/>
      <c r="J71" s="34"/>
      <c r="K71" s="44"/>
      <c r="L71" s="39"/>
      <c r="M71" s="39"/>
      <c r="N71" s="39"/>
      <c r="O71" s="34"/>
      <c r="P71" s="34"/>
      <c r="Q71" s="34"/>
      <c r="R71" s="34"/>
      <c r="S71" s="34"/>
      <c r="T71" s="34"/>
      <c r="U71" s="34"/>
      <c r="V71" s="49"/>
      <c r="W71" s="34"/>
      <c r="X71" s="50"/>
      <c r="Y71" s="34"/>
      <c r="Z71" s="50"/>
      <c r="AA71" s="50"/>
      <c r="AB71" s="63"/>
      <c r="AC71" s="34"/>
      <c r="AD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1:78">
      <c r="A72" s="34"/>
      <c r="B72" s="34"/>
      <c r="C72" s="34"/>
      <c r="D72" s="35"/>
      <c r="E72" s="35"/>
      <c r="F72" s="39"/>
      <c r="G72" s="39"/>
      <c r="H72" s="40"/>
      <c r="I72" s="34"/>
      <c r="J72" s="34"/>
      <c r="K72" s="44"/>
      <c r="L72" s="39"/>
      <c r="M72" s="39"/>
      <c r="N72" s="39"/>
      <c r="O72" s="34"/>
      <c r="P72" s="34"/>
      <c r="Q72" s="34"/>
      <c r="R72" s="34"/>
      <c r="S72" s="34"/>
      <c r="T72" s="34"/>
      <c r="U72" s="34"/>
      <c r="V72" s="49"/>
      <c r="W72" s="34"/>
      <c r="X72" s="50"/>
      <c r="Y72" s="34"/>
      <c r="Z72" s="50"/>
      <c r="AA72" s="50"/>
      <c r="AB72" s="63"/>
      <c r="AC72" s="34"/>
      <c r="AD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1:78">
      <c r="A73" s="34"/>
      <c r="B73" s="34"/>
      <c r="C73" s="34"/>
      <c r="D73" s="35"/>
      <c r="E73" s="35"/>
      <c r="F73" s="39"/>
      <c r="G73" s="39"/>
      <c r="H73" s="40"/>
      <c r="I73" s="34"/>
      <c r="J73" s="34"/>
      <c r="K73" s="44"/>
      <c r="L73" s="39"/>
      <c r="M73" s="39"/>
      <c r="N73" s="39"/>
      <c r="O73" s="34"/>
      <c r="P73" s="34"/>
      <c r="Q73" s="34"/>
      <c r="R73" s="34"/>
      <c r="S73" s="34"/>
      <c r="T73" s="34"/>
      <c r="U73" s="34"/>
      <c r="V73" s="49"/>
      <c r="W73" s="34"/>
      <c r="X73" s="50"/>
      <c r="Y73" s="34"/>
      <c r="Z73" s="50"/>
      <c r="AA73" s="50"/>
      <c r="AB73" s="63"/>
      <c r="AC73" s="34"/>
      <c r="AD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1:78">
      <c r="A74" s="34"/>
      <c r="B74" s="34"/>
      <c r="C74" s="34"/>
      <c r="D74" s="35"/>
      <c r="E74" s="35"/>
      <c r="F74" s="39"/>
      <c r="G74" s="39"/>
      <c r="H74" s="40"/>
      <c r="I74" s="34"/>
      <c r="J74" s="34"/>
      <c r="K74" s="44"/>
      <c r="L74" s="39"/>
      <c r="M74" s="39"/>
      <c r="N74" s="39"/>
      <c r="O74" s="34"/>
      <c r="P74" s="34"/>
      <c r="Q74" s="34"/>
      <c r="R74" s="34"/>
      <c r="S74" s="34"/>
      <c r="T74" s="34"/>
      <c r="U74" s="34"/>
      <c r="V74" s="49"/>
      <c r="W74" s="34"/>
      <c r="X74" s="50"/>
      <c r="Y74" s="34"/>
      <c r="Z74" s="50"/>
      <c r="AA74" s="50"/>
      <c r="AB74" s="63"/>
      <c r="AC74" s="34"/>
      <c r="AD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1:78">
      <c r="A75" s="34"/>
      <c r="B75" s="34"/>
      <c r="C75" s="34"/>
      <c r="D75" s="35"/>
      <c r="E75" s="35"/>
      <c r="F75" s="39"/>
      <c r="G75" s="39"/>
      <c r="H75" s="40"/>
      <c r="I75" s="34"/>
      <c r="J75" s="34"/>
      <c r="K75" s="44"/>
      <c r="L75" s="39"/>
      <c r="M75" s="39"/>
      <c r="N75" s="39"/>
      <c r="O75" s="34"/>
      <c r="P75" s="34"/>
      <c r="Q75" s="34"/>
      <c r="R75" s="34"/>
      <c r="S75" s="34"/>
      <c r="T75" s="34"/>
      <c r="U75" s="34"/>
      <c r="V75" s="49"/>
      <c r="W75" s="34"/>
      <c r="X75" s="50"/>
      <c r="Y75" s="34"/>
      <c r="Z75" s="50"/>
      <c r="AA75" s="50"/>
      <c r="AB75" s="63"/>
      <c r="AC75" s="34"/>
      <c r="AD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1:78">
      <c r="A76" s="34"/>
      <c r="B76" s="34"/>
      <c r="C76" s="34"/>
      <c r="D76" s="35"/>
      <c r="E76" s="35"/>
      <c r="F76" s="39"/>
      <c r="G76" s="39"/>
      <c r="H76" s="40"/>
      <c r="I76" s="34"/>
      <c r="J76" s="34"/>
      <c r="K76" s="44"/>
      <c r="L76" s="39"/>
      <c r="M76" s="39"/>
      <c r="N76" s="39"/>
      <c r="O76" s="34"/>
      <c r="P76" s="34"/>
      <c r="Q76" s="34"/>
      <c r="R76" s="34"/>
      <c r="S76" s="34"/>
      <c r="T76" s="34"/>
      <c r="U76" s="34"/>
      <c r="V76" s="49"/>
      <c r="W76" s="34"/>
      <c r="X76" s="50"/>
      <c r="Y76" s="34"/>
      <c r="Z76" s="50"/>
      <c r="AA76" s="50"/>
      <c r="AB76" s="63"/>
      <c r="AC76" s="34"/>
      <c r="AD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1:78">
      <c r="A77" s="34"/>
      <c r="B77" s="34"/>
      <c r="C77" s="34"/>
      <c r="D77" s="35"/>
      <c r="E77" s="35"/>
      <c r="F77" s="39"/>
      <c r="G77" s="39"/>
      <c r="H77" s="40"/>
      <c r="I77" s="34"/>
      <c r="J77" s="34"/>
      <c r="K77" s="44"/>
      <c r="L77" s="39"/>
      <c r="M77" s="39"/>
      <c r="N77" s="39"/>
      <c r="O77" s="34"/>
      <c r="P77" s="34"/>
      <c r="Q77" s="34"/>
      <c r="R77" s="34"/>
      <c r="S77" s="34"/>
      <c r="T77" s="34"/>
      <c r="U77" s="34"/>
      <c r="V77" s="49"/>
      <c r="W77" s="34"/>
      <c r="X77" s="50"/>
      <c r="Y77" s="34"/>
      <c r="Z77" s="50"/>
      <c r="AA77" s="50"/>
      <c r="AB77" s="63"/>
      <c r="AC77" s="34"/>
      <c r="AD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1:78">
      <c r="A78" s="34"/>
      <c r="B78" s="34"/>
      <c r="C78" s="34"/>
      <c r="D78" s="35"/>
      <c r="E78" s="35"/>
      <c r="F78" s="39"/>
      <c r="G78" s="39"/>
      <c r="H78" s="40"/>
      <c r="I78" s="34"/>
      <c r="J78" s="34"/>
      <c r="K78" s="44"/>
      <c r="L78" s="39"/>
      <c r="M78" s="39"/>
      <c r="N78" s="39"/>
      <c r="O78" s="34"/>
      <c r="P78" s="34"/>
      <c r="Q78" s="34"/>
      <c r="R78" s="34"/>
      <c r="S78" s="34"/>
      <c r="T78" s="34"/>
      <c r="U78" s="34"/>
      <c r="V78" s="49"/>
      <c r="W78" s="34"/>
      <c r="X78" s="50"/>
      <c r="Y78" s="34"/>
      <c r="Z78" s="50"/>
      <c r="AA78" s="50"/>
      <c r="AB78" s="63"/>
      <c r="AC78" s="34"/>
      <c r="AD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1:78">
      <c r="A79" s="34"/>
      <c r="B79" s="34"/>
      <c r="C79" s="34"/>
      <c r="D79" s="35"/>
      <c r="E79" s="35"/>
      <c r="F79" s="39"/>
      <c r="G79" s="39"/>
      <c r="H79" s="40"/>
      <c r="I79" s="34"/>
      <c r="J79" s="34"/>
      <c r="K79" s="44"/>
      <c r="L79" s="39"/>
      <c r="M79" s="39"/>
      <c r="N79" s="39"/>
      <c r="O79" s="34"/>
      <c r="P79" s="34"/>
      <c r="Q79" s="34"/>
      <c r="R79" s="34"/>
      <c r="S79" s="34"/>
      <c r="T79" s="34"/>
      <c r="U79" s="34"/>
      <c r="V79" s="49"/>
      <c r="W79" s="34"/>
      <c r="X79" s="50"/>
      <c r="Y79" s="34"/>
      <c r="Z79" s="50"/>
      <c r="AA79" s="50"/>
      <c r="AB79" s="63"/>
      <c r="AC79" s="34"/>
      <c r="AD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1:78">
      <c r="A80" s="34"/>
      <c r="B80" s="34"/>
      <c r="C80" s="34"/>
      <c r="D80" s="35"/>
      <c r="E80" s="35"/>
      <c r="F80" s="39"/>
      <c r="G80" s="39"/>
      <c r="H80" s="40"/>
      <c r="I80" s="34"/>
      <c r="J80" s="34"/>
      <c r="K80" s="44"/>
      <c r="L80" s="39"/>
      <c r="M80" s="39"/>
      <c r="N80" s="39"/>
      <c r="O80" s="34"/>
      <c r="P80" s="34"/>
      <c r="Q80" s="34"/>
      <c r="R80" s="34"/>
      <c r="S80" s="34"/>
      <c r="T80" s="34"/>
      <c r="U80" s="34"/>
      <c r="V80" s="49"/>
      <c r="W80" s="34"/>
      <c r="X80" s="50"/>
      <c r="Y80" s="34"/>
      <c r="Z80" s="50"/>
      <c r="AA80" s="50"/>
      <c r="AB80" s="63"/>
      <c r="AC80" s="34"/>
      <c r="AD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1:78">
      <c r="A81" s="34"/>
      <c r="B81" s="34"/>
      <c r="C81" s="34"/>
      <c r="D81" s="35"/>
      <c r="E81" s="35"/>
      <c r="F81" s="39"/>
      <c r="G81" s="39"/>
      <c r="H81" s="40"/>
      <c r="I81" s="34"/>
      <c r="J81" s="34"/>
      <c r="K81" s="44"/>
      <c r="L81" s="39"/>
      <c r="M81" s="39"/>
      <c r="N81" s="39"/>
      <c r="O81" s="34"/>
      <c r="P81" s="34"/>
      <c r="Q81" s="34"/>
      <c r="R81" s="34"/>
      <c r="S81" s="34"/>
      <c r="T81" s="34"/>
      <c r="U81" s="34"/>
      <c r="V81" s="49"/>
      <c r="W81" s="34"/>
      <c r="X81" s="50"/>
      <c r="Y81" s="34"/>
      <c r="Z81" s="50"/>
      <c r="AA81" s="50"/>
      <c r="AB81" s="63"/>
      <c r="AC81" s="34"/>
      <c r="AD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1:78">
      <c r="A82" s="34"/>
      <c r="B82" s="34"/>
      <c r="C82" s="34"/>
      <c r="D82" s="35"/>
      <c r="E82" s="35"/>
      <c r="F82" s="39"/>
      <c r="G82" s="39"/>
      <c r="H82" s="40"/>
      <c r="I82" s="34"/>
      <c r="J82" s="34"/>
      <c r="K82" s="44"/>
      <c r="L82" s="39"/>
      <c r="M82" s="39"/>
      <c r="N82" s="39"/>
      <c r="O82" s="34"/>
      <c r="P82" s="34"/>
      <c r="Q82" s="34"/>
      <c r="R82" s="34"/>
      <c r="S82" s="34"/>
      <c r="T82" s="34"/>
      <c r="U82" s="34"/>
      <c r="V82" s="49"/>
      <c r="W82" s="34"/>
      <c r="X82" s="50"/>
      <c r="Y82" s="34"/>
      <c r="Z82" s="50"/>
      <c r="AA82" s="50"/>
      <c r="AB82" s="63"/>
      <c r="AC82" s="34"/>
      <c r="AD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1:78">
      <c r="A83" s="34"/>
      <c r="B83" s="34"/>
      <c r="C83" s="34"/>
      <c r="D83" s="35"/>
      <c r="E83" s="35"/>
      <c r="F83" s="39"/>
      <c r="G83" s="39"/>
      <c r="H83" s="40"/>
      <c r="I83" s="34"/>
      <c r="J83" s="34"/>
      <c r="K83" s="44"/>
      <c r="L83" s="39"/>
      <c r="M83" s="39"/>
      <c r="N83" s="39"/>
      <c r="O83" s="34"/>
      <c r="P83" s="34"/>
      <c r="Q83" s="34"/>
      <c r="R83" s="34"/>
      <c r="S83" s="34"/>
      <c r="T83" s="34"/>
      <c r="U83" s="34"/>
      <c r="V83" s="49"/>
      <c r="W83" s="34"/>
      <c r="X83" s="50"/>
      <c r="Y83" s="34"/>
      <c r="Z83" s="50"/>
      <c r="AA83" s="50"/>
      <c r="AB83" s="63"/>
      <c r="AC83" s="34"/>
      <c r="AD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1:78">
      <c r="A84" s="34"/>
      <c r="B84" s="34"/>
      <c r="C84" s="34"/>
      <c r="D84" s="35"/>
      <c r="E84" s="35"/>
      <c r="F84" s="39"/>
      <c r="G84" s="39"/>
      <c r="H84" s="40"/>
      <c r="I84" s="34"/>
      <c r="J84" s="34"/>
      <c r="K84" s="44"/>
      <c r="L84" s="39"/>
      <c r="M84" s="39"/>
      <c r="N84" s="39"/>
      <c r="O84" s="34"/>
      <c r="P84" s="34"/>
      <c r="Q84" s="34"/>
      <c r="R84" s="34"/>
      <c r="S84" s="34"/>
      <c r="T84" s="34"/>
      <c r="U84" s="34"/>
      <c r="V84" s="49"/>
      <c r="W84" s="34"/>
      <c r="X84" s="50"/>
      <c r="Y84" s="34"/>
      <c r="Z84" s="50"/>
      <c r="AA84" s="50"/>
      <c r="AB84" s="63"/>
      <c r="AC84" s="34"/>
      <c r="AD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1:78">
      <c r="A85" s="34"/>
      <c r="B85" s="34"/>
      <c r="C85" s="34"/>
      <c r="D85" s="35"/>
      <c r="E85" s="35"/>
      <c r="F85" s="39"/>
      <c r="G85" s="39"/>
      <c r="H85" s="40"/>
      <c r="I85" s="34"/>
      <c r="J85" s="34"/>
      <c r="K85" s="44"/>
      <c r="L85" s="39"/>
      <c r="M85" s="39"/>
      <c r="N85" s="39"/>
      <c r="O85" s="34"/>
      <c r="P85" s="34"/>
      <c r="Q85" s="34"/>
      <c r="R85" s="34"/>
      <c r="S85" s="34"/>
      <c r="T85" s="34"/>
      <c r="U85" s="34"/>
      <c r="V85" s="49"/>
      <c r="W85" s="34"/>
      <c r="X85" s="50"/>
      <c r="Y85" s="34"/>
      <c r="Z85" s="50"/>
      <c r="AA85" s="50"/>
      <c r="AB85" s="63"/>
      <c r="AC85" s="34"/>
      <c r="AD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1:78">
      <c r="A86" s="34"/>
      <c r="B86" s="34"/>
      <c r="C86" s="34"/>
      <c r="D86" s="35"/>
      <c r="E86" s="35"/>
      <c r="F86" s="39"/>
      <c r="G86" s="39"/>
      <c r="H86" s="40"/>
      <c r="I86" s="34"/>
      <c r="J86" s="34"/>
      <c r="K86" s="44"/>
      <c r="L86" s="39"/>
      <c r="M86" s="39"/>
      <c r="N86" s="39"/>
      <c r="O86" s="34"/>
      <c r="P86" s="34"/>
      <c r="Q86" s="34"/>
      <c r="R86" s="34"/>
      <c r="S86" s="34"/>
      <c r="T86" s="34"/>
      <c r="U86" s="34"/>
      <c r="V86" s="49"/>
      <c r="W86" s="34"/>
      <c r="X86" s="50"/>
      <c r="Y86" s="34"/>
      <c r="Z86" s="50"/>
      <c r="AA86" s="50"/>
      <c r="AB86" s="63"/>
      <c r="AC86" s="34"/>
      <c r="AD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1:78">
      <c r="A87" s="34"/>
      <c r="B87" s="34"/>
      <c r="C87" s="34"/>
      <c r="D87" s="35"/>
      <c r="E87" s="35"/>
      <c r="F87" s="39"/>
      <c r="G87" s="39"/>
      <c r="H87" s="40"/>
      <c r="I87" s="34"/>
      <c r="J87" s="34"/>
      <c r="K87" s="44"/>
      <c r="L87" s="39"/>
      <c r="M87" s="39"/>
      <c r="N87" s="39"/>
      <c r="O87" s="34"/>
      <c r="P87" s="34"/>
      <c r="Q87" s="34"/>
      <c r="R87" s="34"/>
      <c r="S87" s="34"/>
      <c r="T87" s="34"/>
      <c r="U87" s="34"/>
      <c r="V87" s="49"/>
      <c r="W87" s="34"/>
      <c r="X87" s="50"/>
      <c r="Y87" s="34"/>
      <c r="Z87" s="50"/>
      <c r="AA87" s="50"/>
      <c r="AB87" s="63"/>
      <c r="AC87" s="34"/>
      <c r="AD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1:78">
      <c r="A88" s="34"/>
      <c r="B88" s="34"/>
      <c r="C88" s="34"/>
      <c r="D88" s="35"/>
      <c r="E88" s="35"/>
      <c r="F88" s="39"/>
      <c r="G88" s="39"/>
      <c r="H88" s="40"/>
      <c r="I88" s="34"/>
      <c r="J88" s="34"/>
      <c r="K88" s="44"/>
      <c r="L88" s="39"/>
      <c r="M88" s="39"/>
      <c r="N88" s="39"/>
      <c r="O88" s="34"/>
      <c r="P88" s="34"/>
      <c r="Q88" s="34"/>
      <c r="R88" s="34"/>
      <c r="S88" s="34"/>
      <c r="T88" s="34"/>
      <c r="U88" s="34"/>
      <c r="V88" s="49"/>
      <c r="W88" s="34"/>
      <c r="X88" s="50"/>
      <c r="Y88" s="34"/>
      <c r="Z88" s="50"/>
      <c r="AA88" s="50"/>
      <c r="AB88" s="63"/>
      <c r="AC88" s="34"/>
      <c r="AD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1:78">
      <c r="A89" s="34"/>
      <c r="B89" s="34"/>
      <c r="C89" s="34"/>
      <c r="D89" s="35"/>
      <c r="E89" s="35"/>
      <c r="F89" s="39"/>
      <c r="G89" s="39"/>
      <c r="H89" s="40"/>
      <c r="I89" s="34"/>
      <c r="J89" s="34"/>
      <c r="K89" s="44"/>
      <c r="L89" s="39"/>
      <c r="M89" s="39"/>
      <c r="N89" s="39"/>
      <c r="O89" s="34"/>
      <c r="P89" s="34"/>
      <c r="Q89" s="34"/>
      <c r="R89" s="34"/>
      <c r="S89" s="34"/>
      <c r="T89" s="34"/>
      <c r="U89" s="34"/>
      <c r="V89" s="49"/>
      <c r="W89" s="34"/>
      <c r="X89" s="50"/>
      <c r="Y89" s="34"/>
      <c r="Z89" s="50"/>
      <c r="AA89" s="50"/>
      <c r="AB89" s="63"/>
      <c r="AC89" s="34"/>
      <c r="AD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1:78">
      <c r="A90" s="34"/>
      <c r="B90" s="34"/>
      <c r="C90" s="34"/>
      <c r="D90" s="35"/>
      <c r="E90" s="35"/>
      <c r="F90" s="39"/>
      <c r="G90" s="39"/>
      <c r="H90" s="40"/>
      <c r="I90" s="34"/>
      <c r="J90" s="34"/>
      <c r="K90" s="44"/>
      <c r="L90" s="39"/>
      <c r="M90" s="39"/>
      <c r="N90" s="39"/>
      <c r="O90" s="34"/>
      <c r="P90" s="34"/>
      <c r="Q90" s="34"/>
      <c r="R90" s="34"/>
      <c r="S90" s="34"/>
      <c r="T90" s="34"/>
      <c r="U90" s="34"/>
      <c r="V90" s="49"/>
      <c r="W90" s="34"/>
      <c r="X90" s="50"/>
      <c r="Y90" s="34"/>
      <c r="Z90" s="50"/>
      <c r="AA90" s="50"/>
      <c r="AB90" s="63"/>
      <c r="AC90" s="34"/>
      <c r="AD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1:78">
      <c r="A91" s="34"/>
      <c r="B91" s="34"/>
      <c r="C91" s="34"/>
      <c r="D91" s="35"/>
      <c r="E91" s="35"/>
      <c r="F91" s="39"/>
      <c r="G91" s="39"/>
      <c r="H91" s="40"/>
      <c r="I91" s="34"/>
      <c r="J91" s="34"/>
      <c r="K91" s="44"/>
      <c r="L91" s="39"/>
      <c r="M91" s="39"/>
      <c r="N91" s="39"/>
      <c r="O91" s="34"/>
      <c r="P91" s="34"/>
      <c r="Q91" s="34"/>
      <c r="R91" s="34"/>
      <c r="S91" s="34"/>
      <c r="T91" s="34"/>
      <c r="U91" s="34"/>
      <c r="V91" s="49"/>
      <c r="W91" s="34"/>
      <c r="X91" s="50"/>
      <c r="Y91" s="34"/>
      <c r="Z91" s="50"/>
      <c r="AA91" s="50"/>
      <c r="AB91" s="63"/>
      <c r="AC91" s="34"/>
      <c r="AD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1:78">
      <c r="A92" s="34"/>
      <c r="B92" s="34"/>
      <c r="C92" s="34"/>
      <c r="D92" s="35"/>
      <c r="E92" s="35"/>
      <c r="F92" s="39"/>
      <c r="G92" s="39"/>
      <c r="H92" s="40"/>
      <c r="I92" s="34"/>
      <c r="J92" s="34"/>
      <c r="K92" s="44"/>
      <c r="L92" s="39"/>
      <c r="M92" s="39"/>
      <c r="N92" s="39"/>
      <c r="O92" s="34"/>
      <c r="P92" s="34"/>
      <c r="Q92" s="34"/>
      <c r="R92" s="34"/>
      <c r="S92" s="34"/>
      <c r="T92" s="34"/>
      <c r="U92" s="34"/>
      <c r="V92" s="49"/>
      <c r="W92" s="34"/>
      <c r="X92" s="50"/>
      <c r="Y92" s="34"/>
      <c r="Z92" s="50"/>
      <c r="AA92" s="50"/>
      <c r="AB92" s="63"/>
      <c r="AC92" s="34"/>
      <c r="AD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1:78">
      <c r="A93" s="34"/>
      <c r="B93" s="34"/>
      <c r="C93" s="34"/>
      <c r="D93" s="35"/>
      <c r="E93" s="35"/>
      <c r="F93" s="39"/>
      <c r="G93" s="39"/>
      <c r="H93" s="40"/>
      <c r="I93" s="34"/>
      <c r="J93" s="34"/>
      <c r="K93" s="44"/>
      <c r="L93" s="39"/>
      <c r="M93" s="39"/>
      <c r="N93" s="39"/>
      <c r="O93" s="34"/>
      <c r="P93" s="34"/>
      <c r="Q93" s="34"/>
      <c r="R93" s="34"/>
      <c r="S93" s="34"/>
      <c r="T93" s="34"/>
      <c r="U93" s="34"/>
      <c r="V93" s="49"/>
      <c r="W93" s="34"/>
      <c r="X93" s="50"/>
      <c r="Y93" s="34"/>
      <c r="Z93" s="50"/>
      <c r="AA93" s="50"/>
      <c r="AB93" s="63"/>
      <c r="AC93" s="34"/>
      <c r="AD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1:78">
      <c r="A94" s="34"/>
      <c r="B94" s="34"/>
      <c r="C94" s="34"/>
      <c r="D94" s="35"/>
      <c r="E94" s="35"/>
      <c r="F94" s="39"/>
      <c r="G94" s="39"/>
      <c r="H94" s="40"/>
      <c r="I94" s="34"/>
      <c r="J94" s="34"/>
      <c r="K94" s="44"/>
      <c r="L94" s="39"/>
      <c r="M94" s="39"/>
      <c r="N94" s="39"/>
      <c r="O94" s="34"/>
      <c r="P94" s="34"/>
      <c r="Q94" s="34"/>
      <c r="R94" s="34"/>
      <c r="S94" s="34"/>
      <c r="T94" s="34"/>
      <c r="U94" s="34"/>
      <c r="V94" s="49"/>
      <c r="W94" s="34"/>
      <c r="X94" s="50"/>
      <c r="Y94" s="34"/>
      <c r="Z94" s="50"/>
      <c r="AA94" s="50"/>
      <c r="AB94" s="63"/>
      <c r="AC94" s="34"/>
      <c r="AD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1:78">
      <c r="A95" s="34"/>
      <c r="B95" s="34"/>
      <c r="C95" s="34"/>
      <c r="D95" s="35"/>
      <c r="E95" s="35"/>
      <c r="F95" s="39"/>
      <c r="G95" s="39"/>
      <c r="H95" s="40"/>
      <c r="I95" s="34"/>
      <c r="J95" s="34"/>
      <c r="K95" s="44"/>
      <c r="L95" s="39"/>
      <c r="M95" s="39"/>
      <c r="N95" s="39"/>
      <c r="O95" s="34"/>
      <c r="P95" s="34"/>
      <c r="Q95" s="34"/>
      <c r="R95" s="34"/>
      <c r="S95" s="34"/>
      <c r="T95" s="34"/>
      <c r="U95" s="34"/>
      <c r="V95" s="49"/>
      <c r="W95" s="34"/>
      <c r="X95" s="50"/>
      <c r="Y95" s="34"/>
      <c r="Z95" s="50"/>
      <c r="AA95" s="50"/>
      <c r="AB95" s="63"/>
      <c r="AC95" s="34"/>
      <c r="AD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1:78">
      <c r="A96" s="34"/>
      <c r="B96" s="34"/>
      <c r="C96" s="34"/>
      <c r="D96" s="35"/>
      <c r="E96" s="35"/>
      <c r="F96" s="39"/>
      <c r="G96" s="39"/>
      <c r="H96" s="40"/>
      <c r="I96" s="34"/>
      <c r="J96" s="34"/>
      <c r="K96" s="44"/>
      <c r="L96" s="39"/>
      <c r="M96" s="39"/>
      <c r="N96" s="39"/>
      <c r="O96" s="34"/>
      <c r="P96" s="34"/>
      <c r="Q96" s="34"/>
      <c r="R96" s="34"/>
      <c r="S96" s="34"/>
      <c r="T96" s="34"/>
      <c r="U96" s="34"/>
      <c r="V96" s="49"/>
      <c r="W96" s="34"/>
      <c r="X96" s="50"/>
      <c r="Y96" s="34"/>
      <c r="Z96" s="50"/>
      <c r="AA96" s="50"/>
      <c r="AB96" s="63"/>
      <c r="AC96" s="34"/>
      <c r="AD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1:78">
      <c r="A97" s="34"/>
      <c r="B97" s="34"/>
      <c r="C97" s="34"/>
      <c r="D97" s="35"/>
      <c r="E97" s="35"/>
      <c r="F97" s="39"/>
      <c r="G97" s="39"/>
      <c r="H97" s="40"/>
      <c r="I97" s="34"/>
      <c r="J97" s="34"/>
      <c r="K97" s="44"/>
      <c r="L97" s="39"/>
      <c r="M97" s="39"/>
      <c r="N97" s="39"/>
      <c r="O97" s="34"/>
      <c r="P97" s="34"/>
      <c r="Q97" s="34"/>
      <c r="R97" s="34"/>
      <c r="S97" s="34"/>
      <c r="T97" s="34"/>
      <c r="U97" s="34"/>
      <c r="V97" s="49"/>
      <c r="W97" s="34"/>
      <c r="X97" s="50"/>
      <c r="Y97" s="34"/>
      <c r="Z97" s="50"/>
      <c r="AA97" s="50"/>
      <c r="AB97" s="63"/>
      <c r="AC97" s="34"/>
      <c r="AD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1:78">
      <c r="A98" s="34"/>
      <c r="B98" s="34"/>
      <c r="C98" s="34"/>
      <c r="D98" s="35"/>
      <c r="E98" s="35"/>
      <c r="F98" s="39"/>
      <c r="G98" s="39"/>
      <c r="H98" s="40"/>
      <c r="I98" s="34"/>
      <c r="J98" s="34"/>
      <c r="K98" s="44"/>
      <c r="L98" s="39"/>
      <c r="M98" s="39"/>
      <c r="N98" s="39"/>
      <c r="O98" s="34"/>
      <c r="P98" s="34"/>
      <c r="Q98" s="34"/>
      <c r="R98" s="34"/>
      <c r="S98" s="34"/>
      <c r="T98" s="34"/>
      <c r="U98" s="34"/>
      <c r="V98" s="49"/>
      <c r="W98" s="34"/>
      <c r="X98" s="50"/>
      <c r="Y98" s="34"/>
      <c r="Z98" s="50"/>
      <c r="AA98" s="50"/>
      <c r="AB98" s="63"/>
      <c r="AC98" s="34"/>
      <c r="AD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1:78">
      <c r="A99" s="34"/>
      <c r="B99" s="34"/>
      <c r="C99" s="34"/>
      <c r="D99" s="35"/>
      <c r="E99" s="35"/>
      <c r="F99" s="39"/>
      <c r="G99" s="39"/>
      <c r="H99" s="40"/>
      <c r="I99" s="34"/>
      <c r="J99" s="34"/>
      <c r="K99" s="44"/>
      <c r="L99" s="39"/>
      <c r="M99" s="39"/>
      <c r="N99" s="39"/>
      <c r="O99" s="34"/>
      <c r="P99" s="34"/>
      <c r="Q99" s="34"/>
      <c r="R99" s="34"/>
      <c r="S99" s="34"/>
      <c r="T99" s="34"/>
      <c r="U99" s="34"/>
      <c r="V99" s="49"/>
      <c r="W99" s="34"/>
      <c r="X99" s="50"/>
      <c r="Y99" s="34"/>
      <c r="Z99" s="50"/>
      <c r="AA99" s="50"/>
      <c r="AB99" s="63"/>
      <c r="AC99" s="34"/>
      <c r="AD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1:78">
      <c r="A100" s="34"/>
      <c r="B100" s="34"/>
      <c r="C100" s="34"/>
      <c r="D100" s="35"/>
      <c r="E100" s="35"/>
      <c r="F100" s="39"/>
      <c r="G100" s="39"/>
      <c r="H100" s="40"/>
      <c r="I100" s="34"/>
      <c r="J100" s="34"/>
      <c r="K100" s="44"/>
      <c r="L100" s="39"/>
      <c r="M100" s="39"/>
      <c r="N100" s="39"/>
      <c r="O100" s="34"/>
      <c r="P100" s="34"/>
      <c r="Q100" s="34"/>
      <c r="R100" s="34"/>
      <c r="S100" s="34"/>
      <c r="T100" s="34"/>
      <c r="U100" s="34"/>
      <c r="V100" s="49"/>
      <c r="W100" s="34"/>
      <c r="X100" s="50"/>
      <c r="Y100" s="34"/>
      <c r="Z100" s="50"/>
      <c r="AA100" s="50"/>
      <c r="AB100" s="63"/>
      <c r="AC100" s="34"/>
      <c r="AD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1:78">
      <c r="A101" s="34"/>
      <c r="B101" s="34"/>
      <c r="C101" s="34"/>
      <c r="D101" s="35"/>
      <c r="E101" s="35"/>
      <c r="F101" s="39"/>
      <c r="G101" s="39"/>
      <c r="H101" s="40"/>
      <c r="I101" s="34"/>
      <c r="J101" s="34"/>
      <c r="K101" s="44"/>
      <c r="L101" s="39"/>
      <c r="M101" s="39"/>
      <c r="N101" s="39"/>
      <c r="O101" s="34"/>
      <c r="P101" s="34"/>
      <c r="Q101" s="34"/>
      <c r="R101" s="34"/>
      <c r="S101" s="34"/>
      <c r="T101" s="34"/>
      <c r="U101" s="34"/>
      <c r="V101" s="49"/>
      <c r="W101" s="34"/>
      <c r="X101" s="50"/>
      <c r="Y101" s="34"/>
      <c r="Z101" s="50"/>
      <c r="AA101" s="50"/>
      <c r="AB101" s="63"/>
      <c r="AC101" s="34"/>
      <c r="AD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1:78">
      <c r="A102" s="34"/>
      <c r="B102" s="34"/>
      <c r="C102" s="34"/>
      <c r="D102" s="35"/>
      <c r="E102" s="35"/>
      <c r="F102" s="39"/>
      <c r="G102" s="39"/>
      <c r="H102" s="40"/>
      <c r="I102" s="34"/>
      <c r="J102" s="34"/>
      <c r="K102" s="44"/>
      <c r="L102" s="39"/>
      <c r="M102" s="39"/>
      <c r="N102" s="39"/>
      <c r="O102" s="34"/>
      <c r="P102" s="34"/>
      <c r="Q102" s="34"/>
      <c r="R102" s="34"/>
      <c r="S102" s="34"/>
      <c r="T102" s="34"/>
      <c r="U102" s="34"/>
      <c r="V102" s="49"/>
      <c r="W102" s="34"/>
      <c r="X102" s="50"/>
      <c r="Y102" s="34"/>
      <c r="Z102" s="50"/>
      <c r="AA102" s="50"/>
      <c r="AB102" s="63"/>
      <c r="AC102" s="34"/>
      <c r="AD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1:78">
      <c r="A103" s="34"/>
      <c r="B103" s="34"/>
      <c r="C103" s="34"/>
      <c r="D103" s="35"/>
      <c r="E103" s="35"/>
      <c r="F103" s="39"/>
      <c r="G103" s="39"/>
      <c r="H103" s="40"/>
      <c r="I103" s="34"/>
      <c r="J103" s="34"/>
      <c r="K103" s="44"/>
      <c r="L103" s="39"/>
      <c r="M103" s="39"/>
      <c r="N103" s="39"/>
      <c r="O103" s="34"/>
      <c r="P103" s="34"/>
      <c r="Q103" s="34"/>
      <c r="R103" s="34"/>
      <c r="S103" s="34"/>
      <c r="T103" s="34"/>
      <c r="U103" s="34"/>
      <c r="V103" s="49"/>
      <c r="W103" s="34"/>
      <c r="X103" s="50"/>
      <c r="Y103" s="34"/>
      <c r="Z103" s="50"/>
      <c r="AA103" s="50"/>
      <c r="AB103" s="63"/>
      <c r="AC103" s="34"/>
      <c r="AD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1:78">
      <c r="A104" s="34"/>
      <c r="B104" s="34"/>
      <c r="C104" s="34"/>
      <c r="D104" s="35"/>
      <c r="E104" s="35"/>
      <c r="F104" s="39"/>
      <c r="G104" s="39"/>
      <c r="H104" s="40"/>
      <c r="I104" s="34"/>
      <c r="J104" s="34"/>
      <c r="K104" s="44"/>
      <c r="L104" s="39"/>
      <c r="M104" s="39"/>
      <c r="N104" s="39"/>
      <c r="O104" s="34"/>
      <c r="P104" s="34"/>
      <c r="Q104" s="34"/>
      <c r="R104" s="34"/>
      <c r="S104" s="34"/>
      <c r="T104" s="34"/>
      <c r="U104" s="34"/>
      <c r="V104" s="49"/>
      <c r="W104" s="34"/>
      <c r="X104" s="50"/>
      <c r="Y104" s="34"/>
      <c r="Z104" s="50"/>
      <c r="AA104" s="50"/>
      <c r="AB104" s="63"/>
      <c r="AC104" s="34"/>
      <c r="AD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1:78">
      <c r="A105" s="34"/>
      <c r="B105" s="34"/>
      <c r="C105" s="34"/>
      <c r="D105" s="35"/>
      <c r="E105" s="35"/>
      <c r="F105" s="39"/>
      <c r="G105" s="39"/>
      <c r="H105" s="40"/>
      <c r="I105" s="34"/>
      <c r="J105" s="34"/>
      <c r="K105" s="44"/>
      <c r="L105" s="39"/>
      <c r="M105" s="39"/>
      <c r="N105" s="39"/>
      <c r="O105" s="34"/>
      <c r="P105" s="34"/>
      <c r="Q105" s="34"/>
      <c r="R105" s="34"/>
      <c r="S105" s="34"/>
      <c r="T105" s="34"/>
      <c r="U105" s="34"/>
      <c r="V105" s="49"/>
      <c r="W105" s="34"/>
      <c r="X105" s="50"/>
      <c r="Y105" s="34"/>
      <c r="Z105" s="50"/>
      <c r="AA105" s="50"/>
      <c r="AB105" s="63"/>
      <c r="AC105" s="34"/>
      <c r="AD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1:78">
      <c r="A106" s="34"/>
      <c r="B106" s="34"/>
      <c r="C106" s="34"/>
      <c r="D106" s="35"/>
      <c r="E106" s="35"/>
      <c r="F106" s="39"/>
      <c r="G106" s="39"/>
      <c r="H106" s="40"/>
      <c r="I106" s="34"/>
      <c r="J106" s="34"/>
      <c r="K106" s="44"/>
      <c r="L106" s="39"/>
      <c r="M106" s="39"/>
      <c r="N106" s="39"/>
      <c r="O106" s="34"/>
      <c r="P106" s="34"/>
      <c r="Q106" s="34"/>
      <c r="R106" s="34"/>
      <c r="S106" s="34"/>
      <c r="T106" s="34"/>
      <c r="U106" s="34"/>
      <c r="V106" s="49"/>
      <c r="W106" s="34"/>
      <c r="X106" s="50"/>
      <c r="Y106" s="34"/>
      <c r="Z106" s="50"/>
      <c r="AA106" s="50"/>
      <c r="AB106" s="63"/>
      <c r="AC106" s="34"/>
      <c r="AD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1:78">
      <c r="A107" s="34"/>
      <c r="B107" s="34"/>
      <c r="C107" s="34"/>
      <c r="D107" s="35"/>
      <c r="E107" s="35"/>
      <c r="F107" s="39"/>
      <c r="G107" s="39"/>
      <c r="H107" s="40"/>
      <c r="I107" s="34"/>
      <c r="J107" s="34"/>
      <c r="K107" s="44"/>
      <c r="L107" s="39"/>
      <c r="M107" s="39"/>
      <c r="N107" s="39"/>
      <c r="O107" s="34"/>
      <c r="P107" s="34"/>
      <c r="Q107" s="34"/>
      <c r="R107" s="34"/>
      <c r="S107" s="34"/>
      <c r="T107" s="34"/>
      <c r="U107" s="34"/>
      <c r="V107" s="49"/>
      <c r="W107" s="34"/>
      <c r="X107" s="50"/>
      <c r="Y107" s="34"/>
      <c r="Z107" s="50"/>
      <c r="AA107" s="50"/>
      <c r="AB107" s="63"/>
      <c r="AC107" s="34"/>
      <c r="AD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1:78">
      <c r="A108" s="34"/>
      <c r="B108" s="34"/>
      <c r="C108" s="34"/>
      <c r="D108" s="35"/>
      <c r="E108" s="35"/>
      <c r="F108" s="39"/>
      <c r="G108" s="39"/>
      <c r="H108" s="40"/>
      <c r="I108" s="34"/>
      <c r="J108" s="34"/>
      <c r="K108" s="44"/>
      <c r="L108" s="39"/>
      <c r="M108" s="39"/>
      <c r="N108" s="39"/>
      <c r="O108" s="34"/>
      <c r="P108" s="34"/>
      <c r="Q108" s="34"/>
      <c r="R108" s="34"/>
      <c r="S108" s="34"/>
      <c r="T108" s="34"/>
      <c r="U108" s="34"/>
      <c r="V108" s="49"/>
      <c r="W108" s="34"/>
      <c r="X108" s="50"/>
      <c r="Y108" s="34"/>
      <c r="Z108" s="50"/>
      <c r="AA108" s="50"/>
      <c r="AB108" s="63"/>
      <c r="AC108" s="34"/>
      <c r="AD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1:78">
      <c r="A109" s="34"/>
      <c r="B109" s="34"/>
      <c r="C109" s="34"/>
      <c r="D109" s="35"/>
      <c r="E109" s="35"/>
      <c r="F109" s="39"/>
      <c r="G109" s="39"/>
      <c r="H109" s="40"/>
      <c r="I109" s="34"/>
      <c r="J109" s="34"/>
      <c r="K109" s="44"/>
      <c r="L109" s="39"/>
      <c r="M109" s="39"/>
      <c r="N109" s="39"/>
      <c r="O109" s="34"/>
      <c r="P109" s="34"/>
      <c r="Q109" s="34"/>
      <c r="R109" s="34"/>
      <c r="S109" s="34"/>
      <c r="T109" s="34"/>
      <c r="U109" s="34"/>
      <c r="V109" s="49"/>
      <c r="W109" s="34"/>
      <c r="X109" s="50"/>
      <c r="Y109" s="34"/>
      <c r="Z109" s="50"/>
      <c r="AA109" s="50"/>
      <c r="AB109" s="63"/>
      <c r="AC109" s="34"/>
      <c r="AD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1:78">
      <c r="A110" s="34"/>
      <c r="B110" s="34"/>
      <c r="C110" s="34"/>
      <c r="D110" s="35"/>
      <c r="E110" s="35"/>
      <c r="F110" s="39"/>
      <c r="G110" s="39"/>
      <c r="H110" s="40"/>
      <c r="I110" s="34"/>
      <c r="J110" s="34"/>
      <c r="K110" s="44"/>
      <c r="L110" s="39"/>
      <c r="M110" s="39"/>
      <c r="N110" s="39"/>
      <c r="O110" s="34"/>
      <c r="P110" s="34"/>
      <c r="Q110" s="34"/>
      <c r="R110" s="34"/>
      <c r="S110" s="34"/>
      <c r="T110" s="34"/>
      <c r="U110" s="34"/>
      <c r="V110" s="49"/>
      <c r="W110" s="34"/>
      <c r="X110" s="50"/>
      <c r="Y110" s="34"/>
      <c r="Z110" s="50"/>
      <c r="AA110" s="50"/>
      <c r="AB110" s="63"/>
      <c r="AC110" s="34"/>
      <c r="AD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1:78">
      <c r="A111" s="34"/>
      <c r="B111" s="34"/>
      <c r="C111" s="34"/>
      <c r="D111" s="35"/>
      <c r="E111" s="35"/>
      <c r="F111" s="39"/>
      <c r="G111" s="39"/>
      <c r="H111" s="40"/>
      <c r="I111" s="34"/>
      <c r="J111" s="34"/>
      <c r="K111" s="44"/>
      <c r="L111" s="39"/>
      <c r="M111" s="39"/>
      <c r="N111" s="39"/>
      <c r="O111" s="34"/>
      <c r="P111" s="34"/>
      <c r="Q111" s="34"/>
      <c r="R111" s="34"/>
      <c r="S111" s="34"/>
      <c r="T111" s="34"/>
      <c r="U111" s="34"/>
      <c r="V111" s="49"/>
      <c r="W111" s="34"/>
      <c r="X111" s="50"/>
      <c r="Y111" s="34"/>
      <c r="Z111" s="50"/>
      <c r="AA111" s="50"/>
      <c r="AB111" s="63"/>
      <c r="AC111" s="34"/>
      <c r="AD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1:78">
      <c r="A112" s="34"/>
      <c r="B112" s="34"/>
      <c r="C112" s="34"/>
      <c r="D112" s="35"/>
      <c r="E112" s="35"/>
      <c r="F112" s="39"/>
      <c r="G112" s="39"/>
      <c r="H112" s="40"/>
      <c r="I112" s="34"/>
      <c r="J112" s="34"/>
      <c r="K112" s="44"/>
      <c r="L112" s="39"/>
      <c r="M112" s="39"/>
      <c r="N112" s="39"/>
      <c r="O112" s="34"/>
      <c r="P112" s="34"/>
      <c r="Q112" s="34"/>
      <c r="R112" s="34"/>
      <c r="S112" s="34"/>
      <c r="T112" s="34"/>
      <c r="U112" s="34"/>
      <c r="V112" s="49"/>
      <c r="W112" s="34"/>
      <c r="X112" s="50"/>
      <c r="Y112" s="34"/>
      <c r="Z112" s="50"/>
      <c r="AA112" s="50"/>
      <c r="AB112" s="63"/>
      <c r="AC112" s="34"/>
      <c r="AD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1:78">
      <c r="A113" s="34"/>
      <c r="B113" s="34"/>
      <c r="C113" s="34"/>
      <c r="D113" s="35"/>
      <c r="E113" s="35"/>
      <c r="F113" s="39"/>
      <c r="G113" s="39"/>
      <c r="H113" s="40"/>
      <c r="I113" s="34"/>
      <c r="J113" s="34"/>
      <c r="K113" s="44"/>
      <c r="L113" s="39"/>
      <c r="M113" s="39"/>
      <c r="N113" s="39"/>
      <c r="O113" s="34"/>
      <c r="P113" s="34"/>
      <c r="Q113" s="34"/>
      <c r="R113" s="34"/>
      <c r="S113" s="34"/>
      <c r="T113" s="34"/>
      <c r="U113" s="34"/>
      <c r="V113" s="49"/>
      <c r="W113" s="34"/>
      <c r="X113" s="50"/>
      <c r="Y113" s="34"/>
      <c r="Z113" s="50"/>
      <c r="AA113" s="50"/>
      <c r="AB113" s="63"/>
      <c r="AC113" s="34"/>
      <c r="AD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1:78">
      <c r="A114" s="34"/>
      <c r="B114" s="34"/>
      <c r="C114" s="34"/>
      <c r="D114" s="35"/>
      <c r="E114" s="35"/>
      <c r="F114" s="39"/>
      <c r="G114" s="39"/>
      <c r="H114" s="40"/>
      <c r="I114" s="34"/>
      <c r="J114" s="34"/>
      <c r="K114" s="44"/>
      <c r="L114" s="39"/>
      <c r="M114" s="39"/>
      <c r="N114" s="39"/>
      <c r="O114" s="34"/>
      <c r="P114" s="34"/>
      <c r="Q114" s="34"/>
      <c r="R114" s="34"/>
      <c r="S114" s="34"/>
      <c r="T114" s="34"/>
      <c r="U114" s="34"/>
      <c r="V114" s="49"/>
      <c r="W114" s="34"/>
      <c r="X114" s="50"/>
      <c r="Y114" s="34"/>
      <c r="Z114" s="50"/>
      <c r="AA114" s="50"/>
      <c r="AB114" s="63"/>
      <c r="AC114" s="34"/>
      <c r="AD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1:78">
      <c r="A115" s="34"/>
      <c r="B115" s="34"/>
      <c r="C115" s="34"/>
      <c r="D115" s="35"/>
      <c r="E115" s="35"/>
      <c r="F115" s="39"/>
      <c r="G115" s="39"/>
      <c r="H115" s="40"/>
      <c r="I115" s="34"/>
      <c r="J115" s="34"/>
      <c r="K115" s="44"/>
      <c r="L115" s="39"/>
      <c r="M115" s="39"/>
      <c r="N115" s="39"/>
      <c r="O115" s="34"/>
      <c r="P115" s="34"/>
      <c r="Q115" s="34"/>
      <c r="R115" s="34"/>
      <c r="S115" s="34"/>
      <c r="T115" s="34"/>
      <c r="U115" s="34"/>
      <c r="V115" s="49"/>
      <c r="W115" s="34"/>
      <c r="X115" s="50"/>
      <c r="Y115" s="34"/>
      <c r="Z115" s="50"/>
      <c r="AA115" s="50"/>
      <c r="AB115" s="63"/>
      <c r="AC115" s="34"/>
      <c r="AD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1:78">
      <c r="A116" s="34"/>
      <c r="B116" s="34"/>
      <c r="C116" s="34"/>
      <c r="D116" s="35"/>
      <c r="E116" s="35"/>
      <c r="F116" s="39"/>
      <c r="G116" s="39"/>
      <c r="H116" s="40"/>
      <c r="I116" s="34"/>
      <c r="J116" s="34"/>
      <c r="K116" s="44"/>
      <c r="L116" s="39"/>
      <c r="M116" s="39"/>
      <c r="N116" s="39"/>
      <c r="O116" s="34"/>
      <c r="P116" s="34"/>
      <c r="Q116" s="34"/>
      <c r="R116" s="34"/>
      <c r="S116" s="34"/>
      <c r="T116" s="34"/>
      <c r="U116" s="34"/>
      <c r="V116" s="49"/>
      <c r="W116" s="34"/>
      <c r="X116" s="50"/>
      <c r="Y116" s="34"/>
      <c r="Z116" s="50"/>
      <c r="AA116" s="50"/>
      <c r="AB116" s="63"/>
      <c r="AC116" s="34"/>
      <c r="AD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1:78">
      <c r="A117" s="34"/>
      <c r="B117" s="34"/>
      <c r="C117" s="34"/>
      <c r="D117" s="35"/>
      <c r="E117" s="35"/>
      <c r="F117" s="39"/>
      <c r="G117" s="39"/>
      <c r="H117" s="40"/>
      <c r="I117" s="34"/>
      <c r="J117" s="34"/>
      <c r="K117" s="44"/>
      <c r="L117" s="39"/>
      <c r="M117" s="39"/>
      <c r="N117" s="39"/>
      <c r="O117" s="34"/>
      <c r="P117" s="34"/>
      <c r="Q117" s="34"/>
      <c r="R117" s="34"/>
      <c r="S117" s="34"/>
      <c r="T117" s="34"/>
      <c r="U117" s="34"/>
      <c r="V117" s="49"/>
      <c r="W117" s="34"/>
      <c r="X117" s="50"/>
      <c r="Y117" s="34"/>
      <c r="Z117" s="50"/>
      <c r="AA117" s="50"/>
      <c r="AB117" s="63"/>
      <c r="AC117" s="34"/>
      <c r="AD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1:78">
      <c r="A118" s="34"/>
      <c r="B118" s="34"/>
      <c r="C118" s="34"/>
      <c r="D118" s="35"/>
      <c r="E118" s="35"/>
      <c r="F118" s="39"/>
      <c r="G118" s="39"/>
      <c r="H118" s="40"/>
      <c r="I118" s="34"/>
      <c r="J118" s="34"/>
      <c r="K118" s="44"/>
      <c r="L118" s="39"/>
      <c r="M118" s="39"/>
      <c r="N118" s="39"/>
      <c r="O118" s="34"/>
      <c r="P118" s="34"/>
      <c r="Q118" s="34"/>
      <c r="R118" s="34"/>
      <c r="S118" s="34"/>
      <c r="T118" s="34"/>
      <c r="U118" s="34"/>
      <c r="V118" s="49"/>
      <c r="W118" s="34"/>
      <c r="X118" s="50"/>
      <c r="Y118" s="34"/>
      <c r="Z118" s="50"/>
      <c r="AA118" s="50"/>
      <c r="AB118" s="63"/>
      <c r="AC118" s="34"/>
      <c r="AD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1:78">
      <c r="A119" s="34"/>
      <c r="B119" s="34"/>
      <c r="C119" s="34"/>
      <c r="D119" s="35"/>
      <c r="E119" s="35"/>
      <c r="F119" s="39"/>
      <c r="G119" s="39"/>
      <c r="H119" s="40"/>
      <c r="I119" s="34"/>
      <c r="J119" s="34"/>
      <c r="K119" s="44"/>
      <c r="L119" s="39"/>
      <c r="M119" s="39"/>
      <c r="N119" s="39"/>
      <c r="O119" s="34"/>
      <c r="P119" s="34"/>
      <c r="Q119" s="34"/>
      <c r="R119" s="34"/>
      <c r="S119" s="34"/>
      <c r="T119" s="34"/>
      <c r="U119" s="34"/>
      <c r="V119" s="49"/>
      <c r="W119" s="34"/>
      <c r="X119" s="50"/>
      <c r="Y119" s="34"/>
      <c r="Z119" s="50"/>
      <c r="AA119" s="50"/>
      <c r="AB119" s="63"/>
      <c r="AC119" s="34"/>
      <c r="AD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1:78">
      <c r="A120" s="34"/>
      <c r="B120" s="34"/>
      <c r="C120" s="34"/>
      <c r="D120" s="35"/>
      <c r="E120" s="35"/>
      <c r="F120" s="39"/>
      <c r="G120" s="39"/>
      <c r="H120" s="40"/>
      <c r="I120" s="34"/>
      <c r="J120" s="34"/>
      <c r="K120" s="44"/>
      <c r="L120" s="39"/>
      <c r="M120" s="39"/>
      <c r="N120" s="39"/>
      <c r="O120" s="34"/>
      <c r="P120" s="34"/>
      <c r="Q120" s="34"/>
      <c r="R120" s="34"/>
      <c r="S120" s="34"/>
      <c r="T120" s="34"/>
      <c r="U120" s="34"/>
      <c r="V120" s="49"/>
      <c r="W120" s="34"/>
      <c r="X120" s="50"/>
      <c r="Y120" s="34"/>
      <c r="Z120" s="50"/>
      <c r="AA120" s="50"/>
      <c r="AB120" s="63"/>
      <c r="AC120" s="34"/>
      <c r="AD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1:78">
      <c r="A121" s="34"/>
      <c r="B121" s="34"/>
      <c r="C121" s="34"/>
      <c r="D121" s="35"/>
      <c r="E121" s="35"/>
      <c r="F121" s="39"/>
      <c r="G121" s="39"/>
      <c r="H121" s="40"/>
      <c r="I121" s="34"/>
      <c r="J121" s="34"/>
      <c r="K121" s="44"/>
      <c r="L121" s="39"/>
      <c r="M121" s="39"/>
      <c r="N121" s="39"/>
      <c r="O121" s="34"/>
      <c r="P121" s="34"/>
      <c r="Q121" s="34"/>
      <c r="R121" s="34"/>
      <c r="S121" s="34"/>
      <c r="T121" s="34"/>
      <c r="U121" s="34"/>
      <c r="V121" s="49"/>
      <c r="W121" s="34"/>
      <c r="X121" s="50"/>
      <c r="Y121" s="34"/>
      <c r="Z121" s="50"/>
      <c r="AA121" s="50"/>
      <c r="AB121" s="63"/>
      <c r="AC121" s="34"/>
      <c r="AD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1:78">
      <c r="A122" s="34"/>
      <c r="B122" s="34"/>
      <c r="C122" s="34"/>
      <c r="D122" s="35"/>
      <c r="E122" s="35"/>
      <c r="F122" s="39"/>
      <c r="G122" s="39"/>
      <c r="H122" s="40"/>
      <c r="I122" s="34"/>
      <c r="J122" s="34"/>
      <c r="K122" s="44"/>
      <c r="L122" s="39"/>
      <c r="M122" s="39"/>
      <c r="N122" s="39"/>
      <c r="O122" s="34"/>
      <c r="P122" s="34"/>
      <c r="Q122" s="34"/>
      <c r="R122" s="34"/>
      <c r="S122" s="34"/>
      <c r="T122" s="34"/>
      <c r="U122" s="34"/>
      <c r="V122" s="49"/>
      <c r="W122" s="34"/>
      <c r="X122" s="50"/>
      <c r="Y122" s="34"/>
      <c r="Z122" s="50"/>
      <c r="AA122" s="50"/>
      <c r="AB122" s="63"/>
      <c r="AC122" s="34"/>
      <c r="AD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1:78">
      <c r="A123" s="34"/>
      <c r="B123" s="34"/>
      <c r="C123" s="34"/>
      <c r="D123" s="35"/>
      <c r="E123" s="35"/>
      <c r="F123" s="39"/>
      <c r="G123" s="39"/>
      <c r="H123" s="40"/>
      <c r="I123" s="34"/>
      <c r="J123" s="34"/>
      <c r="K123" s="44"/>
      <c r="L123" s="39"/>
      <c r="M123" s="39"/>
      <c r="N123" s="39"/>
      <c r="O123" s="34"/>
      <c r="P123" s="34"/>
      <c r="Q123" s="34"/>
      <c r="R123" s="34"/>
      <c r="S123" s="34"/>
      <c r="T123" s="34"/>
      <c r="U123" s="34"/>
      <c r="V123" s="49"/>
      <c r="W123" s="34"/>
      <c r="X123" s="50"/>
      <c r="Y123" s="34"/>
      <c r="Z123" s="50"/>
      <c r="AA123" s="50"/>
      <c r="AB123" s="63"/>
      <c r="AC123" s="34"/>
      <c r="AD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1:78">
      <c r="A124" s="34"/>
      <c r="B124" s="34"/>
      <c r="C124" s="34"/>
      <c r="D124" s="35"/>
      <c r="E124" s="35"/>
      <c r="F124" s="39"/>
      <c r="G124" s="39"/>
      <c r="H124" s="40"/>
      <c r="I124" s="34"/>
      <c r="J124" s="34"/>
      <c r="K124" s="44"/>
      <c r="L124" s="39"/>
      <c r="M124" s="39"/>
      <c r="N124" s="39"/>
      <c r="O124" s="34"/>
      <c r="P124" s="34"/>
      <c r="Q124" s="34"/>
      <c r="R124" s="34"/>
      <c r="S124" s="34"/>
      <c r="T124" s="34"/>
      <c r="U124" s="34"/>
      <c r="V124" s="49"/>
      <c r="W124" s="34"/>
      <c r="X124" s="50"/>
      <c r="Y124" s="34"/>
      <c r="Z124" s="50"/>
      <c r="AA124" s="50"/>
      <c r="AB124" s="63"/>
      <c r="AC124" s="34"/>
      <c r="AD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1:78">
      <c r="A125" s="34"/>
      <c r="B125" s="34"/>
      <c r="C125" s="34"/>
      <c r="D125" s="35"/>
      <c r="E125" s="35"/>
      <c r="F125" s="39"/>
      <c r="G125" s="39"/>
      <c r="H125" s="40"/>
      <c r="I125" s="34"/>
      <c r="J125" s="34"/>
      <c r="K125" s="44"/>
      <c r="L125" s="39"/>
      <c r="M125" s="39"/>
      <c r="N125" s="39"/>
      <c r="O125" s="34"/>
      <c r="P125" s="34"/>
      <c r="Q125" s="34"/>
      <c r="R125" s="34"/>
      <c r="S125" s="34"/>
      <c r="T125" s="34"/>
      <c r="U125" s="34"/>
      <c r="V125" s="49"/>
      <c r="W125" s="34"/>
      <c r="X125" s="50"/>
      <c r="Y125" s="34"/>
      <c r="Z125" s="50"/>
      <c r="AA125" s="50"/>
      <c r="AB125" s="63"/>
      <c r="AC125" s="34"/>
      <c r="AD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1:78">
      <c r="A126" s="34"/>
      <c r="B126" s="34"/>
      <c r="C126" s="34"/>
      <c r="D126" s="35"/>
      <c r="E126" s="35"/>
      <c r="F126" s="39"/>
      <c r="G126" s="39"/>
      <c r="H126" s="40"/>
      <c r="I126" s="34"/>
      <c r="J126" s="34"/>
      <c r="K126" s="44"/>
      <c r="L126" s="39"/>
      <c r="M126" s="39"/>
      <c r="N126" s="39"/>
      <c r="O126" s="34"/>
      <c r="P126" s="34"/>
      <c r="Q126" s="34"/>
      <c r="R126" s="34"/>
      <c r="S126" s="34"/>
      <c r="T126" s="34"/>
      <c r="U126" s="34"/>
      <c r="V126" s="49"/>
      <c r="W126" s="34"/>
      <c r="X126" s="50"/>
      <c r="Y126" s="34"/>
      <c r="Z126" s="50"/>
      <c r="AA126" s="50"/>
      <c r="AB126" s="63"/>
      <c r="AC126" s="34"/>
      <c r="AD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1:78">
      <c r="A127" s="34"/>
      <c r="B127" s="34"/>
      <c r="C127" s="34"/>
      <c r="D127" s="35"/>
      <c r="E127" s="35"/>
      <c r="F127" s="39"/>
      <c r="G127" s="39"/>
      <c r="H127" s="40"/>
      <c r="I127" s="34"/>
      <c r="J127" s="34"/>
      <c r="K127" s="44"/>
      <c r="L127" s="39"/>
      <c r="M127" s="39"/>
      <c r="N127" s="39"/>
      <c r="O127" s="34"/>
      <c r="P127" s="34"/>
      <c r="Q127" s="34"/>
      <c r="R127" s="34"/>
      <c r="S127" s="34"/>
      <c r="T127" s="34"/>
      <c r="U127" s="34"/>
      <c r="V127" s="49"/>
      <c r="W127" s="34"/>
      <c r="X127" s="50"/>
      <c r="Y127" s="34"/>
      <c r="Z127" s="50"/>
      <c r="AA127" s="50"/>
      <c r="AB127" s="63"/>
      <c r="AC127" s="34"/>
      <c r="AD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1:78">
      <c r="A128" s="34"/>
      <c r="B128" s="34"/>
      <c r="C128" s="34"/>
      <c r="D128" s="35"/>
      <c r="E128" s="35"/>
      <c r="F128" s="39"/>
      <c r="G128" s="39"/>
      <c r="H128" s="40"/>
      <c r="I128" s="34"/>
      <c r="J128" s="34"/>
      <c r="K128" s="44"/>
      <c r="L128" s="39"/>
      <c r="M128" s="39"/>
      <c r="N128" s="39"/>
      <c r="O128" s="34"/>
      <c r="P128" s="34"/>
      <c r="Q128" s="34"/>
      <c r="R128" s="34"/>
      <c r="S128" s="34"/>
      <c r="T128" s="34"/>
      <c r="U128" s="34"/>
      <c r="V128" s="49"/>
      <c r="W128" s="34"/>
      <c r="X128" s="50"/>
      <c r="Y128" s="34"/>
      <c r="Z128" s="50"/>
      <c r="AA128" s="50"/>
      <c r="AB128" s="63"/>
      <c r="AC128" s="34"/>
      <c r="AD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1:46">
      <c r="A129" s="34"/>
      <c r="B129" s="34"/>
      <c r="C129" s="34"/>
      <c r="D129" s="35"/>
      <c r="E129" s="35"/>
      <c r="F129" s="39"/>
      <c r="G129" s="39"/>
      <c r="H129" s="40"/>
      <c r="I129" s="34"/>
      <c r="J129" s="34"/>
      <c r="K129" s="44"/>
      <c r="L129" s="39"/>
      <c r="M129" s="39"/>
      <c r="N129" s="39"/>
      <c r="O129" s="34"/>
      <c r="P129" s="34"/>
      <c r="Q129" s="34"/>
      <c r="R129" s="34"/>
      <c r="S129" s="34"/>
      <c r="T129" s="34"/>
      <c r="U129" s="34"/>
      <c r="V129" s="49"/>
      <c r="W129" s="34"/>
      <c r="X129" s="50"/>
      <c r="Y129" s="34"/>
      <c r="Z129" s="50"/>
      <c r="AA129" s="50"/>
      <c r="AB129" s="63"/>
      <c r="AC129" s="34"/>
      <c r="AD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</row>
    <row r="130" spans="1:46">
      <c r="A130" s="34"/>
      <c r="B130" s="34"/>
      <c r="C130" s="34"/>
      <c r="D130" s="35"/>
      <c r="E130" s="35"/>
      <c r="F130" s="39"/>
      <c r="G130" s="39"/>
      <c r="H130" s="40"/>
      <c r="I130" s="34"/>
      <c r="J130" s="34"/>
      <c r="K130" s="44"/>
      <c r="L130" s="39"/>
      <c r="M130" s="39"/>
      <c r="N130" s="39"/>
      <c r="O130" s="34"/>
      <c r="P130" s="34"/>
      <c r="Q130" s="34"/>
      <c r="R130" s="34"/>
      <c r="S130" s="34"/>
      <c r="T130" s="34"/>
      <c r="U130" s="34"/>
      <c r="V130" s="49"/>
      <c r="W130" s="34"/>
      <c r="X130" s="50"/>
      <c r="Y130" s="34"/>
      <c r="Z130" s="50"/>
      <c r="AA130" s="50"/>
      <c r="AB130" s="63"/>
      <c r="AC130" s="34"/>
      <c r="AD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</row>
    <row r="131" spans="1:46">
      <c r="A131" s="34"/>
      <c r="B131" s="34"/>
      <c r="C131" s="34"/>
      <c r="D131" s="35"/>
      <c r="E131" s="35"/>
      <c r="F131" s="39"/>
      <c r="G131" s="39"/>
      <c r="H131" s="40"/>
      <c r="I131" s="34"/>
      <c r="J131" s="34"/>
      <c r="K131" s="44"/>
      <c r="L131" s="39"/>
      <c r="M131" s="39"/>
      <c r="N131" s="39"/>
      <c r="O131" s="34"/>
      <c r="P131" s="34"/>
      <c r="Q131" s="34"/>
      <c r="R131" s="34"/>
      <c r="S131" s="34"/>
      <c r="T131" s="34"/>
      <c r="U131" s="34"/>
      <c r="V131" s="49"/>
      <c r="W131" s="34"/>
      <c r="X131" s="50"/>
      <c r="Y131" s="34"/>
      <c r="Z131" s="50"/>
      <c r="AA131" s="50"/>
      <c r="AB131" s="63"/>
      <c r="AC131" s="34"/>
      <c r="AD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</row>
    <row r="132" spans="1:46">
      <c r="A132" s="34"/>
      <c r="B132" s="34"/>
      <c r="C132" s="34"/>
      <c r="D132" s="35"/>
      <c r="E132" s="35"/>
      <c r="F132" s="39"/>
      <c r="G132" s="39"/>
      <c r="H132" s="40"/>
      <c r="I132" s="34"/>
      <c r="J132" s="34"/>
      <c r="K132" s="44"/>
      <c r="L132" s="39"/>
      <c r="M132" s="39"/>
      <c r="N132" s="39"/>
      <c r="O132" s="34"/>
      <c r="P132" s="34"/>
      <c r="Q132" s="34"/>
      <c r="R132" s="34"/>
      <c r="S132" s="34"/>
      <c r="T132" s="34"/>
      <c r="U132" s="34"/>
      <c r="V132" s="49"/>
      <c r="W132" s="34"/>
      <c r="X132" s="50"/>
      <c r="Y132" s="34"/>
      <c r="Z132" s="50"/>
      <c r="AA132" s="50"/>
      <c r="AB132" s="63"/>
      <c r="AC132" s="34"/>
      <c r="AD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</row>
    <row r="133" spans="1:46">
      <c r="A133" s="34"/>
      <c r="B133" s="34"/>
      <c r="C133" s="34"/>
      <c r="D133" s="35"/>
      <c r="E133" s="35"/>
      <c r="F133" s="39"/>
      <c r="G133" s="39"/>
      <c r="H133" s="40"/>
      <c r="I133" s="34"/>
      <c r="J133" s="34"/>
      <c r="K133" s="44"/>
      <c r="L133" s="39"/>
      <c r="M133" s="39"/>
      <c r="N133" s="39"/>
      <c r="O133" s="34"/>
      <c r="P133" s="34"/>
      <c r="Q133" s="34"/>
      <c r="R133" s="34"/>
      <c r="S133" s="34"/>
      <c r="T133" s="34"/>
      <c r="U133" s="34"/>
      <c r="V133" s="49"/>
      <c r="W133" s="34"/>
      <c r="X133" s="50"/>
      <c r="Y133" s="34"/>
      <c r="Z133" s="50"/>
      <c r="AA133" s="50"/>
      <c r="AB133" s="63"/>
      <c r="AC133" s="34"/>
      <c r="AD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</row>
    <row r="134" spans="1:46">
      <c r="A134" s="34"/>
      <c r="B134" s="34"/>
      <c r="C134" s="34"/>
      <c r="D134" s="35"/>
      <c r="E134" s="35"/>
      <c r="F134" s="39"/>
      <c r="G134" s="39"/>
      <c r="H134" s="40"/>
      <c r="I134" s="34"/>
      <c r="J134" s="34"/>
      <c r="K134" s="44"/>
      <c r="L134" s="39"/>
      <c r="M134" s="39"/>
      <c r="N134" s="39"/>
      <c r="O134" s="34"/>
      <c r="P134" s="34"/>
      <c r="Q134" s="34"/>
      <c r="R134" s="34"/>
      <c r="S134" s="34"/>
      <c r="T134" s="34"/>
      <c r="U134" s="34"/>
      <c r="V134" s="49"/>
      <c r="W134" s="34"/>
      <c r="X134" s="50"/>
      <c r="Y134" s="34"/>
      <c r="Z134" s="50"/>
      <c r="AA134" s="50"/>
      <c r="AB134" s="63"/>
      <c r="AC134" s="34"/>
      <c r="AD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</row>
    <row r="135" spans="1:46">
      <c r="A135" s="34"/>
      <c r="B135" s="34"/>
      <c r="C135" s="34"/>
      <c r="D135" s="35"/>
      <c r="E135" s="35"/>
      <c r="F135" s="39"/>
      <c r="G135" s="39"/>
      <c r="H135" s="40"/>
      <c r="I135" s="34"/>
      <c r="J135" s="34"/>
      <c r="K135" s="44"/>
      <c r="L135" s="39"/>
      <c r="M135" s="39"/>
      <c r="N135" s="39"/>
      <c r="O135" s="34"/>
      <c r="P135" s="34"/>
      <c r="Q135" s="34"/>
      <c r="R135" s="34"/>
      <c r="S135" s="34"/>
      <c r="T135" s="34"/>
      <c r="U135" s="34"/>
      <c r="V135" s="49"/>
      <c r="W135" s="34"/>
      <c r="X135" s="50"/>
      <c r="Y135" s="34"/>
      <c r="Z135" s="50"/>
      <c r="AA135" s="50"/>
      <c r="AB135" s="63"/>
      <c r="AC135" s="34"/>
      <c r="AD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</row>
    <row r="136" spans="1:46">
      <c r="A136" s="34"/>
      <c r="B136" s="34"/>
      <c r="C136" s="34"/>
      <c r="D136" s="35"/>
      <c r="E136" s="35"/>
      <c r="F136" s="39"/>
      <c r="G136" s="39"/>
      <c r="H136" s="40"/>
      <c r="I136" s="34"/>
      <c r="J136" s="34"/>
      <c r="K136" s="44"/>
      <c r="L136" s="39"/>
      <c r="M136" s="39"/>
      <c r="N136" s="39"/>
      <c r="O136" s="34"/>
      <c r="P136" s="34"/>
      <c r="Q136" s="34"/>
      <c r="R136" s="34"/>
      <c r="S136" s="34"/>
      <c r="T136" s="34"/>
      <c r="U136" s="34"/>
      <c r="V136" s="49"/>
      <c r="W136" s="34"/>
      <c r="X136" s="50"/>
      <c r="Y136" s="34"/>
      <c r="Z136" s="50"/>
      <c r="AA136" s="50"/>
      <c r="AB136" s="63"/>
      <c r="AC136" s="34"/>
      <c r="AD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</row>
    <row r="137" spans="1:46">
      <c r="A137" s="34"/>
      <c r="B137" s="34"/>
      <c r="C137" s="34"/>
      <c r="D137" s="35"/>
      <c r="E137" s="35"/>
      <c r="F137" s="39"/>
      <c r="G137" s="39"/>
      <c r="H137" s="40"/>
      <c r="I137" s="34"/>
      <c r="J137" s="34"/>
      <c r="K137" s="44"/>
      <c r="L137" s="39"/>
      <c r="M137" s="39"/>
      <c r="N137" s="39"/>
      <c r="O137" s="34"/>
      <c r="P137" s="34"/>
      <c r="Q137" s="34"/>
      <c r="R137" s="34"/>
      <c r="S137" s="34"/>
      <c r="T137" s="34"/>
      <c r="U137" s="34"/>
      <c r="V137" s="49"/>
      <c r="W137" s="34"/>
      <c r="X137" s="50"/>
      <c r="Y137" s="34"/>
      <c r="Z137" s="50"/>
      <c r="AA137" s="50"/>
      <c r="AB137" s="63"/>
      <c r="AC137" s="34"/>
      <c r="AD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</row>
    <row r="138" spans="1:46">
      <c r="A138" s="34"/>
      <c r="B138" s="34"/>
      <c r="C138" s="34"/>
      <c r="D138" s="35"/>
      <c r="E138" s="35"/>
      <c r="F138" s="39"/>
      <c r="G138" s="39"/>
      <c r="H138" s="40"/>
      <c r="I138" s="34"/>
      <c r="J138" s="34"/>
      <c r="K138" s="44"/>
      <c r="L138" s="39"/>
      <c r="M138" s="39"/>
      <c r="N138" s="39"/>
      <c r="O138" s="34"/>
      <c r="P138" s="34"/>
      <c r="Q138" s="34"/>
      <c r="R138" s="34"/>
      <c r="S138" s="34"/>
      <c r="T138" s="34"/>
      <c r="U138" s="34"/>
      <c r="V138" s="49"/>
      <c r="W138" s="34"/>
      <c r="X138" s="50"/>
      <c r="Y138" s="34"/>
      <c r="Z138" s="50"/>
      <c r="AA138" s="50"/>
      <c r="AB138" s="63"/>
      <c r="AC138" s="34"/>
      <c r="AD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</row>
    <row r="139" spans="1:46">
      <c r="A139" s="34"/>
      <c r="B139" s="34"/>
      <c r="C139" s="34"/>
      <c r="D139" s="35"/>
      <c r="E139" s="35"/>
      <c r="F139" s="39"/>
      <c r="G139" s="39"/>
      <c r="H139" s="40"/>
      <c r="I139" s="34"/>
      <c r="J139" s="34"/>
      <c r="K139" s="44"/>
      <c r="L139" s="39"/>
      <c r="M139" s="39"/>
      <c r="N139" s="39"/>
      <c r="O139" s="34"/>
      <c r="P139" s="34"/>
      <c r="Q139" s="34"/>
      <c r="R139" s="34"/>
      <c r="S139" s="34"/>
      <c r="T139" s="34"/>
      <c r="U139" s="34"/>
      <c r="V139" s="49"/>
      <c r="W139" s="34"/>
      <c r="X139" s="50"/>
      <c r="Y139" s="34"/>
      <c r="Z139" s="50"/>
      <c r="AA139" s="50"/>
      <c r="AB139" s="63"/>
      <c r="AC139" s="34"/>
      <c r="AD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</row>
    <row r="140" spans="1:46">
      <c r="A140" s="34"/>
      <c r="B140" s="34"/>
      <c r="C140" s="34"/>
      <c r="D140" s="35"/>
      <c r="E140" s="35"/>
      <c r="F140" s="39"/>
      <c r="G140" s="39"/>
      <c r="H140" s="40"/>
      <c r="I140" s="34"/>
      <c r="J140" s="34"/>
      <c r="K140" s="44"/>
      <c r="L140" s="39"/>
      <c r="M140" s="39"/>
      <c r="N140" s="39"/>
      <c r="O140" s="34"/>
      <c r="P140" s="34"/>
      <c r="Q140" s="34"/>
      <c r="R140" s="34"/>
      <c r="S140" s="34"/>
      <c r="T140" s="34"/>
      <c r="U140" s="34"/>
      <c r="V140" s="49"/>
      <c r="W140" s="34"/>
      <c r="X140" s="50"/>
      <c r="Y140" s="34"/>
      <c r="Z140" s="50"/>
      <c r="AA140" s="50"/>
      <c r="AB140" s="63"/>
      <c r="AC140" s="34"/>
      <c r="AD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</row>
    <row r="141" spans="1:46">
      <c r="A141" s="34"/>
      <c r="B141" s="34"/>
      <c r="C141" s="34"/>
      <c r="D141" s="35"/>
      <c r="E141" s="35"/>
      <c r="F141" s="39"/>
      <c r="G141" s="39"/>
      <c r="H141" s="40"/>
      <c r="I141" s="34"/>
      <c r="J141" s="34"/>
      <c r="K141" s="44"/>
      <c r="L141" s="39"/>
      <c r="M141" s="39"/>
      <c r="N141" s="39"/>
      <c r="O141" s="34"/>
      <c r="P141" s="34"/>
      <c r="Q141" s="34"/>
      <c r="R141" s="34"/>
      <c r="S141" s="34"/>
      <c r="T141" s="34"/>
      <c r="U141" s="34"/>
      <c r="V141" s="49"/>
      <c r="W141" s="34"/>
      <c r="X141" s="50"/>
      <c r="Y141" s="34"/>
      <c r="Z141" s="50"/>
      <c r="AA141" s="50"/>
      <c r="AB141" s="63"/>
      <c r="AC141" s="34"/>
      <c r="AD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</row>
    <row r="142" spans="1:46">
      <c r="A142" s="34"/>
      <c r="B142" s="34"/>
      <c r="C142" s="34"/>
      <c r="D142" s="35"/>
      <c r="E142" s="35"/>
      <c r="F142" s="39"/>
      <c r="G142" s="39"/>
      <c r="H142" s="40"/>
      <c r="I142" s="34"/>
      <c r="J142" s="34"/>
      <c r="K142" s="44"/>
      <c r="L142" s="39"/>
      <c r="M142" s="39"/>
      <c r="N142" s="39"/>
      <c r="O142" s="34"/>
      <c r="P142" s="34"/>
      <c r="Q142" s="34"/>
      <c r="R142" s="34"/>
      <c r="S142" s="34"/>
      <c r="T142" s="34"/>
      <c r="U142" s="34"/>
      <c r="V142" s="49"/>
      <c r="W142" s="34"/>
      <c r="X142" s="50"/>
      <c r="Y142" s="34"/>
      <c r="Z142" s="50"/>
      <c r="AA142" s="50"/>
      <c r="AB142" s="63"/>
      <c r="AC142" s="34"/>
      <c r="AD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</row>
    <row r="143" spans="1:46">
      <c r="A143" s="34"/>
      <c r="B143" s="34"/>
      <c r="C143" s="34"/>
      <c r="D143" s="35"/>
      <c r="E143" s="35"/>
      <c r="F143" s="39"/>
      <c r="G143" s="39"/>
      <c r="H143" s="40"/>
      <c r="I143" s="34"/>
      <c r="J143" s="34"/>
      <c r="K143" s="44"/>
      <c r="L143" s="39"/>
      <c r="M143" s="39"/>
      <c r="N143" s="39"/>
      <c r="O143" s="34"/>
      <c r="P143" s="34"/>
      <c r="Q143" s="34"/>
      <c r="R143" s="34"/>
      <c r="S143" s="34"/>
      <c r="T143" s="34"/>
      <c r="U143" s="34"/>
      <c r="V143" s="49"/>
      <c r="W143" s="34"/>
      <c r="X143" s="50"/>
      <c r="Y143" s="34"/>
      <c r="Z143" s="50"/>
      <c r="AA143" s="50"/>
      <c r="AB143" s="63"/>
      <c r="AC143" s="34"/>
      <c r="AD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</row>
    <row r="144" spans="1:46">
      <c r="A144" s="34"/>
      <c r="B144" s="34"/>
      <c r="C144" s="34"/>
      <c r="D144" s="35"/>
      <c r="E144" s="35"/>
      <c r="F144" s="39"/>
      <c r="G144" s="39"/>
      <c r="H144" s="40"/>
      <c r="I144" s="34"/>
      <c r="J144" s="34"/>
      <c r="K144" s="44"/>
      <c r="L144" s="39"/>
      <c r="M144" s="39"/>
      <c r="N144" s="39"/>
      <c r="O144" s="34"/>
      <c r="P144" s="34"/>
      <c r="Q144" s="34"/>
      <c r="R144" s="34"/>
      <c r="S144" s="34"/>
      <c r="T144" s="34"/>
      <c r="U144" s="34"/>
      <c r="V144" s="49"/>
      <c r="W144" s="34"/>
      <c r="X144" s="50"/>
      <c r="Y144" s="34"/>
      <c r="Z144" s="50"/>
      <c r="AA144" s="50"/>
      <c r="AB144" s="63"/>
      <c r="AC144" s="34"/>
      <c r="AD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</row>
    <row r="145" spans="1:46">
      <c r="A145" s="34"/>
      <c r="B145" s="34"/>
      <c r="C145" s="34"/>
      <c r="D145" s="35"/>
      <c r="E145" s="35"/>
      <c r="F145" s="39"/>
      <c r="G145" s="39"/>
      <c r="H145" s="40"/>
      <c r="I145" s="34"/>
      <c r="J145" s="34"/>
      <c r="K145" s="44"/>
      <c r="L145" s="39"/>
      <c r="M145" s="39"/>
      <c r="N145" s="39"/>
      <c r="O145" s="34"/>
      <c r="P145" s="34"/>
      <c r="Q145" s="34"/>
      <c r="R145" s="34"/>
      <c r="S145" s="34"/>
      <c r="T145" s="34"/>
      <c r="U145" s="34"/>
      <c r="V145" s="49"/>
      <c r="W145" s="34"/>
      <c r="X145" s="50"/>
      <c r="Y145" s="34"/>
      <c r="Z145" s="50"/>
      <c r="AA145" s="50"/>
      <c r="AB145" s="63"/>
      <c r="AC145" s="34"/>
      <c r="AD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</row>
    <row r="146" spans="1:46">
      <c r="A146" s="34"/>
      <c r="B146" s="34"/>
      <c r="C146" s="34"/>
      <c r="D146" s="35"/>
      <c r="E146" s="35"/>
      <c r="F146" s="39"/>
      <c r="G146" s="39"/>
      <c r="H146" s="40"/>
      <c r="I146" s="34"/>
      <c r="J146" s="34"/>
      <c r="K146" s="44"/>
      <c r="L146" s="39"/>
      <c r="M146" s="39"/>
      <c r="N146" s="39"/>
      <c r="O146" s="34"/>
      <c r="P146" s="34"/>
      <c r="Q146" s="34"/>
      <c r="R146" s="34"/>
      <c r="S146" s="34"/>
      <c r="T146" s="34"/>
      <c r="U146" s="34"/>
      <c r="V146" s="49"/>
      <c r="W146" s="34"/>
      <c r="X146" s="50"/>
      <c r="Y146" s="34"/>
      <c r="Z146" s="50"/>
      <c r="AA146" s="50"/>
      <c r="AB146" s="63"/>
      <c r="AC146" s="34"/>
      <c r="AD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</row>
    <row r="147" spans="1:46">
      <c r="A147" s="34"/>
      <c r="B147" s="34"/>
      <c r="C147" s="34"/>
      <c r="D147" s="35"/>
      <c r="E147" s="35"/>
      <c r="F147" s="39"/>
      <c r="G147" s="39"/>
      <c r="H147" s="40"/>
      <c r="I147" s="34"/>
      <c r="J147" s="34"/>
      <c r="K147" s="44"/>
      <c r="L147" s="39"/>
      <c r="M147" s="39"/>
      <c r="N147" s="39"/>
      <c r="O147" s="34"/>
      <c r="P147" s="34"/>
      <c r="Q147" s="34"/>
      <c r="R147" s="34"/>
      <c r="S147" s="34"/>
      <c r="T147" s="34"/>
      <c r="U147" s="34"/>
      <c r="V147" s="49"/>
      <c r="W147" s="34"/>
      <c r="X147" s="50"/>
      <c r="Y147" s="34"/>
      <c r="Z147" s="50"/>
      <c r="AA147" s="50"/>
      <c r="AB147" s="63"/>
      <c r="AC147" s="34"/>
      <c r="AD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</row>
    <row r="148" spans="1:46">
      <c r="A148" s="34"/>
      <c r="B148" s="34"/>
      <c r="C148" s="34"/>
      <c r="D148" s="35"/>
      <c r="E148" s="35"/>
      <c r="F148" s="39"/>
      <c r="G148" s="39"/>
      <c r="H148" s="40"/>
      <c r="I148" s="34"/>
      <c r="J148" s="34"/>
      <c r="K148" s="44"/>
      <c r="L148" s="39"/>
      <c r="M148" s="39"/>
      <c r="N148" s="39"/>
      <c r="O148" s="34"/>
      <c r="P148" s="34"/>
      <c r="Q148" s="34"/>
      <c r="R148" s="34"/>
      <c r="S148" s="34"/>
      <c r="T148" s="34"/>
      <c r="U148" s="34"/>
      <c r="V148" s="49"/>
      <c r="W148" s="34"/>
      <c r="X148" s="50"/>
      <c r="Y148" s="34"/>
      <c r="Z148" s="50"/>
      <c r="AA148" s="50"/>
      <c r="AB148" s="63"/>
      <c r="AC148" s="34"/>
      <c r="AD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</row>
    <row r="149" spans="1:46">
      <c r="A149" s="34"/>
      <c r="B149" s="34"/>
      <c r="C149" s="34"/>
      <c r="D149" s="35"/>
      <c r="E149" s="35"/>
      <c r="F149" s="39"/>
      <c r="G149" s="39"/>
      <c r="H149" s="40"/>
      <c r="I149" s="34"/>
      <c r="J149" s="34"/>
      <c r="K149" s="44"/>
      <c r="L149" s="39"/>
      <c r="M149" s="39"/>
      <c r="N149" s="39"/>
      <c r="O149" s="34"/>
      <c r="P149" s="34"/>
      <c r="Q149" s="34"/>
      <c r="R149" s="34"/>
      <c r="S149" s="34"/>
      <c r="T149" s="34"/>
      <c r="U149" s="34"/>
      <c r="V149" s="49"/>
      <c r="W149" s="34"/>
      <c r="X149" s="50"/>
      <c r="Y149" s="34"/>
      <c r="Z149" s="50"/>
      <c r="AA149" s="50"/>
      <c r="AB149" s="63"/>
      <c r="AC149" s="34"/>
      <c r="AD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</row>
    <row r="150" spans="1:46">
      <c r="A150" s="34"/>
      <c r="B150" s="34"/>
      <c r="C150" s="34"/>
      <c r="D150" s="35"/>
      <c r="E150" s="35"/>
      <c r="F150" s="39"/>
      <c r="G150" s="39"/>
      <c r="H150" s="40"/>
      <c r="I150" s="34"/>
      <c r="J150" s="34"/>
      <c r="K150" s="44"/>
      <c r="L150" s="39"/>
      <c r="M150" s="39"/>
      <c r="N150" s="39"/>
      <c r="O150" s="34"/>
      <c r="P150" s="34"/>
      <c r="Q150" s="34"/>
      <c r="R150" s="34"/>
      <c r="S150" s="34"/>
      <c r="T150" s="34"/>
      <c r="U150" s="34"/>
      <c r="V150" s="49"/>
      <c r="W150" s="34"/>
      <c r="X150" s="50"/>
      <c r="Y150" s="34"/>
      <c r="Z150" s="50"/>
      <c r="AA150" s="50"/>
      <c r="AB150" s="63"/>
      <c r="AC150" s="34"/>
      <c r="AD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</row>
    <row r="151" spans="1:46">
      <c r="A151" s="34"/>
      <c r="B151" s="34"/>
      <c r="C151" s="34"/>
      <c r="D151" s="35"/>
      <c r="E151" s="35"/>
      <c r="F151" s="39"/>
      <c r="G151" s="39"/>
      <c r="H151" s="40"/>
      <c r="I151" s="34"/>
      <c r="J151" s="34"/>
      <c r="K151" s="44"/>
      <c r="L151" s="39"/>
      <c r="M151" s="39"/>
      <c r="N151" s="39"/>
      <c r="O151" s="34"/>
      <c r="P151" s="34"/>
      <c r="Q151" s="34"/>
      <c r="R151" s="34"/>
      <c r="S151" s="34"/>
      <c r="T151" s="34"/>
      <c r="U151" s="34"/>
      <c r="V151" s="49"/>
      <c r="W151" s="34"/>
      <c r="X151" s="50"/>
      <c r="Y151" s="34"/>
      <c r="Z151" s="50"/>
      <c r="AA151" s="50"/>
      <c r="AB151" s="63"/>
      <c r="AC151" s="34"/>
      <c r="AD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</row>
    <row r="152" spans="1:46">
      <c r="A152" s="34"/>
      <c r="B152" s="34"/>
      <c r="C152" s="34"/>
      <c r="D152" s="35"/>
      <c r="E152" s="35"/>
      <c r="F152" s="39"/>
      <c r="G152" s="39"/>
      <c r="H152" s="40"/>
      <c r="I152" s="34"/>
      <c r="J152" s="34"/>
      <c r="K152" s="44"/>
      <c r="L152" s="39"/>
      <c r="M152" s="39"/>
      <c r="N152" s="39"/>
      <c r="O152" s="34"/>
      <c r="P152" s="34"/>
      <c r="Q152" s="34"/>
      <c r="R152" s="34"/>
      <c r="S152" s="34"/>
      <c r="T152" s="34"/>
      <c r="U152" s="34"/>
      <c r="V152" s="49"/>
      <c r="W152" s="34"/>
      <c r="X152" s="50"/>
      <c r="Y152" s="34"/>
      <c r="Z152" s="50"/>
      <c r="AA152" s="50"/>
      <c r="AB152" s="63"/>
      <c r="AC152" s="34"/>
      <c r="AD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</row>
    <row r="153" spans="1:46">
      <c r="A153" s="34"/>
      <c r="B153" s="34"/>
      <c r="C153" s="34"/>
      <c r="D153" s="35"/>
      <c r="E153" s="35"/>
      <c r="F153" s="39"/>
      <c r="G153" s="39"/>
      <c r="H153" s="40"/>
      <c r="I153" s="34"/>
      <c r="J153" s="34"/>
      <c r="K153" s="44"/>
      <c r="L153" s="39"/>
      <c r="M153" s="39"/>
      <c r="N153" s="39"/>
      <c r="O153" s="34"/>
      <c r="P153" s="34"/>
      <c r="Q153" s="34"/>
      <c r="R153" s="34"/>
      <c r="S153" s="34"/>
      <c r="T153" s="34"/>
      <c r="U153" s="34"/>
      <c r="V153" s="49"/>
      <c r="W153" s="34"/>
      <c r="X153" s="50"/>
      <c r="Y153" s="34"/>
      <c r="Z153" s="50"/>
      <c r="AA153" s="50"/>
      <c r="AB153" s="63"/>
      <c r="AC153" s="34"/>
      <c r="AD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</row>
    <row r="154" spans="1:46">
      <c r="A154" s="34"/>
      <c r="B154" s="34"/>
      <c r="C154" s="34"/>
      <c r="D154" s="35"/>
      <c r="E154" s="35"/>
      <c r="F154" s="39"/>
      <c r="G154" s="39"/>
      <c r="H154" s="40"/>
      <c r="I154" s="34"/>
      <c r="J154" s="34"/>
      <c r="K154" s="44"/>
      <c r="L154" s="39"/>
      <c r="M154" s="39"/>
      <c r="N154" s="39"/>
      <c r="O154" s="34"/>
      <c r="P154" s="34"/>
      <c r="Q154" s="34"/>
      <c r="R154" s="34"/>
      <c r="S154" s="34"/>
      <c r="T154" s="34"/>
      <c r="U154" s="34"/>
      <c r="V154" s="49"/>
      <c r="W154" s="34"/>
      <c r="X154" s="50"/>
      <c r="Y154" s="34"/>
      <c r="Z154" s="50"/>
      <c r="AA154" s="50"/>
      <c r="AB154" s="63"/>
      <c r="AC154" s="34"/>
      <c r="AD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</row>
    <row r="155" spans="1:46">
      <c r="A155" s="34"/>
      <c r="B155" s="34"/>
      <c r="C155" s="34"/>
      <c r="D155" s="35"/>
      <c r="E155" s="35"/>
      <c r="F155" s="39"/>
      <c r="G155" s="39"/>
      <c r="H155" s="40"/>
      <c r="I155" s="34"/>
      <c r="J155" s="34"/>
      <c r="K155" s="44"/>
      <c r="L155" s="39"/>
      <c r="M155" s="39"/>
      <c r="N155" s="39"/>
      <c r="O155" s="34"/>
      <c r="P155" s="34"/>
      <c r="Q155" s="34"/>
      <c r="R155" s="34"/>
      <c r="S155" s="34"/>
      <c r="T155" s="34"/>
      <c r="U155" s="34"/>
      <c r="V155" s="49"/>
      <c r="W155" s="34"/>
      <c r="X155" s="50"/>
      <c r="Y155" s="34"/>
      <c r="Z155" s="50"/>
      <c r="AA155" s="50"/>
      <c r="AB155" s="63"/>
      <c r="AC155" s="34"/>
      <c r="AD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</row>
    <row r="156" spans="1:46">
      <c r="A156" s="34"/>
      <c r="B156" s="34"/>
      <c r="C156" s="34"/>
      <c r="D156" s="35"/>
      <c r="E156" s="35"/>
      <c r="F156" s="39"/>
      <c r="G156" s="39"/>
      <c r="H156" s="40"/>
      <c r="I156" s="34"/>
      <c r="J156" s="34"/>
      <c r="K156" s="44"/>
      <c r="L156" s="39"/>
      <c r="M156" s="39"/>
      <c r="N156" s="39"/>
      <c r="O156" s="34"/>
      <c r="P156" s="34"/>
      <c r="Q156" s="34"/>
      <c r="R156" s="34"/>
      <c r="S156" s="34"/>
      <c r="T156" s="34"/>
      <c r="U156" s="34"/>
      <c r="V156" s="49"/>
      <c r="W156" s="34"/>
      <c r="X156" s="50"/>
      <c r="Y156" s="34"/>
      <c r="Z156" s="50"/>
      <c r="AA156" s="50"/>
      <c r="AB156" s="63"/>
      <c r="AC156" s="34"/>
      <c r="AD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</row>
    <row r="157" spans="1:46">
      <c r="A157" s="34"/>
      <c r="B157" s="34"/>
      <c r="C157" s="34"/>
      <c r="D157" s="35"/>
      <c r="E157" s="35"/>
      <c r="F157" s="39"/>
      <c r="G157" s="39"/>
      <c r="H157" s="40"/>
      <c r="I157" s="34"/>
      <c r="J157" s="34"/>
      <c r="K157" s="44"/>
      <c r="L157" s="39"/>
      <c r="M157" s="39"/>
      <c r="N157" s="39"/>
      <c r="O157" s="34"/>
      <c r="P157" s="34"/>
      <c r="Q157" s="34"/>
      <c r="R157" s="34"/>
      <c r="S157" s="34"/>
      <c r="T157" s="34"/>
      <c r="U157" s="34"/>
      <c r="V157" s="49"/>
      <c r="W157" s="34"/>
      <c r="X157" s="50"/>
      <c r="Y157" s="34"/>
      <c r="Z157" s="50"/>
      <c r="AA157" s="50"/>
      <c r="AB157" s="63"/>
      <c r="AC157" s="34"/>
      <c r="AD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</row>
    <row r="158" spans="1:46">
      <c r="A158" s="34"/>
      <c r="B158" s="34"/>
      <c r="C158" s="34"/>
      <c r="D158" s="35"/>
      <c r="E158" s="35"/>
      <c r="F158" s="39"/>
      <c r="G158" s="39"/>
      <c r="H158" s="40"/>
      <c r="I158" s="34"/>
      <c r="J158" s="34"/>
      <c r="K158" s="44"/>
      <c r="L158" s="39"/>
      <c r="M158" s="39"/>
      <c r="N158" s="39"/>
      <c r="O158" s="34"/>
      <c r="P158" s="34"/>
      <c r="Q158" s="34"/>
      <c r="R158" s="34"/>
      <c r="S158" s="34"/>
      <c r="T158" s="34"/>
      <c r="U158" s="34"/>
      <c r="V158" s="49"/>
      <c r="W158" s="34"/>
      <c r="X158" s="50"/>
      <c r="Y158" s="34"/>
      <c r="Z158" s="50"/>
      <c r="AA158" s="50"/>
      <c r="AB158" s="63"/>
      <c r="AC158" s="34"/>
      <c r="AD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</row>
    <row r="159" spans="1:46">
      <c r="A159" s="34"/>
      <c r="B159" s="34"/>
      <c r="C159" s="34"/>
      <c r="D159" s="35"/>
      <c r="E159" s="35"/>
      <c r="F159" s="39"/>
      <c r="G159" s="39"/>
      <c r="H159" s="40"/>
      <c r="I159" s="34"/>
      <c r="J159" s="34"/>
      <c r="K159" s="44"/>
      <c r="L159" s="39"/>
      <c r="M159" s="39"/>
      <c r="N159" s="39"/>
      <c r="O159" s="34"/>
      <c r="P159" s="34"/>
      <c r="Q159" s="34"/>
      <c r="R159" s="34"/>
      <c r="S159" s="34"/>
      <c r="T159" s="34"/>
      <c r="U159" s="34"/>
      <c r="V159" s="49"/>
      <c r="W159" s="34"/>
      <c r="X159" s="50"/>
      <c r="Y159" s="34"/>
      <c r="Z159" s="50"/>
      <c r="AA159" s="50"/>
      <c r="AB159" s="63"/>
      <c r="AC159" s="34"/>
      <c r="AD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</row>
    <row r="160" spans="1:46">
      <c r="A160" s="34"/>
      <c r="B160" s="34"/>
      <c r="C160" s="34"/>
      <c r="D160" s="35"/>
      <c r="E160" s="35"/>
      <c r="F160" s="39"/>
      <c r="G160" s="39"/>
      <c r="H160" s="40"/>
      <c r="I160" s="34"/>
      <c r="J160" s="34"/>
      <c r="K160" s="44"/>
      <c r="L160" s="39"/>
      <c r="M160" s="39"/>
      <c r="N160" s="39"/>
      <c r="O160" s="34"/>
      <c r="P160" s="34"/>
      <c r="Q160" s="34"/>
      <c r="R160" s="34"/>
      <c r="S160" s="34"/>
      <c r="T160" s="34"/>
      <c r="U160" s="34"/>
      <c r="V160" s="49"/>
      <c r="W160" s="34"/>
      <c r="X160" s="50"/>
      <c r="Y160" s="34"/>
      <c r="Z160" s="50"/>
      <c r="AA160" s="50"/>
      <c r="AB160" s="63"/>
      <c r="AC160" s="34"/>
      <c r="AD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</row>
    <row r="161" spans="1:46">
      <c r="A161" s="34"/>
      <c r="B161" s="34"/>
      <c r="C161" s="34"/>
      <c r="D161" s="35"/>
      <c r="E161" s="35"/>
      <c r="F161" s="39"/>
      <c r="G161" s="39"/>
      <c r="H161" s="40"/>
      <c r="I161" s="34"/>
      <c r="J161" s="34"/>
      <c r="K161" s="44"/>
      <c r="L161" s="39"/>
      <c r="M161" s="39"/>
      <c r="N161" s="39"/>
      <c r="O161" s="34"/>
      <c r="P161" s="34"/>
      <c r="Q161" s="34"/>
      <c r="R161" s="34"/>
      <c r="S161" s="34"/>
      <c r="T161" s="34"/>
      <c r="U161" s="34"/>
      <c r="V161" s="49"/>
      <c r="W161" s="34"/>
      <c r="X161" s="50"/>
      <c r="Y161" s="34"/>
      <c r="Z161" s="50"/>
      <c r="AA161" s="50"/>
      <c r="AB161" s="63"/>
      <c r="AC161" s="34"/>
      <c r="AD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</row>
    <row r="162" spans="1:46">
      <c r="A162" s="34"/>
      <c r="B162" s="34"/>
      <c r="C162" s="34"/>
      <c r="D162" s="35"/>
      <c r="E162" s="35"/>
      <c r="F162" s="39"/>
      <c r="G162" s="39"/>
      <c r="H162" s="40"/>
      <c r="I162" s="34"/>
      <c r="J162" s="34"/>
      <c r="K162" s="44"/>
      <c r="L162" s="39"/>
      <c r="M162" s="39"/>
      <c r="N162" s="39"/>
      <c r="O162" s="34"/>
      <c r="P162" s="34"/>
      <c r="Q162" s="34"/>
      <c r="R162" s="34"/>
      <c r="S162" s="34"/>
      <c r="T162" s="34"/>
      <c r="U162" s="34"/>
      <c r="V162" s="49"/>
      <c r="W162" s="34"/>
      <c r="X162" s="50"/>
      <c r="Y162" s="34"/>
      <c r="Z162" s="50"/>
      <c r="AA162" s="50"/>
      <c r="AB162" s="63"/>
      <c r="AC162" s="34"/>
      <c r="AD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</row>
    <row r="163" spans="1:46">
      <c r="A163" s="34"/>
      <c r="B163" s="34"/>
      <c r="C163" s="34"/>
      <c r="D163" s="35"/>
      <c r="E163" s="35"/>
      <c r="F163" s="39"/>
      <c r="G163" s="39"/>
      <c r="H163" s="40"/>
      <c r="I163" s="34"/>
      <c r="J163" s="34"/>
      <c r="K163" s="44"/>
      <c r="L163" s="39"/>
      <c r="M163" s="39"/>
      <c r="N163" s="39"/>
      <c r="O163" s="34"/>
      <c r="P163" s="34"/>
      <c r="Q163" s="34"/>
      <c r="R163" s="34"/>
      <c r="S163" s="34"/>
      <c r="T163" s="34"/>
      <c r="U163" s="34"/>
      <c r="V163" s="49"/>
      <c r="W163" s="34"/>
      <c r="X163" s="50"/>
      <c r="Y163" s="34"/>
      <c r="Z163" s="50"/>
      <c r="AA163" s="50"/>
      <c r="AB163" s="63"/>
      <c r="AC163" s="34"/>
      <c r="AD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</row>
    <row r="164" spans="1:46">
      <c r="A164" s="34"/>
      <c r="B164" s="34"/>
      <c r="C164" s="34"/>
      <c r="D164" s="35"/>
      <c r="E164" s="35"/>
      <c r="F164" s="39"/>
      <c r="G164" s="39"/>
      <c r="H164" s="40"/>
      <c r="I164" s="34"/>
      <c r="J164" s="34"/>
      <c r="K164" s="44"/>
      <c r="L164" s="39"/>
      <c r="M164" s="39"/>
      <c r="N164" s="39"/>
      <c r="O164" s="34"/>
      <c r="P164" s="34"/>
      <c r="Q164" s="34"/>
      <c r="R164" s="34"/>
      <c r="S164" s="34"/>
      <c r="T164" s="34"/>
      <c r="U164" s="34"/>
      <c r="V164" s="49"/>
      <c r="W164" s="34"/>
      <c r="X164" s="50"/>
      <c r="Y164" s="34"/>
      <c r="Z164" s="50"/>
      <c r="AA164" s="50"/>
      <c r="AB164" s="63"/>
      <c r="AC164" s="34"/>
      <c r="AD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</row>
    <row r="165" spans="1:46">
      <c r="A165" s="34"/>
      <c r="B165" s="34"/>
      <c r="C165" s="34"/>
      <c r="D165" s="35"/>
      <c r="E165" s="35"/>
      <c r="F165" s="39"/>
      <c r="G165" s="39"/>
      <c r="H165" s="40"/>
      <c r="I165" s="34"/>
      <c r="J165" s="34"/>
      <c r="K165" s="44"/>
      <c r="L165" s="39"/>
      <c r="M165" s="39"/>
      <c r="N165" s="39"/>
      <c r="O165" s="34"/>
      <c r="P165" s="34"/>
      <c r="Q165" s="34"/>
      <c r="R165" s="34"/>
      <c r="S165" s="34"/>
      <c r="T165" s="34"/>
      <c r="U165" s="34"/>
      <c r="V165" s="49"/>
      <c r="W165" s="34"/>
      <c r="X165" s="50"/>
      <c r="Y165" s="34"/>
      <c r="Z165" s="50"/>
      <c r="AA165" s="50"/>
      <c r="AB165" s="63"/>
      <c r="AC165" s="34"/>
      <c r="AD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</row>
    <row r="166" spans="1:46">
      <c r="A166" s="34"/>
      <c r="B166" s="34"/>
      <c r="C166" s="34"/>
      <c r="D166" s="35"/>
      <c r="E166" s="35"/>
      <c r="F166" s="39"/>
      <c r="G166" s="39"/>
      <c r="H166" s="40"/>
      <c r="I166" s="34"/>
      <c r="J166" s="34"/>
      <c r="K166" s="44"/>
      <c r="L166" s="39"/>
      <c r="M166" s="39"/>
      <c r="N166" s="39"/>
      <c r="O166" s="34"/>
      <c r="P166" s="34"/>
      <c r="Q166" s="34"/>
      <c r="R166" s="34"/>
      <c r="S166" s="34"/>
      <c r="T166" s="34"/>
      <c r="U166" s="34"/>
      <c r="V166" s="49"/>
      <c r="W166" s="34"/>
      <c r="X166" s="50"/>
      <c r="Y166" s="34"/>
      <c r="Z166" s="50"/>
      <c r="AA166" s="50"/>
      <c r="AB166" s="63"/>
      <c r="AC166" s="34"/>
      <c r="AD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</row>
    <row r="167" spans="1:46">
      <c r="A167" s="34"/>
      <c r="B167" s="34"/>
      <c r="C167" s="34"/>
      <c r="D167" s="35"/>
      <c r="E167" s="35"/>
      <c r="F167" s="39"/>
      <c r="G167" s="39"/>
      <c r="H167" s="40"/>
      <c r="I167" s="34"/>
      <c r="J167" s="34"/>
      <c r="K167" s="44"/>
      <c r="L167" s="39"/>
      <c r="M167" s="39"/>
      <c r="N167" s="39"/>
      <c r="O167" s="34"/>
      <c r="P167" s="34"/>
      <c r="Q167" s="34"/>
      <c r="R167" s="34"/>
      <c r="S167" s="34"/>
      <c r="T167" s="34"/>
      <c r="U167" s="34"/>
      <c r="V167" s="49"/>
      <c r="W167" s="34"/>
      <c r="X167" s="50"/>
      <c r="Y167" s="34"/>
      <c r="Z167" s="50"/>
      <c r="AA167" s="50"/>
      <c r="AB167" s="63"/>
      <c r="AC167" s="34"/>
      <c r="AD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</row>
    <row r="168" spans="1:46">
      <c r="A168" s="34"/>
      <c r="B168" s="34"/>
      <c r="C168" s="34"/>
      <c r="D168" s="35"/>
      <c r="E168" s="35"/>
      <c r="F168" s="39"/>
      <c r="G168" s="39"/>
      <c r="H168" s="40"/>
      <c r="I168" s="34"/>
      <c r="J168" s="34"/>
      <c r="K168" s="44"/>
      <c r="L168" s="39"/>
      <c r="M168" s="39"/>
      <c r="N168" s="39"/>
      <c r="O168" s="34"/>
      <c r="P168" s="34"/>
      <c r="Q168" s="34"/>
      <c r="R168" s="34"/>
      <c r="S168" s="34"/>
      <c r="T168" s="34"/>
      <c r="U168" s="34"/>
      <c r="V168" s="49"/>
      <c r="W168" s="34"/>
      <c r="X168" s="50"/>
      <c r="Y168" s="34"/>
      <c r="Z168" s="50"/>
      <c r="AA168" s="50"/>
      <c r="AB168" s="63"/>
      <c r="AC168" s="34"/>
      <c r="AD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</row>
    <row r="169" spans="1:46">
      <c r="A169" s="34"/>
      <c r="B169" s="34"/>
      <c r="C169" s="34"/>
      <c r="D169" s="35"/>
      <c r="E169" s="35"/>
      <c r="F169" s="39"/>
      <c r="G169" s="39"/>
      <c r="H169" s="40"/>
      <c r="I169" s="34"/>
      <c r="J169" s="34"/>
      <c r="K169" s="44"/>
      <c r="L169" s="39"/>
      <c r="M169" s="39"/>
      <c r="N169" s="39"/>
      <c r="O169" s="34"/>
      <c r="P169" s="34"/>
      <c r="Q169" s="34"/>
      <c r="R169" s="34"/>
      <c r="S169" s="34"/>
      <c r="T169" s="34"/>
      <c r="U169" s="34"/>
      <c r="V169" s="49"/>
      <c r="W169" s="34"/>
      <c r="X169" s="50"/>
      <c r="Y169" s="34"/>
      <c r="Z169" s="50"/>
      <c r="AA169" s="50"/>
      <c r="AB169" s="63"/>
      <c r="AC169" s="34"/>
      <c r="AD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</row>
    <row r="170" spans="1:46">
      <c r="A170" s="34"/>
      <c r="B170" s="34"/>
      <c r="C170" s="34"/>
      <c r="D170" s="35"/>
      <c r="E170" s="35"/>
      <c r="F170" s="39"/>
      <c r="G170" s="39"/>
      <c r="H170" s="40"/>
      <c r="I170" s="34"/>
      <c r="J170" s="34"/>
      <c r="K170" s="44"/>
      <c r="L170" s="39"/>
      <c r="M170" s="39"/>
      <c r="N170" s="39"/>
      <c r="O170" s="34"/>
      <c r="P170" s="34"/>
      <c r="Q170" s="34"/>
      <c r="R170" s="34"/>
      <c r="S170" s="34"/>
      <c r="T170" s="34"/>
      <c r="U170" s="34"/>
      <c r="V170" s="49"/>
      <c r="W170" s="34"/>
      <c r="X170" s="50"/>
      <c r="Y170" s="34"/>
      <c r="Z170" s="50"/>
      <c r="AA170" s="50"/>
      <c r="AB170" s="63"/>
      <c r="AC170" s="34"/>
      <c r="AD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</row>
    <row r="171" spans="1:46">
      <c r="A171" s="34"/>
      <c r="B171" s="34"/>
      <c r="C171" s="34"/>
      <c r="D171" s="35"/>
      <c r="E171" s="35"/>
      <c r="F171" s="39"/>
      <c r="G171" s="39"/>
      <c r="H171" s="40"/>
      <c r="I171" s="34"/>
      <c r="J171" s="34"/>
      <c r="K171" s="44"/>
      <c r="L171" s="39"/>
      <c r="M171" s="39"/>
      <c r="N171" s="39"/>
      <c r="O171" s="34"/>
      <c r="P171" s="34"/>
      <c r="Q171" s="34"/>
      <c r="R171" s="34"/>
      <c r="S171" s="34"/>
      <c r="T171" s="34"/>
      <c r="U171" s="34"/>
      <c r="V171" s="49"/>
      <c r="W171" s="34"/>
      <c r="X171" s="50"/>
      <c r="Y171" s="34"/>
      <c r="Z171" s="50"/>
      <c r="AA171" s="50"/>
      <c r="AB171" s="63"/>
      <c r="AC171" s="34"/>
      <c r="AD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</row>
    <row r="172" spans="1:46">
      <c r="A172" s="34"/>
      <c r="B172" s="34"/>
      <c r="C172" s="34"/>
      <c r="D172" s="35"/>
      <c r="E172" s="35"/>
      <c r="F172" s="39"/>
      <c r="G172" s="39"/>
      <c r="H172" s="40"/>
      <c r="I172" s="34"/>
      <c r="J172" s="34"/>
      <c r="K172" s="44"/>
      <c r="L172" s="39"/>
      <c r="M172" s="39"/>
      <c r="N172" s="39"/>
      <c r="O172" s="34"/>
      <c r="P172" s="34"/>
      <c r="Q172" s="34"/>
      <c r="R172" s="34"/>
      <c r="S172" s="34"/>
      <c r="T172" s="34"/>
      <c r="U172" s="34"/>
      <c r="V172" s="49"/>
      <c r="W172" s="34"/>
      <c r="X172" s="50"/>
      <c r="Y172" s="34"/>
      <c r="Z172" s="50"/>
      <c r="AA172" s="50"/>
      <c r="AB172" s="63"/>
      <c r="AC172" s="34"/>
      <c r="AD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</row>
    <row r="173" spans="1:46">
      <c r="A173" s="34"/>
      <c r="B173" s="34"/>
      <c r="C173" s="34"/>
      <c r="D173" s="35"/>
      <c r="E173" s="35"/>
      <c r="F173" s="39"/>
      <c r="G173" s="39"/>
      <c r="H173" s="40"/>
      <c r="I173" s="34"/>
      <c r="J173" s="34"/>
      <c r="K173" s="44"/>
      <c r="L173" s="39"/>
      <c r="M173" s="39"/>
      <c r="N173" s="39"/>
      <c r="O173" s="34"/>
      <c r="P173" s="34"/>
      <c r="Q173" s="34"/>
      <c r="R173" s="34"/>
      <c r="S173" s="34"/>
      <c r="T173" s="34"/>
      <c r="U173" s="34"/>
      <c r="V173" s="49"/>
      <c r="W173" s="34"/>
      <c r="X173" s="50"/>
      <c r="Y173" s="34"/>
      <c r="Z173" s="50"/>
      <c r="AA173" s="50"/>
      <c r="AB173" s="63"/>
      <c r="AC173" s="34"/>
      <c r="AD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</row>
    <row r="174" spans="1:46">
      <c r="A174" s="34"/>
      <c r="B174" s="34"/>
      <c r="C174" s="34"/>
      <c r="D174" s="35"/>
      <c r="E174" s="35"/>
      <c r="F174" s="39"/>
      <c r="G174" s="39"/>
      <c r="H174" s="40"/>
      <c r="I174" s="34"/>
      <c r="J174" s="34"/>
      <c r="K174" s="44"/>
      <c r="L174" s="39"/>
      <c r="M174" s="39"/>
      <c r="N174" s="39"/>
      <c r="O174" s="34"/>
      <c r="P174" s="34"/>
      <c r="Q174" s="34"/>
      <c r="R174" s="34"/>
      <c r="S174" s="34"/>
      <c r="T174" s="34"/>
      <c r="U174" s="34"/>
      <c r="V174" s="49"/>
      <c r="W174" s="34"/>
      <c r="X174" s="50"/>
      <c r="Y174" s="34"/>
      <c r="Z174" s="50"/>
      <c r="AA174" s="50"/>
      <c r="AB174" s="63"/>
      <c r="AC174" s="34"/>
      <c r="AD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</row>
    <row r="175" spans="1:46">
      <c r="A175" s="34"/>
      <c r="B175" s="34"/>
      <c r="C175" s="34"/>
      <c r="D175" s="35"/>
      <c r="E175" s="35"/>
      <c r="F175" s="39"/>
      <c r="G175" s="39"/>
      <c r="H175" s="40"/>
      <c r="I175" s="34"/>
      <c r="J175" s="34"/>
      <c r="K175" s="44"/>
      <c r="L175" s="39"/>
      <c r="M175" s="39"/>
      <c r="N175" s="39"/>
      <c r="O175" s="34"/>
      <c r="P175" s="34"/>
      <c r="Q175" s="34"/>
      <c r="R175" s="34"/>
      <c r="S175" s="34"/>
      <c r="T175" s="34"/>
      <c r="U175" s="34"/>
      <c r="V175" s="49"/>
      <c r="W175" s="34"/>
      <c r="X175" s="50"/>
      <c r="Y175" s="34"/>
      <c r="Z175" s="50"/>
      <c r="AA175" s="50"/>
      <c r="AB175" s="63"/>
      <c r="AC175" s="34"/>
      <c r="AD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</row>
    <row r="176" spans="1:46">
      <c r="A176" s="34"/>
      <c r="B176" s="34"/>
      <c r="C176" s="34"/>
      <c r="D176" s="35"/>
      <c r="E176" s="35"/>
      <c r="F176" s="39"/>
      <c r="G176" s="39"/>
      <c r="H176" s="40"/>
      <c r="I176" s="34"/>
      <c r="J176" s="34"/>
      <c r="K176" s="44"/>
      <c r="L176" s="39"/>
      <c r="M176" s="39"/>
      <c r="N176" s="39"/>
      <c r="O176" s="34"/>
      <c r="P176" s="34"/>
      <c r="Q176" s="34"/>
      <c r="R176" s="34"/>
      <c r="S176" s="34"/>
      <c r="T176" s="34"/>
      <c r="U176" s="34"/>
      <c r="V176" s="49"/>
      <c r="W176" s="34"/>
      <c r="X176" s="50"/>
      <c r="Y176" s="34"/>
      <c r="Z176" s="50"/>
      <c r="AA176" s="50"/>
      <c r="AB176" s="63"/>
      <c r="AC176" s="34"/>
      <c r="AD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</row>
    <row r="177" spans="1:46">
      <c r="A177" s="34"/>
      <c r="B177" s="34"/>
      <c r="C177" s="34"/>
      <c r="D177" s="35"/>
      <c r="E177" s="35"/>
      <c r="F177" s="39"/>
      <c r="G177" s="39"/>
      <c r="H177" s="40"/>
      <c r="I177" s="34"/>
      <c r="J177" s="34"/>
      <c r="K177" s="44"/>
      <c r="L177" s="39"/>
      <c r="M177" s="39"/>
      <c r="N177" s="39"/>
      <c r="O177" s="34"/>
      <c r="P177" s="34"/>
      <c r="Q177" s="34"/>
      <c r="R177" s="34"/>
      <c r="S177" s="34"/>
      <c r="T177" s="34"/>
      <c r="U177" s="34"/>
      <c r="V177" s="49"/>
      <c r="W177" s="34"/>
      <c r="X177" s="50"/>
      <c r="Y177" s="34"/>
      <c r="Z177" s="50"/>
      <c r="AA177" s="50"/>
      <c r="AB177" s="63"/>
      <c r="AC177" s="34"/>
      <c r="AD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</row>
    <row r="178" spans="1:46">
      <c r="A178" s="34"/>
      <c r="B178" s="34"/>
      <c r="C178" s="34"/>
      <c r="D178" s="35"/>
      <c r="E178" s="35"/>
      <c r="F178" s="39"/>
      <c r="G178" s="39"/>
      <c r="H178" s="40"/>
      <c r="I178" s="34"/>
      <c r="J178" s="34"/>
      <c r="K178" s="44"/>
      <c r="L178" s="39"/>
      <c r="M178" s="39"/>
      <c r="N178" s="39"/>
      <c r="O178" s="34"/>
      <c r="P178" s="34"/>
      <c r="Q178" s="34"/>
      <c r="R178" s="34"/>
      <c r="S178" s="34"/>
      <c r="T178" s="34"/>
      <c r="U178" s="34"/>
      <c r="V178" s="49"/>
      <c r="W178" s="34"/>
      <c r="X178" s="50"/>
      <c r="Y178" s="34"/>
      <c r="Z178" s="50"/>
      <c r="AA178" s="50"/>
      <c r="AB178" s="63"/>
      <c r="AC178" s="34"/>
      <c r="AD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</row>
    <row r="179" spans="1:46">
      <c r="A179" s="34"/>
      <c r="B179" s="34"/>
      <c r="C179" s="34"/>
      <c r="D179" s="35"/>
      <c r="E179" s="35"/>
      <c r="F179" s="39"/>
      <c r="G179" s="39"/>
      <c r="H179" s="40"/>
      <c r="I179" s="34"/>
      <c r="J179" s="34"/>
      <c r="K179" s="44"/>
      <c r="L179" s="39"/>
      <c r="M179" s="39"/>
      <c r="N179" s="39"/>
      <c r="O179" s="34"/>
      <c r="P179" s="34"/>
      <c r="Q179" s="34"/>
      <c r="R179" s="34"/>
      <c r="S179" s="34"/>
      <c r="T179" s="34"/>
      <c r="U179" s="34"/>
      <c r="V179" s="49"/>
      <c r="W179" s="34"/>
      <c r="X179" s="50"/>
      <c r="Y179" s="34"/>
      <c r="Z179" s="50"/>
      <c r="AA179" s="50"/>
      <c r="AB179" s="63"/>
      <c r="AC179" s="34"/>
      <c r="AD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</row>
    <row r="180" spans="1:46">
      <c r="A180" s="34"/>
      <c r="B180" s="34"/>
      <c r="C180" s="34"/>
      <c r="D180" s="35"/>
      <c r="E180" s="35"/>
      <c r="F180" s="39"/>
      <c r="G180" s="39"/>
      <c r="H180" s="40"/>
      <c r="I180" s="34"/>
      <c r="J180" s="34"/>
      <c r="K180" s="44"/>
      <c r="L180" s="39"/>
      <c r="M180" s="39"/>
      <c r="N180" s="39"/>
      <c r="O180" s="34"/>
      <c r="P180" s="34"/>
      <c r="Q180" s="34"/>
      <c r="R180" s="34"/>
      <c r="S180" s="34"/>
      <c r="T180" s="34"/>
      <c r="U180" s="34"/>
      <c r="V180" s="49"/>
      <c r="W180" s="34"/>
      <c r="X180" s="50"/>
      <c r="Y180" s="34"/>
      <c r="Z180" s="50"/>
      <c r="AA180" s="50"/>
      <c r="AB180" s="63"/>
      <c r="AC180" s="34"/>
      <c r="AD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</row>
    <row r="181" spans="1:46">
      <c r="A181" s="34"/>
      <c r="B181" s="34"/>
      <c r="C181" s="34"/>
      <c r="D181" s="35"/>
      <c r="E181" s="35"/>
      <c r="F181" s="39"/>
      <c r="G181" s="39"/>
      <c r="H181" s="40"/>
      <c r="I181" s="34"/>
      <c r="J181" s="34"/>
      <c r="K181" s="44"/>
      <c r="L181" s="39"/>
      <c r="M181" s="39"/>
      <c r="N181" s="39"/>
      <c r="O181" s="34"/>
      <c r="P181" s="34"/>
      <c r="Q181" s="34"/>
      <c r="R181" s="34"/>
      <c r="S181" s="34"/>
      <c r="T181" s="34"/>
      <c r="U181" s="34"/>
      <c r="V181" s="49"/>
      <c r="W181" s="34"/>
      <c r="X181" s="50"/>
      <c r="Y181" s="34"/>
      <c r="Z181" s="50"/>
      <c r="AA181" s="50"/>
      <c r="AB181" s="63"/>
      <c r="AC181" s="34"/>
      <c r="AD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</row>
    <row r="182" spans="1:46">
      <c r="A182" s="34"/>
      <c r="B182" s="34"/>
      <c r="C182" s="34"/>
      <c r="D182" s="35"/>
      <c r="E182" s="35"/>
      <c r="F182" s="39"/>
      <c r="G182" s="39"/>
      <c r="H182" s="40"/>
      <c r="I182" s="34"/>
      <c r="J182" s="34"/>
      <c r="K182" s="44"/>
      <c r="L182" s="39"/>
      <c r="M182" s="39"/>
      <c r="N182" s="39"/>
      <c r="O182" s="34"/>
      <c r="P182" s="34"/>
      <c r="Q182" s="34"/>
      <c r="R182" s="34"/>
      <c r="S182" s="34"/>
      <c r="T182" s="34"/>
      <c r="U182" s="34"/>
      <c r="V182" s="49"/>
      <c r="W182" s="34"/>
      <c r="X182" s="50"/>
      <c r="Y182" s="34"/>
      <c r="Z182" s="50"/>
      <c r="AA182" s="50"/>
      <c r="AB182" s="63"/>
      <c r="AC182" s="34"/>
      <c r="AD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</row>
    <row r="183" spans="1:46">
      <c r="Q183" s="34"/>
      <c r="R183" s="34"/>
      <c r="S183" s="34"/>
      <c r="T183" s="34"/>
    </row>
    <row r="184" spans="1:46">
      <c r="Q184" s="34"/>
      <c r="R184" s="34"/>
      <c r="S184" s="34"/>
      <c r="T184" s="34"/>
    </row>
    <row r="185" spans="1:46">
      <c r="Q185" s="34"/>
      <c r="R185" s="34"/>
      <c r="S185" s="34"/>
      <c r="T185" s="34"/>
    </row>
    <row r="186" spans="1:46">
      <c r="Q186" s="34"/>
      <c r="R186" s="34"/>
      <c r="S186" s="34"/>
      <c r="T186" s="34"/>
    </row>
    <row r="187" spans="1:46">
      <c r="Q187" s="34"/>
      <c r="R187" s="34"/>
      <c r="S187" s="34"/>
      <c r="T187" s="34"/>
    </row>
    <row r="188" spans="1:46">
      <c r="Q188" s="34"/>
      <c r="R188" s="34"/>
      <c r="S188" s="34"/>
      <c r="T188" s="34"/>
    </row>
    <row r="189" spans="1:46">
      <c r="Q189" s="34"/>
      <c r="R189" s="34"/>
      <c r="S189" s="34"/>
      <c r="T189" s="34"/>
    </row>
    <row r="190" spans="1:46">
      <c r="Q190" s="34"/>
      <c r="R190" s="34"/>
      <c r="S190" s="34"/>
      <c r="T190" s="34"/>
    </row>
    <row r="191" spans="1:46">
      <c r="Q191" s="34"/>
      <c r="R191" s="34"/>
      <c r="S191" s="34"/>
      <c r="T191" s="34"/>
    </row>
    <row r="192" spans="1:46">
      <c r="Q192" s="34"/>
      <c r="R192" s="34"/>
      <c r="S192" s="34"/>
      <c r="T192" s="34"/>
    </row>
    <row r="193" spans="17:20">
      <c r="Q193" s="34"/>
      <c r="R193" s="34"/>
      <c r="S193" s="34"/>
      <c r="T193" s="34"/>
    </row>
    <row r="194" spans="17:20">
      <c r="Q194" s="34"/>
      <c r="R194" s="34"/>
      <c r="S194" s="34"/>
      <c r="T194" s="34"/>
    </row>
    <row r="195" spans="17:20">
      <c r="Q195" s="34"/>
      <c r="R195" s="34"/>
      <c r="S195" s="34"/>
      <c r="T195" s="34"/>
    </row>
    <row r="196" spans="17:20">
      <c r="Q196" s="34"/>
      <c r="R196" s="34"/>
      <c r="S196" s="34"/>
      <c r="T196" s="34"/>
    </row>
    <row r="197" spans="17:20">
      <c r="Q197" s="34"/>
      <c r="R197" s="34"/>
      <c r="S197" s="34"/>
      <c r="T197" s="34"/>
    </row>
    <row r="198" spans="17:20">
      <c r="Q198" s="34"/>
      <c r="R198" s="34"/>
      <c r="S198" s="34"/>
      <c r="T198" s="34"/>
    </row>
    <row r="199" spans="17:20">
      <c r="Q199" s="34"/>
      <c r="R199" s="34"/>
      <c r="S199" s="34"/>
      <c r="T199" s="34"/>
    </row>
    <row r="200" spans="17:20">
      <c r="Q200" s="34"/>
      <c r="R200" s="34"/>
      <c r="S200" s="34"/>
      <c r="T200" s="34"/>
    </row>
    <row r="201" spans="17:20">
      <c r="Q201" s="34"/>
      <c r="R201" s="34"/>
      <c r="S201" s="34"/>
      <c r="T201" s="34"/>
    </row>
    <row r="202" spans="17:20">
      <c r="Q202" s="34"/>
      <c r="R202" s="34"/>
      <c r="S202" s="34"/>
      <c r="T202" s="34"/>
    </row>
    <row r="203" spans="17:20">
      <c r="Q203" s="34"/>
      <c r="R203" s="34"/>
      <c r="S203" s="34"/>
      <c r="T203" s="34"/>
    </row>
    <row r="204" spans="17:20">
      <c r="Q204" s="34"/>
      <c r="R204" s="34"/>
      <c r="S204" s="34"/>
      <c r="T204" s="34"/>
    </row>
    <row r="205" spans="17:20">
      <c r="Q205" s="34"/>
      <c r="R205" s="34"/>
      <c r="S205" s="34"/>
      <c r="T205" s="34"/>
    </row>
    <row r="206" spans="17:20">
      <c r="Q206" s="34"/>
      <c r="R206" s="34"/>
      <c r="S206" s="34"/>
      <c r="T206" s="34"/>
    </row>
    <row r="207" spans="17:20">
      <c r="Q207" s="34"/>
      <c r="R207" s="34"/>
      <c r="S207" s="34"/>
      <c r="T207" s="34"/>
    </row>
    <row r="208" spans="17:20">
      <c r="Q208" s="34"/>
      <c r="R208" s="34"/>
      <c r="S208" s="34"/>
      <c r="T208" s="34"/>
    </row>
    <row r="209" spans="17:20">
      <c r="Q209" s="34"/>
      <c r="R209" s="34"/>
      <c r="S209" s="34"/>
      <c r="T209" s="34"/>
    </row>
    <row r="210" spans="17:20">
      <c r="Q210" s="34"/>
      <c r="R210" s="34"/>
      <c r="S210" s="34"/>
      <c r="T210" s="34"/>
    </row>
    <row r="211" spans="17:20">
      <c r="Q211" s="34"/>
      <c r="R211" s="34"/>
      <c r="S211" s="34"/>
      <c r="T211" s="34"/>
    </row>
    <row r="212" spans="17:20">
      <c r="Q212" s="34"/>
      <c r="R212" s="34"/>
      <c r="S212" s="34"/>
      <c r="T212" s="34"/>
    </row>
    <row r="213" spans="17:20">
      <c r="Q213" s="34"/>
      <c r="R213" s="34"/>
      <c r="S213" s="34"/>
      <c r="T213" s="34"/>
    </row>
    <row r="214" spans="17:20">
      <c r="Q214" s="34"/>
      <c r="R214" s="34"/>
      <c r="S214" s="34"/>
      <c r="T214" s="34"/>
    </row>
    <row r="215" spans="17:20">
      <c r="Q215" s="34"/>
      <c r="R215" s="34"/>
      <c r="S215" s="34"/>
      <c r="T215" s="34"/>
    </row>
    <row r="216" spans="17:20">
      <c r="Q216" s="34"/>
      <c r="R216" s="34"/>
      <c r="S216" s="34"/>
      <c r="T216" s="34"/>
    </row>
    <row r="217" spans="17:20">
      <c r="Q217" s="34"/>
      <c r="R217" s="34"/>
      <c r="S217" s="34"/>
      <c r="T217" s="34"/>
    </row>
    <row r="218" spans="17:20">
      <c r="Q218" s="34"/>
      <c r="R218" s="34"/>
      <c r="S218" s="34"/>
      <c r="T218" s="34"/>
    </row>
    <row r="219" spans="17:20">
      <c r="Q219" s="34"/>
      <c r="R219" s="34"/>
      <c r="S219" s="34"/>
      <c r="T219" s="34"/>
    </row>
    <row r="220" spans="17:20">
      <c r="Q220" s="34"/>
      <c r="R220" s="34"/>
      <c r="S220" s="34"/>
      <c r="T220" s="34"/>
    </row>
    <row r="221" spans="17:20">
      <c r="Q221" s="34"/>
      <c r="R221" s="34"/>
      <c r="S221" s="34"/>
      <c r="T221" s="34"/>
    </row>
    <row r="222" spans="17:20">
      <c r="Q222" s="34"/>
      <c r="R222" s="34"/>
      <c r="S222" s="34"/>
      <c r="T222" s="34"/>
    </row>
    <row r="223" spans="17:20">
      <c r="Q223" s="34"/>
      <c r="R223" s="34"/>
      <c r="S223" s="34"/>
      <c r="T223" s="34"/>
    </row>
    <row r="224" spans="17:20">
      <c r="Q224" s="34"/>
      <c r="R224" s="34"/>
      <c r="S224" s="34"/>
      <c r="T224" s="34"/>
    </row>
    <row r="225" spans="17:20">
      <c r="Q225" s="34"/>
      <c r="R225" s="34"/>
      <c r="S225" s="34"/>
      <c r="T225" s="34"/>
    </row>
    <row r="226" spans="17:20">
      <c r="Q226" s="34"/>
      <c r="R226" s="34"/>
      <c r="S226" s="34"/>
      <c r="T226" s="34"/>
    </row>
    <row r="227" spans="17:20">
      <c r="Q227" s="34"/>
      <c r="R227" s="34"/>
      <c r="S227" s="34"/>
      <c r="T227" s="34"/>
    </row>
    <row r="228" spans="17:20">
      <c r="Q228" s="34"/>
      <c r="R228" s="34"/>
      <c r="S228" s="34"/>
      <c r="T228" s="34"/>
    </row>
    <row r="229" spans="17:20">
      <c r="Q229" s="34"/>
      <c r="R229" s="34"/>
      <c r="S229" s="34"/>
      <c r="T229" s="34"/>
    </row>
    <row r="230" spans="17:20">
      <c r="Q230" s="34"/>
      <c r="R230" s="34"/>
      <c r="S230" s="34"/>
      <c r="T230" s="34"/>
    </row>
    <row r="231" spans="17:20">
      <c r="Q231" s="34"/>
      <c r="R231" s="34"/>
      <c r="S231" s="34"/>
      <c r="T231" s="34"/>
    </row>
    <row r="232" spans="17:20">
      <c r="Q232" s="34"/>
      <c r="R232" s="34"/>
      <c r="S232" s="34"/>
      <c r="T232" s="34"/>
    </row>
    <row r="233" spans="17:20">
      <c r="Q233" s="34"/>
      <c r="R233" s="34"/>
      <c r="S233" s="34"/>
      <c r="T233" s="34"/>
    </row>
    <row r="234" spans="17:20">
      <c r="Q234" s="34"/>
      <c r="R234" s="34"/>
      <c r="S234" s="34"/>
      <c r="T234" s="34"/>
    </row>
    <row r="235" spans="17:20">
      <c r="Q235" s="34"/>
      <c r="R235" s="34"/>
      <c r="S235" s="34"/>
      <c r="T235" s="34"/>
    </row>
    <row r="236" spans="17:20">
      <c r="Q236" s="34"/>
      <c r="R236" s="34"/>
      <c r="S236" s="34"/>
      <c r="T236" s="34"/>
    </row>
    <row r="237" spans="17:20">
      <c r="Q237" s="34"/>
      <c r="R237" s="34"/>
      <c r="S237" s="34"/>
      <c r="T237" s="34"/>
    </row>
    <row r="238" spans="17:20">
      <c r="Q238" s="34"/>
      <c r="R238" s="34"/>
      <c r="S238" s="34"/>
      <c r="T238" s="34"/>
    </row>
    <row r="239" spans="17:20">
      <c r="Q239" s="34"/>
      <c r="R239" s="34"/>
      <c r="S239" s="34"/>
      <c r="T239" s="34"/>
    </row>
    <row r="240" spans="17:20">
      <c r="Q240" s="34"/>
      <c r="R240" s="34"/>
      <c r="S240" s="34"/>
      <c r="T240" s="34"/>
    </row>
    <row r="241" spans="17:20">
      <c r="Q241" s="34"/>
      <c r="R241" s="34"/>
      <c r="S241" s="34"/>
      <c r="T241" s="34"/>
    </row>
    <row r="242" spans="17:20">
      <c r="Q242" s="34"/>
      <c r="R242" s="34"/>
      <c r="S242" s="34"/>
      <c r="T242" s="34"/>
    </row>
    <row r="243" spans="17:20">
      <c r="Q243" s="34"/>
      <c r="R243" s="34"/>
      <c r="S243" s="34"/>
      <c r="T243" s="34"/>
    </row>
    <row r="244" spans="17:20">
      <c r="Q244" s="34"/>
      <c r="R244" s="34"/>
      <c r="S244" s="34"/>
      <c r="T244" s="34"/>
    </row>
    <row r="245" spans="17:20">
      <c r="Q245" s="34"/>
      <c r="R245" s="34"/>
      <c r="S245" s="34"/>
      <c r="T245" s="34"/>
    </row>
    <row r="246" spans="17:20">
      <c r="Q246" s="34"/>
      <c r="R246" s="34"/>
      <c r="S246" s="34"/>
      <c r="T246" s="34"/>
    </row>
    <row r="247" spans="17:20">
      <c r="Q247" s="34"/>
      <c r="R247" s="34"/>
      <c r="S247" s="34"/>
      <c r="T247" s="34"/>
    </row>
    <row r="248" spans="17:20">
      <c r="Q248" s="34"/>
      <c r="R248" s="34"/>
      <c r="S248" s="34"/>
      <c r="T248" s="34"/>
    </row>
    <row r="249" spans="17:20">
      <c r="Q249" s="34"/>
      <c r="R249" s="34"/>
      <c r="S249" s="34"/>
      <c r="T249" s="34"/>
    </row>
    <row r="250" spans="17:20">
      <c r="Q250" s="34"/>
      <c r="R250" s="34"/>
      <c r="S250" s="34"/>
      <c r="T250" s="34"/>
    </row>
    <row r="251" spans="17:20">
      <c r="Q251" s="34"/>
      <c r="R251" s="34"/>
      <c r="S251" s="34"/>
      <c r="T251" s="34"/>
    </row>
    <row r="252" spans="17:20">
      <c r="Q252" s="34"/>
      <c r="R252" s="34"/>
      <c r="S252" s="34"/>
      <c r="T252" s="34"/>
    </row>
    <row r="253" spans="17:20">
      <c r="Q253" s="34"/>
      <c r="R253" s="34"/>
      <c r="S253" s="34"/>
      <c r="T253" s="34"/>
    </row>
    <row r="254" spans="17:20">
      <c r="Q254" s="34"/>
      <c r="R254" s="34"/>
      <c r="S254" s="34"/>
      <c r="T254" s="34"/>
    </row>
    <row r="255" spans="17:20">
      <c r="Q255" s="34"/>
      <c r="R255" s="34"/>
      <c r="S255" s="34"/>
      <c r="T255" s="34"/>
    </row>
    <row r="256" spans="17:20">
      <c r="Q256" s="34"/>
      <c r="R256" s="34"/>
      <c r="S256" s="34"/>
      <c r="T256" s="34"/>
    </row>
    <row r="257" spans="17:20">
      <c r="Q257" s="34"/>
      <c r="R257" s="34"/>
      <c r="S257" s="34"/>
      <c r="T257" s="34"/>
    </row>
    <row r="258" spans="17:20">
      <c r="Q258" s="34"/>
      <c r="R258" s="34"/>
      <c r="S258" s="34"/>
      <c r="T258" s="34"/>
    </row>
    <row r="259" spans="17:20">
      <c r="Q259" s="34"/>
      <c r="R259" s="34"/>
      <c r="S259" s="34"/>
      <c r="T259" s="34"/>
    </row>
    <row r="260" spans="17:20">
      <c r="Q260" s="34"/>
      <c r="R260" s="34"/>
      <c r="S260" s="34"/>
      <c r="T260" s="34"/>
    </row>
    <row r="261" spans="17:20">
      <c r="Q261" s="34"/>
      <c r="R261" s="34"/>
      <c r="S261" s="34"/>
      <c r="T261" s="34"/>
    </row>
    <row r="262" spans="17:20">
      <c r="Q262" s="34"/>
      <c r="R262" s="34"/>
      <c r="S262" s="34"/>
      <c r="T262" s="34"/>
    </row>
    <row r="263" spans="17:20">
      <c r="Q263" s="34"/>
      <c r="R263" s="34"/>
      <c r="S263" s="34"/>
      <c r="T263" s="34"/>
    </row>
    <row r="264" spans="17:20">
      <c r="Q264" s="34"/>
      <c r="R264" s="34"/>
      <c r="S264" s="34"/>
      <c r="T264" s="34"/>
    </row>
    <row r="265" spans="17:20">
      <c r="Q265" s="34"/>
      <c r="R265" s="34"/>
      <c r="S265" s="34"/>
      <c r="T265" s="34"/>
    </row>
    <row r="266" spans="17:20">
      <c r="Q266" s="34"/>
      <c r="R266" s="34"/>
      <c r="S266" s="34"/>
      <c r="T266" s="34"/>
    </row>
    <row r="267" spans="17:20">
      <c r="Q267" s="34"/>
      <c r="R267" s="34"/>
      <c r="S267" s="34"/>
      <c r="T267" s="34"/>
    </row>
    <row r="268" spans="17:20">
      <c r="Q268" s="34"/>
      <c r="R268" s="34"/>
      <c r="S268" s="34"/>
      <c r="T268" s="34"/>
    </row>
    <row r="269" spans="17:20">
      <c r="Q269" s="34"/>
      <c r="R269" s="34"/>
      <c r="S269" s="34"/>
      <c r="T269" s="34"/>
    </row>
    <row r="270" spans="17:20">
      <c r="Q270" s="34"/>
      <c r="R270" s="34"/>
      <c r="S270" s="34"/>
      <c r="T270" s="34"/>
    </row>
    <row r="271" spans="17:20">
      <c r="Q271" s="34"/>
      <c r="R271" s="34"/>
      <c r="S271" s="34"/>
      <c r="T271" s="34"/>
    </row>
    <row r="272" spans="17:20">
      <c r="Q272" s="34"/>
      <c r="R272" s="34"/>
      <c r="S272" s="34"/>
      <c r="T272" s="34"/>
    </row>
    <row r="273" spans="17:20">
      <c r="Q273" s="34"/>
      <c r="R273" s="34"/>
      <c r="S273" s="34"/>
      <c r="T273" s="34"/>
    </row>
    <row r="274" spans="17:20">
      <c r="Q274" s="34"/>
      <c r="R274" s="34"/>
      <c r="S274" s="34"/>
      <c r="T274" s="34"/>
    </row>
    <row r="275" spans="17:20">
      <c r="Q275" s="34"/>
      <c r="R275" s="34"/>
      <c r="S275" s="34"/>
      <c r="T275" s="34"/>
    </row>
    <row r="276" spans="17:20">
      <c r="Q276" s="34"/>
      <c r="R276" s="34"/>
      <c r="S276" s="34"/>
      <c r="T276" s="34"/>
    </row>
    <row r="277" spans="17:20">
      <c r="Q277" s="34"/>
      <c r="R277" s="34"/>
      <c r="S277" s="34"/>
      <c r="T277" s="34"/>
    </row>
    <row r="278" spans="17:20">
      <c r="Q278" s="34"/>
      <c r="R278" s="34"/>
      <c r="S278" s="34"/>
      <c r="T278" s="34"/>
    </row>
    <row r="279" spans="17:20">
      <c r="Q279" s="34"/>
      <c r="R279" s="34"/>
      <c r="S279" s="34"/>
      <c r="T279" s="34"/>
    </row>
    <row r="280" spans="17:20">
      <c r="Q280" s="34"/>
      <c r="R280" s="34"/>
      <c r="S280" s="34"/>
      <c r="T280" s="34"/>
    </row>
    <row r="281" spans="17:20">
      <c r="Q281" s="34"/>
      <c r="R281" s="34"/>
      <c r="S281" s="34"/>
      <c r="T281" s="34"/>
    </row>
    <row r="282" spans="17:20">
      <c r="Q282" s="34"/>
      <c r="R282" s="34"/>
      <c r="S282" s="34"/>
      <c r="T282" s="34"/>
    </row>
    <row r="283" spans="17:20">
      <c r="Q283" s="34"/>
      <c r="R283" s="34"/>
      <c r="S283" s="34"/>
      <c r="T283" s="34"/>
    </row>
    <row r="284" spans="17:20">
      <c r="Q284" s="34"/>
      <c r="R284" s="34"/>
      <c r="S284" s="34"/>
      <c r="T284" s="34"/>
    </row>
    <row r="285" spans="17:20">
      <c r="Q285" s="34"/>
      <c r="R285" s="34"/>
      <c r="S285" s="34"/>
      <c r="T285" s="34"/>
    </row>
    <row r="286" spans="17:20">
      <c r="Q286" s="34"/>
      <c r="R286" s="34"/>
      <c r="S286" s="34"/>
      <c r="T286" s="34"/>
    </row>
    <row r="287" spans="17:20">
      <c r="Q287" s="34"/>
      <c r="R287" s="34"/>
      <c r="S287" s="34"/>
      <c r="T287" s="34"/>
    </row>
    <row r="288" spans="17:20">
      <c r="Q288" s="34"/>
      <c r="R288" s="34"/>
      <c r="S288" s="34"/>
      <c r="T288" s="34"/>
    </row>
    <row r="289" spans="17:20">
      <c r="Q289" s="34"/>
      <c r="R289" s="34"/>
      <c r="S289" s="34"/>
      <c r="T289" s="34"/>
    </row>
    <row r="290" spans="17:20">
      <c r="Q290" s="34"/>
      <c r="R290" s="34"/>
      <c r="S290" s="34"/>
      <c r="T290" s="34"/>
    </row>
    <row r="291" spans="17:20">
      <c r="Q291" s="34"/>
      <c r="R291" s="34"/>
      <c r="S291" s="34"/>
      <c r="T291" s="34"/>
    </row>
    <row r="292" spans="17:20">
      <c r="Q292" s="34"/>
      <c r="R292" s="34"/>
      <c r="S292" s="34"/>
      <c r="T292" s="34"/>
    </row>
    <row r="293" spans="17:20">
      <c r="Q293" s="34"/>
      <c r="R293" s="34"/>
      <c r="S293" s="34"/>
      <c r="T293" s="34"/>
    </row>
    <row r="294" spans="17:20">
      <c r="Q294" s="34"/>
      <c r="R294" s="34"/>
      <c r="S294" s="34"/>
      <c r="T294" s="34"/>
    </row>
    <row r="295" spans="17:20">
      <c r="Q295" s="34"/>
      <c r="R295" s="34"/>
      <c r="S295" s="34"/>
      <c r="T295" s="34"/>
    </row>
    <row r="296" spans="17:20">
      <c r="Q296" s="34"/>
      <c r="R296" s="34"/>
      <c r="S296" s="34"/>
      <c r="T296" s="34"/>
    </row>
    <row r="297" spans="17:20">
      <c r="Q297" s="34"/>
      <c r="R297" s="34"/>
      <c r="S297" s="34"/>
      <c r="T297" s="34"/>
    </row>
    <row r="298" spans="17:20">
      <c r="Q298" s="34"/>
      <c r="R298" s="34"/>
      <c r="S298" s="34"/>
      <c r="T298" s="34"/>
    </row>
    <row r="299" spans="17:20">
      <c r="Q299" s="34"/>
      <c r="R299" s="34"/>
      <c r="S299" s="34"/>
      <c r="T299" s="34"/>
    </row>
    <row r="300" spans="17:20">
      <c r="Q300" s="34"/>
      <c r="R300" s="34"/>
      <c r="S300" s="34"/>
      <c r="T300" s="34"/>
    </row>
    <row r="301" spans="17:20">
      <c r="Q301" s="34"/>
      <c r="R301" s="34"/>
      <c r="S301" s="34"/>
      <c r="T301" s="34"/>
    </row>
    <row r="302" spans="17:20">
      <c r="Q302" s="34"/>
      <c r="R302" s="34"/>
      <c r="S302" s="34"/>
      <c r="T302" s="34"/>
    </row>
    <row r="303" spans="17:20">
      <c r="Q303" s="34"/>
      <c r="R303" s="34"/>
      <c r="S303" s="34"/>
      <c r="T303" s="34"/>
    </row>
    <row r="304" spans="17:20">
      <c r="Q304" s="34"/>
      <c r="R304" s="34"/>
      <c r="S304" s="34"/>
      <c r="T304" s="34"/>
    </row>
    <row r="305" spans="17:20">
      <c r="Q305" s="34"/>
      <c r="R305" s="34"/>
      <c r="S305" s="34"/>
      <c r="T305" s="34"/>
    </row>
    <row r="306" spans="17:20">
      <c r="Q306" s="34"/>
      <c r="R306" s="34"/>
      <c r="S306" s="34"/>
      <c r="T306" s="34"/>
    </row>
    <row r="307" spans="17:20">
      <c r="Q307" s="34"/>
      <c r="R307" s="34"/>
      <c r="S307" s="34"/>
      <c r="T307" s="34"/>
    </row>
    <row r="308" spans="17:20">
      <c r="Q308" s="34"/>
      <c r="R308" s="34"/>
      <c r="S308" s="34"/>
      <c r="T308" s="34"/>
    </row>
    <row r="309" spans="17:20">
      <c r="Q309" s="34"/>
      <c r="R309" s="34"/>
      <c r="S309" s="34"/>
      <c r="T309" s="34"/>
    </row>
    <row r="310" spans="17:20">
      <c r="Q310" s="34"/>
      <c r="R310" s="34"/>
      <c r="S310" s="34"/>
      <c r="T310" s="34"/>
    </row>
    <row r="311" spans="17:20">
      <c r="Q311" s="34"/>
      <c r="R311" s="34"/>
      <c r="S311" s="34"/>
      <c r="T311" s="34"/>
    </row>
    <row r="312" spans="17:20">
      <c r="Q312" s="34"/>
      <c r="R312" s="34"/>
      <c r="S312" s="34"/>
      <c r="T312" s="34"/>
    </row>
    <row r="313" spans="17:20">
      <c r="Q313" s="34"/>
      <c r="R313" s="34"/>
      <c r="S313" s="34"/>
      <c r="T313" s="34"/>
    </row>
    <row r="314" spans="17:20">
      <c r="Q314" s="34"/>
      <c r="R314" s="34"/>
      <c r="S314" s="34"/>
      <c r="T314" s="34"/>
    </row>
    <row r="315" spans="17:20">
      <c r="Q315" s="34"/>
      <c r="R315" s="34"/>
      <c r="S315" s="34"/>
      <c r="T315" s="34"/>
    </row>
    <row r="316" spans="17:20">
      <c r="Q316" s="34"/>
      <c r="R316" s="34"/>
      <c r="S316" s="34"/>
      <c r="T316" s="34"/>
    </row>
    <row r="317" spans="17:20">
      <c r="Q317" s="34"/>
      <c r="R317" s="34"/>
      <c r="S317" s="34"/>
      <c r="T317" s="34"/>
    </row>
    <row r="318" spans="17:20">
      <c r="Q318" s="34"/>
      <c r="R318" s="34"/>
      <c r="S318" s="34"/>
      <c r="T318" s="34"/>
    </row>
    <row r="319" spans="17:20">
      <c r="Q319" s="34"/>
      <c r="R319" s="34"/>
      <c r="S319" s="34"/>
      <c r="T319" s="34"/>
    </row>
    <row r="320" spans="17:20">
      <c r="Q320" s="34"/>
      <c r="R320" s="34"/>
      <c r="S320" s="34"/>
      <c r="T320" s="34"/>
    </row>
    <row r="321" spans="17:20">
      <c r="Q321" s="34"/>
      <c r="R321" s="34"/>
      <c r="S321" s="34"/>
      <c r="T321" s="34"/>
    </row>
    <row r="322" spans="17:20">
      <c r="Q322" s="34"/>
      <c r="R322" s="34"/>
      <c r="S322" s="34"/>
      <c r="T322" s="34"/>
    </row>
    <row r="323" spans="17:20">
      <c r="Q323" s="34"/>
      <c r="R323" s="34"/>
      <c r="S323" s="34"/>
      <c r="T323" s="34"/>
    </row>
    <row r="324" spans="17:20">
      <c r="Q324" s="34"/>
      <c r="R324" s="34"/>
      <c r="S324" s="34"/>
      <c r="T324" s="34"/>
    </row>
    <row r="325" spans="17:20">
      <c r="Q325" s="34"/>
      <c r="R325" s="34"/>
      <c r="S325" s="34"/>
      <c r="T325" s="34"/>
    </row>
    <row r="326" spans="17:20">
      <c r="Q326" s="34"/>
      <c r="R326" s="34"/>
      <c r="S326" s="34"/>
      <c r="T326" s="34"/>
    </row>
    <row r="327" spans="17:20">
      <c r="Q327" s="34"/>
      <c r="R327" s="34"/>
      <c r="S327" s="34"/>
      <c r="T327" s="34"/>
    </row>
    <row r="328" spans="17:20">
      <c r="Q328" s="34"/>
      <c r="R328" s="34"/>
      <c r="S328" s="34"/>
      <c r="T328" s="34"/>
    </row>
    <row r="329" spans="17:20">
      <c r="Q329" s="34"/>
      <c r="R329" s="34"/>
      <c r="S329" s="34"/>
      <c r="T329" s="34"/>
    </row>
    <row r="330" spans="17:20">
      <c r="Q330" s="34"/>
      <c r="R330" s="34"/>
      <c r="S330" s="34"/>
      <c r="T330" s="34"/>
    </row>
    <row r="331" spans="17:20">
      <c r="Q331" s="34"/>
      <c r="R331" s="34"/>
      <c r="S331" s="34"/>
      <c r="T331" s="34"/>
    </row>
    <row r="332" spans="17:20">
      <c r="Q332" s="34"/>
      <c r="R332" s="34"/>
      <c r="S332" s="34"/>
      <c r="T332" s="34"/>
    </row>
    <row r="333" spans="17:20">
      <c r="Q333" s="34"/>
      <c r="R333" s="34"/>
      <c r="S333" s="34"/>
      <c r="T333" s="34"/>
    </row>
    <row r="334" spans="17:20">
      <c r="Q334" s="34"/>
      <c r="R334" s="34"/>
      <c r="S334" s="34"/>
      <c r="T334" s="34"/>
    </row>
    <row r="335" spans="17:20">
      <c r="Q335" s="34"/>
      <c r="R335" s="34"/>
      <c r="S335" s="34"/>
      <c r="T335" s="34"/>
    </row>
    <row r="336" spans="17:20">
      <c r="Q336" s="34"/>
      <c r="R336" s="34"/>
      <c r="S336" s="34"/>
      <c r="T336" s="34"/>
    </row>
    <row r="337" spans="17:20">
      <c r="Q337" s="34"/>
      <c r="R337" s="34"/>
      <c r="S337" s="34"/>
      <c r="T337" s="34"/>
    </row>
    <row r="338" spans="17:20">
      <c r="Q338" s="34"/>
      <c r="R338" s="34"/>
      <c r="S338" s="34"/>
      <c r="T338" s="34"/>
    </row>
    <row r="339" spans="17:20">
      <c r="Q339" s="34"/>
      <c r="R339" s="34"/>
      <c r="S339" s="34"/>
      <c r="T339" s="34"/>
    </row>
    <row r="340" spans="17:20">
      <c r="Q340" s="34"/>
      <c r="R340" s="34"/>
      <c r="S340" s="34"/>
      <c r="T340" s="34"/>
    </row>
    <row r="341" spans="17:20">
      <c r="Q341" s="34"/>
      <c r="R341" s="34"/>
      <c r="S341" s="34"/>
      <c r="T341" s="34"/>
    </row>
    <row r="342" spans="17:20">
      <c r="Q342" s="34"/>
      <c r="R342" s="34"/>
      <c r="S342" s="34"/>
      <c r="T342" s="34"/>
    </row>
    <row r="343" spans="17:20">
      <c r="Q343" s="34"/>
      <c r="R343" s="34"/>
      <c r="S343" s="34"/>
      <c r="T343" s="34"/>
    </row>
    <row r="344" spans="17:20">
      <c r="Q344" s="34"/>
      <c r="R344" s="34"/>
      <c r="S344" s="34"/>
      <c r="T344" s="34"/>
    </row>
    <row r="345" spans="17:20">
      <c r="Q345" s="34"/>
      <c r="R345" s="34"/>
      <c r="S345" s="34"/>
      <c r="T345" s="34"/>
    </row>
    <row r="346" spans="17:20">
      <c r="Q346" s="34"/>
      <c r="R346" s="34"/>
      <c r="S346" s="34"/>
      <c r="T346" s="34"/>
    </row>
    <row r="347" spans="17:20">
      <c r="Q347" s="34"/>
      <c r="R347" s="34"/>
      <c r="S347" s="34"/>
      <c r="T347" s="34"/>
    </row>
    <row r="348" spans="17:20">
      <c r="Q348" s="34"/>
      <c r="R348" s="34"/>
      <c r="S348" s="34"/>
      <c r="T348" s="34"/>
    </row>
    <row r="349" spans="17:20">
      <c r="Q349" s="34"/>
      <c r="R349" s="34"/>
      <c r="S349" s="34"/>
      <c r="T349" s="34"/>
    </row>
    <row r="350" spans="17:20">
      <c r="Q350" s="34"/>
      <c r="R350" s="34"/>
      <c r="S350" s="34"/>
      <c r="T350" s="34"/>
    </row>
    <row r="351" spans="17:20">
      <c r="Q351" s="34"/>
      <c r="R351" s="34"/>
      <c r="S351" s="34"/>
      <c r="T351" s="34"/>
    </row>
    <row r="352" spans="17:20">
      <c r="Q352" s="34"/>
      <c r="R352" s="34"/>
      <c r="S352" s="34"/>
      <c r="T352" s="34"/>
    </row>
    <row r="353" spans="17:20">
      <c r="Q353" s="34"/>
      <c r="R353" s="34"/>
      <c r="S353" s="34"/>
      <c r="T353" s="34"/>
    </row>
    <row r="354" spans="17:20">
      <c r="Q354" s="34"/>
      <c r="R354" s="34"/>
      <c r="S354" s="34"/>
      <c r="T354" s="34"/>
    </row>
    <row r="355" spans="17:20">
      <c r="Q355" s="34"/>
      <c r="R355" s="34"/>
      <c r="S355" s="34"/>
      <c r="T355" s="34"/>
    </row>
    <row r="356" spans="17:20">
      <c r="Q356" s="34"/>
      <c r="R356" s="34"/>
      <c r="S356" s="34"/>
      <c r="T356" s="34"/>
    </row>
    <row r="357" spans="17:20">
      <c r="Q357" s="34"/>
      <c r="R357" s="34"/>
      <c r="S357" s="34"/>
      <c r="T357" s="34"/>
    </row>
    <row r="358" spans="17:20">
      <c r="Q358" s="34"/>
      <c r="R358" s="34"/>
      <c r="S358" s="34"/>
      <c r="T358" s="34"/>
    </row>
    <row r="359" spans="17:20">
      <c r="Q359" s="34"/>
      <c r="R359" s="34"/>
      <c r="S359" s="34"/>
      <c r="T359" s="34"/>
    </row>
    <row r="360" spans="17:20">
      <c r="Q360" s="34"/>
      <c r="R360" s="34"/>
      <c r="S360" s="34"/>
      <c r="T360" s="34"/>
    </row>
    <row r="361" spans="17:20">
      <c r="Q361" s="34"/>
      <c r="R361" s="34"/>
      <c r="S361" s="34"/>
      <c r="T361" s="34"/>
    </row>
    <row r="362" spans="17:20">
      <c r="Q362" s="34"/>
      <c r="R362" s="34"/>
      <c r="S362" s="34"/>
      <c r="T362" s="34"/>
    </row>
    <row r="363" spans="17:20">
      <c r="Q363" s="34"/>
      <c r="R363" s="34"/>
      <c r="S363" s="34"/>
      <c r="T363" s="34"/>
    </row>
    <row r="364" spans="17:20">
      <c r="Q364" s="34"/>
      <c r="R364" s="34"/>
      <c r="S364" s="34"/>
      <c r="T364" s="34"/>
    </row>
    <row r="365" spans="17:20">
      <c r="Q365" s="34"/>
      <c r="R365" s="34"/>
      <c r="S365" s="34"/>
      <c r="T365" s="34"/>
    </row>
    <row r="366" spans="17:20">
      <c r="Q366" s="34"/>
      <c r="R366" s="34"/>
      <c r="S366" s="34"/>
      <c r="T366" s="34"/>
    </row>
    <row r="367" spans="17:20">
      <c r="Q367" s="34"/>
      <c r="R367" s="34"/>
      <c r="S367" s="34"/>
      <c r="T367" s="34"/>
    </row>
    <row r="368" spans="17:20">
      <c r="Q368" s="34"/>
      <c r="R368" s="34"/>
      <c r="S368" s="34"/>
      <c r="T368" s="34"/>
    </row>
    <row r="369" spans="17:20">
      <c r="Q369" s="34"/>
      <c r="R369" s="34"/>
      <c r="S369" s="34"/>
      <c r="T369" s="34"/>
    </row>
    <row r="370" spans="17:20">
      <c r="Q370" s="34"/>
      <c r="R370" s="34"/>
      <c r="S370" s="34"/>
      <c r="T370" s="34"/>
    </row>
    <row r="371" spans="17:20">
      <c r="Q371" s="34"/>
      <c r="R371" s="34"/>
      <c r="S371" s="34"/>
      <c r="T371" s="34"/>
    </row>
    <row r="372" spans="17:20">
      <c r="Q372" s="34"/>
      <c r="R372" s="34"/>
      <c r="S372" s="34"/>
      <c r="T372" s="34"/>
    </row>
    <row r="373" spans="17:20">
      <c r="Q373" s="34"/>
      <c r="R373" s="34"/>
      <c r="S373" s="34"/>
      <c r="T373" s="34"/>
    </row>
    <row r="374" spans="17:20">
      <c r="Q374" s="34"/>
      <c r="R374" s="34"/>
      <c r="S374" s="34"/>
      <c r="T374" s="34"/>
    </row>
    <row r="375" spans="17:20">
      <c r="Q375" s="34"/>
      <c r="R375" s="34"/>
      <c r="S375" s="34"/>
      <c r="T375" s="34"/>
    </row>
    <row r="376" spans="17:20">
      <c r="Q376" s="34"/>
      <c r="R376" s="34"/>
      <c r="S376" s="34"/>
      <c r="T376" s="34"/>
    </row>
    <row r="377" spans="17:20">
      <c r="Q377" s="34"/>
      <c r="R377" s="34"/>
      <c r="S377" s="34"/>
      <c r="T377" s="34"/>
    </row>
    <row r="378" spans="17:20">
      <c r="Q378" s="34"/>
      <c r="R378" s="34"/>
      <c r="S378" s="34"/>
      <c r="T378" s="34"/>
    </row>
    <row r="379" spans="17:20">
      <c r="Q379" s="34"/>
      <c r="R379" s="34"/>
      <c r="S379" s="34"/>
      <c r="T379" s="34"/>
    </row>
    <row r="380" spans="17:20">
      <c r="Q380" s="34"/>
      <c r="R380" s="34"/>
      <c r="S380" s="34"/>
      <c r="T380" s="34"/>
    </row>
    <row r="381" spans="17:20">
      <c r="Q381" s="34"/>
      <c r="R381" s="34"/>
      <c r="S381" s="34"/>
      <c r="T381" s="34"/>
    </row>
    <row r="382" spans="17:20">
      <c r="Q382" s="34"/>
      <c r="R382" s="34"/>
      <c r="S382" s="34"/>
      <c r="T382" s="34"/>
    </row>
    <row r="383" spans="17:20">
      <c r="Q383" s="34"/>
      <c r="R383" s="34"/>
      <c r="S383" s="34"/>
      <c r="T383" s="34"/>
    </row>
    <row r="384" spans="17:20">
      <c r="Q384" s="34"/>
      <c r="R384" s="34"/>
      <c r="S384" s="34"/>
      <c r="T384" s="34"/>
    </row>
    <row r="385" spans="17:20">
      <c r="Q385" s="34"/>
      <c r="R385" s="34"/>
      <c r="S385" s="34"/>
      <c r="T385" s="34"/>
    </row>
    <row r="386" spans="17:20">
      <c r="Q386" s="34"/>
      <c r="R386" s="34"/>
      <c r="S386" s="34"/>
      <c r="T386" s="34"/>
    </row>
    <row r="387" spans="17:20">
      <c r="Q387" s="34"/>
      <c r="R387" s="34"/>
      <c r="S387" s="34"/>
      <c r="T387" s="34"/>
    </row>
    <row r="388" spans="17:20">
      <c r="Q388" s="34"/>
      <c r="R388" s="34"/>
      <c r="S388" s="34"/>
      <c r="T388" s="34"/>
    </row>
    <row r="389" spans="17:20">
      <c r="Q389" s="34"/>
      <c r="R389" s="34"/>
      <c r="S389" s="34"/>
      <c r="T389" s="34"/>
    </row>
    <row r="390" spans="17:20">
      <c r="Q390" s="34"/>
      <c r="R390" s="34"/>
      <c r="S390" s="34"/>
      <c r="T390" s="34"/>
    </row>
    <row r="391" spans="17:20">
      <c r="Q391" s="34"/>
      <c r="R391" s="34"/>
      <c r="S391" s="34"/>
      <c r="T391" s="34"/>
    </row>
    <row r="392" spans="17:20">
      <c r="Q392" s="34"/>
      <c r="R392" s="34"/>
      <c r="S392" s="34"/>
      <c r="T392" s="34"/>
    </row>
    <row r="393" spans="17:20">
      <c r="Q393" s="34"/>
      <c r="R393" s="34"/>
      <c r="S393" s="34"/>
      <c r="T393" s="34"/>
    </row>
    <row r="394" spans="17:20">
      <c r="Q394" s="34"/>
      <c r="R394" s="34"/>
      <c r="S394" s="34"/>
      <c r="T394" s="34"/>
    </row>
    <row r="395" spans="17:20">
      <c r="Q395" s="34"/>
      <c r="R395" s="34"/>
      <c r="S395" s="34"/>
      <c r="T395" s="34"/>
    </row>
    <row r="396" spans="17:20">
      <c r="Q396" s="34"/>
      <c r="R396" s="34"/>
      <c r="S396" s="34"/>
      <c r="T396" s="34"/>
    </row>
    <row r="397" spans="17:20">
      <c r="Q397" s="34"/>
      <c r="R397" s="34"/>
      <c r="S397" s="34"/>
      <c r="T397" s="34"/>
    </row>
    <row r="398" spans="17:20">
      <c r="Q398" s="34"/>
      <c r="R398" s="34"/>
      <c r="S398" s="34"/>
      <c r="T398" s="34"/>
    </row>
    <row r="399" spans="17:20">
      <c r="Q399" s="34"/>
      <c r="R399" s="34"/>
      <c r="S399" s="34"/>
      <c r="T399" s="34"/>
    </row>
    <row r="400" spans="17:20">
      <c r="Q400" s="34"/>
      <c r="R400" s="34"/>
      <c r="S400" s="34"/>
      <c r="T400" s="34"/>
    </row>
    <row r="401" spans="17:20">
      <c r="Q401" s="34"/>
      <c r="R401" s="34"/>
      <c r="S401" s="34"/>
      <c r="T401" s="34"/>
    </row>
    <row r="402" spans="17:20">
      <c r="Q402" s="34"/>
      <c r="R402" s="34"/>
      <c r="S402" s="34"/>
      <c r="T402" s="34"/>
    </row>
    <row r="403" spans="17:20">
      <c r="Q403" s="34"/>
      <c r="R403" s="34"/>
      <c r="S403" s="34"/>
      <c r="T403" s="34"/>
    </row>
    <row r="404" spans="17:20">
      <c r="Q404" s="34"/>
      <c r="R404" s="34"/>
      <c r="S404" s="34"/>
      <c r="T404" s="34"/>
    </row>
    <row r="405" spans="17:20">
      <c r="Q405" s="34"/>
      <c r="R405" s="34"/>
      <c r="S405" s="34"/>
      <c r="T405" s="34"/>
    </row>
    <row r="406" spans="17:20">
      <c r="Q406" s="34"/>
      <c r="R406" s="34"/>
      <c r="S406" s="34"/>
      <c r="T406" s="34"/>
    </row>
    <row r="407" spans="17:20">
      <c r="Q407" s="34"/>
      <c r="R407" s="34"/>
      <c r="S407" s="34"/>
      <c r="T407" s="34"/>
    </row>
    <row r="408" spans="17:20">
      <c r="Q408" s="34"/>
      <c r="R408" s="34"/>
      <c r="S408" s="34"/>
      <c r="T408" s="34"/>
    </row>
    <row r="409" spans="17:20">
      <c r="Q409" s="34"/>
      <c r="R409" s="34"/>
      <c r="S409" s="34"/>
      <c r="T409" s="34"/>
    </row>
    <row r="410" spans="17:20">
      <c r="Q410" s="34"/>
      <c r="R410" s="34"/>
      <c r="S410" s="34"/>
      <c r="T410" s="34"/>
    </row>
    <row r="411" spans="17:20">
      <c r="Q411" s="34"/>
      <c r="R411" s="34"/>
      <c r="S411" s="34"/>
      <c r="T411" s="34"/>
    </row>
    <row r="412" spans="17:20">
      <c r="Q412" s="34"/>
      <c r="R412" s="34"/>
      <c r="S412" s="34"/>
      <c r="T412" s="34"/>
    </row>
    <row r="413" spans="17:20">
      <c r="Q413" s="34"/>
      <c r="R413" s="34"/>
      <c r="S413" s="34"/>
      <c r="T413" s="34"/>
    </row>
    <row r="414" spans="17:20">
      <c r="Q414" s="34"/>
      <c r="R414" s="34"/>
      <c r="S414" s="34"/>
      <c r="T414" s="34"/>
    </row>
    <row r="415" spans="17:20">
      <c r="Q415" s="34"/>
      <c r="R415" s="34"/>
      <c r="S415" s="34"/>
      <c r="T415" s="34"/>
    </row>
    <row r="416" spans="17:20">
      <c r="Q416" s="34"/>
      <c r="R416" s="34"/>
      <c r="S416" s="34"/>
      <c r="T416" s="34"/>
    </row>
    <row r="417" spans="17:20">
      <c r="Q417" s="34"/>
      <c r="R417" s="34"/>
      <c r="S417" s="34"/>
      <c r="T417" s="34"/>
    </row>
    <row r="418" spans="17:20">
      <c r="Q418" s="34"/>
      <c r="R418" s="34"/>
      <c r="S418" s="34"/>
      <c r="T418" s="34"/>
    </row>
    <row r="419" spans="17:20">
      <c r="Q419" s="34"/>
      <c r="R419" s="34"/>
      <c r="S419" s="34"/>
      <c r="T419" s="34"/>
    </row>
    <row r="420" spans="17:20">
      <c r="Q420" s="34"/>
      <c r="R420" s="34"/>
      <c r="S420" s="34"/>
      <c r="T420" s="34"/>
    </row>
    <row r="421" spans="17:20">
      <c r="Q421" s="34"/>
      <c r="R421" s="34"/>
      <c r="S421" s="34"/>
      <c r="T421" s="34"/>
    </row>
    <row r="422" spans="17:20">
      <c r="Q422" s="34"/>
      <c r="R422" s="34"/>
      <c r="S422" s="34"/>
      <c r="T422" s="34"/>
    </row>
    <row r="423" spans="17:20">
      <c r="Q423" s="34"/>
      <c r="R423" s="34"/>
      <c r="S423" s="34"/>
      <c r="T423" s="34"/>
    </row>
    <row r="424" spans="17:20">
      <c r="Q424" s="34"/>
      <c r="R424" s="34"/>
      <c r="S424" s="34"/>
      <c r="T424" s="34"/>
    </row>
    <row r="425" spans="17:20">
      <c r="Q425" s="34"/>
      <c r="R425" s="34"/>
      <c r="S425" s="34"/>
      <c r="T425" s="34"/>
    </row>
    <row r="426" spans="17:20">
      <c r="Q426" s="34"/>
      <c r="R426" s="34"/>
      <c r="S426" s="34"/>
      <c r="T426" s="34"/>
    </row>
    <row r="427" spans="17:20">
      <c r="Q427" s="34"/>
      <c r="R427" s="34"/>
      <c r="S427" s="34"/>
      <c r="T427" s="34"/>
    </row>
    <row r="428" spans="17:20">
      <c r="Q428" s="34"/>
      <c r="R428" s="34"/>
      <c r="S428" s="34"/>
      <c r="T428" s="34"/>
    </row>
    <row r="429" spans="17:20">
      <c r="Q429" s="34"/>
      <c r="R429" s="34"/>
      <c r="S429" s="34"/>
      <c r="T429" s="34"/>
    </row>
    <row r="430" spans="17:20">
      <c r="Q430" s="34"/>
      <c r="R430" s="34"/>
      <c r="S430" s="34"/>
      <c r="T430" s="34"/>
    </row>
    <row r="431" spans="17:20">
      <c r="Q431" s="34"/>
      <c r="R431" s="34"/>
      <c r="S431" s="34"/>
      <c r="T431" s="34"/>
    </row>
    <row r="432" spans="17:20">
      <c r="Q432" s="34"/>
      <c r="R432" s="34"/>
      <c r="S432" s="34"/>
      <c r="T432" s="34"/>
    </row>
    <row r="433" spans="17:20">
      <c r="Q433" s="34"/>
      <c r="R433" s="34"/>
      <c r="S433" s="34"/>
      <c r="T433" s="34"/>
    </row>
    <row r="434" spans="17:20">
      <c r="Q434" s="34"/>
      <c r="R434" s="34"/>
      <c r="S434" s="34"/>
      <c r="T434" s="34"/>
    </row>
    <row r="435" spans="17:20">
      <c r="Q435" s="34"/>
      <c r="R435" s="34"/>
      <c r="S435" s="34"/>
      <c r="T435" s="34"/>
    </row>
    <row r="436" spans="17:20">
      <c r="Q436" s="34"/>
      <c r="R436" s="34"/>
      <c r="S436" s="34"/>
      <c r="T436" s="34"/>
    </row>
    <row r="437" spans="17:20">
      <c r="Q437" s="34"/>
      <c r="R437" s="34"/>
      <c r="S437" s="34"/>
      <c r="T437" s="34"/>
    </row>
    <row r="438" spans="17:20">
      <c r="Q438" s="34"/>
      <c r="R438" s="34"/>
      <c r="S438" s="34"/>
      <c r="T438" s="34"/>
    </row>
    <row r="439" spans="17:20">
      <c r="Q439" s="34"/>
      <c r="R439" s="34"/>
      <c r="S439" s="34"/>
      <c r="T439" s="34"/>
    </row>
    <row r="440" spans="17:20">
      <c r="Q440" s="34"/>
      <c r="R440" s="34"/>
      <c r="S440" s="34"/>
      <c r="T440" s="34"/>
    </row>
    <row r="441" spans="17:20">
      <c r="Q441" s="34"/>
      <c r="R441" s="34"/>
      <c r="S441" s="34"/>
      <c r="T441" s="34"/>
    </row>
    <row r="442" spans="17:20">
      <c r="Q442" s="34"/>
      <c r="R442" s="34"/>
      <c r="S442" s="34"/>
      <c r="T442" s="34"/>
    </row>
    <row r="443" spans="17:20">
      <c r="Q443" s="34"/>
      <c r="R443" s="34"/>
      <c r="S443" s="34"/>
      <c r="T443" s="34"/>
    </row>
    <row r="444" spans="17:20">
      <c r="Q444" s="34"/>
      <c r="R444" s="34"/>
      <c r="S444" s="34"/>
      <c r="T444" s="34"/>
    </row>
    <row r="445" spans="17:20">
      <c r="Q445" s="34"/>
      <c r="R445" s="34"/>
      <c r="S445" s="34"/>
      <c r="T445" s="34"/>
    </row>
    <row r="446" spans="17:20">
      <c r="Q446" s="34"/>
      <c r="R446" s="34"/>
      <c r="S446" s="34"/>
      <c r="T446" s="34"/>
    </row>
    <row r="447" spans="17:20">
      <c r="Q447" s="34"/>
      <c r="R447" s="34"/>
      <c r="S447" s="34"/>
      <c r="T447" s="34"/>
    </row>
    <row r="448" spans="17:20">
      <c r="Q448" s="34"/>
      <c r="R448" s="34"/>
      <c r="S448" s="34"/>
      <c r="T448" s="34"/>
    </row>
    <row r="449" spans="17:20">
      <c r="Q449" s="34"/>
      <c r="R449" s="34"/>
      <c r="S449" s="34"/>
      <c r="T449" s="34"/>
    </row>
    <row r="450" spans="17:20">
      <c r="Q450" s="34"/>
      <c r="R450" s="34"/>
      <c r="S450" s="34"/>
      <c r="T450" s="34"/>
    </row>
    <row r="451" spans="17:20">
      <c r="Q451" s="34"/>
      <c r="R451" s="34"/>
      <c r="S451" s="34"/>
      <c r="T451" s="34"/>
    </row>
    <row r="452" spans="17:20">
      <c r="Q452" s="34"/>
      <c r="R452" s="34"/>
      <c r="S452" s="34"/>
      <c r="T452" s="34"/>
    </row>
    <row r="453" spans="17:20">
      <c r="Q453" s="34"/>
      <c r="R453" s="34"/>
      <c r="S453" s="34"/>
      <c r="T453" s="34"/>
    </row>
    <row r="454" spans="17:20">
      <c r="Q454" s="34"/>
      <c r="R454" s="34"/>
      <c r="S454" s="34"/>
      <c r="T454" s="34"/>
    </row>
    <row r="455" spans="17:20">
      <c r="Q455" s="34"/>
      <c r="R455" s="34"/>
      <c r="S455" s="34"/>
      <c r="T455" s="34"/>
    </row>
    <row r="456" spans="17:20">
      <c r="Q456" s="34"/>
      <c r="R456" s="34"/>
      <c r="S456" s="34"/>
      <c r="T456" s="34"/>
    </row>
    <row r="457" spans="17:20">
      <c r="Q457" s="34"/>
      <c r="R457" s="34"/>
      <c r="S457" s="34"/>
      <c r="T457" s="34"/>
    </row>
    <row r="458" spans="17:20">
      <c r="Q458" s="34"/>
      <c r="R458" s="34"/>
      <c r="S458" s="34"/>
      <c r="T458" s="34"/>
    </row>
    <row r="459" spans="17:20">
      <c r="Q459" s="34"/>
      <c r="R459" s="34"/>
      <c r="S459" s="34"/>
      <c r="T459" s="34"/>
    </row>
    <row r="460" spans="17:20">
      <c r="Q460" s="34"/>
      <c r="R460" s="34"/>
      <c r="S460" s="34"/>
      <c r="T460" s="34"/>
    </row>
    <row r="461" spans="17:20">
      <c r="Q461" s="34"/>
      <c r="R461" s="34"/>
      <c r="S461" s="34"/>
      <c r="T461" s="34"/>
    </row>
    <row r="462" spans="17:20">
      <c r="Q462" s="34"/>
      <c r="R462" s="34"/>
      <c r="S462" s="34"/>
      <c r="T462" s="34"/>
    </row>
    <row r="463" spans="17:20">
      <c r="Q463" s="34"/>
      <c r="R463" s="34"/>
      <c r="S463" s="34"/>
      <c r="T463" s="34"/>
    </row>
    <row r="464" spans="17:20">
      <c r="Q464" s="34"/>
      <c r="R464" s="34"/>
      <c r="S464" s="34"/>
      <c r="T464" s="34"/>
    </row>
    <row r="465" spans="17:20">
      <c r="Q465" s="34"/>
      <c r="R465" s="34"/>
      <c r="S465" s="34"/>
      <c r="T465" s="34"/>
    </row>
    <row r="466" spans="17:20">
      <c r="Q466" s="34"/>
      <c r="R466" s="34"/>
      <c r="S466" s="34"/>
      <c r="T466" s="34"/>
    </row>
    <row r="467" spans="17:20">
      <c r="Q467" s="34"/>
      <c r="R467" s="34"/>
      <c r="S467" s="34"/>
      <c r="T467" s="34"/>
    </row>
    <row r="468" spans="17:20">
      <c r="Q468" s="34"/>
      <c r="R468" s="34"/>
      <c r="S468" s="34"/>
      <c r="T468" s="34"/>
    </row>
    <row r="469" spans="17:20">
      <c r="Q469" s="34"/>
      <c r="R469" s="34"/>
      <c r="S469" s="34"/>
      <c r="T469" s="34"/>
    </row>
    <row r="470" spans="17:20">
      <c r="Q470" s="34"/>
      <c r="R470" s="34"/>
      <c r="S470" s="34"/>
      <c r="T470" s="34"/>
    </row>
    <row r="471" spans="17:20">
      <c r="Q471" s="34"/>
      <c r="R471" s="34"/>
      <c r="S471" s="34"/>
      <c r="T471" s="34"/>
    </row>
    <row r="472" spans="17:20">
      <c r="Q472" s="34"/>
      <c r="R472" s="34"/>
      <c r="S472" s="34"/>
      <c r="T472" s="34"/>
    </row>
    <row r="473" spans="17:20">
      <c r="Q473" s="34"/>
      <c r="R473" s="34"/>
      <c r="S473" s="34"/>
      <c r="T473" s="34"/>
    </row>
    <row r="474" spans="17:20">
      <c r="Q474" s="34"/>
      <c r="R474" s="34"/>
      <c r="S474" s="34"/>
      <c r="T474" s="34"/>
    </row>
    <row r="475" spans="17:20">
      <c r="Q475" s="34"/>
      <c r="R475" s="34"/>
      <c r="S475" s="34"/>
      <c r="T475" s="34"/>
    </row>
    <row r="476" spans="17:20">
      <c r="Q476" s="34"/>
      <c r="R476" s="34"/>
      <c r="S476" s="34"/>
      <c r="T476" s="34"/>
    </row>
    <row r="477" spans="17:20">
      <c r="Q477" s="34"/>
      <c r="R477" s="34"/>
      <c r="S477" s="34"/>
      <c r="T477" s="34"/>
    </row>
    <row r="478" spans="17:20">
      <c r="Q478" s="34"/>
      <c r="R478" s="34"/>
      <c r="S478" s="34"/>
      <c r="T478" s="34"/>
    </row>
    <row r="479" spans="17:20">
      <c r="Q479" s="34"/>
      <c r="R479" s="34"/>
      <c r="S479" s="34"/>
      <c r="T479" s="34"/>
    </row>
    <row r="480" spans="17:20">
      <c r="Q480" s="34"/>
      <c r="R480" s="34"/>
      <c r="S480" s="34"/>
      <c r="T480" s="34"/>
    </row>
    <row r="481" spans="17:20">
      <c r="Q481" s="34"/>
      <c r="R481" s="34"/>
      <c r="S481" s="34"/>
      <c r="T481" s="34"/>
    </row>
    <row r="482" spans="17:20">
      <c r="Q482" s="34"/>
      <c r="R482" s="34"/>
      <c r="S482" s="34"/>
      <c r="T482" s="34"/>
    </row>
    <row r="483" spans="17:20">
      <c r="Q483" s="34"/>
      <c r="R483" s="34"/>
      <c r="S483" s="34"/>
      <c r="T483" s="34"/>
    </row>
    <row r="484" spans="17:20">
      <c r="Q484" s="34"/>
      <c r="R484" s="34"/>
      <c r="S484" s="34"/>
      <c r="T484" s="34"/>
    </row>
    <row r="485" spans="17:20">
      <c r="Q485" s="34"/>
      <c r="R485" s="34"/>
      <c r="S485" s="34"/>
      <c r="T485" s="34"/>
    </row>
    <row r="486" spans="17:20">
      <c r="Q486" s="34"/>
      <c r="R486" s="34"/>
      <c r="S486" s="34"/>
      <c r="T486" s="34"/>
    </row>
    <row r="487" spans="17:20">
      <c r="Q487" s="34"/>
      <c r="R487" s="34"/>
      <c r="S487" s="34"/>
      <c r="T487" s="34"/>
    </row>
    <row r="488" spans="17:20">
      <c r="Q488" s="34"/>
      <c r="R488" s="34"/>
      <c r="S488" s="34"/>
      <c r="T488" s="34"/>
    </row>
    <row r="489" spans="17:20">
      <c r="Q489" s="34"/>
      <c r="R489" s="34"/>
      <c r="S489" s="34"/>
      <c r="T489" s="34"/>
    </row>
    <row r="490" spans="17:20">
      <c r="Q490" s="34"/>
      <c r="R490" s="34"/>
      <c r="S490" s="34"/>
      <c r="T490" s="34"/>
    </row>
    <row r="491" spans="17:20">
      <c r="Q491" s="34"/>
      <c r="R491" s="34"/>
      <c r="S491" s="34"/>
      <c r="T491" s="34"/>
    </row>
    <row r="492" spans="17:20">
      <c r="Q492" s="34"/>
      <c r="R492" s="34"/>
      <c r="S492" s="34"/>
      <c r="T492" s="34"/>
    </row>
    <row r="493" spans="17:20">
      <c r="Q493" s="34"/>
      <c r="R493" s="34"/>
      <c r="S493" s="34"/>
      <c r="T493" s="34"/>
    </row>
    <row r="494" spans="17:20">
      <c r="Q494" s="34"/>
      <c r="R494" s="34"/>
      <c r="S494" s="34"/>
      <c r="T494" s="34"/>
    </row>
    <row r="495" spans="17:20">
      <c r="Q495" s="34"/>
      <c r="R495" s="34"/>
      <c r="S495" s="34"/>
      <c r="T495" s="34"/>
    </row>
    <row r="496" spans="17:20">
      <c r="Q496" s="34"/>
      <c r="R496" s="34"/>
      <c r="S496" s="34"/>
      <c r="T496" s="34"/>
    </row>
    <row r="497" spans="17:20">
      <c r="Q497" s="34"/>
      <c r="R497" s="34"/>
      <c r="S497" s="34"/>
      <c r="T497" s="34"/>
    </row>
    <row r="498" spans="17:20">
      <c r="Q498" s="34"/>
      <c r="R498" s="34"/>
      <c r="S498" s="34"/>
      <c r="T498" s="34"/>
    </row>
    <row r="499" spans="17:20">
      <c r="Q499" s="34"/>
      <c r="R499" s="34"/>
      <c r="S499" s="34"/>
      <c r="T499" s="34"/>
    </row>
    <row r="500" spans="17:20">
      <c r="Q500" s="34"/>
      <c r="R500" s="34"/>
      <c r="S500" s="34"/>
      <c r="T500" s="34"/>
    </row>
    <row r="501" spans="17:20">
      <c r="Q501" s="34"/>
      <c r="R501" s="34"/>
      <c r="S501" s="34"/>
      <c r="T501" s="34"/>
    </row>
    <row r="502" spans="17:20">
      <c r="Q502" s="34"/>
      <c r="R502" s="34"/>
      <c r="S502" s="34"/>
      <c r="T502" s="34"/>
    </row>
    <row r="503" spans="17:20">
      <c r="Q503" s="34"/>
      <c r="R503" s="34"/>
      <c r="S503" s="34"/>
      <c r="T503" s="34"/>
    </row>
    <row r="504" spans="17:20">
      <c r="Q504" s="34"/>
      <c r="R504" s="34"/>
      <c r="S504" s="34"/>
      <c r="T504" s="34"/>
    </row>
    <row r="505" spans="17:20">
      <c r="Q505" s="34"/>
      <c r="R505" s="34"/>
      <c r="S505" s="34"/>
      <c r="T505" s="34"/>
    </row>
    <row r="506" spans="17:20">
      <c r="Q506" s="34"/>
      <c r="R506" s="34"/>
      <c r="S506" s="34"/>
      <c r="T506" s="34"/>
    </row>
    <row r="507" spans="17:20">
      <c r="Q507" s="34"/>
      <c r="R507" s="34"/>
      <c r="S507" s="34"/>
      <c r="T507" s="34"/>
    </row>
    <row r="508" spans="17:20">
      <c r="Q508" s="34"/>
      <c r="R508" s="34"/>
      <c r="S508" s="34"/>
      <c r="T508" s="34"/>
    </row>
    <row r="509" spans="17:20">
      <c r="Q509" s="34"/>
      <c r="R509" s="34"/>
      <c r="S509" s="34"/>
      <c r="T509" s="34"/>
    </row>
    <row r="510" spans="17:20">
      <c r="Q510" s="34"/>
      <c r="R510" s="34"/>
      <c r="S510" s="34"/>
      <c r="T510" s="34"/>
    </row>
    <row r="511" spans="17:20">
      <c r="Q511" s="34"/>
      <c r="R511" s="34"/>
      <c r="S511" s="34"/>
      <c r="T511" s="34"/>
    </row>
    <row r="512" spans="17:20">
      <c r="Q512" s="34"/>
      <c r="R512" s="34"/>
      <c r="S512" s="34"/>
      <c r="T512" s="34"/>
    </row>
    <row r="513" spans="17:20">
      <c r="Q513" s="34"/>
      <c r="R513" s="34"/>
      <c r="S513" s="34"/>
      <c r="T513" s="34"/>
    </row>
    <row r="514" spans="17:20">
      <c r="Q514" s="34"/>
      <c r="R514" s="34"/>
      <c r="S514" s="34"/>
      <c r="T514" s="34"/>
    </row>
    <row r="515" spans="17:20">
      <c r="Q515" s="34"/>
      <c r="R515" s="34"/>
      <c r="S515" s="34"/>
      <c r="T515" s="34"/>
    </row>
    <row r="516" spans="17:20">
      <c r="Q516" s="34"/>
      <c r="R516" s="34"/>
      <c r="S516" s="34"/>
      <c r="T516" s="34"/>
    </row>
    <row r="517" spans="17:20">
      <c r="Q517" s="34"/>
      <c r="R517" s="34"/>
      <c r="S517" s="34"/>
      <c r="T517" s="34"/>
    </row>
    <row r="518" spans="17:20">
      <c r="Q518" s="34"/>
      <c r="R518" s="34"/>
      <c r="S518" s="34"/>
      <c r="T518" s="34"/>
    </row>
    <row r="519" spans="17:20">
      <c r="Q519" s="34"/>
      <c r="R519" s="34"/>
      <c r="S519" s="34"/>
      <c r="T519" s="34"/>
    </row>
    <row r="520" spans="17:20">
      <c r="Q520" s="34"/>
      <c r="R520" s="34"/>
      <c r="S520" s="34"/>
      <c r="T520" s="34"/>
    </row>
    <row r="521" spans="17:20">
      <c r="Q521" s="34"/>
      <c r="R521" s="34"/>
      <c r="S521" s="34"/>
      <c r="T521" s="34"/>
    </row>
    <row r="522" spans="17:20">
      <c r="Q522" s="34"/>
      <c r="R522" s="34"/>
      <c r="S522" s="34"/>
      <c r="T522" s="34"/>
    </row>
    <row r="523" spans="17:20">
      <c r="Q523" s="34"/>
      <c r="R523" s="34"/>
      <c r="S523" s="34"/>
      <c r="T523" s="34"/>
    </row>
    <row r="524" spans="17:20">
      <c r="Q524" s="34"/>
      <c r="R524" s="34"/>
      <c r="S524" s="34"/>
      <c r="T524" s="34"/>
    </row>
    <row r="525" spans="17:20">
      <c r="Q525" s="34"/>
      <c r="R525" s="34"/>
      <c r="S525" s="34"/>
      <c r="T525" s="34"/>
    </row>
    <row r="526" spans="17:20">
      <c r="Q526" s="34"/>
      <c r="R526" s="34"/>
      <c r="S526" s="34"/>
      <c r="T526" s="34"/>
    </row>
    <row r="527" spans="17:20">
      <c r="Q527" s="34"/>
      <c r="R527" s="34"/>
      <c r="S527" s="34"/>
      <c r="T527" s="34"/>
    </row>
    <row r="528" spans="17:20">
      <c r="Q528" s="34"/>
      <c r="R528" s="34"/>
      <c r="S528" s="34"/>
      <c r="T528" s="34"/>
    </row>
    <row r="529" spans="17:20">
      <c r="Q529" s="34"/>
      <c r="R529" s="34"/>
      <c r="S529" s="34"/>
      <c r="T529" s="34"/>
    </row>
    <row r="530" spans="17:20">
      <c r="Q530" s="34"/>
      <c r="R530" s="34"/>
      <c r="S530" s="34"/>
      <c r="T530" s="34"/>
    </row>
    <row r="531" spans="17:20">
      <c r="Q531" s="34"/>
      <c r="R531" s="34"/>
      <c r="S531" s="34"/>
      <c r="T531" s="34"/>
    </row>
    <row r="532" spans="17:20">
      <c r="Q532" s="34"/>
      <c r="R532" s="34"/>
      <c r="S532" s="34"/>
      <c r="T532" s="34"/>
    </row>
    <row r="533" spans="17:20">
      <c r="Q533" s="34"/>
      <c r="R533" s="34"/>
      <c r="S533" s="34"/>
      <c r="T533" s="34"/>
    </row>
    <row r="534" spans="17:20">
      <c r="Q534" s="34"/>
      <c r="R534" s="34"/>
      <c r="S534" s="34"/>
      <c r="T534" s="34"/>
    </row>
    <row r="535" spans="17:20">
      <c r="Q535" s="34"/>
      <c r="R535" s="34"/>
      <c r="S535" s="34"/>
      <c r="T535" s="34"/>
    </row>
    <row r="536" spans="17:20">
      <c r="Q536" s="34"/>
      <c r="R536" s="34"/>
      <c r="S536" s="34"/>
      <c r="T536" s="34"/>
    </row>
    <row r="537" spans="17:20">
      <c r="Q537" s="34"/>
      <c r="R537" s="34"/>
      <c r="S537" s="34"/>
      <c r="T537" s="34"/>
    </row>
    <row r="538" spans="17:20">
      <c r="Q538" s="34"/>
      <c r="R538" s="34"/>
      <c r="S538" s="34"/>
      <c r="T538" s="34"/>
    </row>
    <row r="539" spans="17:20">
      <c r="Q539" s="34"/>
      <c r="R539" s="34"/>
      <c r="S539" s="34"/>
      <c r="T539" s="34"/>
    </row>
    <row r="540" spans="17:20">
      <c r="Q540" s="34"/>
      <c r="R540" s="34"/>
      <c r="S540" s="34"/>
      <c r="T540" s="34"/>
    </row>
    <row r="541" spans="17:20">
      <c r="Q541" s="34"/>
      <c r="R541" s="34"/>
      <c r="S541" s="34"/>
      <c r="T541" s="34"/>
    </row>
    <row r="542" spans="17:20">
      <c r="Q542" s="34"/>
      <c r="R542" s="34"/>
      <c r="S542" s="34"/>
      <c r="T542" s="34"/>
    </row>
    <row r="543" spans="17:20">
      <c r="Q543" s="34"/>
      <c r="R543" s="34"/>
      <c r="S543" s="34"/>
      <c r="T543" s="34"/>
    </row>
    <row r="544" spans="17:20">
      <c r="Q544" s="34"/>
      <c r="R544" s="34"/>
      <c r="S544" s="34"/>
      <c r="T544" s="34"/>
    </row>
    <row r="545" spans="17:20">
      <c r="Q545" s="34"/>
      <c r="R545" s="34"/>
      <c r="S545" s="34"/>
      <c r="T545" s="34"/>
    </row>
    <row r="546" spans="17:20">
      <c r="Q546" s="34"/>
      <c r="R546" s="34"/>
      <c r="S546" s="34"/>
      <c r="T546" s="34"/>
    </row>
    <row r="547" spans="17:20">
      <c r="Q547" s="34"/>
      <c r="R547" s="34"/>
      <c r="S547" s="34"/>
      <c r="T547" s="34"/>
    </row>
    <row r="548" spans="17:20">
      <c r="Q548" s="34"/>
      <c r="R548" s="34"/>
      <c r="S548" s="34"/>
      <c r="T548" s="34"/>
    </row>
    <row r="549" spans="17:20">
      <c r="Q549" s="34"/>
      <c r="R549" s="34"/>
      <c r="S549" s="34"/>
      <c r="T549" s="34"/>
    </row>
    <row r="550" spans="17:20">
      <c r="Q550" s="34"/>
      <c r="R550" s="34"/>
      <c r="S550" s="34"/>
      <c r="T550" s="34"/>
    </row>
    <row r="551" spans="17:20">
      <c r="Q551" s="34"/>
      <c r="R551" s="34"/>
      <c r="S551" s="34"/>
      <c r="T551" s="34"/>
    </row>
    <row r="552" spans="17:20">
      <c r="Q552" s="34"/>
      <c r="R552" s="34"/>
      <c r="S552" s="34"/>
      <c r="T552" s="34"/>
    </row>
    <row r="553" spans="17:20">
      <c r="Q553" s="34"/>
      <c r="R553" s="34"/>
      <c r="S553" s="34"/>
      <c r="T553" s="34"/>
    </row>
    <row r="554" spans="17:20">
      <c r="Q554" s="34"/>
      <c r="R554" s="34"/>
      <c r="S554" s="34"/>
      <c r="T554" s="34"/>
    </row>
    <row r="555" spans="17:20">
      <c r="Q555" s="34"/>
      <c r="R555" s="34"/>
      <c r="S555" s="34"/>
      <c r="T555" s="34"/>
    </row>
    <row r="556" spans="17:20">
      <c r="Q556" s="34"/>
      <c r="R556" s="34"/>
      <c r="S556" s="34"/>
      <c r="T556" s="34"/>
    </row>
    <row r="557" spans="17:20">
      <c r="Q557" s="34"/>
      <c r="R557" s="34"/>
      <c r="S557" s="34"/>
      <c r="T557" s="34"/>
    </row>
    <row r="558" spans="17:20">
      <c r="Q558" s="34"/>
      <c r="R558" s="34"/>
      <c r="S558" s="34"/>
      <c r="T558" s="34"/>
    </row>
    <row r="559" spans="17:20">
      <c r="Q559" s="34"/>
      <c r="R559" s="34"/>
      <c r="S559" s="34"/>
      <c r="T559" s="34"/>
    </row>
    <row r="560" spans="17:20">
      <c r="Q560" s="34"/>
      <c r="R560" s="34"/>
      <c r="S560" s="34"/>
      <c r="T560" s="34"/>
    </row>
    <row r="561" spans="17:20">
      <c r="Q561" s="34"/>
      <c r="R561" s="34"/>
      <c r="S561" s="34"/>
      <c r="T561" s="34"/>
    </row>
    <row r="562" spans="17:20">
      <c r="Q562" s="34"/>
      <c r="R562" s="34"/>
      <c r="S562" s="34"/>
      <c r="T562" s="34"/>
    </row>
    <row r="563" spans="17:20">
      <c r="Q563" s="34"/>
      <c r="R563" s="34"/>
      <c r="S563" s="34"/>
      <c r="T563" s="34"/>
    </row>
    <row r="564" spans="17:20">
      <c r="Q564" s="34"/>
      <c r="R564" s="34"/>
      <c r="S564" s="34"/>
      <c r="T564" s="34"/>
    </row>
    <row r="565" spans="17:20">
      <c r="Q565" s="34"/>
      <c r="R565" s="34"/>
      <c r="S565" s="34"/>
      <c r="T565" s="34"/>
    </row>
    <row r="566" spans="17:20">
      <c r="Q566" s="34"/>
      <c r="R566" s="34"/>
      <c r="S566" s="34"/>
      <c r="T566" s="34"/>
    </row>
    <row r="567" spans="17:20">
      <c r="Q567" s="34"/>
      <c r="R567" s="34"/>
      <c r="S567" s="34"/>
      <c r="T567" s="34"/>
    </row>
    <row r="568" spans="17:20">
      <c r="Q568" s="34"/>
      <c r="R568" s="34"/>
      <c r="S568" s="34"/>
      <c r="T568" s="34"/>
    </row>
    <row r="569" spans="17:20">
      <c r="Q569" s="34"/>
      <c r="R569" s="34"/>
      <c r="S569" s="34"/>
      <c r="T569" s="34"/>
    </row>
    <row r="570" spans="17:20">
      <c r="Q570" s="34"/>
      <c r="R570" s="34"/>
      <c r="S570" s="34"/>
      <c r="T570" s="34"/>
    </row>
    <row r="571" spans="17:20">
      <c r="Q571" s="34"/>
      <c r="R571" s="34"/>
      <c r="S571" s="34"/>
      <c r="T571" s="34"/>
    </row>
    <row r="572" spans="17:20">
      <c r="Q572" s="34"/>
      <c r="R572" s="34"/>
      <c r="S572" s="34"/>
      <c r="T572" s="34"/>
    </row>
    <row r="573" spans="17:20">
      <c r="Q573" s="34"/>
      <c r="R573" s="34"/>
      <c r="S573" s="34"/>
      <c r="T573" s="34"/>
    </row>
    <row r="574" spans="17:20">
      <c r="Q574" s="34"/>
      <c r="R574" s="34"/>
      <c r="S574" s="34"/>
      <c r="T574" s="34"/>
    </row>
    <row r="575" spans="17:20">
      <c r="Q575" s="34"/>
      <c r="R575" s="34"/>
      <c r="S575" s="34"/>
      <c r="T575" s="34"/>
    </row>
    <row r="576" spans="17:20">
      <c r="Q576" s="34"/>
      <c r="R576" s="34"/>
      <c r="S576" s="34"/>
      <c r="T576" s="34"/>
    </row>
    <row r="577" spans="17:20">
      <c r="Q577" s="34"/>
      <c r="R577" s="34"/>
      <c r="S577" s="34"/>
      <c r="T577" s="34"/>
    </row>
    <row r="578" spans="17:20">
      <c r="Q578" s="34"/>
      <c r="R578" s="34"/>
      <c r="S578" s="34"/>
      <c r="T578" s="34"/>
    </row>
    <row r="579" spans="17:20">
      <c r="Q579" s="34"/>
      <c r="R579" s="34"/>
      <c r="S579" s="34"/>
      <c r="T579" s="34"/>
    </row>
    <row r="580" spans="17:20">
      <c r="Q580" s="34"/>
      <c r="R580" s="34"/>
      <c r="S580" s="34"/>
      <c r="T580" s="34"/>
    </row>
    <row r="581" spans="17:20">
      <c r="Q581" s="34"/>
      <c r="R581" s="34"/>
      <c r="S581" s="34"/>
      <c r="T581" s="34"/>
    </row>
    <row r="582" spans="17:20">
      <c r="Q582" s="34"/>
      <c r="R582" s="34"/>
      <c r="S582" s="34"/>
      <c r="T582" s="34"/>
    </row>
    <row r="583" spans="17:20">
      <c r="Q583" s="34"/>
      <c r="R583" s="34"/>
      <c r="S583" s="34"/>
      <c r="T583" s="34"/>
    </row>
    <row r="584" spans="17:20">
      <c r="Q584" s="34"/>
      <c r="R584" s="34"/>
      <c r="S584" s="34"/>
      <c r="T584" s="34"/>
    </row>
    <row r="585" spans="17:20">
      <c r="Q585" s="34"/>
      <c r="R585" s="34"/>
      <c r="S585" s="34"/>
      <c r="T585" s="34"/>
    </row>
    <row r="586" spans="17:20">
      <c r="Q586" s="34"/>
      <c r="R586" s="34"/>
      <c r="S586" s="34"/>
      <c r="T586" s="34"/>
    </row>
    <row r="587" spans="17:20">
      <c r="Q587" s="34"/>
      <c r="R587" s="34"/>
      <c r="S587" s="34"/>
      <c r="T587" s="34"/>
    </row>
    <row r="588" spans="17:20">
      <c r="Q588" s="34"/>
      <c r="R588" s="34"/>
      <c r="S588" s="34"/>
      <c r="T588" s="34"/>
    </row>
    <row r="589" spans="17:20">
      <c r="Q589" s="34"/>
      <c r="R589" s="34"/>
      <c r="S589" s="34"/>
      <c r="T589" s="34"/>
    </row>
    <row r="590" spans="17:20">
      <c r="Q590" s="34"/>
      <c r="R590" s="34"/>
      <c r="S590" s="34"/>
      <c r="T590" s="34"/>
    </row>
    <row r="591" spans="17:20">
      <c r="Q591" s="34"/>
      <c r="R591" s="34"/>
      <c r="S591" s="34"/>
      <c r="T591" s="34"/>
    </row>
    <row r="592" spans="17:20">
      <c r="Q592" s="34"/>
      <c r="R592" s="34"/>
      <c r="S592" s="34"/>
      <c r="T592" s="34"/>
    </row>
    <row r="593" spans="17:20">
      <c r="Q593" s="34"/>
      <c r="R593" s="34"/>
      <c r="S593" s="34"/>
      <c r="T593" s="34"/>
    </row>
    <row r="594" spans="17:20">
      <c r="Q594" s="34"/>
      <c r="R594" s="34"/>
      <c r="S594" s="34"/>
      <c r="T594" s="34"/>
    </row>
    <row r="595" spans="17:20">
      <c r="Q595" s="34"/>
      <c r="R595" s="34"/>
      <c r="S595" s="34"/>
      <c r="T595" s="34"/>
    </row>
    <row r="596" spans="17:20">
      <c r="Q596" s="34"/>
      <c r="R596" s="34"/>
      <c r="S596" s="34"/>
      <c r="T596" s="34"/>
    </row>
    <row r="597" spans="17:20">
      <c r="Q597" s="34"/>
      <c r="R597" s="34"/>
      <c r="S597" s="34"/>
      <c r="T597" s="34"/>
    </row>
    <row r="598" spans="17:20">
      <c r="Q598" s="34"/>
      <c r="R598" s="34"/>
      <c r="S598" s="34"/>
      <c r="T598" s="34"/>
    </row>
    <row r="599" spans="17:20">
      <c r="Q599" s="34"/>
      <c r="R599" s="34"/>
      <c r="S599" s="34"/>
      <c r="T599" s="34"/>
    </row>
    <row r="600" spans="17:20">
      <c r="Q600" s="34"/>
      <c r="R600" s="34"/>
      <c r="S600" s="34"/>
      <c r="T600" s="34"/>
    </row>
    <row r="601" spans="17:20">
      <c r="Q601" s="34"/>
      <c r="R601" s="34"/>
      <c r="S601" s="34"/>
      <c r="T601" s="34"/>
    </row>
    <row r="602" spans="17:20">
      <c r="Q602" s="34"/>
      <c r="R602" s="34"/>
      <c r="S602" s="34"/>
      <c r="T602" s="34"/>
    </row>
    <row r="603" spans="17:20">
      <c r="Q603" s="34"/>
      <c r="R603" s="34"/>
      <c r="S603" s="34"/>
      <c r="T603" s="34"/>
    </row>
    <row r="604" spans="17:20">
      <c r="Q604" s="34"/>
      <c r="R604" s="34"/>
      <c r="S604" s="34"/>
      <c r="T604" s="34"/>
    </row>
    <row r="605" spans="17:20">
      <c r="Q605" s="34"/>
      <c r="R605" s="34"/>
      <c r="S605" s="34"/>
      <c r="T605" s="34"/>
    </row>
    <row r="606" spans="17:20">
      <c r="Q606" s="34"/>
      <c r="R606" s="34"/>
      <c r="S606" s="34"/>
      <c r="T606" s="34"/>
    </row>
    <row r="607" spans="17:20">
      <c r="Q607" s="34"/>
      <c r="R607" s="34"/>
      <c r="S607" s="34"/>
      <c r="T607" s="34"/>
    </row>
    <row r="608" spans="17:20">
      <c r="Q608" s="34"/>
      <c r="R608" s="34"/>
      <c r="S608" s="34"/>
      <c r="T608" s="34"/>
    </row>
    <row r="609" spans="17:20">
      <c r="Q609" s="34"/>
      <c r="R609" s="34"/>
      <c r="S609" s="34"/>
      <c r="T609" s="34"/>
    </row>
    <row r="610" spans="17:20">
      <c r="Q610" s="34"/>
      <c r="R610" s="34"/>
      <c r="S610" s="34"/>
      <c r="T610" s="34"/>
    </row>
    <row r="611" spans="17:20">
      <c r="Q611" s="34"/>
      <c r="R611" s="34"/>
      <c r="S611" s="34"/>
      <c r="T611" s="34"/>
    </row>
    <row r="612" spans="17:20">
      <c r="Q612" s="34"/>
      <c r="R612" s="34"/>
      <c r="S612" s="34"/>
      <c r="T612" s="34"/>
    </row>
    <row r="613" spans="17:20">
      <c r="Q613" s="34"/>
      <c r="R613" s="34"/>
      <c r="S613" s="34"/>
      <c r="T613" s="34"/>
    </row>
    <row r="614" spans="17:20">
      <c r="Q614" s="34"/>
      <c r="R614" s="34"/>
      <c r="S614" s="34"/>
      <c r="T614" s="34"/>
    </row>
    <row r="615" spans="17:20">
      <c r="Q615" s="34"/>
      <c r="R615" s="34"/>
      <c r="S615" s="34"/>
      <c r="T615" s="34"/>
    </row>
    <row r="616" spans="17:20">
      <c r="Q616" s="34"/>
      <c r="R616" s="34"/>
      <c r="S616" s="34"/>
      <c r="T616" s="34"/>
    </row>
    <row r="617" spans="17:20">
      <c r="Q617" s="34"/>
      <c r="R617" s="34"/>
      <c r="S617" s="34"/>
      <c r="T617" s="34"/>
    </row>
    <row r="618" spans="17:20">
      <c r="Q618" s="34"/>
      <c r="R618" s="34"/>
      <c r="S618" s="34"/>
      <c r="T618" s="34"/>
    </row>
    <row r="619" spans="17:20">
      <c r="Q619" s="34"/>
      <c r="R619" s="34"/>
      <c r="S619" s="34"/>
      <c r="T619" s="34"/>
    </row>
    <row r="620" spans="17:20">
      <c r="Q620" s="34"/>
      <c r="R620" s="34"/>
      <c r="S620" s="34"/>
      <c r="T620" s="34"/>
    </row>
    <row r="621" spans="17:20">
      <c r="Q621" s="34"/>
      <c r="R621" s="34"/>
      <c r="S621" s="34"/>
      <c r="T621" s="34"/>
    </row>
    <row r="622" spans="17:20">
      <c r="Q622" s="34"/>
      <c r="R622" s="34"/>
      <c r="S622" s="34"/>
      <c r="T622" s="34"/>
    </row>
    <row r="623" spans="17:20">
      <c r="Q623" s="34"/>
      <c r="R623" s="34"/>
      <c r="S623" s="34"/>
      <c r="T623" s="34"/>
    </row>
    <row r="624" spans="17:20">
      <c r="Q624" s="34"/>
      <c r="R624" s="34"/>
      <c r="S624" s="34"/>
      <c r="T624" s="34"/>
    </row>
    <row r="625" spans="17:20">
      <c r="Q625" s="34"/>
      <c r="R625" s="34"/>
      <c r="S625" s="34"/>
      <c r="T625" s="34"/>
    </row>
    <row r="626" spans="17:20">
      <c r="Q626" s="34"/>
      <c r="R626" s="34"/>
      <c r="S626" s="34"/>
      <c r="T626" s="34"/>
    </row>
    <row r="627" spans="17:20">
      <c r="Q627" s="34"/>
      <c r="R627" s="34"/>
      <c r="S627" s="34"/>
      <c r="T627" s="34"/>
    </row>
    <row r="628" spans="17:20">
      <c r="Q628" s="34"/>
      <c r="R628" s="34"/>
      <c r="S628" s="34"/>
      <c r="T628" s="34"/>
    </row>
    <row r="629" spans="17:20">
      <c r="Q629" s="34"/>
      <c r="R629" s="34"/>
      <c r="S629" s="34"/>
      <c r="T629" s="34"/>
    </row>
    <row r="630" spans="17:20">
      <c r="Q630" s="34"/>
      <c r="R630" s="34"/>
      <c r="S630" s="34"/>
      <c r="T630" s="34"/>
    </row>
    <row r="631" spans="17:20">
      <c r="Q631" s="34"/>
      <c r="R631" s="34"/>
      <c r="S631" s="34"/>
      <c r="T631" s="34"/>
    </row>
    <row r="632" spans="17:20">
      <c r="Q632" s="34"/>
      <c r="R632" s="34"/>
      <c r="S632" s="34"/>
      <c r="T632" s="34"/>
    </row>
    <row r="633" spans="17:20">
      <c r="Q633" s="34"/>
      <c r="R633" s="34"/>
      <c r="S633" s="34"/>
      <c r="T633" s="34"/>
    </row>
    <row r="634" spans="17:20">
      <c r="Q634" s="34"/>
      <c r="R634" s="34"/>
      <c r="S634" s="34"/>
      <c r="T634" s="34"/>
    </row>
    <row r="635" spans="17:20">
      <c r="Q635" s="34"/>
      <c r="R635" s="34"/>
      <c r="S635" s="34"/>
      <c r="T635" s="34"/>
    </row>
    <row r="636" spans="17:20">
      <c r="Q636" s="34"/>
      <c r="R636" s="34"/>
      <c r="S636" s="34"/>
      <c r="T636" s="34"/>
    </row>
    <row r="637" spans="17:20">
      <c r="Q637" s="34"/>
      <c r="R637" s="34"/>
      <c r="S637" s="34"/>
      <c r="T637" s="34"/>
    </row>
    <row r="638" spans="17:20">
      <c r="Q638" s="34"/>
      <c r="R638" s="34"/>
      <c r="S638" s="34"/>
      <c r="T638" s="34"/>
    </row>
    <row r="639" spans="17:20">
      <c r="Q639" s="34"/>
      <c r="R639" s="34"/>
      <c r="S639" s="34"/>
      <c r="T639" s="34"/>
    </row>
    <row r="640" spans="17:20">
      <c r="Q640" s="34"/>
      <c r="R640" s="34"/>
      <c r="S640" s="34"/>
      <c r="T640" s="34"/>
    </row>
    <row r="641" spans="17:20">
      <c r="Q641" s="34"/>
      <c r="R641" s="34"/>
      <c r="S641" s="34"/>
      <c r="T641" s="34"/>
    </row>
    <row r="642" spans="17:20">
      <c r="Q642" s="34"/>
      <c r="R642" s="34"/>
      <c r="S642" s="34"/>
      <c r="T642" s="34"/>
    </row>
    <row r="643" spans="17:20">
      <c r="Q643" s="34"/>
      <c r="R643" s="34"/>
      <c r="S643" s="34"/>
      <c r="T643" s="34"/>
    </row>
    <row r="644" spans="17:20">
      <c r="Q644" s="34"/>
      <c r="R644" s="34"/>
      <c r="S644" s="34"/>
      <c r="T644" s="34"/>
    </row>
    <row r="645" spans="17:20">
      <c r="Q645" s="34"/>
      <c r="R645" s="34"/>
      <c r="S645" s="34"/>
      <c r="T645" s="34"/>
    </row>
    <row r="646" spans="17:20">
      <c r="Q646" s="34"/>
      <c r="R646" s="34"/>
      <c r="S646" s="34"/>
      <c r="T646" s="34"/>
    </row>
    <row r="647" spans="17:20">
      <c r="Q647" s="34"/>
      <c r="R647" s="34"/>
      <c r="S647" s="34"/>
      <c r="T647" s="34"/>
    </row>
    <row r="648" spans="17:20">
      <c r="Q648" s="34"/>
      <c r="R648" s="34"/>
      <c r="S648" s="34"/>
      <c r="T648" s="34"/>
    </row>
    <row r="649" spans="17:20">
      <c r="Q649" s="34"/>
      <c r="R649" s="34"/>
      <c r="S649" s="34"/>
      <c r="T649" s="34"/>
    </row>
    <row r="650" spans="17:20">
      <c r="Q650" s="34"/>
      <c r="R650" s="34"/>
      <c r="S650" s="34"/>
      <c r="T650" s="34"/>
    </row>
    <row r="651" spans="17:20">
      <c r="Q651" s="34"/>
      <c r="R651" s="34"/>
      <c r="S651" s="34"/>
      <c r="T651" s="34"/>
    </row>
    <row r="652" spans="17:20">
      <c r="Q652" s="34"/>
      <c r="R652" s="34"/>
      <c r="S652" s="34"/>
      <c r="T652" s="34"/>
    </row>
    <row r="653" spans="17:20">
      <c r="Q653" s="34"/>
      <c r="R653" s="34"/>
      <c r="S653" s="34"/>
      <c r="T653" s="34"/>
    </row>
    <row r="654" spans="17:20">
      <c r="Q654" s="34"/>
      <c r="R654" s="34"/>
      <c r="S654" s="34"/>
      <c r="T654" s="34"/>
    </row>
    <row r="655" spans="17:20">
      <c r="Q655" s="34"/>
      <c r="R655" s="34"/>
      <c r="S655" s="34"/>
      <c r="T655" s="34"/>
    </row>
    <row r="656" spans="17:20">
      <c r="Q656" s="34"/>
      <c r="R656" s="34"/>
      <c r="S656" s="34"/>
      <c r="T656" s="34"/>
    </row>
    <row r="657" spans="17:20">
      <c r="Q657" s="34"/>
      <c r="R657" s="34"/>
      <c r="S657" s="34"/>
      <c r="T657" s="34"/>
    </row>
    <row r="658" spans="17:20">
      <c r="Q658" s="34"/>
      <c r="R658" s="34"/>
      <c r="S658" s="34"/>
      <c r="T658" s="34"/>
    </row>
    <row r="659" spans="17:20">
      <c r="Q659" s="34"/>
      <c r="R659" s="34"/>
      <c r="S659" s="34"/>
      <c r="T659" s="34"/>
    </row>
    <row r="660" spans="17:20">
      <c r="Q660" s="34"/>
      <c r="R660" s="34"/>
      <c r="S660" s="34"/>
      <c r="T660" s="34"/>
    </row>
    <row r="661" spans="17:20">
      <c r="Q661" s="34"/>
      <c r="R661" s="34"/>
      <c r="S661" s="34"/>
      <c r="T661" s="34"/>
    </row>
    <row r="662" spans="17:20">
      <c r="Q662" s="34"/>
      <c r="R662" s="34"/>
      <c r="S662" s="34"/>
      <c r="T662" s="34"/>
    </row>
    <row r="663" spans="17:20">
      <c r="Q663" s="34"/>
      <c r="R663" s="34"/>
      <c r="S663" s="34"/>
      <c r="T663" s="34"/>
    </row>
    <row r="664" spans="17:20">
      <c r="Q664" s="34"/>
      <c r="R664" s="34"/>
      <c r="S664" s="34"/>
      <c r="T664" s="34"/>
    </row>
    <row r="665" spans="17:20">
      <c r="Q665" s="34"/>
      <c r="R665" s="34"/>
      <c r="S665" s="34"/>
      <c r="T665" s="34"/>
    </row>
    <row r="666" spans="17:20">
      <c r="Q666" s="34"/>
      <c r="R666" s="34"/>
      <c r="S666" s="34"/>
      <c r="T666" s="34"/>
    </row>
    <row r="667" spans="17:20">
      <c r="Q667" s="34"/>
      <c r="R667" s="34"/>
      <c r="S667" s="34"/>
      <c r="T667" s="34"/>
    </row>
    <row r="668" spans="17:20">
      <c r="Q668" s="34"/>
      <c r="R668" s="34"/>
      <c r="S668" s="34"/>
      <c r="T668" s="34"/>
    </row>
    <row r="669" spans="17:20">
      <c r="Q669" s="34"/>
      <c r="R669" s="34"/>
      <c r="S669" s="34"/>
      <c r="T669" s="34"/>
    </row>
    <row r="670" spans="17:20">
      <c r="Q670" s="34"/>
      <c r="R670" s="34"/>
      <c r="S670" s="34"/>
      <c r="T670" s="34"/>
    </row>
    <row r="671" spans="17:20">
      <c r="Q671" s="34"/>
      <c r="R671" s="34"/>
      <c r="S671" s="34"/>
      <c r="T671" s="34"/>
    </row>
    <row r="672" spans="17:20">
      <c r="Q672" s="34"/>
      <c r="R672" s="34"/>
      <c r="S672" s="34"/>
      <c r="T672" s="34"/>
    </row>
    <row r="673" spans="17:20">
      <c r="Q673" s="34"/>
      <c r="R673" s="34"/>
      <c r="S673" s="34"/>
      <c r="T673" s="34"/>
    </row>
    <row r="674" spans="17:20">
      <c r="Q674" s="34"/>
      <c r="R674" s="34"/>
      <c r="S674" s="34"/>
      <c r="T674" s="34"/>
    </row>
    <row r="675" spans="17:20">
      <c r="Q675" s="34"/>
      <c r="R675" s="34"/>
      <c r="S675" s="34"/>
      <c r="T675" s="34"/>
    </row>
    <row r="676" spans="17:20">
      <c r="Q676" s="34"/>
      <c r="R676" s="34"/>
      <c r="S676" s="34"/>
      <c r="T676" s="34"/>
    </row>
    <row r="677" spans="17:20">
      <c r="Q677" s="34"/>
      <c r="R677" s="34"/>
      <c r="S677" s="34"/>
      <c r="T677" s="34"/>
    </row>
    <row r="678" spans="17:20">
      <c r="Q678" s="34"/>
      <c r="R678" s="34"/>
      <c r="S678" s="34"/>
      <c r="T678" s="34"/>
    </row>
    <row r="679" spans="17:20">
      <c r="Q679" s="34"/>
      <c r="R679" s="34"/>
      <c r="S679" s="34"/>
      <c r="T679" s="34"/>
    </row>
    <row r="680" spans="17:20">
      <c r="Q680" s="34"/>
      <c r="R680" s="34"/>
      <c r="S680" s="34"/>
      <c r="T680" s="34"/>
    </row>
    <row r="681" spans="17:20">
      <c r="Q681" s="34"/>
      <c r="R681" s="34"/>
      <c r="S681" s="34"/>
      <c r="T681" s="34"/>
    </row>
    <row r="682" spans="17:20">
      <c r="Q682" s="34"/>
      <c r="R682" s="34"/>
      <c r="S682" s="34"/>
      <c r="T682" s="34"/>
    </row>
    <row r="683" spans="17:20">
      <c r="Q683" s="34"/>
      <c r="R683" s="34"/>
      <c r="S683" s="34"/>
      <c r="T683" s="34"/>
    </row>
    <row r="684" spans="17:20">
      <c r="Q684" s="34"/>
      <c r="R684" s="34"/>
      <c r="S684" s="34"/>
      <c r="T684" s="34"/>
    </row>
    <row r="685" spans="17:20">
      <c r="Q685" s="34"/>
      <c r="R685" s="34"/>
      <c r="S685" s="34"/>
      <c r="T685" s="34"/>
    </row>
    <row r="686" spans="17:20">
      <c r="Q686" s="34"/>
      <c r="R686" s="34"/>
      <c r="S686" s="34"/>
      <c r="T686" s="34"/>
    </row>
    <row r="687" spans="17:20">
      <c r="Q687" s="34"/>
      <c r="R687" s="34"/>
      <c r="S687" s="34"/>
      <c r="T687" s="34"/>
    </row>
    <row r="688" spans="17:20">
      <c r="Q688" s="34"/>
      <c r="R688" s="34"/>
      <c r="S688" s="34"/>
      <c r="T688" s="34"/>
    </row>
    <row r="689" spans="17:20">
      <c r="Q689" s="34"/>
      <c r="R689" s="34"/>
      <c r="S689" s="34"/>
      <c r="T689" s="34"/>
    </row>
    <row r="690" spans="17:20">
      <c r="Q690" s="34"/>
      <c r="R690" s="34"/>
      <c r="S690" s="34"/>
      <c r="T690" s="34"/>
    </row>
    <row r="691" spans="17:20">
      <c r="Q691" s="34"/>
      <c r="R691" s="34"/>
      <c r="S691" s="34"/>
      <c r="T691" s="34"/>
    </row>
    <row r="692" spans="17:20">
      <c r="Q692" s="34"/>
      <c r="R692" s="34"/>
      <c r="S692" s="34"/>
      <c r="T692" s="34"/>
    </row>
    <row r="693" spans="17:20">
      <c r="Q693" s="34"/>
      <c r="R693" s="34"/>
      <c r="S693" s="34"/>
      <c r="T693" s="34"/>
    </row>
    <row r="694" spans="17:20">
      <c r="Q694" s="34"/>
      <c r="R694" s="34"/>
      <c r="S694" s="34"/>
      <c r="T694" s="34"/>
    </row>
    <row r="695" spans="17:20">
      <c r="Q695" s="34"/>
      <c r="R695" s="34"/>
      <c r="S695" s="34"/>
      <c r="T695" s="34"/>
    </row>
    <row r="696" spans="17:20">
      <c r="Q696" s="34"/>
      <c r="R696" s="34"/>
      <c r="S696" s="34"/>
      <c r="T696" s="34"/>
    </row>
    <row r="697" spans="17:20">
      <c r="Q697" s="34"/>
      <c r="R697" s="34"/>
      <c r="S697" s="34"/>
      <c r="T697" s="34"/>
    </row>
    <row r="698" spans="17:20">
      <c r="Q698" s="34"/>
      <c r="R698" s="34"/>
      <c r="S698" s="34"/>
      <c r="T698" s="34"/>
    </row>
    <row r="699" spans="17:20">
      <c r="Q699" s="34"/>
      <c r="R699" s="34"/>
      <c r="S699" s="34"/>
      <c r="T699" s="34"/>
    </row>
    <row r="700" spans="17:20">
      <c r="Q700" s="34"/>
      <c r="R700" s="34"/>
      <c r="S700" s="34"/>
      <c r="T700" s="34"/>
    </row>
    <row r="701" spans="17:20">
      <c r="Q701" s="34"/>
      <c r="R701" s="34"/>
      <c r="S701" s="34"/>
      <c r="T701" s="34"/>
    </row>
    <row r="702" spans="17:20">
      <c r="Q702" s="34"/>
      <c r="R702" s="34"/>
      <c r="S702" s="34"/>
      <c r="T702" s="34"/>
    </row>
    <row r="703" spans="17:20">
      <c r="Q703" s="34"/>
      <c r="R703" s="34"/>
      <c r="S703" s="34"/>
      <c r="T703" s="34"/>
    </row>
    <row r="704" spans="17:20">
      <c r="Q704" s="34"/>
      <c r="R704" s="34"/>
      <c r="S704" s="34"/>
      <c r="T704" s="34"/>
    </row>
    <row r="705" spans="17:20">
      <c r="Q705" s="34"/>
      <c r="R705" s="34"/>
      <c r="S705" s="34"/>
      <c r="T705" s="34"/>
    </row>
    <row r="706" spans="17:20">
      <c r="Q706" s="34"/>
      <c r="R706" s="34"/>
      <c r="S706" s="34"/>
      <c r="T706" s="34"/>
    </row>
    <row r="707" spans="17:20">
      <c r="Q707" s="34"/>
      <c r="R707" s="34"/>
      <c r="S707" s="34"/>
      <c r="T707" s="34"/>
    </row>
    <row r="708" spans="17:20">
      <c r="Q708" s="34"/>
      <c r="R708" s="34"/>
      <c r="S708" s="34"/>
      <c r="T708" s="34"/>
    </row>
    <row r="709" spans="17:20">
      <c r="Q709" s="34"/>
      <c r="R709" s="34"/>
      <c r="S709" s="34"/>
      <c r="T709" s="34"/>
    </row>
    <row r="710" spans="17:20">
      <c r="Q710" s="34"/>
      <c r="R710" s="34"/>
      <c r="S710" s="34"/>
      <c r="T710" s="34"/>
    </row>
    <row r="711" spans="17:20">
      <c r="Q711" s="34"/>
      <c r="R711" s="34"/>
      <c r="S711" s="34"/>
      <c r="T711" s="34"/>
    </row>
    <row r="712" spans="17:20">
      <c r="Q712" s="34"/>
      <c r="R712" s="34"/>
      <c r="S712" s="34"/>
      <c r="T712" s="34"/>
    </row>
    <row r="713" spans="17:20">
      <c r="Q713" s="34"/>
      <c r="R713" s="34"/>
      <c r="S713" s="34"/>
      <c r="T713" s="34"/>
    </row>
    <row r="714" spans="17:20">
      <c r="Q714" s="34"/>
      <c r="R714" s="34"/>
      <c r="S714" s="34"/>
      <c r="T714" s="34"/>
    </row>
    <row r="715" spans="17:20">
      <c r="Q715" s="34"/>
      <c r="R715" s="34"/>
      <c r="S715" s="34"/>
      <c r="T715" s="34"/>
    </row>
    <row r="716" spans="17:20">
      <c r="Q716" s="34"/>
      <c r="R716" s="34"/>
      <c r="S716" s="34"/>
      <c r="T716" s="34"/>
    </row>
    <row r="717" spans="17:20">
      <c r="Q717" s="34"/>
      <c r="R717" s="34"/>
      <c r="S717" s="34"/>
      <c r="T717" s="34"/>
    </row>
    <row r="718" spans="17:20">
      <c r="Q718" s="34"/>
      <c r="R718" s="34"/>
      <c r="S718" s="34"/>
      <c r="T718" s="34"/>
    </row>
    <row r="719" spans="17:20">
      <c r="Q719" s="34"/>
      <c r="R719" s="34"/>
      <c r="S719" s="34"/>
      <c r="T719" s="34"/>
    </row>
    <row r="720" spans="17:20">
      <c r="Q720" s="34"/>
      <c r="R720" s="34"/>
      <c r="S720" s="34"/>
      <c r="T720" s="34"/>
    </row>
    <row r="721" spans="17:20">
      <c r="Q721" s="34"/>
      <c r="R721" s="34"/>
      <c r="S721" s="34"/>
      <c r="T721" s="34"/>
    </row>
    <row r="722" spans="17:20">
      <c r="Q722" s="34"/>
      <c r="R722" s="34"/>
      <c r="S722" s="34"/>
      <c r="T722" s="34"/>
    </row>
    <row r="723" spans="17:20">
      <c r="Q723" s="34"/>
      <c r="R723" s="34"/>
      <c r="S723" s="34"/>
      <c r="T723" s="34"/>
    </row>
    <row r="724" spans="17:20">
      <c r="Q724" s="34"/>
      <c r="R724" s="34"/>
      <c r="S724" s="34"/>
      <c r="T724" s="34"/>
    </row>
    <row r="725" spans="17:20">
      <c r="Q725" s="34"/>
      <c r="R725" s="34"/>
      <c r="S725" s="34"/>
      <c r="T725" s="34"/>
    </row>
    <row r="726" spans="17:20">
      <c r="Q726" s="34"/>
      <c r="R726" s="34"/>
      <c r="S726" s="34"/>
      <c r="T726" s="34"/>
    </row>
    <row r="727" spans="17:20">
      <c r="Q727" s="34"/>
      <c r="R727" s="34"/>
      <c r="S727" s="34"/>
      <c r="T727" s="34"/>
    </row>
    <row r="728" spans="17:20">
      <c r="Q728" s="34"/>
      <c r="R728" s="34"/>
      <c r="S728" s="34"/>
      <c r="T728" s="34"/>
    </row>
    <row r="729" spans="17:20">
      <c r="Q729" s="34"/>
      <c r="R729" s="34"/>
      <c r="S729" s="34"/>
      <c r="T729" s="34"/>
    </row>
    <row r="730" spans="17:20">
      <c r="Q730" s="34"/>
      <c r="R730" s="34"/>
      <c r="S730" s="34"/>
      <c r="T730" s="34"/>
    </row>
    <row r="731" spans="17:20">
      <c r="Q731" s="34"/>
      <c r="R731" s="34"/>
      <c r="S731" s="34"/>
      <c r="T731" s="34"/>
    </row>
    <row r="732" spans="17:20">
      <c r="Q732" s="34"/>
      <c r="R732" s="34"/>
      <c r="S732" s="34"/>
      <c r="T732" s="34"/>
    </row>
    <row r="733" spans="17:20">
      <c r="Q733" s="34"/>
      <c r="R733" s="34"/>
      <c r="S733" s="34"/>
      <c r="T733" s="34"/>
    </row>
    <row r="734" spans="17:20">
      <c r="Q734" s="34"/>
      <c r="R734" s="34"/>
      <c r="S734" s="34"/>
      <c r="T734" s="34"/>
    </row>
    <row r="735" spans="17:20">
      <c r="Q735" s="34"/>
      <c r="R735" s="34"/>
      <c r="S735" s="34"/>
      <c r="T735" s="34"/>
    </row>
    <row r="736" spans="17:20">
      <c r="Q736" s="34"/>
      <c r="R736" s="34"/>
      <c r="S736" s="34"/>
      <c r="T736" s="34"/>
    </row>
    <row r="737" spans="17:20">
      <c r="Q737" s="34"/>
      <c r="R737" s="34"/>
      <c r="S737" s="34"/>
      <c r="T737" s="34"/>
    </row>
    <row r="738" spans="17:20">
      <c r="Q738" s="34"/>
      <c r="R738" s="34"/>
      <c r="S738" s="34"/>
      <c r="T738" s="34"/>
    </row>
    <row r="739" spans="17:20">
      <c r="Q739" s="34"/>
      <c r="R739" s="34"/>
      <c r="S739" s="34"/>
      <c r="T739" s="34"/>
    </row>
    <row r="740" spans="17:20">
      <c r="Q740" s="34"/>
      <c r="R740" s="34"/>
      <c r="S740" s="34"/>
      <c r="T740" s="34"/>
    </row>
    <row r="741" spans="17:20">
      <c r="Q741" s="34"/>
      <c r="R741" s="34"/>
      <c r="S741" s="34"/>
      <c r="T741" s="34"/>
    </row>
    <row r="742" spans="17:20">
      <c r="Q742" s="34"/>
      <c r="R742" s="34"/>
      <c r="S742" s="34"/>
      <c r="T742" s="34"/>
    </row>
    <row r="743" spans="17:20">
      <c r="Q743" s="34"/>
      <c r="R743" s="34"/>
      <c r="S743" s="34"/>
      <c r="T743" s="34"/>
    </row>
    <row r="744" spans="17:20">
      <c r="Q744" s="34"/>
      <c r="R744" s="34"/>
      <c r="S744" s="34"/>
      <c r="T744" s="34"/>
    </row>
    <row r="745" spans="17:20">
      <c r="Q745" s="34"/>
      <c r="R745" s="34"/>
      <c r="S745" s="34"/>
      <c r="T745" s="34"/>
    </row>
    <row r="746" spans="17:20">
      <c r="Q746" s="34"/>
      <c r="R746" s="34"/>
      <c r="S746" s="34"/>
      <c r="T746" s="34"/>
    </row>
    <row r="747" spans="17:20">
      <c r="Q747" s="34"/>
      <c r="R747" s="34"/>
      <c r="S747" s="34"/>
      <c r="T747" s="34"/>
    </row>
    <row r="748" spans="17:20">
      <c r="Q748" s="34"/>
      <c r="R748" s="34"/>
      <c r="S748" s="34"/>
      <c r="T748" s="34"/>
    </row>
    <row r="749" spans="17:20">
      <c r="Q749" s="34"/>
      <c r="R749" s="34"/>
      <c r="S749" s="34"/>
      <c r="T749" s="34"/>
    </row>
    <row r="750" spans="17:20">
      <c r="Q750" s="34"/>
      <c r="R750" s="34"/>
      <c r="S750" s="34"/>
      <c r="T750" s="34"/>
    </row>
    <row r="751" spans="17:20">
      <c r="Q751" s="34"/>
      <c r="R751" s="34"/>
      <c r="S751" s="34"/>
      <c r="T751" s="34"/>
    </row>
    <row r="752" spans="17:20">
      <c r="Q752" s="34"/>
      <c r="R752" s="34"/>
      <c r="S752" s="34"/>
      <c r="T752" s="34"/>
    </row>
    <row r="753" spans="17:20">
      <c r="Q753" s="34"/>
      <c r="R753" s="34"/>
      <c r="S753" s="34"/>
      <c r="T753" s="34"/>
    </row>
    <row r="754" spans="17:20">
      <c r="Q754" s="34"/>
      <c r="R754" s="34"/>
      <c r="S754" s="34"/>
      <c r="T754" s="34"/>
    </row>
    <row r="755" spans="17:20">
      <c r="Q755" s="34"/>
      <c r="R755" s="34"/>
      <c r="S755" s="34"/>
      <c r="T755" s="34"/>
    </row>
    <row r="756" spans="17:20">
      <c r="Q756" s="34"/>
      <c r="R756" s="34"/>
      <c r="S756" s="34"/>
      <c r="T756" s="34"/>
    </row>
    <row r="757" spans="17:20">
      <c r="Q757" s="34"/>
      <c r="R757" s="34"/>
      <c r="S757" s="34"/>
      <c r="T757" s="34"/>
    </row>
    <row r="758" spans="17:20">
      <c r="Q758" s="34"/>
      <c r="R758" s="34"/>
      <c r="S758" s="34"/>
      <c r="T758" s="34"/>
    </row>
    <row r="759" spans="17:20">
      <c r="Q759" s="34"/>
      <c r="R759" s="34"/>
      <c r="S759" s="34"/>
      <c r="T759" s="34"/>
    </row>
    <row r="760" spans="17:20">
      <c r="Q760" s="34"/>
      <c r="R760" s="34"/>
      <c r="S760" s="34"/>
      <c r="T760" s="34"/>
    </row>
    <row r="761" spans="17:20">
      <c r="Q761" s="34"/>
      <c r="R761" s="34"/>
      <c r="S761" s="34"/>
      <c r="T761" s="34"/>
    </row>
    <row r="762" spans="17:20">
      <c r="Q762" s="34"/>
      <c r="R762" s="34"/>
      <c r="S762" s="34"/>
      <c r="T762" s="34"/>
    </row>
    <row r="763" spans="17:20">
      <c r="Q763" s="34"/>
      <c r="R763" s="34"/>
      <c r="S763" s="34"/>
      <c r="T763" s="34"/>
    </row>
    <row r="764" spans="17:20">
      <c r="Q764" s="34"/>
      <c r="R764" s="34"/>
      <c r="S764" s="34"/>
      <c r="T764" s="34"/>
    </row>
    <row r="765" spans="17:20">
      <c r="Q765" s="34"/>
      <c r="R765" s="34"/>
      <c r="S765" s="34"/>
      <c r="T765" s="34"/>
    </row>
    <row r="766" spans="17:20">
      <c r="Q766" s="34"/>
      <c r="R766" s="34"/>
      <c r="S766" s="34"/>
      <c r="T766" s="34"/>
    </row>
    <row r="767" spans="17:20">
      <c r="Q767" s="34"/>
      <c r="R767" s="34"/>
      <c r="S767" s="34"/>
      <c r="T767" s="34"/>
    </row>
    <row r="768" spans="17:20">
      <c r="Q768" s="34"/>
      <c r="R768" s="34"/>
      <c r="S768" s="34"/>
      <c r="T768" s="34"/>
    </row>
    <row r="769" spans="17:20">
      <c r="Q769" s="34"/>
      <c r="R769" s="34"/>
      <c r="S769" s="34"/>
      <c r="T769" s="34"/>
    </row>
    <row r="770" spans="17:20">
      <c r="Q770" s="34"/>
      <c r="R770" s="34"/>
      <c r="S770" s="34"/>
      <c r="T770" s="34"/>
    </row>
    <row r="771" spans="17:20">
      <c r="Q771" s="34"/>
      <c r="R771" s="34"/>
      <c r="S771" s="34"/>
      <c r="T771" s="34"/>
    </row>
    <row r="772" spans="17:20">
      <c r="Q772" s="34"/>
      <c r="R772" s="34"/>
      <c r="S772" s="34"/>
      <c r="T772" s="34"/>
    </row>
    <row r="773" spans="17:20">
      <c r="Q773" s="34"/>
      <c r="R773" s="34"/>
      <c r="S773" s="34"/>
      <c r="T773" s="34"/>
    </row>
    <row r="774" spans="17:20">
      <c r="Q774" s="34"/>
      <c r="R774" s="34"/>
      <c r="S774" s="34"/>
      <c r="T774" s="34"/>
    </row>
    <row r="775" spans="17:20">
      <c r="Q775" s="34"/>
      <c r="R775" s="34"/>
      <c r="S775" s="34"/>
      <c r="T775" s="34"/>
    </row>
    <row r="776" spans="17:20">
      <c r="Q776" s="34"/>
      <c r="R776" s="34"/>
      <c r="S776" s="34"/>
      <c r="T776" s="34"/>
    </row>
    <row r="777" spans="17:20">
      <c r="Q777" s="34"/>
      <c r="R777" s="34"/>
      <c r="S777" s="34"/>
      <c r="T777" s="34"/>
    </row>
    <row r="778" spans="17:20">
      <c r="Q778" s="34"/>
      <c r="R778" s="34"/>
      <c r="S778" s="34"/>
      <c r="T778" s="34"/>
    </row>
    <row r="779" spans="17:20">
      <c r="Q779" s="34"/>
      <c r="R779" s="34"/>
      <c r="S779" s="34"/>
      <c r="T779" s="34"/>
    </row>
    <row r="780" spans="17:20">
      <c r="Q780" s="34"/>
      <c r="R780" s="34"/>
      <c r="S780" s="34"/>
      <c r="T780" s="34"/>
    </row>
    <row r="781" spans="17:20">
      <c r="Q781" s="34"/>
      <c r="R781" s="34"/>
      <c r="S781" s="34"/>
      <c r="T781" s="34"/>
    </row>
    <row r="782" spans="17:20">
      <c r="Q782" s="34"/>
      <c r="R782" s="34"/>
      <c r="S782" s="34"/>
      <c r="T782" s="34"/>
    </row>
    <row r="783" spans="17:20">
      <c r="Q783" s="34"/>
      <c r="R783" s="34"/>
      <c r="S783" s="34"/>
      <c r="T783" s="34"/>
    </row>
    <row r="784" spans="17:20">
      <c r="Q784" s="34"/>
      <c r="R784" s="34"/>
      <c r="S784" s="34"/>
      <c r="T784" s="34"/>
    </row>
    <row r="785" spans="17:20">
      <c r="Q785" s="34"/>
      <c r="R785" s="34"/>
      <c r="S785" s="34"/>
      <c r="T785" s="34"/>
    </row>
    <row r="786" spans="17:20">
      <c r="Q786" s="34"/>
      <c r="R786" s="34"/>
      <c r="S786" s="34"/>
      <c r="T786" s="34"/>
    </row>
    <row r="787" spans="17:20">
      <c r="Q787" s="34"/>
      <c r="R787" s="34"/>
      <c r="S787" s="34"/>
      <c r="T787" s="34"/>
    </row>
    <row r="788" spans="17:20">
      <c r="Q788" s="34"/>
      <c r="R788" s="34"/>
      <c r="S788" s="34"/>
      <c r="T788" s="34"/>
    </row>
    <row r="789" spans="17:20">
      <c r="Q789" s="34"/>
      <c r="R789" s="34"/>
      <c r="S789" s="34"/>
      <c r="T789" s="34"/>
    </row>
    <row r="790" spans="17:20">
      <c r="Q790" s="34"/>
      <c r="R790" s="34"/>
      <c r="S790" s="34"/>
      <c r="T790" s="34"/>
    </row>
    <row r="791" spans="17:20">
      <c r="Q791" s="34"/>
      <c r="R791" s="34"/>
      <c r="S791" s="34"/>
      <c r="T791" s="34"/>
    </row>
    <row r="792" spans="17:20">
      <c r="Q792" s="34"/>
      <c r="R792" s="34"/>
      <c r="S792" s="34"/>
      <c r="T792" s="34"/>
    </row>
    <row r="793" spans="17:20">
      <c r="Q793" s="34"/>
      <c r="R793" s="34"/>
      <c r="S793" s="34"/>
      <c r="T793" s="34"/>
    </row>
    <row r="794" spans="17:20">
      <c r="Q794" s="34"/>
      <c r="R794" s="34"/>
      <c r="S794" s="34"/>
      <c r="T794" s="34"/>
    </row>
    <row r="795" spans="17:20">
      <c r="Q795" s="34"/>
      <c r="R795" s="34"/>
      <c r="S795" s="34"/>
      <c r="T795" s="34"/>
    </row>
    <row r="796" spans="17:20">
      <c r="Q796" s="34"/>
      <c r="R796" s="34"/>
      <c r="S796" s="34"/>
      <c r="T796" s="34"/>
    </row>
    <row r="797" spans="17:20">
      <c r="Q797" s="34"/>
      <c r="R797" s="34"/>
      <c r="S797" s="34"/>
      <c r="T797" s="34"/>
    </row>
    <row r="798" spans="17:20">
      <c r="Q798" s="34"/>
      <c r="R798" s="34"/>
      <c r="S798" s="34"/>
      <c r="T798" s="34"/>
    </row>
    <row r="799" spans="17:20">
      <c r="Q799" s="34"/>
      <c r="R799" s="34"/>
      <c r="S799" s="34"/>
      <c r="T799" s="34"/>
    </row>
    <row r="800" spans="17:20">
      <c r="Q800" s="34"/>
      <c r="R800" s="34"/>
      <c r="S800" s="34"/>
      <c r="T800" s="34"/>
    </row>
    <row r="801" spans="17:20">
      <c r="Q801" s="34"/>
      <c r="R801" s="34"/>
      <c r="S801" s="34"/>
      <c r="T801" s="34"/>
    </row>
  </sheetData>
  <autoFilter ref="A3:AO47">
    <sortState ref="A2:AO45">
      <sortCondition descending="1" ref="AB1:AB45"/>
    </sortState>
  </autoFilter>
  <mergeCells count="2">
    <mergeCell ref="B2:C2"/>
    <mergeCell ref="I2:J2"/>
  </mergeCells>
  <hyperlinks>
    <hyperlink ref="K38" r:id="rId1"/>
    <hyperlink ref="K33" r:id="rId2"/>
    <hyperlink ref="K36" r:id="rId3"/>
    <hyperlink ref="K35" r:id="rId4"/>
    <hyperlink ref="K47" r:id="rId5"/>
    <hyperlink ref="K34" r:id="rId6"/>
    <hyperlink ref="K19" r:id="rId7"/>
    <hyperlink ref="K18" r:id="rId8"/>
    <hyperlink ref="K23" r:id="rId9"/>
    <hyperlink ref="K12" r:id="rId10"/>
    <hyperlink ref="K22" r:id="rId11"/>
    <hyperlink ref="K21" r:id="rId12"/>
    <hyperlink ref="K17" r:id="rId13"/>
    <hyperlink ref="K20" r:id="rId14"/>
    <hyperlink ref="K31" r:id="rId15"/>
    <hyperlink ref="K4" r:id="rId16"/>
    <hyperlink ref="K8" r:id="rId17"/>
    <hyperlink ref="K41" r:id="rId18"/>
    <hyperlink ref="K42" r:id="rId19"/>
    <hyperlink ref="K14" r:id="rId20"/>
    <hyperlink ref="K43" r:id="rId21"/>
    <hyperlink ref="K24" r:id="rId22"/>
    <hyperlink ref="K5" r:id="rId23"/>
    <hyperlink ref="K37" r:id="rId24"/>
    <hyperlink ref="K13" r:id="rId25"/>
    <hyperlink ref="K39" r:id="rId26"/>
    <hyperlink ref="K6" r:id="rId27"/>
    <hyperlink ref="K11" r:id="rId28"/>
    <hyperlink ref="K15" r:id="rId29"/>
    <hyperlink ref="K10" r:id="rId30"/>
    <hyperlink ref="K27" r:id="rId31"/>
    <hyperlink ref="K28" r:id="rId32"/>
    <hyperlink ref="K45" r:id="rId33"/>
    <hyperlink ref="V38" r:id="rId34"/>
    <hyperlink ref="V36" r:id="rId35"/>
    <hyperlink ref="V35" r:id="rId36"/>
    <hyperlink ref="V34" r:id="rId37"/>
    <hyperlink ref="V18" r:id="rId38"/>
    <hyperlink ref="V19" r:id="rId39"/>
    <hyperlink ref="V16" r:id="rId40"/>
    <hyperlink ref="V12" r:id="rId41"/>
    <hyperlink ref="V22" r:id="rId42"/>
    <hyperlink ref="V21" r:id="rId43"/>
    <hyperlink ref="V17" r:id="rId44"/>
    <hyperlink ref="V31" r:id="rId45"/>
    <hyperlink ref="V20" r:id="rId46"/>
    <hyperlink ref="V4" r:id="rId47"/>
    <hyperlink ref="V8" r:id="rId48"/>
    <hyperlink ref="V14" r:id="rId49"/>
    <hyperlink ref="V11" r:id="rId50"/>
    <hyperlink ref="V15" r:id="rId51"/>
    <hyperlink ref="V42" r:id="rId52"/>
    <hyperlink ref="V43" r:id="rId53"/>
    <hyperlink ref="V45" r:id="rId54"/>
    <hyperlink ref="V5" r:id="rId55"/>
    <hyperlink ref="V37" r:id="rId56"/>
    <hyperlink ref="V39" r:id="rId57"/>
    <hyperlink ref="V6" r:id="rId58"/>
    <hyperlink ref="V10" r:id="rId59"/>
    <hyperlink ref="V27" r:id="rId60"/>
    <hyperlink ref="V28" r:id="rId61"/>
    <hyperlink ref="K26" r:id="rId62"/>
    <hyperlink ref="K25" r:id="rId63"/>
    <hyperlink ref="K32" r:id="rId64"/>
    <hyperlink ref="K40" r:id="rId65"/>
    <hyperlink ref="K46" r:id="rId66"/>
    <hyperlink ref="K44" r:id="rId67"/>
    <hyperlink ref="K9" r:id="rId68"/>
    <hyperlink ref="K7" r:id="rId69"/>
    <hyperlink ref="K30" r:id="rId70"/>
    <hyperlink ref="K29" r:id="rId71"/>
    <hyperlink ref="V30" r:id="rId72"/>
    <hyperlink ref="V29" r:id="rId73"/>
    <hyperlink ref="K16" r:id="rId74"/>
    <hyperlink ref="D41" r:id="rId75"/>
    <hyperlink ref="V24" r:id="rId76"/>
    <hyperlink ref="V23" r:id="rId77"/>
    <hyperlink ref="E33" r:id="rId78"/>
    <hyperlink ref="E32" r:id="rId79"/>
    <hyperlink ref="E25" r:id="rId80"/>
    <hyperlink ref="E26" r:id="rId81"/>
    <hyperlink ref="E46" r:id="rId82"/>
    <hyperlink ref="D25" r:id="rId83"/>
    <hyperlink ref="V32" r:id="rId84"/>
    <hyperlink ref="V33" r:id="rId85"/>
    <hyperlink ref="V9" r:id="rId86"/>
    <hyperlink ref="E41" r:id="rId87"/>
    <hyperlink ref="E40" r:id="rId88"/>
    <hyperlink ref="V46" r:id="rId89"/>
    <hyperlink ref="V44" r:id="rId90"/>
  </hyperlinks>
  <pageMargins left="0.7" right="0.7" top="0.75" bottom="0.75" header="0.3" footer="0.3"/>
  <pageSetup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activeCell="D1" sqref="D1"/>
    </sheetView>
  </sheetViews>
  <sheetFormatPr defaultColWidth="9" defaultRowHeight="15"/>
  <cols>
    <col min="1" max="1" width="11.28515625" customWidth="1"/>
    <col min="7" max="7" width="13.5703125" customWidth="1"/>
    <col min="11" max="11" width="10.140625" customWidth="1"/>
    <col min="12" max="12" width="12.42578125" customWidth="1"/>
    <col min="22" max="22" width="16" customWidth="1"/>
    <col min="23" max="23" width="18" customWidth="1"/>
    <col min="30" max="31" width="11.28515625" customWidth="1"/>
  </cols>
  <sheetData>
    <row r="1" spans="1:40" s="1" customFormat="1" ht="130.5">
      <c r="A1" s="1" t="s">
        <v>581</v>
      </c>
      <c r="B1" s="2" t="s">
        <v>475</v>
      </c>
      <c r="C1" s="3" t="s">
        <v>476</v>
      </c>
      <c r="D1" s="4" t="s">
        <v>477</v>
      </c>
      <c r="E1" s="5" t="s">
        <v>479</v>
      </c>
      <c r="F1" s="5" t="s">
        <v>480</v>
      </c>
      <c r="G1" s="6">
        <v>66165856</v>
      </c>
      <c r="H1" s="3" t="s">
        <v>494</v>
      </c>
      <c r="I1" s="3" t="s">
        <v>495</v>
      </c>
      <c r="J1" s="4" t="s">
        <v>496</v>
      </c>
      <c r="K1" s="5">
        <v>11969946</v>
      </c>
      <c r="L1" s="5">
        <v>9124806203</v>
      </c>
      <c r="M1" s="5">
        <v>5856</v>
      </c>
      <c r="O1" s="3" t="s">
        <v>487</v>
      </c>
      <c r="P1" s="3"/>
      <c r="Q1" s="3"/>
      <c r="R1" s="3"/>
      <c r="S1" s="3"/>
      <c r="T1" s="3"/>
      <c r="U1" s="3"/>
      <c r="V1" s="1" t="s">
        <v>53</v>
      </c>
      <c r="W1" s="3" t="s">
        <v>582</v>
      </c>
      <c r="X1" s="3" t="s">
        <v>583</v>
      </c>
      <c r="Y1" s="3" t="s">
        <v>584</v>
      </c>
      <c r="Z1" s="3" t="s">
        <v>585</v>
      </c>
      <c r="AA1" s="3" t="s">
        <v>586</v>
      </c>
      <c r="AB1" s="3" t="s">
        <v>473</v>
      </c>
      <c r="AC1" s="3" t="s">
        <v>58</v>
      </c>
      <c r="AD1" s="7">
        <f>1900000*12</f>
        <v>22800000</v>
      </c>
      <c r="AE1" s="7">
        <f>1700000*12</f>
        <v>20400000</v>
      </c>
      <c r="AF1" s="1">
        <f>1-((AE1)/(AD1))</f>
        <v>0.10526315789473684</v>
      </c>
      <c r="AG1" s="3">
        <v>0</v>
      </c>
      <c r="AH1" s="3">
        <v>2</v>
      </c>
      <c r="AI1" s="3"/>
      <c r="AJ1" s="3">
        <v>4</v>
      </c>
      <c r="AK1" s="3"/>
      <c r="AL1" s="3" t="s">
        <v>59</v>
      </c>
      <c r="AM1" s="1">
        <f>((AJ1*100000)+(AI1*250000)+(AK1*5000)+(IF(AH1=1,1100000,IF(AH1=2,1900000,IF(AH1=3,2700000,IF(AH1=4,3700000,0))))))*12</f>
        <v>27600000</v>
      </c>
      <c r="AN1" s="1">
        <f>(1-AF1)*AM1</f>
        <v>24694736.842105262</v>
      </c>
    </row>
  </sheetData>
  <hyperlinks>
    <hyperlink ref="D1" r:id="rId1"/>
    <hyperlink ref="J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vps nons</vt:lpstr>
      <vt:lpstr>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mobarak</dc:creator>
  <cp:lastModifiedBy>محمودآبادی الهام</cp:lastModifiedBy>
  <dcterms:created xsi:type="dcterms:W3CDTF">2017-08-28T07:42:00Z</dcterms:created>
  <dcterms:modified xsi:type="dcterms:W3CDTF">2019-10-02T12:52:00Z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